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4.xml" ContentType="application/vnd.openxmlformats-officedocument.drawingml.chartshapes+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5.xml" ContentType="application/vnd.openxmlformats-officedocument.drawingml.chartshape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6.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7.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18.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19.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0.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D:\Jobs\2022_tasks\Dashboard_Dapil\update\"/>
    </mc:Choice>
  </mc:AlternateContent>
  <xr:revisionPtr revIDLastSave="0" documentId="13_ncr:1_{3FA0D0F0-FD30-456A-977E-11470E08885B}" xr6:coauthVersionLast="46" xr6:coauthVersionMax="47" xr10:uidLastSave="{00000000-0000-0000-0000-000000000000}"/>
  <bookViews>
    <workbookView xWindow="-120" yWindow="-120" windowWidth="20730" windowHeight="11160" tabRatio="599" firstSheet="12" activeTab="14" xr2:uid="{9EACD7EE-C893-4798-9306-747DC82D8020}"/>
  </bookViews>
  <sheets>
    <sheet name="Sheet1" sheetId="1" r:id="rId1"/>
    <sheet name="NTT" sheetId="2" r:id="rId2"/>
    <sheet name="DAK_Fisik_Reg" sheetId="11" r:id="rId3"/>
    <sheet name="DAK_Fisik_Pengsn" sheetId="10" r:id="rId4"/>
    <sheet name="DAK_Fisik_Afirm" sheetId="9" r:id="rId5"/>
    <sheet name="DAK_Non_Fisik" sheetId="3" r:id="rId6"/>
    <sheet name="DAU" sheetId="4" r:id="rId7"/>
    <sheet name="DID" sheetId="5" r:id="rId8"/>
    <sheet name="Dana_Desa" sheetId="6" r:id="rId9"/>
    <sheet name="DBH" sheetId="7" r:id="rId10"/>
    <sheet name="IPM" sheetId="12" r:id="rId11"/>
    <sheet name="Pengangguran" sheetId="15" r:id="rId12"/>
    <sheet name="Kemiskinan" sheetId="16" r:id="rId13"/>
    <sheet name="Pendidikan" sheetId="17" r:id="rId14"/>
    <sheet name="Sheet4" sheetId="18" r:id="rId15"/>
    <sheet name="Dashboard" sheetId="8" r:id="rId16"/>
  </sheets>
  <definedNames>
    <definedName name="_xlnm._FilterDatabase" localSheetId="1" hidden="1">NTT!$A$1:$AA$463</definedName>
    <definedName name="_xlnm._FilterDatabase" localSheetId="0" hidden="1">Sheet1!$A$1:$D$543</definedName>
    <definedName name="_xlnm.Print_Area" localSheetId="15">Dashboard!$E$1:$AA$328</definedName>
    <definedName name="Slicer_Bidang">#N/A</definedName>
    <definedName name="Slicer_Daerah_Pemilihan">#N/A</definedName>
    <definedName name="Slicer_Tahun">#N/A</definedName>
  </definedNames>
  <calcPr calcId="181029"/>
  <pivotCaches>
    <pivotCache cacheId="59" r:id="rId17"/>
  </pivotCaches>
  <extLs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0" i="18" l="1"/>
  <c r="A19" i="18"/>
  <c r="A18" i="18"/>
  <c r="A17" i="18"/>
  <c r="A16" i="18"/>
  <c r="A15" i="18"/>
  <c r="A14" i="18"/>
  <c r="A13" i="18"/>
  <c r="A12" i="18"/>
  <c r="A11" i="18"/>
  <c r="A10" i="18"/>
  <c r="A9" i="18"/>
  <c r="A8" i="18"/>
  <c r="A7" i="18"/>
  <c r="A6" i="18"/>
  <c r="A5" i="18"/>
  <c r="AA4" i="17"/>
  <c r="Z4" i="17"/>
  <c r="W4" i="17"/>
  <c r="V4" i="17"/>
  <c r="S4" i="17"/>
  <c r="R4" i="17"/>
  <c r="O4" i="17"/>
  <c r="N4" i="17"/>
  <c r="K4" i="17"/>
  <c r="J4" i="17"/>
  <c r="G4" i="17"/>
  <c r="F4" i="17"/>
  <c r="C4" i="17"/>
  <c r="B4" i="17"/>
  <c r="H3" i="16"/>
  <c r="G3" i="16"/>
  <c r="C3" i="16"/>
  <c r="B3" i="16"/>
  <c r="M2" i="12"/>
  <c r="L2" i="12"/>
  <c r="S2" i="8" l="1"/>
  <c r="S110" i="8" s="1"/>
  <c r="L1" i="15"/>
  <c r="F1" i="18" s="1"/>
  <c r="AB1" i="12"/>
  <c r="AA1" i="12"/>
  <c r="W1" i="12"/>
  <c r="V1" i="12"/>
  <c r="R1" i="12"/>
  <c r="Q1" i="12"/>
  <c r="Q2" i="12"/>
  <c r="AA2" i="12"/>
  <c r="R2" i="12"/>
  <c r="W2" i="12"/>
  <c r="V2" i="12"/>
  <c r="AB2" i="12"/>
  <c r="S217" i="8" l="1"/>
  <c r="M1" i="12"/>
  <c r="L1" i="12"/>
  <c r="C1" i="12"/>
  <c r="B1" i="12"/>
  <c r="C2" i="12"/>
  <c r="B2" i="12"/>
</calcChain>
</file>

<file path=xl/sharedStrings.xml><?xml version="1.0" encoding="utf-8"?>
<sst xmlns="http://schemas.openxmlformats.org/spreadsheetml/2006/main" count="4539" uniqueCount="748">
  <si>
    <t>Daerah Pemilihan</t>
  </si>
  <si>
    <t>Prov.</t>
  </si>
  <si>
    <t>Nama Daerah</t>
  </si>
  <si>
    <t>Prov. Aceh</t>
  </si>
  <si>
    <t>Provinsi Aceh</t>
  </si>
  <si>
    <t>Aceh I</t>
  </si>
  <si>
    <t>Kab. Aceh Barat</t>
  </si>
  <si>
    <t>Kab. Aceh Besar</t>
  </si>
  <si>
    <t>Kab. Aceh Selatan</t>
  </si>
  <si>
    <t>Kab. Aceh Singkil</t>
  </si>
  <si>
    <t>Aceh II</t>
  </si>
  <si>
    <t>Kab. Aceh Tengah</t>
  </si>
  <si>
    <t>Kab. Aceh Tenggara</t>
  </si>
  <si>
    <t>Kab. Aceh Timur</t>
  </si>
  <si>
    <t>Kab. Aceh Utara</t>
  </si>
  <si>
    <t>Kab. Bireuen</t>
  </si>
  <si>
    <t>Kab. Pidie</t>
  </si>
  <si>
    <t>Kab. Simeulue</t>
  </si>
  <si>
    <t>Kota Banda Aceh</t>
  </si>
  <si>
    <t>Kota Sabang</t>
  </si>
  <si>
    <t>Kota Langsa</t>
  </si>
  <si>
    <t>Kota Lhokseumawe</t>
  </si>
  <si>
    <t>Kab. Gayo Lues</t>
  </si>
  <si>
    <t>Kab. Aceh Barat Daya</t>
  </si>
  <si>
    <t>Kab. Aceh Jaya</t>
  </si>
  <si>
    <t>Kab. Nagan Raya</t>
  </si>
  <si>
    <t>Kab. Aceh Tamiang</t>
  </si>
  <si>
    <t>Kab. Bener Meriah</t>
  </si>
  <si>
    <t>Kab. Pidie Jaya</t>
  </si>
  <si>
    <t>Kota Subulussalam</t>
  </si>
  <si>
    <t>Prov. Sumatera Utara</t>
  </si>
  <si>
    <t>Provinsi Sumatera Utara</t>
  </si>
  <si>
    <t>Sumut III</t>
  </si>
  <si>
    <t>Kab. Asahan</t>
  </si>
  <si>
    <t>Kab. Dairi</t>
  </si>
  <si>
    <t>Sumut I</t>
  </si>
  <si>
    <t>Kab. Deli Serdang</t>
  </si>
  <si>
    <t>Kab. Karo</t>
  </si>
  <si>
    <t>Sumut II</t>
  </si>
  <si>
    <t>Kab. Labuhanbatu</t>
  </si>
  <si>
    <t>Kab. Langkat</t>
  </si>
  <si>
    <t>Kab. Mandailing Natal</t>
  </si>
  <si>
    <t>Kab. Nias</t>
  </si>
  <si>
    <t>Kab. Simalungun</t>
  </si>
  <si>
    <t>Kab. Tapanuli Selatan</t>
  </si>
  <si>
    <t>Kab. Tapanuli Tengah</t>
  </si>
  <si>
    <t>Kab. Tapanuli Utara</t>
  </si>
  <si>
    <t>Kab. Toba Samosir</t>
  </si>
  <si>
    <t>Kota Binjai</t>
  </si>
  <si>
    <t>Kota Medan</t>
  </si>
  <si>
    <t>Kota Pematang Siantar</t>
  </si>
  <si>
    <t>Kota Sibolga</t>
  </si>
  <si>
    <t>Kota Tanjung Balai</t>
  </si>
  <si>
    <t>Kota Tebing Tinggi</t>
  </si>
  <si>
    <t>Kota Padang Sidempuan</t>
  </si>
  <si>
    <t>Kab. Pakpak Bharat</t>
  </si>
  <si>
    <t>Kab. Nias Selatan</t>
  </si>
  <si>
    <t>Kab. Humbang Hasundutan</t>
  </si>
  <si>
    <t>Kab. Serdang Bedagai</t>
  </si>
  <si>
    <t>Kab. Samosir</t>
  </si>
  <si>
    <t>Kab. Batu Bara</t>
  </si>
  <si>
    <t>Kab. Padang Lawas</t>
  </si>
  <si>
    <t>Kab. Padang Lawas Utara</t>
  </si>
  <si>
    <t>Kab. Labuhanbatu Selatan</t>
  </si>
  <si>
    <t>Kab. Labuhanbatu Utara</t>
  </si>
  <si>
    <t>Kab. Nias Utara</t>
  </si>
  <si>
    <t>Kab. Nias Barat</t>
  </si>
  <si>
    <t>Kota Gunungsitoli</t>
  </si>
  <si>
    <t>Prov. Sumatera Barat</t>
  </si>
  <si>
    <t>Provinsi Sumatera Barat</t>
  </si>
  <si>
    <t>Sumbar II</t>
  </si>
  <si>
    <t>Kab. LimaPuluh Kota</t>
  </si>
  <si>
    <t>Kab. Agam</t>
  </si>
  <si>
    <t>Sumbar I</t>
  </si>
  <si>
    <t>Kab. Kepulauan Mentawai</t>
  </si>
  <si>
    <t>Kab. Padang Pariaman</t>
  </si>
  <si>
    <t>Kab. Pasaman</t>
  </si>
  <si>
    <t>Kab. Pesisir Selatan</t>
  </si>
  <si>
    <t>Kab. Sijunjung</t>
  </si>
  <si>
    <t>Kab. Solok</t>
  </si>
  <si>
    <t>Kab. Tanah Datar</t>
  </si>
  <si>
    <t>Kota Bukit Tinggi</t>
  </si>
  <si>
    <t>Kota Padang Panjang</t>
  </si>
  <si>
    <t>Kota Padang</t>
  </si>
  <si>
    <t>Kota Payakumbuh</t>
  </si>
  <si>
    <t>Kota Sawahlunto</t>
  </si>
  <si>
    <t>Kota Solok</t>
  </si>
  <si>
    <t>Kota Pariaman</t>
  </si>
  <si>
    <t>Kab. Pasaman Barat</t>
  </si>
  <si>
    <t>Kab. Dharmasraya</t>
  </si>
  <si>
    <t>Kab. Solok Selatan</t>
  </si>
  <si>
    <t>Prov. Riau</t>
  </si>
  <si>
    <t>Provinsi Riau</t>
  </si>
  <si>
    <t>Riau I</t>
  </si>
  <si>
    <t>Kab. Bengkalis</t>
  </si>
  <si>
    <t>Riau II</t>
  </si>
  <si>
    <t>Kab. Indragiri Hilir</t>
  </si>
  <si>
    <t>Kab. Indragiri Hulu</t>
  </si>
  <si>
    <t>Kab. Kampar</t>
  </si>
  <si>
    <t>Kab. Kuantan Singingi</t>
  </si>
  <si>
    <t>Kab. Pelalawan</t>
  </si>
  <si>
    <t>Kab. Rokan Hilir</t>
  </si>
  <si>
    <t>Kab. Rokan Hulu</t>
  </si>
  <si>
    <t>Kab. Siak</t>
  </si>
  <si>
    <t>Kota Dumai</t>
  </si>
  <si>
    <t>Kota Pekanbaru</t>
  </si>
  <si>
    <t>Kab. Kepulauan Meranti</t>
  </si>
  <si>
    <t>Prov. Jambi</t>
  </si>
  <si>
    <t>Provinsi Jambi</t>
  </si>
  <si>
    <t>Jambi</t>
  </si>
  <si>
    <t>Kab. Batanghari</t>
  </si>
  <si>
    <t>Kab. Bungo</t>
  </si>
  <si>
    <t>Kab. Kerinci</t>
  </si>
  <si>
    <t>Kab. Merangin</t>
  </si>
  <si>
    <t>Kab. Muaro Jambi</t>
  </si>
  <si>
    <t>Kab. Sarolangun</t>
  </si>
  <si>
    <t>Kab. Tanjung Jabung Barat</t>
  </si>
  <si>
    <t>Kab. Tanjung Jabung Timur</t>
  </si>
  <si>
    <t>Kab. Tebo</t>
  </si>
  <si>
    <t>Kota Jambi</t>
  </si>
  <si>
    <t>Kota Sungai Penuh</t>
  </si>
  <si>
    <t>Prov. Sumatera Selatan</t>
  </si>
  <si>
    <t>Provinsi Sumatera Selatan</t>
  </si>
  <si>
    <t>Sumsel II</t>
  </si>
  <si>
    <t>Kab. Lahat</t>
  </si>
  <si>
    <t>Sumsel I</t>
  </si>
  <si>
    <t>Kab. Musi Banyuasin</t>
  </si>
  <si>
    <t>Kab. Musi Rawas</t>
  </si>
  <si>
    <t>Kab. Muara Enim</t>
  </si>
  <si>
    <t>Kab. Ogan Komering Ilir</t>
  </si>
  <si>
    <t>Kab. Ogan Komering Ulu</t>
  </si>
  <si>
    <t>Kota Palembang</t>
  </si>
  <si>
    <t>Kota Prabumulih</t>
  </si>
  <si>
    <t>Kota Pagar Alam</t>
  </si>
  <si>
    <t>Kota Lubuk Linggau</t>
  </si>
  <si>
    <t>Kab. Banyuasin</t>
  </si>
  <si>
    <t>Kab. Ogan Ilir</t>
  </si>
  <si>
    <t>Kab. OKU Timur</t>
  </si>
  <si>
    <t>Kab. OKU Selatan</t>
  </si>
  <si>
    <t>Kab. Empat Lawang</t>
  </si>
  <si>
    <t>Kab. Penukal Abab Lematang Ilir</t>
  </si>
  <si>
    <t>Kab. Musi Rawas Utara</t>
  </si>
  <si>
    <t>Prov. Bengkulu</t>
  </si>
  <si>
    <t>Provinsi Bengkulu</t>
  </si>
  <si>
    <t>Bengkulu</t>
  </si>
  <si>
    <t>Kab. Bengkulu Selatan</t>
  </si>
  <si>
    <t>Kab. Bengkulu Utara</t>
  </si>
  <si>
    <t>Kab. Rejang Lebong</t>
  </si>
  <si>
    <t>Kota Bengkulu</t>
  </si>
  <si>
    <t>Kab. Kaur</t>
  </si>
  <si>
    <t>Kab. Seluma</t>
  </si>
  <si>
    <t>Kab. Mukomuko</t>
  </si>
  <si>
    <t>Kab. Lebong</t>
  </si>
  <si>
    <t>Kab. Kepahiang</t>
  </si>
  <si>
    <t>Kab. Bengkulu Tengah</t>
  </si>
  <si>
    <t>Prov. Lampung</t>
  </si>
  <si>
    <t>Provinsi Lampung</t>
  </si>
  <si>
    <t>Lampung I</t>
  </si>
  <si>
    <t>Kab. Lampung Barat</t>
  </si>
  <si>
    <t>Kab. Lampung Selatan</t>
  </si>
  <si>
    <t>Lampung II</t>
  </si>
  <si>
    <t>Kab. Lampung Tengah</t>
  </si>
  <si>
    <t>Kab. Lampung Utara</t>
  </si>
  <si>
    <t>Kab. Lampung Timur</t>
  </si>
  <si>
    <t>Kab. Tanggamus</t>
  </si>
  <si>
    <t>Kab. Tulang Bawang</t>
  </si>
  <si>
    <t>Kab. Way Kanan</t>
  </si>
  <si>
    <t>Kota Bandar Lampung</t>
  </si>
  <si>
    <t>Kota Metro</t>
  </si>
  <si>
    <t>Kab. Pesawaran</t>
  </si>
  <si>
    <t>Kab. Pringsewu</t>
  </si>
  <si>
    <t>Kab. Mesuji</t>
  </si>
  <si>
    <t>Kab. Tulang Bawang Barat</t>
  </si>
  <si>
    <t>Kab. Pesisir Barat</t>
  </si>
  <si>
    <t>DKI JKT</t>
  </si>
  <si>
    <t>Prov. DKI Jakarta</t>
  </si>
  <si>
    <t>Provinsi DKI Jakarta</t>
  </si>
  <si>
    <t>Prov. Jawa Barat</t>
  </si>
  <si>
    <t>Provinsi Jawa Barat</t>
  </si>
  <si>
    <t>Jabar II</t>
  </si>
  <si>
    <t>Kab. Bandung</t>
  </si>
  <si>
    <t>Jabar VII</t>
  </si>
  <si>
    <t>Kab. Bekasi</t>
  </si>
  <si>
    <t>Jabar V</t>
  </si>
  <si>
    <t>Kab. Bogor</t>
  </si>
  <si>
    <t>Jabar X</t>
  </si>
  <si>
    <t>Kab. Ciamis</t>
  </si>
  <si>
    <t>Jabar III</t>
  </si>
  <si>
    <t>Kab. Cianjur</t>
  </si>
  <si>
    <t>Jabar VIII</t>
  </si>
  <si>
    <t>Kab. Cirebon</t>
  </si>
  <si>
    <t>Jabar XI</t>
  </si>
  <si>
    <t>Kab. Garut</t>
  </si>
  <si>
    <t>Kab. Indramayu</t>
  </si>
  <si>
    <t>Kab. Karawang</t>
  </si>
  <si>
    <t>Kab. Kuningan</t>
  </si>
  <si>
    <t>Jabar IX</t>
  </si>
  <si>
    <t>Kab. Majalengka</t>
  </si>
  <si>
    <t>Kab. Purwakarta</t>
  </si>
  <si>
    <t>Kab. Subang</t>
  </si>
  <si>
    <t>Jabar IV</t>
  </si>
  <si>
    <t>Kab. Sukabumi</t>
  </si>
  <si>
    <t>Kab. Sumedang</t>
  </si>
  <si>
    <t>Kab. Tasikmalaya</t>
  </si>
  <si>
    <t>Jabar I</t>
  </si>
  <si>
    <t>Kota Bandung</t>
  </si>
  <si>
    <t>Jabar VI</t>
  </si>
  <si>
    <t>Kota Bekasi</t>
  </si>
  <si>
    <t>Kota Bogor</t>
  </si>
  <si>
    <t>Kota Cirebon</t>
  </si>
  <si>
    <t>Kota Depok</t>
  </si>
  <si>
    <t>Kota Sukabumi</t>
  </si>
  <si>
    <t>Kota Tasikmalaya</t>
  </si>
  <si>
    <t>Kota Cimahi</t>
  </si>
  <si>
    <t>Kota Banjar</t>
  </si>
  <si>
    <t>Kab. Bandung Barat</t>
  </si>
  <si>
    <t>Kab. Pangandaran</t>
  </si>
  <si>
    <t>Prov. Jawa Tengah</t>
  </si>
  <si>
    <t>Provinsi Jawa Tengah</t>
  </si>
  <si>
    <t>Jateng VII</t>
  </si>
  <si>
    <t>Kab. Banjarnegara</t>
  </si>
  <si>
    <t>Jateng VIII</t>
  </si>
  <si>
    <t>Kab. Banyumas</t>
  </si>
  <si>
    <t>Jateng X</t>
  </si>
  <si>
    <t>Kab. Batang</t>
  </si>
  <si>
    <t>Jateng III</t>
  </si>
  <si>
    <t>Kab. Blora</t>
  </si>
  <si>
    <t>Jateng V</t>
  </si>
  <si>
    <t>Kab. Boyolali</t>
  </si>
  <si>
    <t>Jateng IX</t>
  </si>
  <si>
    <t>Kab. Brebes</t>
  </si>
  <si>
    <t>Kab. Cilacap</t>
  </si>
  <si>
    <t>Jateng II</t>
  </si>
  <si>
    <t>Kab. Demak</t>
  </si>
  <si>
    <t>Kab. Grobogan</t>
  </si>
  <si>
    <t>Kab. Jepara</t>
  </si>
  <si>
    <t>Jateng IV</t>
  </si>
  <si>
    <t>Kab. Karanganyar</t>
  </si>
  <si>
    <t>Kab. Kebumen</t>
  </si>
  <si>
    <t>Jateng I</t>
  </si>
  <si>
    <t>Kab. Kendal</t>
  </si>
  <si>
    <t>Kab. Klaten</t>
  </si>
  <si>
    <t>Kab. Kudus</t>
  </si>
  <si>
    <t>Jateng VI</t>
  </si>
  <si>
    <t>Kab. Magelang</t>
  </si>
  <si>
    <t>Kab. Pati</t>
  </si>
  <si>
    <t>Kab. Pekalongan</t>
  </si>
  <si>
    <t>Kab. Pemalang</t>
  </si>
  <si>
    <t>Kab. Purbalingga</t>
  </si>
  <si>
    <t>Kab. Purworejo</t>
  </si>
  <si>
    <t>Kab. Rembang</t>
  </si>
  <si>
    <t>Kab. Semarang</t>
  </si>
  <si>
    <t>Kab. Sragen</t>
  </si>
  <si>
    <t>Kab. Sukoharjo</t>
  </si>
  <si>
    <t>Kab. Tegal</t>
  </si>
  <si>
    <t>Kab. Temanggung</t>
  </si>
  <si>
    <t>Kab. Wonogiri</t>
  </si>
  <si>
    <t>Kab. Wonosobo</t>
  </si>
  <si>
    <t>Kota Magelang</t>
  </si>
  <si>
    <t>Kota Pekalongan</t>
  </si>
  <si>
    <t>Kota Salatiga</t>
  </si>
  <si>
    <t>Kota Semarang</t>
  </si>
  <si>
    <t>Kota Surakarta</t>
  </si>
  <si>
    <t>Kota Tegal</t>
  </si>
  <si>
    <t>Prov. DI Yogyakarta</t>
  </si>
  <si>
    <t>Provinsi DI Yogyakarta</t>
  </si>
  <si>
    <t>DIY</t>
  </si>
  <si>
    <t>Kab. Bantul</t>
  </si>
  <si>
    <t>Kab. Gunung kidul</t>
  </si>
  <si>
    <t>Kab. Kulon Progo</t>
  </si>
  <si>
    <t>Kab. Sleman</t>
  </si>
  <si>
    <t>Kota Yogyakarta</t>
  </si>
  <si>
    <t>Prov. Jawa Timur</t>
  </si>
  <si>
    <t>Provinsi Jawa Timur</t>
  </si>
  <si>
    <t>Jatim XI</t>
  </si>
  <si>
    <t>Kab. Bangkalan</t>
  </si>
  <si>
    <t>Jatim III</t>
  </si>
  <si>
    <t>Kab. Banyuwangi</t>
  </si>
  <si>
    <t>Jatim VI</t>
  </si>
  <si>
    <t>Kab. Blitar</t>
  </si>
  <si>
    <t>Jatim IX</t>
  </si>
  <si>
    <t>Kab. Bojonegoro</t>
  </si>
  <si>
    <t>Kab. Bondowoso</t>
  </si>
  <si>
    <t>Jatim X</t>
  </si>
  <si>
    <t>Kab. Gresik</t>
  </si>
  <si>
    <t>Jatim IV</t>
  </si>
  <si>
    <t>Kab. Jember</t>
  </si>
  <si>
    <t>Jatim VIII</t>
  </si>
  <si>
    <t>Kab. Jombang</t>
  </si>
  <si>
    <t>Kab. Kediri</t>
  </si>
  <si>
    <t>Kab. Lamongan</t>
  </si>
  <si>
    <t>Kab. Lumajang</t>
  </si>
  <si>
    <t>Kab. Madiun</t>
  </si>
  <si>
    <t>Jatim VII</t>
  </si>
  <si>
    <t>Kab. Magetan</t>
  </si>
  <si>
    <t>Jatim V</t>
  </si>
  <si>
    <t>Kab. Malang</t>
  </si>
  <si>
    <t>Kab. Mojokerto</t>
  </si>
  <si>
    <t>Kab. Nganjuk</t>
  </si>
  <si>
    <t>Kab. Ngawi</t>
  </si>
  <si>
    <t>Kab. Pacitan</t>
  </si>
  <si>
    <t>Kab. Pamekasan</t>
  </si>
  <si>
    <t>Jatim II</t>
  </si>
  <si>
    <t>Kab. Pasuruan</t>
  </si>
  <si>
    <t>Kab. Ponorogo</t>
  </si>
  <si>
    <t>Kab. Probolinggo</t>
  </si>
  <si>
    <t>Kab. Sampang</t>
  </si>
  <si>
    <t>Jatim I</t>
  </si>
  <si>
    <t>Kab. Sidoarjo</t>
  </si>
  <si>
    <t>Kab. Situbondo</t>
  </si>
  <si>
    <t>Kab. Sumenep</t>
  </si>
  <si>
    <t>Kab. Trenggalek</t>
  </si>
  <si>
    <t>Kab. Tuban</t>
  </si>
  <si>
    <t>Kab. Tulungagung</t>
  </si>
  <si>
    <t>Kota Blitar</t>
  </si>
  <si>
    <t>Kota Kediri</t>
  </si>
  <si>
    <t>Kota Madiun</t>
  </si>
  <si>
    <t>Kota Malang</t>
  </si>
  <si>
    <t>Kota Mojokerto</t>
  </si>
  <si>
    <t>Kota Pasuruan</t>
  </si>
  <si>
    <t>Kota Probolinggo</t>
  </si>
  <si>
    <t>Kota Surabaya</t>
  </si>
  <si>
    <t>Kota Batu</t>
  </si>
  <si>
    <t>Prov. Kalimantan Barat</t>
  </si>
  <si>
    <t>Provinsi Kalimantan Barat</t>
  </si>
  <si>
    <t>Kalbar I</t>
  </si>
  <si>
    <t>Kab. Bengkayang</t>
  </si>
  <si>
    <t>Kab. Landak</t>
  </si>
  <si>
    <t>Kalbar II</t>
  </si>
  <si>
    <t>Kab. Kapuas Hulu</t>
  </si>
  <si>
    <t>Kab. Ketapang</t>
  </si>
  <si>
    <t>Kab. Mempawah</t>
  </si>
  <si>
    <t>Kab. Sambas</t>
  </si>
  <si>
    <t>Kab. Sanggau</t>
  </si>
  <si>
    <t>Kab. Sintang</t>
  </si>
  <si>
    <t>Kota Pontianak</t>
  </si>
  <si>
    <t>Kota Singkawang</t>
  </si>
  <si>
    <t>Kab. Sekadau</t>
  </si>
  <si>
    <t>Kab. Melawi</t>
  </si>
  <si>
    <t>Kab. Kayong Utara</t>
  </si>
  <si>
    <t>Kab. Kubu Raya</t>
  </si>
  <si>
    <t>Prov. Kalimantan Tengah</t>
  </si>
  <si>
    <t>Provinsi Kalimantan Tengah</t>
  </si>
  <si>
    <t>Kalteng</t>
  </si>
  <si>
    <t>Kab. Barito Selatan</t>
  </si>
  <si>
    <t>Kab. Barito Utara</t>
  </si>
  <si>
    <t>Kab. Kapuas</t>
  </si>
  <si>
    <t>Kab. Kotawaringin Barat</t>
  </si>
  <si>
    <t>Kab. Kotawaringin Timur</t>
  </si>
  <si>
    <t>Kota Palangkaraya</t>
  </si>
  <si>
    <t>Kab. Katingan</t>
  </si>
  <si>
    <t>Kab. Seruyan</t>
  </si>
  <si>
    <t>Kab. Sukamara</t>
  </si>
  <si>
    <t>Kab. Lamandau</t>
  </si>
  <si>
    <t>Kab. Gunung Mas</t>
  </si>
  <si>
    <t>Kab. Pulang Pisau</t>
  </si>
  <si>
    <t>Kab. Murung Raya</t>
  </si>
  <si>
    <t>Kab. Barito Timur</t>
  </si>
  <si>
    <t>Prov. Kalimantan Selatan</t>
  </si>
  <si>
    <t>Provinsi Kalimantan Selatan</t>
  </si>
  <si>
    <t>Kalsel I</t>
  </si>
  <si>
    <t>Kab. Banjar</t>
  </si>
  <si>
    <t>Kab. Barito Kuala</t>
  </si>
  <si>
    <t>Kab. Hulu Sungai Selatan</t>
  </si>
  <si>
    <t>Kab. Hulu SungaI Tengah</t>
  </si>
  <si>
    <t>Kab. Hulu Sungai Utara</t>
  </si>
  <si>
    <t>Kalsel II</t>
  </si>
  <si>
    <t>Kab. Kotabaru</t>
  </si>
  <si>
    <t>Kab. Tabalong</t>
  </si>
  <si>
    <t>Kab. Tanah Laut</t>
  </si>
  <si>
    <t>Kab. Tapin</t>
  </si>
  <si>
    <t>Kota Banjarbaru</t>
  </si>
  <si>
    <t>Kota Banjarmasin</t>
  </si>
  <si>
    <t>Kab. Balangan</t>
  </si>
  <si>
    <t>Kab. Tanah Bumbu</t>
  </si>
  <si>
    <t>Prov. Kalimantan Timur</t>
  </si>
  <si>
    <t>Provinsi Kalimantan Timur</t>
  </si>
  <si>
    <t>Kaltim</t>
  </si>
  <si>
    <t>Kab. Berau</t>
  </si>
  <si>
    <t>Kab. Kutai Kartanegara</t>
  </si>
  <si>
    <t>Kab. Kutai Barat</t>
  </si>
  <si>
    <t>Kab. Kutai Timur</t>
  </si>
  <si>
    <t>Kab. Paser</t>
  </si>
  <si>
    <t>Kota Balikpapan</t>
  </si>
  <si>
    <t>Kota Bontang</t>
  </si>
  <si>
    <t>Kota SamarInda</t>
  </si>
  <si>
    <t>Kab. Penajam Paser Utara</t>
  </si>
  <si>
    <t>Kab. Mahakam Ulu</t>
  </si>
  <si>
    <t>Prov. Sulawesi Utara</t>
  </si>
  <si>
    <t>Provinsi Sulawesi Utara</t>
  </si>
  <si>
    <t>Sulut</t>
  </si>
  <si>
    <t>Kab. Bolaang Mongondow</t>
  </si>
  <si>
    <t>Kab. Minahasa</t>
  </si>
  <si>
    <t>Kab. Sangihe</t>
  </si>
  <si>
    <t>Kota Bitung</t>
  </si>
  <si>
    <t>Kota Manado</t>
  </si>
  <si>
    <t>Kab. Kepulauan Talaud</t>
  </si>
  <si>
    <t>Kab. Minahasa Selatan</t>
  </si>
  <si>
    <t>Kota Tomohon</t>
  </si>
  <si>
    <t>Kab. Minahasa Utara</t>
  </si>
  <si>
    <t>Kab. Kep. Siau Tagulandang Biaro</t>
  </si>
  <si>
    <t>Kota Kotamobagu</t>
  </si>
  <si>
    <t>Kab. Bolaang Mongondow Utara</t>
  </si>
  <si>
    <t>Kab. Minahasa Tenggara</t>
  </si>
  <si>
    <t>Kab. Bolaang Mongondow Timur</t>
  </si>
  <si>
    <t>Kab. Bolaang Mongondow Selatan</t>
  </si>
  <si>
    <t>Prov. Sulawesi Tengah</t>
  </si>
  <si>
    <t>Provinsi Sulawesi Tengah</t>
  </si>
  <si>
    <t>Sulteng</t>
  </si>
  <si>
    <t>Kab. Banggai</t>
  </si>
  <si>
    <t>Kab. Banggai Kepulauan</t>
  </si>
  <si>
    <t>Kab. Buol</t>
  </si>
  <si>
    <t>Kab. Toli-Toli</t>
  </si>
  <si>
    <t>Kab. Donggala</t>
  </si>
  <si>
    <t>Kab. Morowali</t>
  </si>
  <si>
    <t>Kab. Poso</t>
  </si>
  <si>
    <t>Kota Palu</t>
  </si>
  <si>
    <t>Kab. Parigi Moutong</t>
  </si>
  <si>
    <t>Kab. Tojo Una Una</t>
  </si>
  <si>
    <t>Kab. Sigi</t>
  </si>
  <si>
    <t>Kab. Banggai Laut</t>
  </si>
  <si>
    <t>Kab. Morowali Utara</t>
  </si>
  <si>
    <t>Prov. Sulawesi Selatan</t>
  </si>
  <si>
    <t>Provinsi Sulawesi Selatan</t>
  </si>
  <si>
    <t>Sulsel I</t>
  </si>
  <si>
    <t>Kab. Bantaeng</t>
  </si>
  <si>
    <t>Sulsel II</t>
  </si>
  <si>
    <t>Kab. Barru</t>
  </si>
  <si>
    <t>Kab. Bone</t>
  </si>
  <si>
    <t>Kab. Bulukumba</t>
  </si>
  <si>
    <t>Sulsel III</t>
  </si>
  <si>
    <t>Kab. Enrekang</t>
  </si>
  <si>
    <t>Kab. Gowa</t>
  </si>
  <si>
    <t>Kab. Jeneponto</t>
  </si>
  <si>
    <t>Kab. Luwu</t>
  </si>
  <si>
    <t>Kab. Luwu Utara</t>
  </si>
  <si>
    <t>Kab. Maros</t>
  </si>
  <si>
    <t>Kab. Pangkajene Kepulauan</t>
  </si>
  <si>
    <t>Kota Palopo</t>
  </si>
  <si>
    <t>Kab. Luwu Timur</t>
  </si>
  <si>
    <t>Kab. Pinrang</t>
  </si>
  <si>
    <t>Kab. Sinjai</t>
  </si>
  <si>
    <t>Kab. Kepulauan Selayar</t>
  </si>
  <si>
    <t>Kab. Sidenreng Rappang</t>
  </si>
  <si>
    <t>Kab. Soppeng</t>
  </si>
  <si>
    <t>Kab. Takalar</t>
  </si>
  <si>
    <t>Kab. Tana Toraja</t>
  </si>
  <si>
    <t>Kab. Wajo</t>
  </si>
  <si>
    <t>Kota Pare-Pare</t>
  </si>
  <si>
    <t>Kota Makassar</t>
  </si>
  <si>
    <t>Kab. Toraja Utara</t>
  </si>
  <si>
    <t>Prov. Sulawesi Tenggara</t>
  </si>
  <si>
    <t>Provinsi Sulawesi Tenggara</t>
  </si>
  <si>
    <t>Sultengg</t>
  </si>
  <si>
    <t>Kab. Buton</t>
  </si>
  <si>
    <t>Kab. Konawe</t>
  </si>
  <si>
    <t>Kab. Kolaka</t>
  </si>
  <si>
    <t>Kab. Muna</t>
  </si>
  <si>
    <t>Kota Kendari</t>
  </si>
  <si>
    <t>Kota Bau-Bau</t>
  </si>
  <si>
    <t>Kab. Konawe Selatan</t>
  </si>
  <si>
    <t>Kab. Bombana</t>
  </si>
  <si>
    <t>Kab. Wakatobi</t>
  </si>
  <si>
    <t>Kab. Kolaka Utara</t>
  </si>
  <si>
    <t>Kab. Konawe Utara</t>
  </si>
  <si>
    <t>Kab. Buton Utara</t>
  </si>
  <si>
    <t>Kab. Konawe Kepulauan</t>
  </si>
  <si>
    <t>Kab. Kolaka Timur</t>
  </si>
  <si>
    <t>Kab. Muna Barat</t>
  </si>
  <si>
    <t>Kab. Buton Tengah</t>
  </si>
  <si>
    <t>Kab. Buton Selatan</t>
  </si>
  <si>
    <t>Prov. Bali</t>
  </si>
  <si>
    <t>Provinsi Bali</t>
  </si>
  <si>
    <t>Bali</t>
  </si>
  <si>
    <t>Kab. Badung</t>
  </si>
  <si>
    <t>Kab. Bangli</t>
  </si>
  <si>
    <t>Kab. Buleleng</t>
  </si>
  <si>
    <t>Kab. Gianyar</t>
  </si>
  <si>
    <t>Kab. Jembrana</t>
  </si>
  <si>
    <t>Kab. Karangasem</t>
  </si>
  <si>
    <t>Kab. Klungkung</t>
  </si>
  <si>
    <t>Kab. Tabanan</t>
  </si>
  <si>
    <t>Kota Denpasar</t>
  </si>
  <si>
    <t>Prov. Nusa Tenggara Barat</t>
  </si>
  <si>
    <t>Provinsi Nusa Tenggara Barat</t>
  </si>
  <si>
    <t>NTB I</t>
  </si>
  <si>
    <t>Kab. Bima</t>
  </si>
  <si>
    <t>Kab. Dompu</t>
  </si>
  <si>
    <t>NTB II</t>
  </si>
  <si>
    <t>Kab. Lombok Barat</t>
  </si>
  <si>
    <t>Kab. Lombok Tengah</t>
  </si>
  <si>
    <t>Kab. Lombok Timur</t>
  </si>
  <si>
    <t>Kab. Sumbawa</t>
  </si>
  <si>
    <t>Kota Mataram</t>
  </si>
  <si>
    <t>Kota Bima</t>
  </si>
  <si>
    <t>Kab. Sumbawa Barat</t>
  </si>
  <si>
    <t>Kab. Lombok Utara</t>
  </si>
  <si>
    <t>Prov. Nusa Tenggara Timur</t>
  </si>
  <si>
    <t>Provinsi Nusa Tenggara Timur</t>
  </si>
  <si>
    <t>Kota Kupang</t>
  </si>
  <si>
    <t>Prov. Maluku</t>
  </si>
  <si>
    <t>Provinsi Maluku</t>
  </si>
  <si>
    <t>Maluku</t>
  </si>
  <si>
    <t>Kab. Kepulauan Tanimbar</t>
  </si>
  <si>
    <t>Kab. Maluku Tengah</t>
  </si>
  <si>
    <t>Kab. Maluku Tenggara</t>
  </si>
  <si>
    <t>Kab. Buru</t>
  </si>
  <si>
    <t>Kota Ambon</t>
  </si>
  <si>
    <t>Kab. Seram Bagian Barat</t>
  </si>
  <si>
    <t>Kab. Seram Bagian Timur</t>
  </si>
  <si>
    <t>Kab. Kepulauan Aru</t>
  </si>
  <si>
    <t>Kota Tual</t>
  </si>
  <si>
    <t>Kab. Maluku Barat Daya</t>
  </si>
  <si>
    <t>Kab. Buru Selatan</t>
  </si>
  <si>
    <t>Prov. Papua</t>
  </si>
  <si>
    <t>Provinsi Papua</t>
  </si>
  <si>
    <t>Papua</t>
  </si>
  <si>
    <t>Kab. Biak Numfor</t>
  </si>
  <si>
    <t>Kab. Jayapura</t>
  </si>
  <si>
    <t>Kab. Jayawijaya</t>
  </si>
  <si>
    <t>Kab. Merauke</t>
  </si>
  <si>
    <t>Kab. Mimika</t>
  </si>
  <si>
    <t>Kab. Nabire</t>
  </si>
  <si>
    <t>Kab. Paniai</t>
  </si>
  <si>
    <t>Kab. Puncak Jaya</t>
  </si>
  <si>
    <t>Kab. Kepulauan Yapen</t>
  </si>
  <si>
    <t>Kota Jayapura</t>
  </si>
  <si>
    <t>Kab. Sarmi</t>
  </si>
  <si>
    <t>Kab. Keerom</t>
  </si>
  <si>
    <t>Kab. Yahukimo</t>
  </si>
  <si>
    <t>Kab. Pegunungan Bintang</t>
  </si>
  <si>
    <t>Kab. Tolikara</t>
  </si>
  <si>
    <t>Kab. Boven Digoel</t>
  </si>
  <si>
    <t>Kab. Mappi</t>
  </si>
  <si>
    <t>Kab. Asmat</t>
  </si>
  <si>
    <t>Kab. Waropen</t>
  </si>
  <si>
    <t>Kab. Supiori</t>
  </si>
  <si>
    <t>Kab. Mamberamo Raya</t>
  </si>
  <si>
    <t>Kab. Mamberamo Tengah</t>
  </si>
  <si>
    <t>Kab. Yalimo</t>
  </si>
  <si>
    <t>Kab. Lanny Jaya</t>
  </si>
  <si>
    <t>Kab. Nduga</t>
  </si>
  <si>
    <t>Kab. Dogiyai</t>
  </si>
  <si>
    <t>Kab. Puncak</t>
  </si>
  <si>
    <t>Kab. Intan Jaya</t>
  </si>
  <si>
    <t>Kab. Deiyai</t>
  </si>
  <si>
    <t>Prov. Maluku Utara</t>
  </si>
  <si>
    <t>Provinsi Maluku Utara</t>
  </si>
  <si>
    <t>Malut</t>
  </si>
  <si>
    <t>Kab. Halmahera Tengah</t>
  </si>
  <si>
    <t>Kota Ternate</t>
  </si>
  <si>
    <t>Kab. Halmahera Barat</t>
  </si>
  <si>
    <t>Kab. Halmahera Timur</t>
  </si>
  <si>
    <t>Kab. Halmahera Selatan</t>
  </si>
  <si>
    <t>Kab. Halmahera Utara</t>
  </si>
  <si>
    <t>Kab. Kepulauan Sula</t>
  </si>
  <si>
    <t>Kota Tidore Kepulauan</t>
  </si>
  <si>
    <t>Kab. Pulau Morotai</t>
  </si>
  <si>
    <t>Kab. Pulau Taliabu</t>
  </si>
  <si>
    <t>Prov. Banten</t>
  </si>
  <si>
    <t>Provinsi Banten</t>
  </si>
  <si>
    <t>Banten I</t>
  </si>
  <si>
    <t>Kab. Lebak</t>
  </si>
  <si>
    <t>Kab. Pandeglang</t>
  </si>
  <si>
    <t>Banten II</t>
  </si>
  <si>
    <t>Kab. Serang</t>
  </si>
  <si>
    <t>Banten III</t>
  </si>
  <si>
    <t>Kab. Tangerang</t>
  </si>
  <si>
    <t>Kota Cilegon</t>
  </si>
  <si>
    <t>Kota Tangerang</t>
  </si>
  <si>
    <t>Kota Serang</t>
  </si>
  <si>
    <t>Kota Tangerang Selatan</t>
  </si>
  <si>
    <t>Prov. Bangka Belitung</t>
  </si>
  <si>
    <t>Provinsi Bangka Belitung</t>
  </si>
  <si>
    <t>Babel</t>
  </si>
  <si>
    <t>Kab. Bangka</t>
  </si>
  <si>
    <t>Kab. Belitung</t>
  </si>
  <si>
    <t>Kota Pangkal Pinang</t>
  </si>
  <si>
    <t>Kab. Bangka Selatan</t>
  </si>
  <si>
    <t>Kab. Bangka Tengah</t>
  </si>
  <si>
    <t>Kab. Bangka Barat</t>
  </si>
  <si>
    <t>Kab. Belitung Timur</t>
  </si>
  <si>
    <t>Prov. Gorontalo</t>
  </si>
  <si>
    <t>Provinsi Gorontalo</t>
  </si>
  <si>
    <t>Gorontalo</t>
  </si>
  <si>
    <t>Kab. Boalemo</t>
  </si>
  <si>
    <t>Kab. Gorontalo</t>
  </si>
  <si>
    <t>Kota Gorontalo</t>
  </si>
  <si>
    <t>Kab. Pohuwato</t>
  </si>
  <si>
    <t>Kab. Bone Bolango</t>
  </si>
  <si>
    <t>Kab. Gorontalo Utara</t>
  </si>
  <si>
    <t>Prov. Kepulauan Riau</t>
  </si>
  <si>
    <t>Provinsi Kepulauan Riau</t>
  </si>
  <si>
    <t>Kepri</t>
  </si>
  <si>
    <t>Kab. Natuna</t>
  </si>
  <si>
    <t>Kab. Kepulauan Anambas</t>
  </si>
  <si>
    <t>Kab. Karimun</t>
  </si>
  <si>
    <t>Kota Batam</t>
  </si>
  <si>
    <t>Kota Tanjung Pinang</t>
  </si>
  <si>
    <t>Kab. Lingga</t>
  </si>
  <si>
    <t>Kab. Bintan</t>
  </si>
  <si>
    <t>Prov. Papua Barat</t>
  </si>
  <si>
    <t>Provinsi Papua Barat</t>
  </si>
  <si>
    <t>Papua Barat</t>
  </si>
  <si>
    <t>Kab. Fak Fak</t>
  </si>
  <si>
    <t>Kab. Manokwari</t>
  </si>
  <si>
    <t>Kab. Sorong</t>
  </si>
  <si>
    <t>Kota Sorong</t>
  </si>
  <si>
    <t>Kab. Raja Ampat</t>
  </si>
  <si>
    <t>Kab. Sorong Selatan</t>
  </si>
  <si>
    <t>Kab. Teluk Bintuni</t>
  </si>
  <si>
    <t>Kab. Teluk Wondama</t>
  </si>
  <si>
    <t>Kab. Kaimana</t>
  </si>
  <si>
    <t>Kab. Maybrat</t>
  </si>
  <si>
    <t>Kab. Tambrauw</t>
  </si>
  <si>
    <t>Kab. Manokwari Selatan</t>
  </si>
  <si>
    <t>Kab. Pegunungan Arfak</t>
  </si>
  <si>
    <t>Prov. Sulawesi Barat</t>
  </si>
  <si>
    <t>Provinsi Sulawesi Barat</t>
  </si>
  <si>
    <t>Sulbar</t>
  </si>
  <si>
    <t>Kab. Majene</t>
  </si>
  <si>
    <t>Kab. Mamuju</t>
  </si>
  <si>
    <t>Kab. Polewali Mandar</t>
  </si>
  <si>
    <t>Kab. Mamasa</t>
  </si>
  <si>
    <t>Kab. Pasangkayu</t>
  </si>
  <si>
    <t>Kab. Mamuju Tengah</t>
  </si>
  <si>
    <t>Prov. Kalimantan Utara</t>
  </si>
  <si>
    <t>Provinsi Kalimantan Utara</t>
  </si>
  <si>
    <t>Kaltara</t>
  </si>
  <si>
    <t>Kab. Bulungan</t>
  </si>
  <si>
    <t>Kab. Malinau</t>
  </si>
  <si>
    <t>Kab. Nunukan</t>
  </si>
  <si>
    <t>Kota Tarakan</t>
  </si>
  <si>
    <t>Kab. Tana Tidung</t>
  </si>
  <si>
    <t>Tahun</t>
  </si>
  <si>
    <t>DAK Fisik Reguler</t>
  </si>
  <si>
    <t>DAK Fisik Penugasan</t>
  </si>
  <si>
    <t>DAK Fisik Afirmasi</t>
  </si>
  <si>
    <t>DAK Non Fisik</t>
  </si>
  <si>
    <t>DAU</t>
  </si>
  <si>
    <t>DID</t>
  </si>
  <si>
    <t>Dana Desa</t>
  </si>
  <si>
    <t>Umum</t>
  </si>
  <si>
    <t>DBH PBB</t>
  </si>
  <si>
    <t>DBH SDA Migas</t>
  </si>
  <si>
    <t>DBH SDA Minerba</t>
  </si>
  <si>
    <t>DBH SDA Kehutanan</t>
  </si>
  <si>
    <t>DBH SDA Perikanan</t>
  </si>
  <si>
    <t>DBH SDA Panas Bumi</t>
  </si>
  <si>
    <t>Pendidikan</t>
  </si>
  <si>
    <t>Kesehatan</t>
  </si>
  <si>
    <t>Sosial</t>
  </si>
  <si>
    <t>Infrastruktur</t>
  </si>
  <si>
    <t>Pertanian</t>
  </si>
  <si>
    <t>Ekonomi</t>
  </si>
  <si>
    <t>Kelautan dan Perikanan</t>
  </si>
  <si>
    <t>Pariwisata</t>
  </si>
  <si>
    <t>Lingkungan Hidup dan Kehutanan</t>
  </si>
  <si>
    <t>Kebudayaan</t>
  </si>
  <si>
    <t>Bidang</t>
  </si>
  <si>
    <t>IPM (%)</t>
  </si>
  <si>
    <t>HLS (thn)</t>
  </si>
  <si>
    <t>RLS (thn)</t>
  </si>
  <si>
    <t>Pengeluaran per Kapita (Rp 000)</t>
  </si>
  <si>
    <t>TPT (%)</t>
  </si>
  <si>
    <t>TPAK (%)</t>
  </si>
  <si>
    <t>Kemiskinan</t>
  </si>
  <si>
    <t>Row Labels</t>
  </si>
  <si>
    <t>Grand Total</t>
  </si>
  <si>
    <t>Sum of DAK Fisik Reguler</t>
  </si>
  <si>
    <t>Sum of DAK Fisik Penugasan</t>
  </si>
  <si>
    <t>Sum of DAK Fisik Afirmasi</t>
  </si>
  <si>
    <t>Sum of DAK Non Fisik</t>
  </si>
  <si>
    <t>Sum of DAU</t>
  </si>
  <si>
    <t>Sum of DID</t>
  </si>
  <si>
    <t>Sum of Dana Desa</t>
  </si>
  <si>
    <t>Sum of DBH PPh</t>
  </si>
  <si>
    <t>Sum of DBH PBB</t>
  </si>
  <si>
    <t>Sum of DBH SDA Migas</t>
  </si>
  <si>
    <t>Sum of DBH SDA Minerba</t>
  </si>
  <si>
    <t>Sum of DBH SDA Kehutanan</t>
  </si>
  <si>
    <t>Sum of DBH SDA Perikanan</t>
  </si>
  <si>
    <t>Sum of DBH SDA Panas Bumi</t>
  </si>
  <si>
    <t>Column Labels</t>
  </si>
  <si>
    <t>Sum of IPM (%)</t>
  </si>
  <si>
    <t>Sum of TPT (%)</t>
  </si>
  <si>
    <t>Sum of TPAK (%)</t>
  </si>
  <si>
    <t>Count of IPM (%)</t>
  </si>
  <si>
    <t>IPM (dalam %)</t>
  </si>
  <si>
    <t>Sum of HLS (thn)</t>
  </si>
  <si>
    <t>HLS (tahun)</t>
  </si>
  <si>
    <t>Sum of RLS (thn)</t>
  </si>
  <si>
    <t>RLS (tahun)</t>
  </si>
  <si>
    <t>Sum of Pengeluaran per Kapita (Rp 000)</t>
  </si>
  <si>
    <t>APK PAUD</t>
  </si>
  <si>
    <t>APK SD</t>
  </si>
  <si>
    <t>APK SMP</t>
  </si>
  <si>
    <t>APK SMA</t>
  </si>
  <si>
    <t>Nusa Tenggara Timur I</t>
  </si>
  <si>
    <t>Nusa Tenggara Timur II</t>
  </si>
  <si>
    <t>Alor</t>
  </si>
  <si>
    <t>Belu</t>
  </si>
  <si>
    <t>Ende</t>
  </si>
  <si>
    <t>Flores Timur</t>
  </si>
  <si>
    <t>Kupang</t>
  </si>
  <si>
    <t>Lembata</t>
  </si>
  <si>
    <t>Manggarai</t>
  </si>
  <si>
    <t>Ngada</t>
  </si>
  <si>
    <t>Sikka</t>
  </si>
  <si>
    <t>Sumba Barat</t>
  </si>
  <si>
    <t>Sumba Timur</t>
  </si>
  <si>
    <t>Timor Tengah Selatan</t>
  </si>
  <si>
    <t>Timor Tengah Utara</t>
  </si>
  <si>
    <t>Rote Ndao</t>
  </si>
  <si>
    <t>Manggarai Barat</t>
  </si>
  <si>
    <t>Nagekeo</t>
  </si>
  <si>
    <t>Sumba Barat Daya</t>
  </si>
  <si>
    <t>Sumba Tengah</t>
  </si>
  <si>
    <t>Manggarai Timur</t>
  </si>
  <si>
    <t>Sabu Raijua</t>
  </si>
  <si>
    <t>Malaka</t>
  </si>
  <si>
    <t>DBH PPH</t>
  </si>
  <si>
    <t>APM SD</t>
  </si>
  <si>
    <t>APM SMP</t>
  </si>
  <si>
    <t>APM SMA</t>
  </si>
  <si>
    <t>DBH CHT</t>
  </si>
  <si>
    <t>Sum of DBH CHT</t>
  </si>
  <si>
    <t>Jml. Pend. Miskin (ribu jiwa)</t>
  </si>
  <si>
    <t>% Pend. Miskin</t>
  </si>
  <si>
    <t>AHH (thn)</t>
  </si>
  <si>
    <t>Sum of AHH (thn)</t>
  </si>
  <si>
    <t>AHH (tahun)</t>
  </si>
  <si>
    <t>Count of Jml. Pend. Miskin (ribu jiwa)</t>
  </si>
  <si>
    <t>Sum of Jml. Pend. Miskin (ribu jiwa)</t>
  </si>
  <si>
    <t>Average of % Pend. Miskin</t>
  </si>
  <si>
    <t>Rata-rata Jumlah Penduduk Miskin</t>
  </si>
  <si>
    <t>Rata-rata % Penduduk Miskin</t>
  </si>
  <si>
    <t>Average of APK PAUD</t>
  </si>
  <si>
    <t>Average of APK SD</t>
  </si>
  <si>
    <t>Average of APK SMP</t>
  </si>
  <si>
    <t>Average of APK SMA</t>
  </si>
  <si>
    <t>Average of APM SD</t>
  </si>
  <si>
    <t>Average of APM SMP</t>
  </si>
  <si>
    <t>Average of APM SMA</t>
  </si>
  <si>
    <t>APK SM</t>
  </si>
  <si>
    <t>APM SM</t>
  </si>
  <si>
    <t>Sum of DBH PPH</t>
  </si>
  <si>
    <t>Transfer Ke Daerah dan Dana Desa Daerah Pemilihan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</si>
</sst>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sz val="9"/>
      <color theme="1"/>
      <name val="Arial Nova"/>
      <family val="2"/>
    </font>
    <font>
      <sz val="12"/>
      <color theme="1"/>
      <name val="Calibri"/>
      <family val="2"/>
      <scheme val="minor"/>
    </font>
    <font>
      <b/>
      <sz val="46"/>
      <color theme="1"/>
      <name val="Bahnschrift SemiBold SemiConden"/>
      <family val="2"/>
    </font>
    <font>
      <sz val="11"/>
      <color rgb="FF000000"/>
      <name val="Calibri"/>
      <family val="2"/>
    </font>
    <font>
      <sz val="9"/>
      <color rgb="FF00B050"/>
      <name val="Arial Nova"/>
      <family val="2"/>
    </font>
    <font>
      <b/>
      <sz val="26"/>
      <color theme="1"/>
      <name val="Bahnschrift SemiBold SemiConden"/>
      <family val="2"/>
    </font>
    <font>
      <b/>
      <sz val="14"/>
      <color theme="1"/>
      <name val="Bahnschrift SemiBold SemiConden"/>
      <family val="2"/>
    </font>
  </fonts>
  <fills count="3">
    <fill>
      <patternFill patternType="none"/>
    </fill>
    <fill>
      <patternFill patternType="gray125"/>
    </fill>
    <fill>
      <patternFill patternType="solid">
        <fgColor theme="4" tint="-0.249977111117893"/>
        <bgColor indexed="64"/>
      </patternFill>
    </fill>
  </fills>
  <borders count="3">
    <border>
      <left/>
      <right/>
      <top/>
      <bottom/>
      <diagonal/>
    </border>
    <border>
      <left/>
      <right/>
      <top/>
      <bottom style="thin">
        <color theme="4" tint="-0.24994659260841701"/>
      </bottom>
      <diagonal/>
    </border>
    <border>
      <left/>
      <right/>
      <top style="thin">
        <color theme="4" tint="-0.24994659260841701"/>
      </top>
      <bottom style="thin">
        <color theme="4" tint="-0.24994659260841701"/>
      </bottom>
      <diagonal/>
    </border>
  </borders>
  <cellStyleXfs count="3">
    <xf numFmtId="0" fontId="0" fillId="0" borderId="0"/>
    <xf numFmtId="43" fontId="1" fillId="0" borderId="0" applyFont="0" applyFill="0" applyBorder="0" applyAlignment="0" applyProtection="0"/>
    <xf numFmtId="43" fontId="5" fillId="0" borderId="0" applyFont="0" applyFill="0" applyBorder="0" applyAlignment="0" applyProtection="0"/>
  </cellStyleXfs>
  <cellXfs count="25">
    <xf numFmtId="0" fontId="0" fillId="0" borderId="0" xfId="0"/>
    <xf numFmtId="0" fontId="2" fillId="0" borderId="0" xfId="0" applyFont="1"/>
    <xf numFmtId="164" fontId="2" fillId="0" borderId="0" xfId="1" applyNumberFormat="1" applyFont="1"/>
    <xf numFmtId="164" fontId="2" fillId="0" borderId="0" xfId="1" applyNumberFormat="1" applyFont="1" applyAlignment="1">
      <alignment horizontal="center"/>
    </xf>
    <xf numFmtId="0" fontId="2" fillId="0" borderId="0" xfId="1" applyNumberFormat="1" applyFont="1" applyAlignment="1">
      <alignment horizontal="center"/>
    </xf>
    <xf numFmtId="0" fontId="2" fillId="0" borderId="0" xfId="1" applyNumberFormat="1" applyFont="1"/>
    <xf numFmtId="43" fontId="2" fillId="0" borderId="0" xfId="1" applyNumberFormat="1" applyFont="1" applyAlignment="1">
      <alignment horizontal="center"/>
    </xf>
    <xf numFmtId="43" fontId="2" fillId="0" borderId="0" xfId="1" applyNumberFormat="1" applyFont="1"/>
    <xf numFmtId="0" fontId="0" fillId="0" borderId="0" xfId="0" pivotButton="1"/>
    <xf numFmtId="0" fontId="0" fillId="0" borderId="0" xfId="0" applyAlignment="1">
      <alignment horizontal="left"/>
    </xf>
    <xf numFmtId="164" fontId="0" fillId="0" borderId="0" xfId="0" applyNumberFormat="1"/>
    <xf numFmtId="164" fontId="0" fillId="0" borderId="0" xfId="1" applyNumberFormat="1" applyFont="1"/>
    <xf numFmtId="0" fontId="0" fillId="0" borderId="0" xfId="0" applyNumberFormat="1"/>
    <xf numFmtId="43" fontId="0" fillId="0" borderId="0" xfId="0" applyNumberFormat="1"/>
    <xf numFmtId="43" fontId="0" fillId="0" borderId="0" xfId="1" applyFont="1"/>
    <xf numFmtId="0" fontId="3" fillId="0" borderId="0" xfId="0" applyFont="1"/>
    <xf numFmtId="43" fontId="6" fillId="0" borderId="0" xfId="1" applyNumberFormat="1" applyFont="1"/>
    <xf numFmtId="0" fontId="4" fillId="0" borderId="0" xfId="0" applyFont="1" applyAlignment="1">
      <alignment horizontal="center" vertical="center"/>
    </xf>
    <xf numFmtId="0" fontId="0" fillId="0" borderId="0" xfId="1" applyNumberFormat="1" applyFont="1"/>
    <xf numFmtId="164" fontId="0" fillId="0" borderId="0" xfId="0" applyNumberFormat="1" applyAlignment="1">
      <alignment horizontal="left"/>
    </xf>
    <xf numFmtId="0" fontId="0" fillId="2" borderId="0" xfId="0" applyFill="1"/>
    <xf numFmtId="0" fontId="0" fillId="0" borderId="1" xfId="0" applyBorder="1"/>
    <xf numFmtId="0" fontId="0" fillId="0" borderId="2" xfId="0" applyBorder="1"/>
    <xf numFmtId="0" fontId="7" fillId="0" borderId="0" xfId="0" applyFont="1" applyAlignment="1">
      <alignment horizontal="center" vertical="center"/>
    </xf>
    <xf numFmtId="0" fontId="8" fillId="0" borderId="0" xfId="0" applyFont="1"/>
  </cellXfs>
  <cellStyles count="3">
    <cellStyle name="Comma" xfId="1" builtinId="3"/>
    <cellStyle name="Comma 2" xfId="2" xr:uid="{E2574867-A6D4-4390-954D-0601226CE1B4}"/>
    <cellStyle name="Normal" xfId="0" builtinId="0"/>
  </cellStyles>
  <dxfs count="158">
    <dxf>
      <numFmt numFmtId="164" formatCode="_(* #,##0_);_(* \(#,##0\);_(* &quot;-&quot;??_);_(@_)"/>
    </dxf>
    <dxf>
      <numFmt numFmtId="164" formatCode="_(* #,##0_);_(* \(#,##0\);_(* &quot;-&quot;??_);_(@_)"/>
    </dxf>
    <dxf>
      <numFmt numFmtId="164" formatCode="_(* #,##0_);_(* \(#,##0\);_(* &quot;-&quot;??_);_(@_)"/>
    </dxf>
    <dxf>
      <numFmt numFmtId="35" formatCode="_(* #,##0.00_);_(* \(#,##0.00\);_(* &quot;-&quot;??_);_(@_)"/>
    </dxf>
    <dxf>
      <numFmt numFmtId="164" formatCode="_(* #,##0_);_(* \(#,##0\);_(* &quot;-&quot;??_);_(@_)"/>
    </dxf>
    <dxf>
      <numFmt numFmtId="35" formatCode="_(* #,##0.00_);_(* \(#,##0.00\);_(* &quot;-&quot;??_);_(@_)"/>
    </dxf>
    <dxf>
      <numFmt numFmtId="35" formatCode="_(* #,##0.00_);_(* \(#,##0.0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35" formatCode="_(* #,##0.00_);_(* \(#,##0.00\);_(* &quot;-&quot;??_);_(@_)"/>
    </dxf>
    <dxf>
      <numFmt numFmtId="164" formatCode="_(* #,##0_);_(* \(#,##0\);_(* &quot;-&quot;??_);_(@_)"/>
    </dxf>
    <dxf>
      <numFmt numFmtId="35" formatCode="_(* #,##0.00_);_(* \(#,##0.00\);_(* &quot;-&quot;??_);_(@_)"/>
    </dxf>
    <dxf>
      <numFmt numFmtId="35" formatCode="_(* #,##0.00_);_(* \(#,##0.0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5" formatCode="_(* #,##0.0_);_(* \(#,##0.0\);_(* &quot;-&quot;??_);_(@_)"/>
    </dxf>
    <dxf>
      <numFmt numFmtId="164" formatCode="_(* #,##0_);_(* \(#,##0\);_(* &quot;-&quot;??_);_(@_)"/>
    </dxf>
    <dxf>
      <numFmt numFmtId="165" formatCode="_(* #,##0.0_);_(* \(#,##0.0\);_(* &quot;-&quot;??_);_(@_)"/>
    </dxf>
    <dxf>
      <numFmt numFmtId="164" formatCode="_(* #,##0_);_(* \(#,##0\);_(* &quot;-&quot;??_);_(@_)"/>
    </dxf>
    <dxf>
      <numFmt numFmtId="164" formatCode="_(* #,##0_);_(* \(#,##0\);_(* &quot;-&quot;??_);_(@_)"/>
    </dxf>
    <dxf>
      <numFmt numFmtId="35" formatCode="_(* #,##0.00_);_(* \(#,##0.00\);_(* &quot;-&quot;??_);_(@_)"/>
    </dxf>
    <dxf>
      <numFmt numFmtId="35" formatCode="_(* #,##0.00_);_(* \(#,##0.00\);_(* &quot;-&quot;??_);_(@_)"/>
    </dxf>
    <dxf>
      <numFmt numFmtId="35" formatCode="_(* #,##0.00_);_(* \(#,##0.0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0" formatCode="General"/>
    </dxf>
    <dxf>
      <font>
        <b val="0"/>
        <i val="0"/>
        <strike val="0"/>
        <condense val="0"/>
        <extend val="0"/>
        <outline val="0"/>
        <shadow val="0"/>
        <u val="none"/>
        <vertAlign val="baseline"/>
        <sz val="9"/>
        <color theme="1"/>
        <name val="Arial Nova"/>
        <family val="2"/>
        <scheme val="none"/>
      </font>
    </dxf>
    <dxf>
      <font>
        <b val="0"/>
        <i val="0"/>
        <strike val="0"/>
        <condense val="0"/>
        <extend val="0"/>
        <outline val="0"/>
        <shadow val="0"/>
        <u val="none"/>
        <vertAlign val="baseline"/>
        <sz val="9"/>
        <color theme="1"/>
        <name val="Arial Nova"/>
        <family val="2"/>
        <scheme val="none"/>
      </font>
      <numFmt numFmtId="35" formatCode="_(* #,##0.00_);_(* \(#,##0.00\);_(* &quot;-&quot;??_);_(@_)"/>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[(260822) Dashboard Dapil - NTT checked.xlsx]DAK_Fisik_Reg!PivotTable2</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773424856213296"/>
          <c:y val="8.0555555555555561E-2"/>
          <c:w val="0.7111159725491919"/>
          <c:h val="0.88888888888888884"/>
        </c:manualLayout>
      </c:layout>
      <c:barChart>
        <c:barDir val="bar"/>
        <c:grouping val="clustered"/>
        <c:varyColors val="0"/>
        <c:ser>
          <c:idx val="0"/>
          <c:order val="0"/>
          <c:tx>
            <c:strRef>
              <c:f>DAK_Fisik_Reg!$B$2:$B$3</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DAK_Fisik_Reg!$A$4:$A$16</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DAK_Fisik_Reg!$B$4:$B$16</c:f>
              <c:numCache>
                <c:formatCode>_(* #,##0_);_(* \(#,##0\);_(* "-"??_);_(@_)</c:formatCode>
                <c:ptCount val="12"/>
                <c:pt idx="0">
                  <c:v>29405131</c:v>
                </c:pt>
                <c:pt idx="1">
                  <c:v>41699363</c:v>
                </c:pt>
                <c:pt idx="2">
                  <c:v>37736795</c:v>
                </c:pt>
                <c:pt idx="3">
                  <c:v>43195450</c:v>
                </c:pt>
                <c:pt idx="4">
                  <c:v>81640052</c:v>
                </c:pt>
                <c:pt idx="5">
                  <c:v>48858061</c:v>
                </c:pt>
                <c:pt idx="6">
                  <c:v>66416819</c:v>
                </c:pt>
                <c:pt idx="7">
                  <c:v>32718101</c:v>
                </c:pt>
                <c:pt idx="8">
                  <c:v>59941886</c:v>
                </c:pt>
                <c:pt idx="9">
                  <c:v>39307059</c:v>
                </c:pt>
                <c:pt idx="10">
                  <c:v>29013910</c:v>
                </c:pt>
                <c:pt idx="11">
                  <c:v>34679882</c:v>
                </c:pt>
              </c:numCache>
            </c:numRef>
          </c:val>
          <c:extLst>
            <c:ext xmlns:c16="http://schemas.microsoft.com/office/drawing/2014/chart" uri="{C3380CC4-5D6E-409C-BE32-E72D297353CC}">
              <c16:uniqueId val="{00000000-4DA7-4887-A452-DE5B936B1919}"/>
            </c:ext>
          </c:extLst>
        </c:ser>
        <c:ser>
          <c:idx val="1"/>
          <c:order val="1"/>
          <c:tx>
            <c:strRef>
              <c:f>DAK_Fisik_Reg!$C$2:$C$3</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DAK_Fisik_Reg!$A$4:$A$16</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DAK_Fisik_Reg!$C$4:$C$16</c:f>
              <c:numCache>
                <c:formatCode>_(* #,##0_);_(* \(#,##0\);_(* "-"??_);_(@_)</c:formatCode>
                <c:ptCount val="12"/>
                <c:pt idx="0">
                  <c:v>59771098</c:v>
                </c:pt>
                <c:pt idx="1">
                  <c:v>57671957</c:v>
                </c:pt>
                <c:pt idx="2">
                  <c:v>93954644</c:v>
                </c:pt>
                <c:pt idx="3">
                  <c:v>75910109</c:v>
                </c:pt>
                <c:pt idx="4">
                  <c:v>81210754</c:v>
                </c:pt>
                <c:pt idx="5">
                  <c:v>51358663</c:v>
                </c:pt>
                <c:pt idx="6">
                  <c:v>76824204</c:v>
                </c:pt>
                <c:pt idx="7">
                  <c:v>60975357</c:v>
                </c:pt>
                <c:pt idx="8">
                  <c:v>65754607</c:v>
                </c:pt>
                <c:pt idx="9">
                  <c:v>54383877</c:v>
                </c:pt>
                <c:pt idx="10">
                  <c:v>48190501</c:v>
                </c:pt>
                <c:pt idx="11">
                  <c:v>100689930</c:v>
                </c:pt>
              </c:numCache>
            </c:numRef>
          </c:val>
          <c:extLst>
            <c:ext xmlns:c16="http://schemas.microsoft.com/office/drawing/2014/chart" uri="{C3380CC4-5D6E-409C-BE32-E72D297353CC}">
              <c16:uniqueId val="{00000001-6ED3-4C00-A6D5-832B6C4B3322}"/>
            </c:ext>
          </c:extLst>
        </c:ser>
        <c:ser>
          <c:idx val="2"/>
          <c:order val="2"/>
          <c:tx>
            <c:strRef>
              <c:f>DAK_Fisik_Reg!$D$2:$D$3</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DAK_Fisik_Reg!$A$4:$A$16</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DAK_Fisik_Reg!$D$4:$D$16</c:f>
              <c:numCache>
                <c:formatCode>_(* #,##0_);_(* \(#,##0\);_(* "-"??_);_(@_)</c:formatCode>
                <c:ptCount val="12"/>
                <c:pt idx="0">
                  <c:v>76957702</c:v>
                </c:pt>
                <c:pt idx="1">
                  <c:v>69637604</c:v>
                </c:pt>
                <c:pt idx="2">
                  <c:v>53099859</c:v>
                </c:pt>
                <c:pt idx="3">
                  <c:v>105074189</c:v>
                </c:pt>
                <c:pt idx="4">
                  <c:v>189321174</c:v>
                </c:pt>
                <c:pt idx="5">
                  <c:v>177007018</c:v>
                </c:pt>
                <c:pt idx="6">
                  <c:v>49201099</c:v>
                </c:pt>
                <c:pt idx="7">
                  <c:v>93117504</c:v>
                </c:pt>
                <c:pt idx="8">
                  <c:v>83575884</c:v>
                </c:pt>
                <c:pt idx="9">
                  <c:v>74073393</c:v>
                </c:pt>
                <c:pt idx="10">
                  <c:v>36485263</c:v>
                </c:pt>
                <c:pt idx="11">
                  <c:v>68415005</c:v>
                </c:pt>
              </c:numCache>
            </c:numRef>
          </c:val>
          <c:extLst>
            <c:ext xmlns:c16="http://schemas.microsoft.com/office/drawing/2014/chart" uri="{C3380CC4-5D6E-409C-BE32-E72D297353CC}">
              <c16:uniqueId val="{00000001-9EA4-4168-8057-46836357589F}"/>
            </c:ext>
          </c:extLst>
        </c:ser>
        <c:dLbls>
          <c:dLblPos val="inEnd"/>
          <c:showLegendKey val="0"/>
          <c:showVal val="1"/>
          <c:showCatName val="0"/>
          <c:showSerName val="0"/>
          <c:showPercent val="0"/>
          <c:showBubbleSize val="0"/>
        </c:dLbls>
        <c:gapWidth val="182"/>
        <c:axId val="1920138415"/>
        <c:axId val="1920149647"/>
      </c:barChart>
      <c:catAx>
        <c:axId val="19201384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id-ID"/>
          </a:p>
        </c:txPr>
        <c:crossAx val="1920149647"/>
        <c:crosses val="autoZero"/>
        <c:auto val="1"/>
        <c:lblAlgn val="ctr"/>
        <c:lblOffset val="100"/>
        <c:noMultiLvlLbl val="0"/>
      </c:catAx>
      <c:valAx>
        <c:axId val="1920149647"/>
        <c:scaling>
          <c:orientation val="minMax"/>
        </c:scaling>
        <c:delete val="1"/>
        <c:axPos val="b"/>
        <c:numFmt formatCode="_(* #,##0_);_(* \(#,##0\);_(* &quot;-&quot;??_);_(@_)" sourceLinked="1"/>
        <c:majorTickMark val="none"/>
        <c:minorTickMark val="none"/>
        <c:tickLblPos val="nextTo"/>
        <c:crossAx val="1920138415"/>
        <c:crosses val="autoZero"/>
        <c:crossBetween val="between"/>
      </c:valAx>
      <c:spPr>
        <a:noFill/>
        <a:ln>
          <a:noFill/>
        </a:ln>
        <a:effectLst/>
      </c:spPr>
    </c:plotArea>
    <c:legend>
      <c:legendPos val="t"/>
      <c:layout>
        <c:manualLayout>
          <c:xMode val="edge"/>
          <c:yMode val="edge"/>
          <c:x val="0.69610778532820383"/>
          <c:y val="2.6454505686789153E-3"/>
          <c:w val="0.30389221467179611"/>
          <c:h val="6.3663823272090983E-2"/>
        </c:manualLayout>
      </c:layout>
      <c:overlay val="1"/>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600"/>
      </a:pPr>
      <a:endParaRPr lang="id-ID"/>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[(260822) Dashboard Dapil - NTT checked.xlsx]DAK_Fisik_Pengsn!PivotTable3</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581154139043522"/>
          <c:y val="0.1"/>
          <c:w val="0.71303867972088952"/>
          <c:h val="0.86944444444444446"/>
        </c:manualLayout>
      </c:layout>
      <c:barChart>
        <c:barDir val="bar"/>
        <c:grouping val="clustered"/>
        <c:varyColors val="0"/>
        <c:ser>
          <c:idx val="0"/>
          <c:order val="0"/>
          <c:tx>
            <c:strRef>
              <c:f>DAK_Fisik_Pengsn!$B$3:$B$4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DAK_Fisik_Pengsn!$A$5:$A$17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DAK_Fisik_Pengsn!$B$5:$B$17</c:f>
              <c:numCache>
                <c:formatCode>_(* #,##0_);_(* \(#,##0\);_(* "-"??_);_(@_)</c:formatCode>
                <c:ptCount val="12"/>
                <c:pt idx="0">
                  <c:v>69796598</c:v>
                </c:pt>
                <c:pt idx="1">
                  <c:v>26255405</c:v>
                </c:pt>
                <c:pt idx="2">
                  <c:v>9428879</c:v>
                </c:pt>
                <c:pt idx="3">
                  <c:v>42717721</c:v>
                </c:pt>
                <c:pt idx="4">
                  <c:v>14659387</c:v>
                </c:pt>
                <c:pt idx="5">
                  <c:v>5709164</c:v>
                </c:pt>
                <c:pt idx="6">
                  <c:v>6172468</c:v>
                </c:pt>
                <c:pt idx="7">
                  <c:v>16601148</c:v>
                </c:pt>
                <c:pt idx="8">
                  <c:v>14080618</c:v>
                </c:pt>
                <c:pt idx="9">
                  <c:v>9308675</c:v>
                </c:pt>
                <c:pt idx="10">
                  <c:v>44596656</c:v>
                </c:pt>
                <c:pt idx="11">
                  <c:v>9939600</c:v>
                </c:pt>
              </c:numCache>
            </c:numRef>
          </c:val>
          <c:extLst>
            <c:ext xmlns:c16="http://schemas.microsoft.com/office/drawing/2014/chart" uri="{C3380CC4-5D6E-409C-BE32-E72D297353CC}">
              <c16:uniqueId val="{00000000-FEC0-46F1-99A7-CA558BD0278B}"/>
            </c:ext>
          </c:extLst>
        </c:ser>
        <c:ser>
          <c:idx val="1"/>
          <c:order val="1"/>
          <c:tx>
            <c:strRef>
              <c:f>DAK_Fisik_Pengsn!$C$3:$C$4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DAK_Fisik_Pengsn!$A$5:$A$17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DAK_Fisik_Pengsn!$C$5:$C$17</c:f>
              <c:numCache>
                <c:formatCode>_(* #,##0_);_(* \(#,##0\);_(* "-"??_);_(@_)</c:formatCode>
                <c:ptCount val="12"/>
                <c:pt idx="0">
                  <c:v>24889935</c:v>
                </c:pt>
                <c:pt idx="1">
                  <c:v>63191565</c:v>
                </c:pt>
                <c:pt idx="2">
                  <c:v>31460871</c:v>
                </c:pt>
                <c:pt idx="3">
                  <c:v>31805849</c:v>
                </c:pt>
                <c:pt idx="4">
                  <c:v>41303948</c:v>
                </c:pt>
                <c:pt idx="5">
                  <c:v>26390239</c:v>
                </c:pt>
                <c:pt idx="6">
                  <c:v>12508203</c:v>
                </c:pt>
                <c:pt idx="7">
                  <c:v>30285418</c:v>
                </c:pt>
                <c:pt idx="8">
                  <c:v>78419554</c:v>
                </c:pt>
                <c:pt idx="9">
                  <c:v>25945561</c:v>
                </c:pt>
                <c:pt idx="10">
                  <c:v>23732546</c:v>
                </c:pt>
                <c:pt idx="11">
                  <c:v>30581524</c:v>
                </c:pt>
              </c:numCache>
            </c:numRef>
          </c:val>
          <c:extLst>
            <c:ext xmlns:c16="http://schemas.microsoft.com/office/drawing/2014/chart" uri="{C3380CC4-5D6E-409C-BE32-E72D297353CC}">
              <c16:uniqueId val="{00000001-2AF8-4167-8E13-66FCEFF67F18}"/>
            </c:ext>
          </c:extLst>
        </c:ser>
        <c:ser>
          <c:idx val="2"/>
          <c:order val="2"/>
          <c:tx>
            <c:strRef>
              <c:f>DAK_Fisik_Pengsn!$D$3:$D$4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DAK_Fisik_Pengsn!$A$5:$A$17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DAK_Fisik_Pengsn!$D$5:$D$17</c:f>
              <c:numCache>
                <c:formatCode>_(* #,##0_);_(* \(#,##0\);_(* "-"??_);_(@_)</c:formatCode>
                <c:ptCount val="12"/>
                <c:pt idx="0">
                  <c:v>47262844</c:v>
                </c:pt>
                <c:pt idx="1">
                  <c:v>56846244</c:v>
                </c:pt>
                <c:pt idx="2">
                  <c:v>44524406</c:v>
                </c:pt>
                <c:pt idx="3">
                  <c:v>93468129</c:v>
                </c:pt>
                <c:pt idx="4">
                  <c:v>48624758</c:v>
                </c:pt>
                <c:pt idx="5">
                  <c:v>45070124</c:v>
                </c:pt>
                <c:pt idx="6">
                  <c:v>9292887</c:v>
                </c:pt>
                <c:pt idx="7">
                  <c:v>55919030</c:v>
                </c:pt>
                <c:pt idx="8">
                  <c:v>73587071</c:v>
                </c:pt>
                <c:pt idx="9">
                  <c:v>69961480</c:v>
                </c:pt>
                <c:pt idx="10">
                  <c:v>41282644</c:v>
                </c:pt>
                <c:pt idx="11">
                  <c:v>33810105</c:v>
                </c:pt>
              </c:numCache>
            </c:numRef>
          </c:val>
          <c:extLst>
            <c:ext xmlns:c16="http://schemas.microsoft.com/office/drawing/2014/chart" uri="{C3380CC4-5D6E-409C-BE32-E72D297353CC}">
              <c16:uniqueId val="{00000001-3DD0-4314-B6B2-3357F83E55FA}"/>
            </c:ext>
          </c:extLst>
        </c:ser>
        <c:dLbls>
          <c:dLblPos val="inEnd"/>
          <c:showLegendKey val="0"/>
          <c:showVal val="1"/>
          <c:showCatName val="0"/>
          <c:showSerName val="0"/>
          <c:showPercent val="0"/>
          <c:showBubbleSize val="0"/>
        </c:dLbls>
        <c:gapWidth val="182"/>
        <c:axId val="2060261647"/>
        <c:axId val="2060247919"/>
      </c:barChart>
      <c:catAx>
        <c:axId val="20602616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id-ID"/>
          </a:p>
        </c:txPr>
        <c:crossAx val="2060247919"/>
        <c:crosses val="autoZero"/>
        <c:auto val="1"/>
        <c:lblAlgn val="ctr"/>
        <c:lblOffset val="100"/>
        <c:noMultiLvlLbl val="0"/>
      </c:catAx>
      <c:valAx>
        <c:axId val="2060247919"/>
        <c:scaling>
          <c:orientation val="minMax"/>
        </c:scaling>
        <c:delete val="1"/>
        <c:axPos val="b"/>
        <c:numFmt formatCode="_(* #,##0_);_(* \(#,##0\);_(* &quot;-&quot;??_);_(@_)" sourceLinked="1"/>
        <c:majorTickMark val="none"/>
        <c:minorTickMark val="none"/>
        <c:tickLblPos val="nextTo"/>
        <c:crossAx val="2060261647"/>
        <c:crosses val="autoZero"/>
        <c:crossBetween val="between"/>
      </c:valAx>
      <c:spPr>
        <a:noFill/>
        <a:ln>
          <a:noFill/>
        </a:ln>
        <a:effectLst/>
      </c:spPr>
    </c:plotArea>
    <c:legend>
      <c:legendPos val="t"/>
      <c:layout>
        <c:manualLayout>
          <c:xMode val="edge"/>
          <c:yMode val="edge"/>
          <c:x val="0.6719399801052266"/>
          <c:y val="6.6141732283464582E-4"/>
          <c:w val="0.3280600198947734"/>
          <c:h val="6.3663823272090983E-2"/>
        </c:manualLayout>
      </c:layout>
      <c:overlay val="1"/>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6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[(260822) Dashboard Dapil - NTT checked.xlsx]DAK_Fisik_Afirm!PivotTable4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773424856213296"/>
          <c:y val="7.2222222222222215E-2"/>
          <c:w val="0.7111159725491919"/>
          <c:h val="0.89722222222222214"/>
        </c:manualLayout>
      </c:layout>
      <c:barChart>
        <c:barDir val="bar"/>
        <c:grouping val="clustered"/>
        <c:varyColors val="0"/>
        <c:ser>
          <c:idx val="0"/>
          <c:order val="0"/>
          <c:tx>
            <c:strRef>
              <c:f>DAK_Fisik_Afirm!$B$3:$B$4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DAK_Fisik_Afirm!$A$5:$A$17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DAK_Fisik_Afirm!$B$5:$B$17</c:f>
              <c:numCache>
                <c:formatCode>_(* #,##0_);_(* \(#,##0\);_(* "-"??_);_(@_)</c:formatCode>
                <c:ptCount val="12"/>
                <c:pt idx="0">
                  <c:v>20717367</c:v>
                </c:pt>
                <c:pt idx="1">
                  <c:v>11723923</c:v>
                </c:pt>
                <c:pt idx="2">
                  <c:v>47215185</c:v>
                </c:pt>
                <c:pt idx="3">
                  <c:v>37955808</c:v>
                </c:pt>
                <c:pt idx="4">
                  <c:v>41683928</c:v>
                </c:pt>
                <c:pt idx="5">
                  <c:v>37995869</c:v>
                </c:pt>
                <c:pt idx="6">
                  <c:v>0</c:v>
                </c:pt>
                <c:pt idx="7">
                  <c:v>16100375</c:v>
                </c:pt>
                <c:pt idx="8">
                  <c:v>38506638</c:v>
                </c:pt>
                <c:pt idx="9">
                  <c:v>35864164</c:v>
                </c:pt>
                <c:pt idx="10">
                  <c:v>10616217</c:v>
                </c:pt>
                <c:pt idx="11">
                  <c:v>19583328</c:v>
                </c:pt>
              </c:numCache>
            </c:numRef>
          </c:val>
          <c:extLst>
            <c:ext xmlns:c16="http://schemas.microsoft.com/office/drawing/2014/chart" uri="{C3380CC4-5D6E-409C-BE32-E72D297353CC}">
              <c16:uniqueId val="{00000000-AEBF-4A0C-B4E8-8A3147BDCFD6}"/>
            </c:ext>
          </c:extLst>
        </c:ser>
        <c:ser>
          <c:idx val="1"/>
          <c:order val="1"/>
          <c:tx>
            <c:strRef>
              <c:f>DAK_Fisik_Afirm!$C$3:$C$4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DAK_Fisik_Afirm!$A$5:$A$17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DAK_Fisik_Afirm!$C$5:$C$17</c:f>
              <c:numCache>
                <c:formatCode>_(* #,##0_);_(* \(#,##0\);_(* "-"??_);_(@_)</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AC95-4E29-B3EE-433FC01274C6}"/>
            </c:ext>
          </c:extLst>
        </c:ser>
        <c:ser>
          <c:idx val="2"/>
          <c:order val="2"/>
          <c:tx>
            <c:strRef>
              <c:f>DAK_Fisik_Afirm!$D$3:$D$4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DAK_Fisik_Afirm!$A$5:$A$17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DAK_Fisik_Afirm!$D$5:$D$17</c:f>
              <c:numCache>
                <c:formatCode>_(* #,##0_);_(* \(#,##0\);_(* "-"??_);_(@_)</c:formatCode>
                <c:ptCount val="12"/>
              </c:numCache>
            </c:numRef>
          </c:val>
          <c:extLst>
            <c:ext xmlns:c16="http://schemas.microsoft.com/office/drawing/2014/chart" uri="{C3380CC4-5D6E-409C-BE32-E72D297353CC}">
              <c16:uniqueId val="{00000001-D269-434C-B332-C3A0EDB7BF1A}"/>
            </c:ext>
          </c:extLst>
        </c:ser>
        <c:dLbls>
          <c:dLblPos val="inEnd"/>
          <c:showLegendKey val="0"/>
          <c:showVal val="1"/>
          <c:showCatName val="0"/>
          <c:showSerName val="0"/>
          <c:showPercent val="0"/>
          <c:showBubbleSize val="0"/>
        </c:dLbls>
        <c:gapWidth val="182"/>
        <c:axId val="2060246255"/>
        <c:axId val="2060238351"/>
      </c:barChart>
      <c:catAx>
        <c:axId val="20602462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id-ID"/>
          </a:p>
        </c:txPr>
        <c:crossAx val="2060238351"/>
        <c:crosses val="autoZero"/>
        <c:auto val="1"/>
        <c:lblAlgn val="ctr"/>
        <c:lblOffset val="100"/>
        <c:noMultiLvlLbl val="0"/>
      </c:catAx>
      <c:valAx>
        <c:axId val="2060238351"/>
        <c:scaling>
          <c:orientation val="minMax"/>
        </c:scaling>
        <c:delete val="1"/>
        <c:axPos val="b"/>
        <c:numFmt formatCode="_(* #,##0_);_(* \(#,##0\);_(* &quot;-&quot;??_);_(@_)" sourceLinked="1"/>
        <c:majorTickMark val="none"/>
        <c:minorTickMark val="none"/>
        <c:tickLblPos val="nextTo"/>
        <c:crossAx val="2060246255"/>
        <c:crosses val="autoZero"/>
        <c:crossBetween val="between"/>
      </c:valAx>
      <c:spPr>
        <a:noFill/>
        <a:ln>
          <a:noFill/>
        </a:ln>
        <a:effectLst/>
      </c:spPr>
    </c:plotArea>
    <c:legend>
      <c:legendPos val="t"/>
      <c:layout>
        <c:manualLayout>
          <c:xMode val="edge"/>
          <c:yMode val="edge"/>
          <c:x val="0.69922608132887498"/>
          <c:y val="0"/>
          <c:w val="0.30077391867112502"/>
          <c:h val="6.3663823272090983E-2"/>
        </c:manualLayout>
      </c:layout>
      <c:overlay val="1"/>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6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[(260822) Dashboard Dapil - NTT checked.xlsx]DAK_Non_Fisik!PivotTable5</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157966290552848"/>
          <c:y val="6.6666666666666666E-2"/>
          <c:w val="0.70727055820579643"/>
          <c:h val="0.9027777777777779"/>
        </c:manualLayout>
      </c:layout>
      <c:barChart>
        <c:barDir val="bar"/>
        <c:grouping val="clustered"/>
        <c:varyColors val="0"/>
        <c:ser>
          <c:idx val="0"/>
          <c:order val="0"/>
          <c:tx>
            <c:strRef>
              <c:f>DAK_Non_Fisik!$B$3:$B$4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DAK_Non_Fisik!$A$5:$A$17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DAK_Non_Fisik!$B$5:$B$17</c:f>
              <c:numCache>
                <c:formatCode>_(* #,##0_);_(* \(#,##0\);_(* "-"??_);_(@_)</c:formatCode>
                <c:ptCount val="12"/>
                <c:pt idx="0">
                  <c:v>73198771</c:v>
                </c:pt>
                <c:pt idx="1">
                  <c:v>132092789</c:v>
                </c:pt>
                <c:pt idx="2">
                  <c:v>28866594</c:v>
                </c:pt>
                <c:pt idx="3">
                  <c:v>77052841</c:v>
                </c:pt>
                <c:pt idx="4">
                  <c:v>135986999</c:v>
                </c:pt>
                <c:pt idx="5">
                  <c:v>89836016</c:v>
                </c:pt>
                <c:pt idx="6">
                  <c:v>84730180</c:v>
                </c:pt>
                <c:pt idx="7">
                  <c:v>57698686</c:v>
                </c:pt>
                <c:pt idx="8">
                  <c:v>69686637</c:v>
                </c:pt>
                <c:pt idx="9">
                  <c:v>26359614</c:v>
                </c:pt>
                <c:pt idx="10">
                  <c:v>50502663</c:v>
                </c:pt>
                <c:pt idx="11">
                  <c:v>62503159</c:v>
                </c:pt>
              </c:numCache>
            </c:numRef>
          </c:val>
          <c:extLst>
            <c:ext xmlns:c16="http://schemas.microsoft.com/office/drawing/2014/chart" uri="{C3380CC4-5D6E-409C-BE32-E72D297353CC}">
              <c16:uniqueId val="{00000000-866E-4BEC-B648-DECD291885B5}"/>
            </c:ext>
          </c:extLst>
        </c:ser>
        <c:ser>
          <c:idx val="1"/>
          <c:order val="1"/>
          <c:tx>
            <c:strRef>
              <c:f>DAK_Non_Fisik!$C$3:$C$4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DAK_Non_Fisik!$A$5:$A$17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DAK_Non_Fisik!$C$5:$C$17</c:f>
              <c:numCache>
                <c:formatCode>_(* #,##0_);_(* \(#,##0\);_(* "-"??_);_(@_)</c:formatCode>
                <c:ptCount val="12"/>
                <c:pt idx="0">
                  <c:v>76853420</c:v>
                </c:pt>
                <c:pt idx="1">
                  <c:v>125765980</c:v>
                </c:pt>
                <c:pt idx="2">
                  <c:v>31548681</c:v>
                </c:pt>
                <c:pt idx="3">
                  <c:v>81670590</c:v>
                </c:pt>
                <c:pt idx="4">
                  <c:v>116153004</c:v>
                </c:pt>
                <c:pt idx="5">
                  <c:v>102041256</c:v>
                </c:pt>
                <c:pt idx="6">
                  <c:v>93058570</c:v>
                </c:pt>
                <c:pt idx="7">
                  <c:v>68270022</c:v>
                </c:pt>
                <c:pt idx="8">
                  <c:v>74614566</c:v>
                </c:pt>
                <c:pt idx="9">
                  <c:v>34754823</c:v>
                </c:pt>
                <c:pt idx="10">
                  <c:v>32786331</c:v>
                </c:pt>
                <c:pt idx="11">
                  <c:v>75037633</c:v>
                </c:pt>
              </c:numCache>
            </c:numRef>
          </c:val>
          <c:extLst>
            <c:ext xmlns:c16="http://schemas.microsoft.com/office/drawing/2014/chart" uri="{C3380CC4-5D6E-409C-BE32-E72D297353CC}">
              <c16:uniqueId val="{00000001-D8AD-45CE-A63E-0727DF07C0EE}"/>
            </c:ext>
          </c:extLst>
        </c:ser>
        <c:ser>
          <c:idx val="2"/>
          <c:order val="2"/>
          <c:tx>
            <c:strRef>
              <c:f>DAK_Non_Fisik!$D$3:$D$4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DAK_Non_Fisik!$A$5:$A$17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DAK_Non_Fisik!$D$5:$D$17</c:f>
              <c:numCache>
                <c:formatCode>_(* #,##0_);_(* \(#,##0\);_(* "-"??_);_(@_)</c:formatCode>
                <c:ptCount val="12"/>
                <c:pt idx="0">
                  <c:v>120807418</c:v>
                </c:pt>
                <c:pt idx="1">
                  <c:v>197187663</c:v>
                </c:pt>
                <c:pt idx="2">
                  <c:v>65900876</c:v>
                </c:pt>
                <c:pt idx="3">
                  <c:v>129297199</c:v>
                </c:pt>
                <c:pt idx="4">
                  <c:v>220047181</c:v>
                </c:pt>
                <c:pt idx="5">
                  <c:v>149830061</c:v>
                </c:pt>
                <c:pt idx="6">
                  <c:v>149641228</c:v>
                </c:pt>
                <c:pt idx="7">
                  <c:v>98549077</c:v>
                </c:pt>
                <c:pt idx="8">
                  <c:v>162260587</c:v>
                </c:pt>
                <c:pt idx="9">
                  <c:v>46739313</c:v>
                </c:pt>
                <c:pt idx="10">
                  <c:v>52670450</c:v>
                </c:pt>
                <c:pt idx="11">
                  <c:v>98563893</c:v>
                </c:pt>
              </c:numCache>
            </c:numRef>
          </c:val>
          <c:extLst>
            <c:ext xmlns:c16="http://schemas.microsoft.com/office/drawing/2014/chart" uri="{C3380CC4-5D6E-409C-BE32-E72D297353CC}">
              <c16:uniqueId val="{00000001-5A6A-44BC-B678-05E9986D75C7}"/>
            </c:ext>
          </c:extLst>
        </c:ser>
        <c:dLbls>
          <c:dLblPos val="inEnd"/>
          <c:showLegendKey val="0"/>
          <c:showVal val="1"/>
          <c:showCatName val="0"/>
          <c:showSerName val="0"/>
          <c:showPercent val="0"/>
          <c:showBubbleSize val="0"/>
        </c:dLbls>
        <c:gapWidth val="182"/>
        <c:axId val="2060317807"/>
        <c:axId val="2060339439"/>
      </c:barChart>
      <c:catAx>
        <c:axId val="20603178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id-ID"/>
          </a:p>
        </c:txPr>
        <c:crossAx val="2060339439"/>
        <c:crosses val="autoZero"/>
        <c:auto val="1"/>
        <c:lblAlgn val="ctr"/>
        <c:lblOffset val="100"/>
        <c:noMultiLvlLbl val="0"/>
      </c:catAx>
      <c:valAx>
        <c:axId val="2060339439"/>
        <c:scaling>
          <c:orientation val="minMax"/>
        </c:scaling>
        <c:delete val="1"/>
        <c:axPos val="b"/>
        <c:numFmt formatCode="_(* #,##0_);_(* \(#,##0\);_(* &quot;-&quot;??_);_(@_)" sourceLinked="1"/>
        <c:majorTickMark val="none"/>
        <c:minorTickMark val="none"/>
        <c:tickLblPos val="nextTo"/>
        <c:crossAx val="2060317807"/>
        <c:crosses val="autoZero"/>
        <c:crossBetween val="between"/>
      </c:valAx>
      <c:spPr>
        <a:noFill/>
        <a:ln>
          <a:noFill/>
        </a:ln>
        <a:effectLst/>
      </c:spPr>
    </c:plotArea>
    <c:legend>
      <c:legendPos val="t"/>
      <c:layout>
        <c:manualLayout>
          <c:xMode val="edge"/>
          <c:yMode val="edge"/>
          <c:x val="0.66791293639664906"/>
          <c:y val="6.6141732283464582E-4"/>
          <c:w val="0.33208706360335094"/>
          <c:h val="6.3663823272090983E-2"/>
        </c:manualLayout>
      </c:layout>
      <c:overlay val="1"/>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600"/>
      </a:pPr>
      <a:endParaRPr lang="id-ID"/>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[(260822) Dashboard Dapil - NTT checked.xlsx]DAU!PivotTable6</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15:layout>
                <c:manualLayout>
                  <c:w val="0.23277777777777775"/>
                  <c:h val="0.13361111111111112"/>
                </c:manualLayout>
              </c15:layout>
            </c:ext>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119319876401722"/>
          <c:y val="6.6666666666666666E-2"/>
          <c:w val="0.69765702234730753"/>
          <c:h val="0.9027777777777779"/>
        </c:manualLayout>
      </c:layout>
      <c:barChart>
        <c:barDir val="bar"/>
        <c:grouping val="clustered"/>
        <c:varyColors val="0"/>
        <c:ser>
          <c:idx val="0"/>
          <c:order val="0"/>
          <c:tx>
            <c:strRef>
              <c:f>DAU!$B$3:$B$4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DAU!$A$5:$A$17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DAU!$B$5:$B$17</c:f>
              <c:numCache>
                <c:formatCode>_(* #,##0_);_(* \(#,##0\);_(* "-"??_);_(@_)</c:formatCode>
                <c:ptCount val="12"/>
                <c:pt idx="0">
                  <c:v>476169938</c:v>
                </c:pt>
                <c:pt idx="1">
                  <c:v>635495332</c:v>
                </c:pt>
                <c:pt idx="2">
                  <c:v>379392302</c:v>
                </c:pt>
                <c:pt idx="3">
                  <c:v>605609005</c:v>
                </c:pt>
                <c:pt idx="4">
                  <c:v>716929579</c:v>
                </c:pt>
                <c:pt idx="5">
                  <c:v>565758346</c:v>
                </c:pt>
                <c:pt idx="6">
                  <c:v>623856772</c:v>
                </c:pt>
                <c:pt idx="7">
                  <c:v>424607949</c:v>
                </c:pt>
                <c:pt idx="8">
                  <c:v>462481864</c:v>
                </c:pt>
                <c:pt idx="9">
                  <c:v>333876062</c:v>
                </c:pt>
                <c:pt idx="10">
                  <c:v>341460889</c:v>
                </c:pt>
                <c:pt idx="11">
                  <c:v>430115689</c:v>
                </c:pt>
              </c:numCache>
            </c:numRef>
          </c:val>
          <c:extLst>
            <c:ext xmlns:c16="http://schemas.microsoft.com/office/drawing/2014/chart" uri="{C3380CC4-5D6E-409C-BE32-E72D297353CC}">
              <c16:uniqueId val="{00000000-8F3E-4D18-9553-102C65A793D7}"/>
            </c:ext>
          </c:extLst>
        </c:ser>
        <c:ser>
          <c:idx val="1"/>
          <c:order val="1"/>
          <c:tx>
            <c:strRef>
              <c:f>DAU!$C$3:$C$4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DAU!$A$5:$A$17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DAU!$C$5:$C$17</c:f>
              <c:numCache>
                <c:formatCode>_(* #,##0_);_(* \(#,##0\);_(* "-"??_);_(@_)</c:formatCode>
                <c:ptCount val="12"/>
                <c:pt idx="0">
                  <c:v>482122313</c:v>
                </c:pt>
                <c:pt idx="1">
                  <c:v>649813306</c:v>
                </c:pt>
                <c:pt idx="2">
                  <c:v>385711968</c:v>
                </c:pt>
                <c:pt idx="3">
                  <c:v>617198894</c:v>
                </c:pt>
                <c:pt idx="4">
                  <c:v>729046659</c:v>
                </c:pt>
                <c:pt idx="5">
                  <c:v>573028403</c:v>
                </c:pt>
                <c:pt idx="6">
                  <c:v>630095340</c:v>
                </c:pt>
                <c:pt idx="7">
                  <c:v>433508165</c:v>
                </c:pt>
                <c:pt idx="8">
                  <c:v>471771211</c:v>
                </c:pt>
                <c:pt idx="9">
                  <c:v>340884066</c:v>
                </c:pt>
                <c:pt idx="10">
                  <c:v>348032496</c:v>
                </c:pt>
                <c:pt idx="11">
                  <c:v>436323453</c:v>
                </c:pt>
              </c:numCache>
            </c:numRef>
          </c:val>
          <c:extLst>
            <c:ext xmlns:c16="http://schemas.microsoft.com/office/drawing/2014/chart" uri="{C3380CC4-5D6E-409C-BE32-E72D297353CC}">
              <c16:uniqueId val="{00000001-2887-4CFE-B1DD-05614763C28C}"/>
            </c:ext>
          </c:extLst>
        </c:ser>
        <c:ser>
          <c:idx val="2"/>
          <c:order val="2"/>
          <c:tx>
            <c:strRef>
              <c:f>DAU!$D$3:$D$4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DAU!$A$5:$A$17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DAU!$D$5:$D$17</c:f>
              <c:numCache>
                <c:formatCode>_(* #,##0_);_(* \(#,##0\);_(* "-"??_);_(@_)</c:formatCode>
                <c:ptCount val="12"/>
                <c:pt idx="0">
                  <c:v>466681212</c:v>
                </c:pt>
                <c:pt idx="1">
                  <c:v>629437173</c:v>
                </c:pt>
                <c:pt idx="2">
                  <c:v>373384668</c:v>
                </c:pt>
                <c:pt idx="3">
                  <c:v>597856916</c:v>
                </c:pt>
                <c:pt idx="4">
                  <c:v>706597159</c:v>
                </c:pt>
                <c:pt idx="5">
                  <c:v>554794481</c:v>
                </c:pt>
                <c:pt idx="6">
                  <c:v>609915054</c:v>
                </c:pt>
                <c:pt idx="7">
                  <c:v>420312379</c:v>
                </c:pt>
                <c:pt idx="8">
                  <c:v>457331762</c:v>
                </c:pt>
                <c:pt idx="9">
                  <c:v>330446192</c:v>
                </c:pt>
                <c:pt idx="10">
                  <c:v>337332898</c:v>
                </c:pt>
                <c:pt idx="11">
                  <c:v>422513118</c:v>
                </c:pt>
              </c:numCache>
            </c:numRef>
          </c:val>
          <c:extLst>
            <c:ext xmlns:c16="http://schemas.microsoft.com/office/drawing/2014/chart" uri="{C3380CC4-5D6E-409C-BE32-E72D297353CC}">
              <c16:uniqueId val="{00000001-A902-4AE1-8612-4F2261F42DB4}"/>
            </c:ext>
          </c:extLst>
        </c:ser>
        <c:dLbls>
          <c:dLblPos val="inEnd"/>
          <c:showLegendKey val="0"/>
          <c:showVal val="1"/>
          <c:showCatName val="0"/>
          <c:showSerName val="0"/>
          <c:showPercent val="0"/>
          <c:showBubbleSize val="0"/>
        </c:dLbls>
        <c:gapWidth val="182"/>
        <c:axId val="77403855"/>
        <c:axId val="77395951"/>
      </c:barChart>
      <c:catAx>
        <c:axId val="774038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id-ID"/>
          </a:p>
        </c:txPr>
        <c:crossAx val="77395951"/>
        <c:crosses val="autoZero"/>
        <c:auto val="1"/>
        <c:lblAlgn val="ctr"/>
        <c:lblOffset val="100"/>
        <c:noMultiLvlLbl val="0"/>
      </c:catAx>
      <c:valAx>
        <c:axId val="77395951"/>
        <c:scaling>
          <c:orientation val="minMax"/>
        </c:scaling>
        <c:delete val="1"/>
        <c:axPos val="b"/>
        <c:numFmt formatCode="_(* #,##0_);_(* \(#,##0\);_(* &quot;-&quot;??_);_(@_)" sourceLinked="1"/>
        <c:majorTickMark val="none"/>
        <c:minorTickMark val="none"/>
        <c:tickLblPos val="nextTo"/>
        <c:crossAx val="77403855"/>
        <c:crosses val="autoZero"/>
        <c:crossBetween val="between"/>
      </c:valAx>
      <c:spPr>
        <a:noFill/>
        <a:ln>
          <a:noFill/>
        </a:ln>
        <a:effectLst/>
      </c:spPr>
    </c:plotArea>
    <c:legend>
      <c:legendPos val="t"/>
      <c:layout>
        <c:manualLayout>
          <c:xMode val="edge"/>
          <c:yMode val="edge"/>
          <c:x val="0.67853836335526552"/>
          <c:y val="0"/>
          <c:w val="0.32146163664473448"/>
          <c:h val="6.3663823272090983E-2"/>
        </c:manualLayout>
      </c:layout>
      <c:overlay val="1"/>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6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[(260822) Dashboard Dapil - NTT checked.xlsx]DID!PivotTable3</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542507724892396"/>
          <c:y val="6.6666666666666666E-2"/>
          <c:w val="0.70342514386240074"/>
          <c:h val="0.9027777777777779"/>
        </c:manualLayout>
      </c:layout>
      <c:barChart>
        <c:barDir val="bar"/>
        <c:grouping val="clustered"/>
        <c:varyColors val="0"/>
        <c:ser>
          <c:idx val="0"/>
          <c:order val="0"/>
          <c:tx>
            <c:strRef>
              <c:f>DID!$B$3:$B$4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DID!$A$5:$A$17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DID!$B$5:$B$17</c:f>
              <c:numCache>
                <c:formatCode>_(* #,##0_);_(* \(#,##0\);_(* "-"??_);_(@_)</c:formatCode>
                <c:ptCount val="12"/>
                <c:pt idx="0">
                  <c:v>37171332</c:v>
                </c:pt>
                <c:pt idx="3">
                  <c:v>32309800</c:v>
                </c:pt>
              </c:numCache>
            </c:numRef>
          </c:val>
          <c:extLst>
            <c:ext xmlns:c16="http://schemas.microsoft.com/office/drawing/2014/chart" uri="{C3380CC4-5D6E-409C-BE32-E72D297353CC}">
              <c16:uniqueId val="{00000000-40C3-4D91-BF94-5E6C7D556DA9}"/>
            </c:ext>
          </c:extLst>
        </c:ser>
        <c:ser>
          <c:idx val="1"/>
          <c:order val="1"/>
          <c:tx>
            <c:strRef>
              <c:f>DID!$C$3:$C$4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DID!$A$5:$A$17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DID!$C$5:$C$17</c:f>
              <c:numCache>
                <c:formatCode>_(* #,##0_);_(* \(#,##0\);_(* "-"??_);_(@_)</c:formatCode>
                <c:ptCount val="12"/>
                <c:pt idx="3">
                  <c:v>28172519</c:v>
                </c:pt>
                <c:pt idx="6">
                  <c:v>6936271</c:v>
                </c:pt>
                <c:pt idx="11">
                  <c:v>39953862</c:v>
                </c:pt>
              </c:numCache>
            </c:numRef>
          </c:val>
          <c:extLst>
            <c:ext xmlns:c16="http://schemas.microsoft.com/office/drawing/2014/chart" uri="{C3380CC4-5D6E-409C-BE32-E72D297353CC}">
              <c16:uniqueId val="{00000001-93F7-409B-9103-576DD12D8896}"/>
            </c:ext>
          </c:extLst>
        </c:ser>
        <c:ser>
          <c:idx val="2"/>
          <c:order val="2"/>
          <c:tx>
            <c:strRef>
              <c:f>DID!$D$3:$D$4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DID!$A$5:$A$17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DID!$D$5:$D$17</c:f>
              <c:numCache>
                <c:formatCode>_(* #,##0_);_(* \(#,##0\);_(* "-"??_);_(@_)</c:formatCode>
                <c:ptCount val="12"/>
                <c:pt idx="1">
                  <c:v>4100298</c:v>
                </c:pt>
                <c:pt idx="2">
                  <c:v>2273275</c:v>
                </c:pt>
                <c:pt idx="5">
                  <c:v>4091410</c:v>
                </c:pt>
                <c:pt idx="6">
                  <c:v>2604965</c:v>
                </c:pt>
                <c:pt idx="7">
                  <c:v>4837632</c:v>
                </c:pt>
                <c:pt idx="8">
                  <c:v>2301731</c:v>
                </c:pt>
                <c:pt idx="9">
                  <c:v>2399568</c:v>
                </c:pt>
                <c:pt idx="11">
                  <c:v>4066693</c:v>
                </c:pt>
              </c:numCache>
            </c:numRef>
          </c:val>
          <c:extLst>
            <c:ext xmlns:c16="http://schemas.microsoft.com/office/drawing/2014/chart" uri="{C3380CC4-5D6E-409C-BE32-E72D297353CC}">
              <c16:uniqueId val="{00000001-77E6-4488-929B-D4513BDCB905}"/>
            </c:ext>
          </c:extLst>
        </c:ser>
        <c:dLbls>
          <c:dLblPos val="inEnd"/>
          <c:showLegendKey val="0"/>
          <c:showVal val="1"/>
          <c:showCatName val="0"/>
          <c:showSerName val="0"/>
          <c:showPercent val="0"/>
          <c:showBubbleSize val="0"/>
        </c:dLbls>
        <c:gapWidth val="182"/>
        <c:axId val="2060356079"/>
        <c:axId val="2060357743"/>
      </c:barChart>
      <c:catAx>
        <c:axId val="20603560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id-ID"/>
          </a:p>
        </c:txPr>
        <c:crossAx val="2060357743"/>
        <c:crosses val="autoZero"/>
        <c:auto val="1"/>
        <c:lblAlgn val="ctr"/>
        <c:lblOffset val="100"/>
        <c:noMultiLvlLbl val="0"/>
      </c:catAx>
      <c:valAx>
        <c:axId val="2060357743"/>
        <c:scaling>
          <c:orientation val="minMax"/>
        </c:scaling>
        <c:delete val="1"/>
        <c:axPos val="b"/>
        <c:numFmt formatCode="_(* #,##0_);_(* \(#,##0\);_(* &quot;-&quot;??_);_(@_)" sourceLinked="1"/>
        <c:majorTickMark val="none"/>
        <c:minorTickMark val="none"/>
        <c:tickLblPos val="nextTo"/>
        <c:crossAx val="2060356079"/>
        <c:crosses val="autoZero"/>
        <c:crossBetween val="between"/>
      </c:valAx>
      <c:spPr>
        <a:noFill/>
        <a:ln>
          <a:noFill/>
        </a:ln>
        <a:effectLst/>
      </c:spPr>
    </c:plotArea>
    <c:legend>
      <c:legendPos val="t"/>
      <c:layout>
        <c:manualLayout>
          <c:xMode val="edge"/>
          <c:yMode val="edge"/>
          <c:x val="0.69975086590203617"/>
          <c:y val="0"/>
          <c:w val="0.30024913409796378"/>
          <c:h val="6.3663823272090983E-2"/>
        </c:manualLayout>
      </c:layout>
      <c:overlay val="1"/>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6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[(260822) Dashboard Dapil - NTT checked.xlsx]Dana_Desa!PivotTable4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350237007722628"/>
          <c:y val="6.9444444444444448E-2"/>
          <c:w val="0.70534785103409858"/>
          <c:h val="0.9"/>
        </c:manualLayout>
      </c:layout>
      <c:barChart>
        <c:barDir val="bar"/>
        <c:grouping val="clustered"/>
        <c:varyColors val="0"/>
        <c:ser>
          <c:idx val="0"/>
          <c:order val="0"/>
          <c:tx>
            <c:strRef>
              <c:f>Dana_Desa!$B$3:$B$4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Dana_Desa!$A$5:$A$17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Dana_Desa!$B$5:$B$17</c:f>
              <c:numCache>
                <c:formatCode>_(* #,##0_);_(* \(#,##0\);_(* "-"??_);_(@_)</c:formatCode>
                <c:ptCount val="12"/>
                <c:pt idx="0">
                  <c:v>87504939</c:v>
                </c:pt>
                <c:pt idx="1">
                  <c:v>165402239</c:v>
                </c:pt>
                <c:pt idx="2">
                  <c:v>87786467</c:v>
                </c:pt>
                <c:pt idx="3">
                  <c:v>129356588</c:v>
                </c:pt>
                <c:pt idx="4">
                  <c:v>289840128</c:v>
                </c:pt>
                <c:pt idx="5">
                  <c:v>163541992</c:v>
                </c:pt>
                <c:pt idx="7">
                  <c:v>106362083</c:v>
                </c:pt>
                <c:pt idx="8">
                  <c:v>239592238</c:v>
                </c:pt>
                <c:pt idx="9">
                  <c:v>72220579</c:v>
                </c:pt>
                <c:pt idx="10">
                  <c:v>84566861</c:v>
                </c:pt>
                <c:pt idx="11">
                  <c:v>112668518</c:v>
                </c:pt>
              </c:numCache>
            </c:numRef>
          </c:val>
          <c:extLst>
            <c:ext xmlns:c16="http://schemas.microsoft.com/office/drawing/2014/chart" uri="{C3380CC4-5D6E-409C-BE32-E72D297353CC}">
              <c16:uniqueId val="{00000000-2DC4-4558-A296-673BBF37016F}"/>
            </c:ext>
          </c:extLst>
        </c:ser>
        <c:ser>
          <c:idx val="1"/>
          <c:order val="1"/>
          <c:tx>
            <c:strRef>
              <c:f>Dana_Desa!$C$3:$C$4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Dana_Desa!$A$5:$A$17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Dana_Desa!$C$5:$C$17</c:f>
              <c:numCache>
                <c:formatCode>_(* #,##0_);_(* \(#,##0\);_(* "-"??_);_(@_)</c:formatCode>
                <c:ptCount val="12"/>
                <c:pt idx="0">
                  <c:v>87763014</c:v>
                </c:pt>
                <c:pt idx="1">
                  <c:v>165402239</c:v>
                </c:pt>
                <c:pt idx="2">
                  <c:v>87786467</c:v>
                </c:pt>
                <c:pt idx="3">
                  <c:v>130516667</c:v>
                </c:pt>
                <c:pt idx="4">
                  <c:v>289840128</c:v>
                </c:pt>
                <c:pt idx="5">
                  <c:v>163541992</c:v>
                </c:pt>
                <c:pt idx="6">
                  <c:v>0</c:v>
                </c:pt>
                <c:pt idx="7">
                  <c:v>106456783</c:v>
                </c:pt>
                <c:pt idx="8">
                  <c:v>239592238</c:v>
                </c:pt>
                <c:pt idx="9">
                  <c:v>72937379</c:v>
                </c:pt>
                <c:pt idx="10">
                  <c:v>84566861</c:v>
                </c:pt>
                <c:pt idx="11">
                  <c:v>112668518</c:v>
                </c:pt>
              </c:numCache>
            </c:numRef>
          </c:val>
          <c:extLst>
            <c:ext xmlns:c16="http://schemas.microsoft.com/office/drawing/2014/chart" uri="{C3380CC4-5D6E-409C-BE32-E72D297353CC}">
              <c16:uniqueId val="{00000001-1D74-4FF1-ACC5-84407A22E7C0}"/>
            </c:ext>
          </c:extLst>
        </c:ser>
        <c:ser>
          <c:idx val="2"/>
          <c:order val="2"/>
          <c:tx>
            <c:strRef>
              <c:f>Dana_Desa!$D$3:$D$4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Dana_Desa!$A$5:$A$17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Dana_Desa!$D$5:$D$17</c:f>
              <c:numCache>
                <c:formatCode>_(* #,##0_);_(* \(#,##0\);_(* "-"??_);_(@_)</c:formatCode>
                <c:ptCount val="12"/>
                <c:pt idx="0">
                  <c:v>76180697</c:v>
                </c:pt>
                <c:pt idx="1">
                  <c:v>152722637</c:v>
                </c:pt>
                <c:pt idx="2">
                  <c:v>71006553</c:v>
                </c:pt>
                <c:pt idx="3">
                  <c:v>123230634</c:v>
                </c:pt>
                <c:pt idx="4">
                  <c:v>278443438</c:v>
                </c:pt>
                <c:pt idx="5">
                  <c:v>153166740</c:v>
                </c:pt>
                <c:pt idx="7">
                  <c:v>98578052</c:v>
                </c:pt>
                <c:pt idx="8">
                  <c:v>214005766</c:v>
                </c:pt>
                <c:pt idx="9">
                  <c:v>62754365</c:v>
                </c:pt>
                <c:pt idx="10">
                  <c:v>61458836</c:v>
                </c:pt>
                <c:pt idx="11">
                  <c:v>109503100</c:v>
                </c:pt>
              </c:numCache>
            </c:numRef>
          </c:val>
          <c:extLst>
            <c:ext xmlns:c16="http://schemas.microsoft.com/office/drawing/2014/chart" uri="{C3380CC4-5D6E-409C-BE32-E72D297353CC}">
              <c16:uniqueId val="{00000001-8821-4709-A6CB-C44058D41A4F}"/>
            </c:ext>
          </c:extLst>
        </c:ser>
        <c:dLbls>
          <c:dLblPos val="inEnd"/>
          <c:showLegendKey val="0"/>
          <c:showVal val="1"/>
          <c:showCatName val="0"/>
          <c:showSerName val="0"/>
          <c:showPercent val="0"/>
          <c:showBubbleSize val="0"/>
        </c:dLbls>
        <c:gapWidth val="182"/>
        <c:axId val="2060241263"/>
        <c:axId val="2060261647"/>
      </c:barChart>
      <c:catAx>
        <c:axId val="20602412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id-ID"/>
          </a:p>
        </c:txPr>
        <c:crossAx val="2060261647"/>
        <c:crosses val="autoZero"/>
        <c:auto val="1"/>
        <c:lblAlgn val="ctr"/>
        <c:lblOffset val="100"/>
        <c:noMultiLvlLbl val="0"/>
      </c:catAx>
      <c:valAx>
        <c:axId val="2060261647"/>
        <c:scaling>
          <c:orientation val="minMax"/>
        </c:scaling>
        <c:delete val="1"/>
        <c:axPos val="b"/>
        <c:numFmt formatCode="_(* #,##0_);_(* \(#,##0\);_(* &quot;-&quot;??_);_(@_)" sourceLinked="1"/>
        <c:majorTickMark val="none"/>
        <c:minorTickMark val="none"/>
        <c:tickLblPos val="nextTo"/>
        <c:crossAx val="2060241263"/>
        <c:crosses val="autoZero"/>
        <c:crossBetween val="between"/>
      </c:valAx>
      <c:spPr>
        <a:noFill/>
        <a:ln>
          <a:noFill/>
        </a:ln>
        <a:effectLst/>
      </c:spPr>
    </c:plotArea>
    <c:legend>
      <c:legendPos val="t"/>
      <c:layout>
        <c:manualLayout>
          <c:xMode val="edge"/>
          <c:yMode val="edge"/>
          <c:x val="0.69213587171466595"/>
          <c:y val="0"/>
          <c:w val="0.30786412828533422"/>
          <c:h val="6.3663823272090983E-2"/>
        </c:manualLayout>
      </c:layout>
      <c:overlay val="1"/>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6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[(260822) Dashboard Dapil - NTT checked.xlsx]DBH!PivotTable5</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927049159231948"/>
          <c:y val="6.9444444444444448E-2"/>
          <c:w val="0.69957972951900527"/>
          <c:h val="0.9"/>
        </c:manualLayout>
      </c:layout>
      <c:barChart>
        <c:barDir val="bar"/>
        <c:grouping val="clustered"/>
        <c:varyColors val="0"/>
        <c:ser>
          <c:idx val="0"/>
          <c:order val="0"/>
          <c:tx>
            <c:strRef>
              <c:f>DBH!$B$3:$B$4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DBH!$A$5:$A$17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DBH!$B$5:$B$17</c:f>
              <c:numCache>
                <c:formatCode>_(* #,##0_);_(* \(#,##0\);_(* "-"??_);_(@_)</c:formatCode>
                <c:ptCount val="12"/>
                <c:pt idx="0">
                  <c:v>3501054</c:v>
                </c:pt>
                <c:pt idx="1">
                  <c:v>3099979</c:v>
                </c:pt>
                <c:pt idx="2">
                  <c:v>2289009</c:v>
                </c:pt>
                <c:pt idx="3">
                  <c:v>3762093</c:v>
                </c:pt>
                <c:pt idx="4">
                  <c:v>3024105</c:v>
                </c:pt>
                <c:pt idx="5">
                  <c:v>2661405</c:v>
                </c:pt>
                <c:pt idx="6">
                  <c:v>20962330</c:v>
                </c:pt>
                <c:pt idx="7">
                  <c:v>2085993</c:v>
                </c:pt>
                <c:pt idx="8">
                  <c:v>2129447</c:v>
                </c:pt>
                <c:pt idx="9">
                  <c:v>1547186</c:v>
                </c:pt>
                <c:pt idx="10">
                  <c:v>1573932</c:v>
                </c:pt>
                <c:pt idx="11">
                  <c:v>1836249</c:v>
                </c:pt>
              </c:numCache>
            </c:numRef>
          </c:val>
          <c:extLst>
            <c:ext xmlns:c16="http://schemas.microsoft.com/office/drawing/2014/chart" uri="{C3380CC4-5D6E-409C-BE32-E72D297353CC}">
              <c16:uniqueId val="{00000000-0AAF-487B-89BF-CC156E888048}"/>
            </c:ext>
          </c:extLst>
        </c:ser>
        <c:ser>
          <c:idx val="1"/>
          <c:order val="1"/>
          <c:tx>
            <c:strRef>
              <c:f>DBH!$C$3:$C$4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DBH!$A$5:$A$17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DBH!$C$5:$C$17</c:f>
              <c:numCache>
                <c:formatCode>_(* #,##0_);_(* \(#,##0\);_(* "-"??_);_(@_)</c:formatCode>
                <c:ptCount val="12"/>
                <c:pt idx="0">
                  <c:v>2777546</c:v>
                </c:pt>
                <c:pt idx="1">
                  <c:v>2743879</c:v>
                </c:pt>
                <c:pt idx="2">
                  <c:v>2025681</c:v>
                </c:pt>
                <c:pt idx="3">
                  <c:v>3292579</c:v>
                </c:pt>
                <c:pt idx="4">
                  <c:v>2400362</c:v>
                </c:pt>
                <c:pt idx="5">
                  <c:v>1846903</c:v>
                </c:pt>
                <c:pt idx="6">
                  <c:v>19171837</c:v>
                </c:pt>
                <c:pt idx="7">
                  <c:v>1727345</c:v>
                </c:pt>
                <c:pt idx="8">
                  <c:v>1999499</c:v>
                </c:pt>
                <c:pt idx="9">
                  <c:v>1275604</c:v>
                </c:pt>
                <c:pt idx="10">
                  <c:v>1457697</c:v>
                </c:pt>
                <c:pt idx="11">
                  <c:v>1610837</c:v>
                </c:pt>
              </c:numCache>
            </c:numRef>
          </c:val>
          <c:extLst>
            <c:ext xmlns:c16="http://schemas.microsoft.com/office/drawing/2014/chart" uri="{C3380CC4-5D6E-409C-BE32-E72D297353CC}">
              <c16:uniqueId val="{00000001-2B00-47A8-BCC3-BB7DB89273EB}"/>
            </c:ext>
          </c:extLst>
        </c:ser>
        <c:ser>
          <c:idx val="2"/>
          <c:order val="2"/>
          <c:tx>
            <c:strRef>
              <c:f>DBH!$D$3:$D$4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DBH!$A$5:$A$17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DBH!$D$5:$D$17</c:f>
              <c:numCache>
                <c:formatCode>_(* #,##0_);_(* \(#,##0\);_(* "-"??_);_(@_)</c:formatCode>
                <c:ptCount val="12"/>
                <c:pt idx="0">
                  <c:v>3030582</c:v>
                </c:pt>
                <c:pt idx="1">
                  <c:v>2904860</c:v>
                </c:pt>
                <c:pt idx="2">
                  <c:v>2174499</c:v>
                </c:pt>
                <c:pt idx="3">
                  <c:v>3593270</c:v>
                </c:pt>
                <c:pt idx="4">
                  <c:v>2863375</c:v>
                </c:pt>
                <c:pt idx="5">
                  <c:v>2268765</c:v>
                </c:pt>
                <c:pt idx="6">
                  <c:v>20150387</c:v>
                </c:pt>
                <c:pt idx="7">
                  <c:v>1993634</c:v>
                </c:pt>
                <c:pt idx="8">
                  <c:v>2039050</c:v>
                </c:pt>
                <c:pt idx="9">
                  <c:v>1399439</c:v>
                </c:pt>
                <c:pt idx="10">
                  <c:v>1548481</c:v>
                </c:pt>
                <c:pt idx="11">
                  <c:v>1935204</c:v>
                </c:pt>
              </c:numCache>
            </c:numRef>
          </c:val>
          <c:extLst>
            <c:ext xmlns:c16="http://schemas.microsoft.com/office/drawing/2014/chart" uri="{C3380CC4-5D6E-409C-BE32-E72D297353CC}">
              <c16:uniqueId val="{00000001-4533-4180-BFD3-9C6CF761DC9B}"/>
            </c:ext>
          </c:extLst>
        </c:ser>
        <c:dLbls>
          <c:dLblPos val="inEnd"/>
          <c:showLegendKey val="0"/>
          <c:showVal val="1"/>
          <c:showCatName val="0"/>
          <c:showSerName val="0"/>
          <c:showPercent val="0"/>
          <c:showBubbleSize val="0"/>
        </c:dLbls>
        <c:gapWidth val="182"/>
        <c:axId val="2060303663"/>
        <c:axId val="2060296175"/>
      </c:barChart>
      <c:catAx>
        <c:axId val="20603036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id-ID"/>
          </a:p>
        </c:txPr>
        <c:crossAx val="2060296175"/>
        <c:crosses val="autoZero"/>
        <c:auto val="1"/>
        <c:lblAlgn val="ctr"/>
        <c:lblOffset val="100"/>
        <c:noMultiLvlLbl val="0"/>
      </c:catAx>
      <c:valAx>
        <c:axId val="2060296175"/>
        <c:scaling>
          <c:orientation val="minMax"/>
        </c:scaling>
        <c:delete val="1"/>
        <c:axPos val="b"/>
        <c:numFmt formatCode="_(* #,##0_);_(* \(#,##0\);_(* &quot;-&quot;??_);_(@_)" sourceLinked="1"/>
        <c:majorTickMark val="none"/>
        <c:minorTickMark val="none"/>
        <c:tickLblPos val="nextTo"/>
        <c:crossAx val="2060303663"/>
        <c:crosses val="autoZero"/>
        <c:crossBetween val="between"/>
      </c:valAx>
      <c:spPr>
        <a:noFill/>
        <a:ln>
          <a:noFill/>
        </a:ln>
        <a:effectLst/>
      </c:spPr>
    </c:plotArea>
    <c:legend>
      <c:legendPos val="t"/>
      <c:layout>
        <c:manualLayout>
          <c:xMode val="edge"/>
          <c:yMode val="edge"/>
          <c:x val="0.69140180251441175"/>
          <c:y val="0"/>
          <c:w val="0.30859819748558825"/>
          <c:h val="6.3663823272090983E-2"/>
        </c:manualLayout>
      </c:layout>
      <c:overlay val="1"/>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6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[(260822) Dashboard Dapil - NTT checked.xlsx]DBH!PivotTable7</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157966290552848"/>
          <c:y val="6.6666666666666666E-2"/>
          <c:w val="0.70727055820579643"/>
          <c:h val="0.9027777777777779"/>
        </c:manualLayout>
      </c:layout>
      <c:barChart>
        <c:barDir val="bar"/>
        <c:grouping val="clustered"/>
        <c:varyColors val="0"/>
        <c:ser>
          <c:idx val="0"/>
          <c:order val="0"/>
          <c:tx>
            <c:strRef>
              <c:f>DBH!$G$3:$G$4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DBH!$F$5:$F$17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DBH!$G$5:$G$17</c:f>
              <c:numCache>
                <c:formatCode>_(* #,##0_);_(* \(#,##0\);_(* "-"??_);_(@_)</c:formatCode>
                <c:ptCount val="12"/>
                <c:pt idx="0">
                  <c:v>3241626</c:v>
                </c:pt>
                <c:pt idx="1">
                  <c:v>4345996</c:v>
                </c:pt>
                <c:pt idx="2">
                  <c:v>3511124</c:v>
                </c:pt>
                <c:pt idx="3">
                  <c:v>4866331</c:v>
                </c:pt>
                <c:pt idx="4">
                  <c:v>4373571</c:v>
                </c:pt>
                <c:pt idx="5">
                  <c:v>3944794</c:v>
                </c:pt>
                <c:pt idx="6">
                  <c:v>3659691</c:v>
                </c:pt>
                <c:pt idx="7">
                  <c:v>3833163</c:v>
                </c:pt>
                <c:pt idx="8">
                  <c:v>3877242</c:v>
                </c:pt>
                <c:pt idx="9">
                  <c:v>3652889</c:v>
                </c:pt>
                <c:pt idx="10">
                  <c:v>3330272</c:v>
                </c:pt>
                <c:pt idx="11">
                  <c:v>3268569</c:v>
                </c:pt>
              </c:numCache>
            </c:numRef>
          </c:val>
          <c:extLst>
            <c:ext xmlns:c16="http://schemas.microsoft.com/office/drawing/2014/chart" uri="{C3380CC4-5D6E-409C-BE32-E72D297353CC}">
              <c16:uniqueId val="{00000000-082D-4AD8-B0F5-283A8578C526}"/>
            </c:ext>
          </c:extLst>
        </c:ser>
        <c:ser>
          <c:idx val="1"/>
          <c:order val="1"/>
          <c:tx>
            <c:strRef>
              <c:f>DBH!$H$3:$H$4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DBH!$F$5:$F$17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DBH!$H$5:$H$17</c:f>
              <c:numCache>
                <c:formatCode>_(* #,##0_);_(* \(#,##0\);_(* "-"??_);_(@_)</c:formatCode>
                <c:ptCount val="12"/>
                <c:pt idx="0">
                  <c:v>3614918</c:v>
                </c:pt>
                <c:pt idx="1">
                  <c:v>4552046</c:v>
                </c:pt>
                <c:pt idx="2">
                  <c:v>3651660</c:v>
                </c:pt>
                <c:pt idx="3">
                  <c:v>4940901</c:v>
                </c:pt>
                <c:pt idx="4">
                  <c:v>4328502</c:v>
                </c:pt>
                <c:pt idx="5">
                  <c:v>3957853</c:v>
                </c:pt>
                <c:pt idx="6">
                  <c:v>3739768</c:v>
                </c:pt>
                <c:pt idx="7">
                  <c:v>3864825</c:v>
                </c:pt>
                <c:pt idx="8">
                  <c:v>4059075</c:v>
                </c:pt>
                <c:pt idx="9">
                  <c:v>3750838</c:v>
                </c:pt>
                <c:pt idx="10">
                  <c:v>3514336</c:v>
                </c:pt>
                <c:pt idx="11">
                  <c:v>3640732</c:v>
                </c:pt>
              </c:numCache>
            </c:numRef>
          </c:val>
          <c:extLst>
            <c:ext xmlns:c16="http://schemas.microsoft.com/office/drawing/2014/chart" uri="{C3380CC4-5D6E-409C-BE32-E72D297353CC}">
              <c16:uniqueId val="{00000001-447A-4887-9516-8F9F5BC11494}"/>
            </c:ext>
          </c:extLst>
        </c:ser>
        <c:ser>
          <c:idx val="2"/>
          <c:order val="2"/>
          <c:tx>
            <c:strRef>
              <c:f>DBH!$I$3:$I$4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DBH!$F$5:$F$17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DBH!$I$5:$I$17</c:f>
              <c:numCache>
                <c:formatCode>_(* #,##0_);_(* \(#,##0\);_(* "-"??_);_(@_)</c:formatCode>
                <c:ptCount val="12"/>
                <c:pt idx="0">
                  <c:v>4525075</c:v>
                </c:pt>
                <c:pt idx="1">
                  <c:v>5285218</c:v>
                </c:pt>
                <c:pt idx="2">
                  <c:v>4552875</c:v>
                </c:pt>
                <c:pt idx="3">
                  <c:v>6851410</c:v>
                </c:pt>
                <c:pt idx="4">
                  <c:v>5189765</c:v>
                </c:pt>
                <c:pt idx="5">
                  <c:v>4832483</c:v>
                </c:pt>
                <c:pt idx="6">
                  <c:v>4650775</c:v>
                </c:pt>
                <c:pt idx="7">
                  <c:v>4719639</c:v>
                </c:pt>
                <c:pt idx="8">
                  <c:v>4959764</c:v>
                </c:pt>
                <c:pt idx="9">
                  <c:v>4640685</c:v>
                </c:pt>
                <c:pt idx="10">
                  <c:v>4426960</c:v>
                </c:pt>
                <c:pt idx="11">
                  <c:v>4542766</c:v>
                </c:pt>
              </c:numCache>
            </c:numRef>
          </c:val>
          <c:extLst>
            <c:ext xmlns:c16="http://schemas.microsoft.com/office/drawing/2014/chart" uri="{C3380CC4-5D6E-409C-BE32-E72D297353CC}">
              <c16:uniqueId val="{00000001-871E-4B01-9FF8-EFA5453BB20F}"/>
            </c:ext>
          </c:extLst>
        </c:ser>
        <c:dLbls>
          <c:dLblPos val="inEnd"/>
          <c:showLegendKey val="0"/>
          <c:showVal val="1"/>
          <c:showCatName val="0"/>
          <c:showSerName val="0"/>
          <c:showPercent val="0"/>
          <c:showBubbleSize val="0"/>
        </c:dLbls>
        <c:gapWidth val="182"/>
        <c:axId val="77369327"/>
        <c:axId val="77361423"/>
      </c:barChart>
      <c:catAx>
        <c:axId val="773693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id-ID"/>
          </a:p>
        </c:txPr>
        <c:crossAx val="77361423"/>
        <c:crosses val="autoZero"/>
        <c:auto val="1"/>
        <c:lblAlgn val="ctr"/>
        <c:lblOffset val="100"/>
        <c:noMultiLvlLbl val="0"/>
      </c:catAx>
      <c:valAx>
        <c:axId val="77361423"/>
        <c:scaling>
          <c:orientation val="minMax"/>
        </c:scaling>
        <c:delete val="1"/>
        <c:axPos val="b"/>
        <c:numFmt formatCode="_(* #,##0_);_(* \(#,##0\);_(* &quot;-&quot;??_);_(@_)" sourceLinked="1"/>
        <c:majorTickMark val="none"/>
        <c:minorTickMark val="none"/>
        <c:tickLblPos val="nextTo"/>
        <c:crossAx val="77369327"/>
        <c:crosses val="autoZero"/>
        <c:crossBetween val="between"/>
      </c:valAx>
      <c:spPr>
        <a:noFill/>
        <a:ln>
          <a:noFill/>
        </a:ln>
        <a:effectLst/>
      </c:spPr>
    </c:plotArea>
    <c:legend>
      <c:legendPos val="t"/>
      <c:layout>
        <c:manualLayout>
          <c:xMode val="edge"/>
          <c:yMode val="edge"/>
          <c:x val="0.71047801387840215"/>
          <c:y val="1.1905074365704284E-3"/>
          <c:w val="0.2895219861215978"/>
          <c:h val="6.3663823272090983E-2"/>
        </c:manualLayout>
      </c:layout>
      <c:overlay val="1"/>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6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[(260822) Dashboard Dapil - NTT checked.xlsx]DBH!PivotTable8</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15:layout>
                <c:manualLayout>
                  <c:w val="0.23586419753086416"/>
                  <c:h val="0.13361111111111112"/>
                </c:manualLayout>
              </c15:layout>
            </c:ext>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927049159231948"/>
          <c:y val="7.2222222222222215E-2"/>
          <c:w val="0.69957972951900527"/>
          <c:h val="0.89722222222222214"/>
        </c:manualLayout>
      </c:layout>
      <c:barChart>
        <c:barDir val="bar"/>
        <c:grouping val="clustered"/>
        <c:varyColors val="0"/>
        <c:ser>
          <c:idx val="0"/>
          <c:order val="0"/>
          <c:tx>
            <c:strRef>
              <c:f>DBH!$L$3:$L$4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DBH!$K$5:$K$17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DBH!$L$5:$L$17</c:f>
              <c:numCache>
                <c:formatCode>_(* #,##0_);_(* \(#,##0\);_(* "-"??_);_(@_)</c:formatCode>
                <c:ptCount val="12"/>
              </c:numCache>
            </c:numRef>
          </c:val>
          <c:extLst>
            <c:ext xmlns:c16="http://schemas.microsoft.com/office/drawing/2014/chart" uri="{C3380CC4-5D6E-409C-BE32-E72D297353CC}">
              <c16:uniqueId val="{00000000-8928-4800-9A54-E67E0A5B33D8}"/>
            </c:ext>
          </c:extLst>
        </c:ser>
        <c:ser>
          <c:idx val="1"/>
          <c:order val="1"/>
          <c:tx>
            <c:strRef>
              <c:f>DBH!$M$3:$M$4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DBH!$K$5:$K$17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DBH!$M$5:$M$17</c:f>
              <c:numCache>
                <c:formatCode>_(* #,##0_);_(* \(#,##0\);_(* "-"??_);_(@_)</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E4FC-413F-B922-DBF96E5DE030}"/>
            </c:ext>
          </c:extLst>
        </c:ser>
        <c:ser>
          <c:idx val="2"/>
          <c:order val="2"/>
          <c:tx>
            <c:strRef>
              <c:f>DBH!$N$3:$N$4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DBH!$K$5:$K$17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DBH!$N$5:$N$17</c:f>
              <c:numCache>
                <c:formatCode>_(* #,##0_);_(* \(#,##0\);_(* "-"??_);_(@_)</c:formatCode>
                <c:ptCount val="12"/>
              </c:numCache>
            </c:numRef>
          </c:val>
          <c:extLst>
            <c:ext xmlns:c16="http://schemas.microsoft.com/office/drawing/2014/chart" uri="{C3380CC4-5D6E-409C-BE32-E72D297353CC}">
              <c16:uniqueId val="{00000001-8141-4850-AB26-8267829846D9}"/>
            </c:ext>
          </c:extLst>
        </c:ser>
        <c:dLbls>
          <c:dLblPos val="inEnd"/>
          <c:showLegendKey val="0"/>
          <c:showVal val="1"/>
          <c:showCatName val="0"/>
          <c:showSerName val="0"/>
          <c:showPercent val="0"/>
          <c:showBubbleSize val="0"/>
        </c:dLbls>
        <c:gapWidth val="182"/>
        <c:axId val="77316495"/>
        <c:axId val="77304847"/>
      </c:barChart>
      <c:catAx>
        <c:axId val="773164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id-ID"/>
          </a:p>
        </c:txPr>
        <c:crossAx val="77304847"/>
        <c:crosses val="autoZero"/>
        <c:auto val="1"/>
        <c:lblAlgn val="ctr"/>
        <c:lblOffset val="100"/>
        <c:noMultiLvlLbl val="0"/>
      </c:catAx>
      <c:valAx>
        <c:axId val="77304847"/>
        <c:scaling>
          <c:orientation val="minMax"/>
        </c:scaling>
        <c:delete val="1"/>
        <c:axPos val="b"/>
        <c:numFmt formatCode="_(* #,##0_);_(* \(#,##0\);_(* &quot;-&quot;??_);_(@_)" sourceLinked="1"/>
        <c:majorTickMark val="none"/>
        <c:minorTickMark val="none"/>
        <c:tickLblPos val="nextTo"/>
        <c:crossAx val="77316495"/>
        <c:crosses val="autoZero"/>
        <c:crossBetween val="between"/>
      </c:valAx>
      <c:spPr>
        <a:noFill/>
        <a:ln>
          <a:noFill/>
        </a:ln>
        <a:effectLst/>
      </c:spPr>
    </c:plotArea>
    <c:legend>
      <c:legendPos val="t"/>
      <c:layout>
        <c:manualLayout>
          <c:xMode val="edge"/>
          <c:yMode val="edge"/>
          <c:x val="0.69721038722899364"/>
          <c:y val="0"/>
          <c:w val="0.30278961277100636"/>
          <c:h val="6.3663823272090983E-2"/>
        </c:manualLayout>
      </c:layout>
      <c:overlay val="1"/>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6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[(260822) Dashboard Dapil - NTT checked.xlsx]DBH!PivotTable9</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542507724892396"/>
          <c:y val="6.9444444444444448E-2"/>
          <c:w val="0.70342514386240074"/>
          <c:h val="0.9"/>
        </c:manualLayout>
      </c:layout>
      <c:barChart>
        <c:barDir val="bar"/>
        <c:grouping val="clustered"/>
        <c:varyColors val="0"/>
        <c:ser>
          <c:idx val="0"/>
          <c:order val="0"/>
          <c:tx>
            <c:strRef>
              <c:f>DBH!$Q$3:$Q$4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DBH!$P$5:$P$17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DBH!$Q$5:$Q$17</c:f>
              <c:numCache>
                <c:formatCode>_(* #,##0_);_(* \(#,##0\);_(* "-"??_);_(@_)</c:formatCode>
                <c:ptCount val="12"/>
                <c:pt idx="0">
                  <c:v>510809</c:v>
                </c:pt>
                <c:pt idx="1">
                  <c:v>280148</c:v>
                </c:pt>
                <c:pt idx="2">
                  <c:v>1177</c:v>
                </c:pt>
                <c:pt idx="3">
                  <c:v>717088</c:v>
                </c:pt>
                <c:pt idx="4">
                  <c:v>1421186</c:v>
                </c:pt>
                <c:pt idx="5">
                  <c:v>604457</c:v>
                </c:pt>
                <c:pt idx="6">
                  <c:v>1177</c:v>
                </c:pt>
                <c:pt idx="7">
                  <c:v>1177</c:v>
                </c:pt>
                <c:pt idx="8">
                  <c:v>1177</c:v>
                </c:pt>
                <c:pt idx="9">
                  <c:v>1177</c:v>
                </c:pt>
                <c:pt idx="10">
                  <c:v>1177</c:v>
                </c:pt>
                <c:pt idx="11">
                  <c:v>1177</c:v>
                </c:pt>
              </c:numCache>
            </c:numRef>
          </c:val>
          <c:extLst>
            <c:ext xmlns:c16="http://schemas.microsoft.com/office/drawing/2014/chart" uri="{C3380CC4-5D6E-409C-BE32-E72D297353CC}">
              <c16:uniqueId val="{00000000-D87B-484F-A934-D6BAF57DE465}"/>
            </c:ext>
          </c:extLst>
        </c:ser>
        <c:ser>
          <c:idx val="1"/>
          <c:order val="1"/>
          <c:tx>
            <c:strRef>
              <c:f>DBH!$R$3:$R$4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DBH!$P$5:$P$17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DBH!$R$5:$R$17</c:f>
              <c:numCache>
                <c:formatCode>_(* #,##0_);_(* \(#,##0\);_(* "-"??_);_(@_)</c:formatCode>
                <c:ptCount val="12"/>
                <c:pt idx="0">
                  <c:v>457365</c:v>
                </c:pt>
                <c:pt idx="1">
                  <c:v>141476</c:v>
                </c:pt>
                <c:pt idx="2">
                  <c:v>0</c:v>
                </c:pt>
                <c:pt idx="3">
                  <c:v>53862</c:v>
                </c:pt>
                <c:pt idx="4">
                  <c:v>603866</c:v>
                </c:pt>
                <c:pt idx="5">
                  <c:v>687975</c:v>
                </c:pt>
                <c:pt idx="6">
                  <c:v>0</c:v>
                </c:pt>
                <c:pt idx="7">
                  <c:v>0</c:v>
                </c:pt>
                <c:pt idx="8">
                  <c:v>0</c:v>
                </c:pt>
                <c:pt idx="9">
                  <c:v>0</c:v>
                </c:pt>
                <c:pt idx="10">
                  <c:v>57262</c:v>
                </c:pt>
                <c:pt idx="11">
                  <c:v>0</c:v>
                </c:pt>
              </c:numCache>
            </c:numRef>
          </c:val>
          <c:extLst>
            <c:ext xmlns:c16="http://schemas.microsoft.com/office/drawing/2014/chart" uri="{C3380CC4-5D6E-409C-BE32-E72D297353CC}">
              <c16:uniqueId val="{00000001-07D7-49FD-938A-B937C541D0C0}"/>
            </c:ext>
          </c:extLst>
        </c:ser>
        <c:ser>
          <c:idx val="2"/>
          <c:order val="2"/>
          <c:tx>
            <c:strRef>
              <c:f>DBH!$S$3:$S$4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DBH!$P$5:$P$17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DBH!$S$5:$S$17</c:f>
              <c:numCache>
                <c:formatCode>_(* #,##0_);_(* \(#,##0\);_(* "-"??_);_(@_)</c:formatCode>
                <c:ptCount val="12"/>
                <c:pt idx="0">
                  <c:v>98506</c:v>
                </c:pt>
                <c:pt idx="1">
                  <c:v>372062</c:v>
                </c:pt>
                <c:pt idx="2">
                  <c:v>15606</c:v>
                </c:pt>
                <c:pt idx="3">
                  <c:v>15606</c:v>
                </c:pt>
                <c:pt idx="4">
                  <c:v>762717</c:v>
                </c:pt>
                <c:pt idx="5">
                  <c:v>791270</c:v>
                </c:pt>
                <c:pt idx="6">
                  <c:v>15606</c:v>
                </c:pt>
                <c:pt idx="7">
                  <c:v>15722</c:v>
                </c:pt>
                <c:pt idx="8">
                  <c:v>15606</c:v>
                </c:pt>
                <c:pt idx="9">
                  <c:v>15606</c:v>
                </c:pt>
                <c:pt idx="10">
                  <c:v>107564</c:v>
                </c:pt>
                <c:pt idx="11">
                  <c:v>285920</c:v>
                </c:pt>
              </c:numCache>
            </c:numRef>
          </c:val>
          <c:extLst>
            <c:ext xmlns:c16="http://schemas.microsoft.com/office/drawing/2014/chart" uri="{C3380CC4-5D6E-409C-BE32-E72D297353CC}">
              <c16:uniqueId val="{00000001-ADA4-4F2C-AD6B-1E71E23DB892}"/>
            </c:ext>
          </c:extLst>
        </c:ser>
        <c:dLbls>
          <c:dLblPos val="inEnd"/>
          <c:showLegendKey val="0"/>
          <c:showVal val="1"/>
          <c:showCatName val="0"/>
          <c:showSerName val="0"/>
          <c:showPercent val="0"/>
          <c:showBubbleSize val="0"/>
        </c:dLbls>
        <c:gapWidth val="182"/>
        <c:axId val="77326479"/>
        <c:axId val="77327727"/>
      </c:barChart>
      <c:catAx>
        <c:axId val="773264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id-ID"/>
          </a:p>
        </c:txPr>
        <c:crossAx val="77327727"/>
        <c:crosses val="autoZero"/>
        <c:auto val="1"/>
        <c:lblAlgn val="ctr"/>
        <c:lblOffset val="100"/>
        <c:noMultiLvlLbl val="0"/>
      </c:catAx>
      <c:valAx>
        <c:axId val="77327727"/>
        <c:scaling>
          <c:orientation val="minMax"/>
        </c:scaling>
        <c:delete val="1"/>
        <c:axPos val="b"/>
        <c:numFmt formatCode="_(* #,##0_);_(* \(#,##0\);_(* &quot;-&quot;??_);_(@_)" sourceLinked="1"/>
        <c:majorTickMark val="none"/>
        <c:minorTickMark val="none"/>
        <c:tickLblPos val="nextTo"/>
        <c:crossAx val="77326479"/>
        <c:crosses val="autoZero"/>
        <c:crossBetween val="between"/>
      </c:valAx>
      <c:spPr>
        <a:noFill/>
        <a:ln>
          <a:noFill/>
        </a:ln>
        <a:effectLst/>
      </c:spPr>
    </c:plotArea>
    <c:legend>
      <c:legendPos val="t"/>
      <c:layout>
        <c:manualLayout>
          <c:xMode val="edge"/>
          <c:yMode val="edge"/>
          <c:x val="0.68909427845491922"/>
          <c:y val="3.3068678915135611E-3"/>
          <c:w val="0.31090572154508078"/>
          <c:h val="6.3663823272090983E-2"/>
        </c:manualLayout>
      </c:layout>
      <c:overlay val="1"/>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600"/>
      </a:pPr>
      <a:endParaRPr lang="id-ID"/>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[(260822) Dashboard Dapil - NTT checked.xlsx]DBH!PivotTable10</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350237007722628"/>
          <c:y val="6.9444444444444448E-2"/>
          <c:w val="0.70534785103409858"/>
          <c:h val="0.9"/>
        </c:manualLayout>
      </c:layout>
      <c:barChart>
        <c:barDir val="bar"/>
        <c:grouping val="clustered"/>
        <c:varyColors val="0"/>
        <c:ser>
          <c:idx val="0"/>
          <c:order val="0"/>
          <c:tx>
            <c:strRef>
              <c:f>DBH!$V$3:$V$4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DBH!$U$5:$U$17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DBH!$V$5:$V$17</c:f>
              <c:numCache>
                <c:formatCode>_(* #,##0_);_(* \(#,##0\);_(* "-"??_);_(@_)</c:formatCode>
                <c:ptCount val="12"/>
                <c:pt idx="0">
                  <c:v>1899</c:v>
                </c:pt>
                <c:pt idx="1">
                  <c:v>6284</c:v>
                </c:pt>
                <c:pt idx="2">
                  <c:v>2768</c:v>
                </c:pt>
                <c:pt idx="3">
                  <c:v>2627</c:v>
                </c:pt>
                <c:pt idx="4">
                  <c:v>4454</c:v>
                </c:pt>
                <c:pt idx="5">
                  <c:v>2627</c:v>
                </c:pt>
                <c:pt idx="6">
                  <c:v>2627</c:v>
                </c:pt>
                <c:pt idx="7">
                  <c:v>2627</c:v>
                </c:pt>
                <c:pt idx="8">
                  <c:v>2627</c:v>
                </c:pt>
                <c:pt idx="9">
                  <c:v>2627</c:v>
                </c:pt>
                <c:pt idx="10">
                  <c:v>2627</c:v>
                </c:pt>
                <c:pt idx="11">
                  <c:v>1803</c:v>
                </c:pt>
              </c:numCache>
            </c:numRef>
          </c:val>
          <c:extLst>
            <c:ext xmlns:c16="http://schemas.microsoft.com/office/drawing/2014/chart" uri="{C3380CC4-5D6E-409C-BE32-E72D297353CC}">
              <c16:uniqueId val="{00000000-F5E4-4D79-A918-32E4619ED8DF}"/>
            </c:ext>
          </c:extLst>
        </c:ser>
        <c:ser>
          <c:idx val="1"/>
          <c:order val="1"/>
          <c:tx>
            <c:strRef>
              <c:f>DBH!$W$3:$W$4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DBH!$U$5:$U$17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DBH!$W$5:$W$17</c:f>
              <c:numCache>
                <c:formatCode>_(* #,##0_);_(* \(#,##0\);_(* "-"??_);_(@_)</c:formatCode>
                <c:ptCount val="12"/>
                <c:pt idx="0">
                  <c:v>3878</c:v>
                </c:pt>
                <c:pt idx="1">
                  <c:v>3878</c:v>
                </c:pt>
                <c:pt idx="2">
                  <c:v>3878</c:v>
                </c:pt>
                <c:pt idx="3">
                  <c:v>3878</c:v>
                </c:pt>
                <c:pt idx="4">
                  <c:v>3878</c:v>
                </c:pt>
                <c:pt idx="5">
                  <c:v>3878</c:v>
                </c:pt>
                <c:pt idx="6">
                  <c:v>3878</c:v>
                </c:pt>
                <c:pt idx="7">
                  <c:v>3878</c:v>
                </c:pt>
                <c:pt idx="8">
                  <c:v>3878</c:v>
                </c:pt>
                <c:pt idx="9">
                  <c:v>3878</c:v>
                </c:pt>
                <c:pt idx="10">
                  <c:v>3878</c:v>
                </c:pt>
                <c:pt idx="11">
                  <c:v>3878</c:v>
                </c:pt>
              </c:numCache>
            </c:numRef>
          </c:val>
          <c:extLst>
            <c:ext xmlns:c16="http://schemas.microsoft.com/office/drawing/2014/chart" uri="{C3380CC4-5D6E-409C-BE32-E72D297353CC}">
              <c16:uniqueId val="{00000001-031F-4B88-BC42-539808762673}"/>
            </c:ext>
          </c:extLst>
        </c:ser>
        <c:ser>
          <c:idx val="2"/>
          <c:order val="2"/>
          <c:tx>
            <c:strRef>
              <c:f>DBH!$X$3:$X$4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DBH!$U$5:$U$17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DBH!$X$5:$X$17</c:f>
              <c:numCache>
                <c:formatCode>_(* #,##0_);_(* \(#,##0\);_(* "-"??_);_(@_)</c:formatCode>
                <c:ptCount val="12"/>
                <c:pt idx="0">
                  <c:v>56</c:v>
                </c:pt>
                <c:pt idx="1">
                  <c:v>56</c:v>
                </c:pt>
                <c:pt idx="2">
                  <c:v>56</c:v>
                </c:pt>
                <c:pt idx="3">
                  <c:v>56</c:v>
                </c:pt>
                <c:pt idx="4">
                  <c:v>56</c:v>
                </c:pt>
                <c:pt idx="5">
                  <c:v>56</c:v>
                </c:pt>
                <c:pt idx="6">
                  <c:v>56</c:v>
                </c:pt>
                <c:pt idx="7">
                  <c:v>56</c:v>
                </c:pt>
                <c:pt idx="8">
                  <c:v>56</c:v>
                </c:pt>
                <c:pt idx="9">
                  <c:v>56</c:v>
                </c:pt>
                <c:pt idx="10">
                  <c:v>56</c:v>
                </c:pt>
                <c:pt idx="11">
                  <c:v>56</c:v>
                </c:pt>
              </c:numCache>
            </c:numRef>
          </c:val>
          <c:extLst>
            <c:ext xmlns:c16="http://schemas.microsoft.com/office/drawing/2014/chart" uri="{C3380CC4-5D6E-409C-BE32-E72D297353CC}">
              <c16:uniqueId val="{00000001-3B31-4C50-BCA5-50342EB65C80}"/>
            </c:ext>
          </c:extLst>
        </c:ser>
        <c:dLbls>
          <c:dLblPos val="inEnd"/>
          <c:showLegendKey val="0"/>
          <c:showVal val="1"/>
          <c:showCatName val="0"/>
          <c:showSerName val="0"/>
          <c:showPercent val="0"/>
          <c:showBubbleSize val="0"/>
        </c:dLbls>
        <c:gapWidth val="182"/>
        <c:axId val="77396367"/>
        <c:axId val="77383887"/>
      </c:barChart>
      <c:catAx>
        <c:axId val="773963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id-ID"/>
          </a:p>
        </c:txPr>
        <c:crossAx val="77383887"/>
        <c:crosses val="autoZero"/>
        <c:auto val="1"/>
        <c:lblAlgn val="ctr"/>
        <c:lblOffset val="100"/>
        <c:noMultiLvlLbl val="0"/>
      </c:catAx>
      <c:valAx>
        <c:axId val="77383887"/>
        <c:scaling>
          <c:orientation val="minMax"/>
        </c:scaling>
        <c:delete val="1"/>
        <c:axPos val="b"/>
        <c:numFmt formatCode="_(* #,##0_);_(* \(#,##0\);_(* &quot;-&quot;??_);_(@_)" sourceLinked="1"/>
        <c:majorTickMark val="none"/>
        <c:minorTickMark val="none"/>
        <c:tickLblPos val="nextTo"/>
        <c:crossAx val="77396367"/>
        <c:crosses val="autoZero"/>
        <c:crossBetween val="between"/>
      </c:valAx>
      <c:spPr>
        <a:noFill/>
        <a:ln>
          <a:noFill/>
        </a:ln>
        <a:effectLst/>
      </c:spPr>
    </c:plotArea>
    <c:legend>
      <c:legendPos val="t"/>
      <c:layout>
        <c:manualLayout>
          <c:xMode val="edge"/>
          <c:yMode val="edge"/>
          <c:x val="0.70804614748498906"/>
          <c:y val="5.2909011373578302E-4"/>
          <c:w val="0.29195385251501099"/>
          <c:h val="6.3663823272090983E-2"/>
        </c:manualLayout>
      </c:layout>
      <c:overlay val="1"/>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6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[(260822) Dashboard Dapil - NTT checked.xlsx]DBH!PivotTable11</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542507724892396"/>
          <c:y val="6.6666666666666666E-2"/>
          <c:w val="0.70342514386240074"/>
          <c:h val="0.9027777777777779"/>
        </c:manualLayout>
      </c:layout>
      <c:barChart>
        <c:barDir val="bar"/>
        <c:grouping val="clustered"/>
        <c:varyColors val="0"/>
        <c:ser>
          <c:idx val="0"/>
          <c:order val="0"/>
          <c:tx>
            <c:strRef>
              <c:f>DBH!$AA$3:$AA$4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DBH!$Z$5:$Z$17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DBH!$AA$5:$AA$17</c:f>
              <c:numCache>
                <c:formatCode>_(* #,##0_);_(* \(#,##0\);_(* "-"??_);_(@_)</c:formatCode>
                <c:ptCount val="12"/>
                <c:pt idx="0">
                  <c:v>1321018</c:v>
                </c:pt>
                <c:pt idx="1">
                  <c:v>1418361</c:v>
                </c:pt>
                <c:pt idx="2">
                  <c:v>1418361</c:v>
                </c:pt>
                <c:pt idx="3">
                  <c:v>1418361</c:v>
                </c:pt>
                <c:pt idx="4">
                  <c:v>1418361</c:v>
                </c:pt>
                <c:pt idx="5">
                  <c:v>1418361</c:v>
                </c:pt>
                <c:pt idx="6">
                  <c:v>1418361</c:v>
                </c:pt>
                <c:pt idx="7">
                  <c:v>1418361</c:v>
                </c:pt>
                <c:pt idx="8">
                  <c:v>1418361</c:v>
                </c:pt>
                <c:pt idx="9">
                  <c:v>1418361</c:v>
                </c:pt>
                <c:pt idx="10">
                  <c:v>1418361</c:v>
                </c:pt>
                <c:pt idx="11">
                  <c:v>1321018</c:v>
                </c:pt>
              </c:numCache>
            </c:numRef>
          </c:val>
          <c:extLst>
            <c:ext xmlns:c16="http://schemas.microsoft.com/office/drawing/2014/chart" uri="{C3380CC4-5D6E-409C-BE32-E72D297353CC}">
              <c16:uniqueId val="{00000000-0745-42C5-B94E-59AC55E02EE3}"/>
            </c:ext>
          </c:extLst>
        </c:ser>
        <c:ser>
          <c:idx val="1"/>
          <c:order val="1"/>
          <c:tx>
            <c:strRef>
              <c:f>DBH!$AB$3:$AB$4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DBH!$Z$5:$Z$17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DBH!$AB$5:$AB$17</c:f>
              <c:numCache>
                <c:formatCode>_(* #,##0_);_(* \(#,##0\);_(* "-"??_);_(@_)</c:formatCode>
                <c:ptCount val="12"/>
                <c:pt idx="0">
                  <c:v>1128319</c:v>
                </c:pt>
                <c:pt idx="1">
                  <c:v>1128319</c:v>
                </c:pt>
                <c:pt idx="2">
                  <c:v>1128319</c:v>
                </c:pt>
                <c:pt idx="3">
                  <c:v>1128319</c:v>
                </c:pt>
                <c:pt idx="4">
                  <c:v>1128319</c:v>
                </c:pt>
                <c:pt idx="5">
                  <c:v>1128319</c:v>
                </c:pt>
                <c:pt idx="6">
                  <c:v>1128319</c:v>
                </c:pt>
                <c:pt idx="7">
                  <c:v>1128319</c:v>
                </c:pt>
                <c:pt idx="8">
                  <c:v>1128319</c:v>
                </c:pt>
                <c:pt idx="9">
                  <c:v>1128319</c:v>
                </c:pt>
                <c:pt idx="10">
                  <c:v>1128319</c:v>
                </c:pt>
                <c:pt idx="11">
                  <c:v>1128319</c:v>
                </c:pt>
              </c:numCache>
            </c:numRef>
          </c:val>
          <c:extLst>
            <c:ext xmlns:c16="http://schemas.microsoft.com/office/drawing/2014/chart" uri="{C3380CC4-5D6E-409C-BE32-E72D297353CC}">
              <c16:uniqueId val="{00000001-6BF5-49B6-BE2F-46280C2223CD}"/>
            </c:ext>
          </c:extLst>
        </c:ser>
        <c:ser>
          <c:idx val="2"/>
          <c:order val="2"/>
          <c:tx>
            <c:strRef>
              <c:f>DBH!$AC$3:$AC$4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DBH!$Z$5:$Z$17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DBH!$AC$5:$AC$17</c:f>
              <c:numCache>
                <c:formatCode>_(* #,##0_);_(* \(#,##0\);_(* "-"??_);_(@_)</c:formatCode>
                <c:ptCount val="12"/>
                <c:pt idx="0">
                  <c:v>1958311</c:v>
                </c:pt>
                <c:pt idx="1">
                  <c:v>1958311</c:v>
                </c:pt>
                <c:pt idx="2">
                  <c:v>1958311</c:v>
                </c:pt>
                <c:pt idx="3">
                  <c:v>1958311</c:v>
                </c:pt>
                <c:pt idx="4">
                  <c:v>1958311</c:v>
                </c:pt>
                <c:pt idx="5">
                  <c:v>1958311</c:v>
                </c:pt>
                <c:pt idx="6">
                  <c:v>1958311</c:v>
                </c:pt>
                <c:pt idx="7">
                  <c:v>1958311</c:v>
                </c:pt>
                <c:pt idx="8">
                  <c:v>1958311</c:v>
                </c:pt>
                <c:pt idx="9">
                  <c:v>1958311</c:v>
                </c:pt>
                <c:pt idx="10">
                  <c:v>1958311</c:v>
                </c:pt>
                <c:pt idx="11">
                  <c:v>1958311</c:v>
                </c:pt>
              </c:numCache>
            </c:numRef>
          </c:val>
          <c:extLst>
            <c:ext xmlns:c16="http://schemas.microsoft.com/office/drawing/2014/chart" uri="{C3380CC4-5D6E-409C-BE32-E72D297353CC}">
              <c16:uniqueId val="{00000001-052D-4A40-953D-56A0041C9475}"/>
            </c:ext>
          </c:extLst>
        </c:ser>
        <c:dLbls>
          <c:dLblPos val="inEnd"/>
          <c:showLegendKey val="0"/>
          <c:showVal val="1"/>
          <c:showCatName val="0"/>
          <c:showSerName val="0"/>
          <c:showPercent val="0"/>
          <c:showBubbleSize val="0"/>
        </c:dLbls>
        <c:gapWidth val="182"/>
        <c:axId val="2060330287"/>
        <c:axId val="2060319887"/>
      </c:barChart>
      <c:catAx>
        <c:axId val="20603302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id-ID"/>
          </a:p>
        </c:txPr>
        <c:crossAx val="2060319887"/>
        <c:crosses val="autoZero"/>
        <c:auto val="1"/>
        <c:lblAlgn val="ctr"/>
        <c:lblOffset val="100"/>
        <c:noMultiLvlLbl val="0"/>
      </c:catAx>
      <c:valAx>
        <c:axId val="2060319887"/>
        <c:scaling>
          <c:orientation val="minMax"/>
        </c:scaling>
        <c:delete val="1"/>
        <c:axPos val="b"/>
        <c:numFmt formatCode="_(* #,##0_);_(* \(#,##0\);_(* &quot;-&quot;??_);_(@_)" sourceLinked="1"/>
        <c:majorTickMark val="none"/>
        <c:minorTickMark val="none"/>
        <c:tickLblPos val="nextTo"/>
        <c:crossAx val="2060330287"/>
        <c:crosses val="autoZero"/>
        <c:crossBetween val="between"/>
      </c:valAx>
      <c:spPr>
        <a:noFill/>
        <a:ln>
          <a:noFill/>
        </a:ln>
        <a:effectLst/>
      </c:spPr>
    </c:plotArea>
    <c:legend>
      <c:legendPos val="t"/>
      <c:layout>
        <c:manualLayout>
          <c:xMode val="edge"/>
          <c:yMode val="edge"/>
          <c:x val="0.68275027265427435"/>
          <c:y val="2.7777777777777779E-3"/>
          <c:w val="0.3172497273457256"/>
          <c:h val="6.3663823272090983E-2"/>
        </c:manualLayout>
      </c:layout>
      <c:overlay val="1"/>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600"/>
      </a:pPr>
      <a:endParaRPr lang="id-ID"/>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[(260822) Dashboard Dapil - NTT checked.xlsx]DBH!PivotTable12</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542507724892396"/>
          <c:y val="6.6666666666666666E-2"/>
          <c:w val="0.70342514386240074"/>
          <c:h val="0.9027777777777779"/>
        </c:manualLayout>
      </c:layout>
      <c:barChart>
        <c:barDir val="bar"/>
        <c:grouping val="clustered"/>
        <c:varyColors val="0"/>
        <c:ser>
          <c:idx val="0"/>
          <c:order val="0"/>
          <c:tx>
            <c:strRef>
              <c:f>DBH!$AF$3:$AF$4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DBH!$AE$5:$AE$17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DBH!$AF$5:$AF$17</c:f>
              <c:numCache>
                <c:formatCode>_(* #,##0_);_(* \(#,##0\);_(* "-"??_);_(@_)</c:formatCode>
                <c:ptCount val="12"/>
                <c:pt idx="0">
                  <c:v>105856</c:v>
                </c:pt>
                <c:pt idx="1">
                  <c:v>105856</c:v>
                </c:pt>
                <c:pt idx="2">
                  <c:v>105856</c:v>
                </c:pt>
                <c:pt idx="3">
                  <c:v>105856</c:v>
                </c:pt>
                <c:pt idx="4">
                  <c:v>105856</c:v>
                </c:pt>
                <c:pt idx="5">
                  <c:v>105856</c:v>
                </c:pt>
                <c:pt idx="6">
                  <c:v>105856</c:v>
                </c:pt>
                <c:pt idx="7">
                  <c:v>105856</c:v>
                </c:pt>
                <c:pt idx="8">
                  <c:v>105856</c:v>
                </c:pt>
                <c:pt idx="9">
                  <c:v>105856</c:v>
                </c:pt>
                <c:pt idx="10">
                  <c:v>105856</c:v>
                </c:pt>
                <c:pt idx="11">
                  <c:v>105856</c:v>
                </c:pt>
              </c:numCache>
            </c:numRef>
          </c:val>
          <c:extLst>
            <c:ext xmlns:c16="http://schemas.microsoft.com/office/drawing/2014/chart" uri="{C3380CC4-5D6E-409C-BE32-E72D297353CC}">
              <c16:uniqueId val="{00000000-7698-49A7-9A5B-E8BB25EAF0D4}"/>
            </c:ext>
          </c:extLst>
        </c:ser>
        <c:ser>
          <c:idx val="1"/>
          <c:order val="1"/>
          <c:tx>
            <c:strRef>
              <c:f>DBH!$AG$3:$AG$4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DBH!$AE$5:$AE$17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DBH!$AG$5:$AG$17</c:f>
              <c:numCache>
                <c:formatCode>_(* #,##0_);_(* \(#,##0\);_(* "-"??_);_(@_)</c:formatCode>
                <c:ptCount val="12"/>
                <c:pt idx="0">
                  <c:v>130297</c:v>
                </c:pt>
                <c:pt idx="1">
                  <c:v>130297</c:v>
                </c:pt>
                <c:pt idx="2">
                  <c:v>130297</c:v>
                </c:pt>
                <c:pt idx="3">
                  <c:v>130297</c:v>
                </c:pt>
                <c:pt idx="4">
                  <c:v>130297</c:v>
                </c:pt>
                <c:pt idx="5">
                  <c:v>130297</c:v>
                </c:pt>
                <c:pt idx="6">
                  <c:v>130297</c:v>
                </c:pt>
                <c:pt idx="7">
                  <c:v>130297</c:v>
                </c:pt>
                <c:pt idx="8">
                  <c:v>130297</c:v>
                </c:pt>
                <c:pt idx="9">
                  <c:v>130297</c:v>
                </c:pt>
                <c:pt idx="10">
                  <c:v>130297</c:v>
                </c:pt>
                <c:pt idx="11">
                  <c:v>130297</c:v>
                </c:pt>
              </c:numCache>
            </c:numRef>
          </c:val>
          <c:extLst>
            <c:ext xmlns:c16="http://schemas.microsoft.com/office/drawing/2014/chart" uri="{C3380CC4-5D6E-409C-BE32-E72D297353CC}">
              <c16:uniqueId val="{00000001-B4C5-4198-A31B-9E12E7A72F3F}"/>
            </c:ext>
          </c:extLst>
        </c:ser>
        <c:ser>
          <c:idx val="2"/>
          <c:order val="2"/>
          <c:tx>
            <c:strRef>
              <c:f>DBH!$AH$3:$AH$4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DBH!$AE$5:$AE$17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DBH!$AH$5:$AH$17</c:f>
              <c:numCache>
                <c:formatCode>_(* #,##0_);_(* \(#,##0\);_(* "-"??_);_(@_)</c:formatCode>
                <c:ptCount val="12"/>
                <c:pt idx="0">
                  <c:v>117514</c:v>
                </c:pt>
                <c:pt idx="1">
                  <c:v>117514</c:v>
                </c:pt>
                <c:pt idx="2">
                  <c:v>117514</c:v>
                </c:pt>
                <c:pt idx="3">
                  <c:v>117514</c:v>
                </c:pt>
                <c:pt idx="4">
                  <c:v>117514</c:v>
                </c:pt>
                <c:pt idx="5">
                  <c:v>117514</c:v>
                </c:pt>
                <c:pt idx="6">
                  <c:v>117514</c:v>
                </c:pt>
                <c:pt idx="7">
                  <c:v>117514</c:v>
                </c:pt>
                <c:pt idx="8">
                  <c:v>117514</c:v>
                </c:pt>
                <c:pt idx="9">
                  <c:v>117514</c:v>
                </c:pt>
                <c:pt idx="10">
                  <c:v>117514</c:v>
                </c:pt>
                <c:pt idx="11">
                  <c:v>117514</c:v>
                </c:pt>
              </c:numCache>
            </c:numRef>
          </c:val>
          <c:extLst>
            <c:ext xmlns:c16="http://schemas.microsoft.com/office/drawing/2014/chart" uri="{C3380CC4-5D6E-409C-BE32-E72D297353CC}">
              <c16:uniqueId val="{00000001-7276-491D-B2D1-32ADF332FC9E}"/>
            </c:ext>
          </c:extLst>
        </c:ser>
        <c:dLbls>
          <c:dLblPos val="inEnd"/>
          <c:showLegendKey val="0"/>
          <c:showVal val="1"/>
          <c:showCatName val="0"/>
          <c:showSerName val="0"/>
          <c:showPercent val="0"/>
          <c:showBubbleSize val="0"/>
        </c:dLbls>
        <c:gapWidth val="182"/>
        <c:axId val="1920113455"/>
        <c:axId val="1920120943"/>
      </c:barChart>
      <c:catAx>
        <c:axId val="19201134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id-ID"/>
          </a:p>
        </c:txPr>
        <c:crossAx val="1920120943"/>
        <c:crosses val="autoZero"/>
        <c:auto val="1"/>
        <c:lblAlgn val="ctr"/>
        <c:lblOffset val="100"/>
        <c:noMultiLvlLbl val="0"/>
      </c:catAx>
      <c:valAx>
        <c:axId val="1920120943"/>
        <c:scaling>
          <c:orientation val="minMax"/>
        </c:scaling>
        <c:delete val="1"/>
        <c:axPos val="b"/>
        <c:numFmt formatCode="_(* #,##0_);_(* \(#,##0\);_(* &quot;-&quot;??_);_(@_)" sourceLinked="1"/>
        <c:majorTickMark val="none"/>
        <c:minorTickMark val="none"/>
        <c:tickLblPos val="nextTo"/>
        <c:crossAx val="1920113455"/>
        <c:crosses val="autoZero"/>
        <c:crossBetween val="between"/>
      </c:valAx>
      <c:spPr>
        <a:noFill/>
        <a:ln>
          <a:noFill/>
        </a:ln>
        <a:effectLst/>
      </c:spPr>
    </c:plotArea>
    <c:legend>
      <c:legendPos val="t"/>
      <c:layout>
        <c:manualLayout>
          <c:xMode val="edge"/>
          <c:yMode val="edge"/>
          <c:x val="0.70510552619278755"/>
          <c:y val="0"/>
          <c:w val="0.2948944738072124"/>
          <c:h val="6.3663823272090983E-2"/>
        </c:manualLayout>
      </c:layout>
      <c:overlay val="1"/>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6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[(260822) Dashboard Dapil - NTT checked.xlsx]IPM!PivotTable13</c:name>
    <c:fmtId val="6"/>
  </c:pivotSource>
  <c:chart>
    <c:autoTitleDeleted val="0"/>
    <c:pivotFmts>
      <c:pivotFmt>
        <c:idx val="0"/>
        <c:spPr>
          <a:solidFill>
            <a:schemeClr val="accent1">
              <a:alpha val="70000"/>
            </a:schemeClr>
          </a:solidFill>
          <a:ln>
            <a:noFill/>
          </a:ln>
          <a:effectLst/>
        </c:spPr>
        <c:marker>
          <c:spPr>
            <a:solidFill>
              <a:schemeClr val="accent1">
                <a:alpha val="70000"/>
              </a:schemeClr>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pPr>
            <a:solidFill>
              <a:schemeClr val="accent1">
                <a:alpha val="70000"/>
              </a:schemeClr>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IPM!$B$5:$B$6</c:f>
              <c:strCache>
                <c:ptCount val="1"/>
                <c:pt idx="0">
                  <c:v>2020</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IPM!$A$7:$A$19</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IPM!$B$7:$B$19</c:f>
              <c:numCache>
                <c:formatCode>General</c:formatCode>
                <c:ptCount val="12"/>
                <c:pt idx="0">
                  <c:v>62.68</c:v>
                </c:pt>
                <c:pt idx="1">
                  <c:v>64.319999999999993</c:v>
                </c:pt>
                <c:pt idx="2">
                  <c:v>63.53</c:v>
                </c:pt>
                <c:pt idx="3">
                  <c:v>65.52</c:v>
                </c:pt>
                <c:pt idx="4">
                  <c:v>62.15</c:v>
                </c:pt>
                <c:pt idx="5">
                  <c:v>63.53</c:v>
                </c:pt>
                <c:pt idx="6">
                  <c:v>79.709999999999994</c:v>
                </c:pt>
                <c:pt idx="7">
                  <c:v>62.39</c:v>
                </c:pt>
                <c:pt idx="8">
                  <c:v>62.28</c:v>
                </c:pt>
                <c:pt idx="9">
                  <c:v>61.53</c:v>
                </c:pt>
                <c:pt idx="10">
                  <c:v>57.02</c:v>
                </c:pt>
                <c:pt idx="11">
                  <c:v>60.21</c:v>
                </c:pt>
              </c:numCache>
            </c:numRef>
          </c:val>
          <c:extLst>
            <c:ext xmlns:c16="http://schemas.microsoft.com/office/drawing/2014/chart" uri="{C3380CC4-5D6E-409C-BE32-E72D297353CC}">
              <c16:uniqueId val="{00000000-0BFC-461C-9339-84D56BA7ABAE}"/>
            </c:ext>
          </c:extLst>
        </c:ser>
        <c:ser>
          <c:idx val="1"/>
          <c:order val="1"/>
          <c:tx>
            <c:strRef>
              <c:f>IPM!$C$5:$C$6</c:f>
              <c:strCache>
                <c:ptCount val="1"/>
                <c:pt idx="0">
                  <c:v>2021</c:v>
                </c:pt>
              </c:strCache>
            </c:strRef>
          </c:tx>
          <c:spPr>
            <a:solidFill>
              <a:schemeClr val="accent2">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IPM!$A$7:$A$19</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IPM!$C$7:$C$19</c:f>
              <c:numCache>
                <c:formatCode>General</c:formatCode>
                <c:ptCount val="12"/>
                <c:pt idx="0">
                  <c:v>62.77</c:v>
                </c:pt>
                <c:pt idx="1">
                  <c:v>64.41</c:v>
                </c:pt>
                <c:pt idx="2">
                  <c:v>63.83</c:v>
                </c:pt>
                <c:pt idx="3">
                  <c:v>65.739999999999995</c:v>
                </c:pt>
                <c:pt idx="4">
                  <c:v>62.16</c:v>
                </c:pt>
                <c:pt idx="5">
                  <c:v>63.69</c:v>
                </c:pt>
                <c:pt idx="6">
                  <c:v>79.739999999999995</c:v>
                </c:pt>
                <c:pt idx="7">
                  <c:v>62.6</c:v>
                </c:pt>
                <c:pt idx="8">
                  <c:v>62.29</c:v>
                </c:pt>
                <c:pt idx="9">
                  <c:v>61.8</c:v>
                </c:pt>
                <c:pt idx="10">
                  <c:v>57.03</c:v>
                </c:pt>
                <c:pt idx="11">
                  <c:v>60.42</c:v>
                </c:pt>
              </c:numCache>
            </c:numRef>
          </c:val>
          <c:extLst>
            <c:ext xmlns:c16="http://schemas.microsoft.com/office/drawing/2014/chart" uri="{C3380CC4-5D6E-409C-BE32-E72D297353CC}">
              <c16:uniqueId val="{00000001-9215-44AB-A753-DC2F6E339B4F}"/>
            </c:ext>
          </c:extLst>
        </c:ser>
        <c:ser>
          <c:idx val="2"/>
          <c:order val="2"/>
          <c:tx>
            <c:strRef>
              <c:f>IPM!$D$5:$D$6</c:f>
              <c:strCache>
                <c:ptCount val="1"/>
                <c:pt idx="0">
                  <c:v>2022</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IPM!$A$7:$A$19</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IPM!$D$7:$D$19</c:f>
              <c:numCache>
                <c:formatCode>General</c:formatCode>
                <c:ptCount val="12"/>
              </c:numCache>
            </c:numRef>
          </c:val>
          <c:extLst>
            <c:ext xmlns:c16="http://schemas.microsoft.com/office/drawing/2014/chart" uri="{C3380CC4-5D6E-409C-BE32-E72D297353CC}">
              <c16:uniqueId val="{00000001-587C-444E-AB67-0C6903224554}"/>
            </c:ext>
          </c:extLst>
        </c:ser>
        <c:dLbls>
          <c:dLblPos val="inEnd"/>
          <c:showLegendKey val="0"/>
          <c:showVal val="1"/>
          <c:showCatName val="0"/>
          <c:showSerName val="0"/>
          <c:showPercent val="0"/>
          <c:showBubbleSize val="0"/>
        </c:dLbls>
        <c:gapWidth val="80"/>
        <c:overlap val="25"/>
        <c:axId val="200959839"/>
        <c:axId val="200966495"/>
      </c:barChart>
      <c:catAx>
        <c:axId val="200959839"/>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cap="none" spc="20" normalizeH="0" baseline="0">
                <a:solidFill>
                  <a:schemeClr val="tx1">
                    <a:lumMod val="65000"/>
                    <a:lumOff val="35000"/>
                  </a:schemeClr>
                </a:solidFill>
                <a:latin typeface="+mn-lt"/>
                <a:ea typeface="+mn-ea"/>
                <a:cs typeface="+mn-cs"/>
              </a:defRPr>
            </a:pPr>
            <a:endParaRPr lang="id-ID"/>
          </a:p>
        </c:txPr>
        <c:crossAx val="200966495"/>
        <c:crosses val="autoZero"/>
        <c:auto val="1"/>
        <c:lblAlgn val="ctr"/>
        <c:lblOffset val="100"/>
        <c:noMultiLvlLbl val="0"/>
      </c:catAx>
      <c:valAx>
        <c:axId val="200966495"/>
        <c:scaling>
          <c:orientation val="minMax"/>
        </c:scaling>
        <c:delete val="1"/>
        <c:axPos val="l"/>
        <c:numFmt formatCode="General" sourceLinked="1"/>
        <c:majorTickMark val="none"/>
        <c:minorTickMark val="none"/>
        <c:tickLblPos val="nextTo"/>
        <c:crossAx val="200959839"/>
        <c:crosses val="autoZero"/>
        <c:crossBetween val="between"/>
      </c:valAx>
      <c:spPr>
        <a:noFill/>
        <a:ln>
          <a:noFill/>
        </a:ln>
        <a:effectLst/>
      </c:spPr>
    </c:plotArea>
    <c:legend>
      <c:legendPos val="t"/>
      <c:layout>
        <c:manualLayout>
          <c:xMode val="edge"/>
          <c:yMode val="edge"/>
          <c:x val="0.89963994090193711"/>
          <c:y val="0"/>
          <c:w val="0.10036003699738241"/>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[(260822) Dashboard Dapil - NTT checked.xlsx]Pengangguran!PivotTable6</c:name>
    <c:fmtId val="2"/>
  </c:pivotSource>
  <c:chart>
    <c:autoTitleDeleted val="0"/>
    <c:pivotFmts>
      <c:pivotFmt>
        <c:idx val="0"/>
        <c:spPr>
          <a:solidFill>
            <a:schemeClr val="accent1">
              <a:alpha val="70000"/>
            </a:schemeClr>
          </a:solidFill>
          <a:ln>
            <a:noFill/>
          </a:ln>
          <a:effectLst/>
        </c:spPr>
        <c:marker>
          <c:symbol val="circle"/>
          <c:size val="6"/>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circle"/>
          <c:size val="6"/>
          <c:spPr>
            <a:solidFill>
              <a:schemeClr val="accent2">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pPr>
            <a:noFill/>
            <a:ln>
              <a:noFill/>
            </a:ln>
            <a:effectLst/>
          </c:spPr>
          <c:txPr>
            <a:bodyPr rot="-5400000" spcFirstLastPara="1" vertOverflow="ellipsis"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pPr>
            <a:noFill/>
            <a:ln>
              <a:noFill/>
            </a:ln>
            <a:effectLst/>
          </c:spPr>
          <c:txPr>
            <a:bodyPr rot="-5400000" spcFirstLastPara="1" vertOverflow="ellipsis"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Pengangguran!$B$3:$B$4</c:f>
              <c:strCache>
                <c:ptCount val="1"/>
                <c:pt idx="0">
                  <c:v>2020</c:v>
                </c:pt>
              </c:strCache>
            </c:strRef>
          </c:tx>
          <c:spPr>
            <a:solidFill>
              <a:schemeClr val="accent1">
                <a:alpha val="70000"/>
              </a:schemeClr>
            </a:solidFill>
            <a:ln>
              <a:noFill/>
            </a:ln>
            <a:effectLst/>
          </c:spPr>
          <c:invertIfNegative val="0"/>
          <c:dLbls>
            <c:spPr>
              <a:noFill/>
              <a:ln>
                <a:noFill/>
              </a:ln>
              <a:effectLst/>
            </c:spPr>
            <c:txPr>
              <a:bodyPr rot="-5400000" spcFirstLastPara="1" vertOverflow="ellipsis"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Pengangguran!$A$5:$A$17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Pengangguran!$B$5:$B$17</c:f>
              <c:numCache>
                <c:formatCode>_(* #,##0.00_);_(* \(#,##0.00\);_(* "-"??_);_(@_)</c:formatCode>
                <c:ptCount val="12"/>
                <c:pt idx="0">
                  <c:v>70.23</c:v>
                </c:pt>
                <c:pt idx="1">
                  <c:v>72.150000000000006</c:v>
                </c:pt>
                <c:pt idx="2">
                  <c:v>71.06</c:v>
                </c:pt>
                <c:pt idx="3">
                  <c:v>72.13</c:v>
                </c:pt>
                <c:pt idx="4">
                  <c:v>74.47</c:v>
                </c:pt>
                <c:pt idx="5">
                  <c:v>78.13</c:v>
                </c:pt>
                <c:pt idx="6">
                  <c:v>64.14</c:v>
                </c:pt>
                <c:pt idx="7">
                  <c:v>73.069999999999993</c:v>
                </c:pt>
                <c:pt idx="8">
                  <c:v>77.91</c:v>
                </c:pt>
                <c:pt idx="9">
                  <c:v>69.98</c:v>
                </c:pt>
                <c:pt idx="10">
                  <c:v>75.11</c:v>
                </c:pt>
                <c:pt idx="11">
                  <c:v>67.47</c:v>
                </c:pt>
              </c:numCache>
            </c:numRef>
          </c:val>
          <c:extLst>
            <c:ext xmlns:c16="http://schemas.microsoft.com/office/drawing/2014/chart" uri="{C3380CC4-5D6E-409C-BE32-E72D297353CC}">
              <c16:uniqueId val="{00000000-CEE9-4312-A7D0-0B1AC523C5CD}"/>
            </c:ext>
          </c:extLst>
        </c:ser>
        <c:ser>
          <c:idx val="1"/>
          <c:order val="1"/>
          <c:tx>
            <c:strRef>
              <c:f>Pengangguran!$C$3:$C$4</c:f>
              <c:strCache>
                <c:ptCount val="1"/>
                <c:pt idx="0">
                  <c:v>2021</c:v>
                </c:pt>
              </c:strCache>
            </c:strRef>
          </c:tx>
          <c:spPr>
            <a:solidFill>
              <a:schemeClr val="accent2">
                <a:alpha val="70000"/>
              </a:schemeClr>
            </a:solidFill>
            <a:ln>
              <a:noFill/>
            </a:ln>
            <a:effectLst/>
          </c:spPr>
          <c:invertIfNegative val="0"/>
          <c:dLbls>
            <c:spPr>
              <a:noFill/>
              <a:ln>
                <a:noFill/>
              </a:ln>
              <a:effectLst/>
            </c:spPr>
            <c:txPr>
              <a:bodyPr rot="-5400000" spcFirstLastPara="1" vertOverflow="ellipsis"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Pengangguran!$A$5:$A$17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Pengangguran!$C$5:$C$17</c:f>
              <c:numCache>
                <c:formatCode>_(* #,##0.00_);_(* \(#,##0.00\);_(* "-"??_);_(@_)</c:formatCode>
                <c:ptCount val="12"/>
                <c:pt idx="0">
                  <c:v>70.81</c:v>
                </c:pt>
                <c:pt idx="1">
                  <c:v>73.760000000000005</c:v>
                </c:pt>
                <c:pt idx="2">
                  <c:v>74.14</c:v>
                </c:pt>
                <c:pt idx="3">
                  <c:v>72.39</c:v>
                </c:pt>
                <c:pt idx="4">
                  <c:v>78.59</c:v>
                </c:pt>
                <c:pt idx="5">
                  <c:v>78.41</c:v>
                </c:pt>
                <c:pt idx="6">
                  <c:v>62.34</c:v>
                </c:pt>
                <c:pt idx="7">
                  <c:v>74.16</c:v>
                </c:pt>
                <c:pt idx="8">
                  <c:v>83.33</c:v>
                </c:pt>
                <c:pt idx="9">
                  <c:v>69.12</c:v>
                </c:pt>
                <c:pt idx="10">
                  <c:v>68.819999999999993</c:v>
                </c:pt>
                <c:pt idx="11">
                  <c:v>70.099999999999994</c:v>
                </c:pt>
              </c:numCache>
            </c:numRef>
          </c:val>
          <c:extLst>
            <c:ext xmlns:c16="http://schemas.microsoft.com/office/drawing/2014/chart" uri="{C3380CC4-5D6E-409C-BE32-E72D297353CC}">
              <c16:uniqueId val="{00000001-2E0C-45AD-9B4A-22FB634C4299}"/>
            </c:ext>
          </c:extLst>
        </c:ser>
        <c:ser>
          <c:idx val="2"/>
          <c:order val="2"/>
          <c:tx>
            <c:strRef>
              <c:f>Pengangguran!$D$3:$D$4</c:f>
              <c:strCache>
                <c:ptCount val="1"/>
                <c:pt idx="0">
                  <c:v>2022</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Pengangguran!$A$5:$A$17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Pengangguran!$D$5:$D$17</c:f>
              <c:numCache>
                <c:formatCode>_(* #,##0.00_);_(* \(#,##0.00\);_(* "-"??_);_(@_)</c:formatCode>
                <c:ptCount val="12"/>
              </c:numCache>
            </c:numRef>
          </c:val>
          <c:extLst>
            <c:ext xmlns:c16="http://schemas.microsoft.com/office/drawing/2014/chart" uri="{C3380CC4-5D6E-409C-BE32-E72D297353CC}">
              <c16:uniqueId val="{00000001-C04B-4C7A-96F1-9C1EFCF92E2F}"/>
            </c:ext>
          </c:extLst>
        </c:ser>
        <c:dLbls>
          <c:dLblPos val="inEnd"/>
          <c:showLegendKey val="0"/>
          <c:showVal val="1"/>
          <c:showCatName val="0"/>
          <c:showSerName val="0"/>
          <c:showPercent val="0"/>
          <c:showBubbleSize val="0"/>
        </c:dLbls>
        <c:gapWidth val="80"/>
        <c:overlap val="25"/>
        <c:axId val="1893184864"/>
        <c:axId val="1893195680"/>
      </c:barChart>
      <c:catAx>
        <c:axId val="1893184864"/>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cap="none" spc="20" normalizeH="0" baseline="0">
                <a:solidFill>
                  <a:schemeClr val="tx1">
                    <a:lumMod val="65000"/>
                    <a:lumOff val="35000"/>
                  </a:schemeClr>
                </a:solidFill>
                <a:latin typeface="+mn-lt"/>
                <a:ea typeface="+mn-ea"/>
                <a:cs typeface="+mn-cs"/>
              </a:defRPr>
            </a:pPr>
            <a:endParaRPr lang="id-ID"/>
          </a:p>
        </c:txPr>
        <c:crossAx val="1893195680"/>
        <c:crosses val="autoZero"/>
        <c:auto val="1"/>
        <c:lblAlgn val="ctr"/>
        <c:lblOffset val="100"/>
        <c:noMultiLvlLbl val="0"/>
      </c:catAx>
      <c:valAx>
        <c:axId val="1893195680"/>
        <c:scaling>
          <c:orientation val="minMax"/>
        </c:scaling>
        <c:delete val="1"/>
        <c:axPos val="l"/>
        <c:numFmt formatCode="_(* #,##0.00_);_(* \(#,##0.00\);_(* &quot;-&quot;??_);_(@_)" sourceLinked="1"/>
        <c:majorTickMark val="none"/>
        <c:minorTickMark val="none"/>
        <c:tickLblPos val="nextTo"/>
        <c:crossAx val="1893184864"/>
        <c:crosses val="autoZero"/>
        <c:crossBetween val="between"/>
      </c:valAx>
      <c:spPr>
        <a:noFill/>
        <a:ln>
          <a:noFill/>
        </a:ln>
        <a:effectLst/>
      </c:spPr>
    </c:plotArea>
    <c:legend>
      <c:legendPos val="t"/>
      <c:layout>
        <c:manualLayout>
          <c:xMode val="edge"/>
          <c:yMode val="edge"/>
          <c:x val="0.81180052493438315"/>
          <c:y val="0"/>
          <c:w val="0.18819952822454089"/>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38888888888881E-4"/>
          <c:y val="0"/>
        </c:manualLayout>
      </c:layout>
      <c:overlay val="0"/>
      <c:spPr>
        <a:solidFill>
          <a:schemeClr val="accent2"/>
        </a:solidFill>
        <a:ln>
          <a:noFill/>
        </a:ln>
        <a:effectLst/>
      </c:spPr>
      <c:txPr>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IPM!$A$2</c:f>
              <c:strCache>
                <c:ptCount val="1"/>
                <c:pt idx="0">
                  <c:v>IPM (dalam %)</c:v>
                </c:pt>
              </c:strCache>
            </c:strRef>
          </c:tx>
          <c:spPr>
            <a:ln w="25400" cap="rnd">
              <a:solidFill>
                <a:schemeClr val="lt1"/>
              </a:solidFill>
              <a:round/>
            </a:ln>
            <a:effectLst>
              <a:outerShdw dist="25400" dir="2700000" algn="tl" rotWithShape="0">
                <a:schemeClr val="accent1"/>
              </a:outerShdw>
            </a:effectLst>
          </c:spPr>
          <c:marker>
            <c:symbol val="none"/>
          </c:marker>
          <c:dLbls>
            <c:dLbl>
              <c:idx val="0"/>
              <c:dLblPos val="ctr"/>
              <c:showLegendKey val="0"/>
              <c:showVal val="1"/>
              <c:showCatName val="0"/>
              <c:showSerName val="0"/>
              <c:showPercent val="0"/>
              <c:showBubbleSize val="0"/>
              <c:extLst>
                <c:ext xmlns:c15="http://schemas.microsoft.com/office/drawing/2012/chart" uri="{CE6537A1-D6FC-4f65-9D91-7224C49458BB}">
                  <c15:layout>
                    <c:manualLayout>
                      <c:w val="0.21381944444444445"/>
                      <c:h val="0.27510444006999124"/>
                    </c:manualLayout>
                  </c15:layout>
                </c:ext>
                <c:ext xmlns:c16="http://schemas.microsoft.com/office/drawing/2014/chart" uri="{C3380CC4-5D6E-409C-BE32-E72D297353CC}">
                  <c16:uniqueId val="{00000002-51D3-410A-BC00-B19A76E75D6B}"/>
                </c:ext>
              </c:extLst>
            </c:dLbl>
            <c:dLbl>
              <c:idx val="1"/>
              <c:dLblPos val="ctr"/>
              <c:showLegendKey val="0"/>
              <c:showVal val="1"/>
              <c:showCatName val="0"/>
              <c:showSerName val="0"/>
              <c:showPercent val="0"/>
              <c:showBubbleSize val="0"/>
              <c:extLst>
                <c:ext xmlns:c15="http://schemas.microsoft.com/office/drawing/2012/chart" uri="{CE6537A1-D6FC-4f65-9D91-7224C49458BB}">
                  <c15:layout>
                    <c:manualLayout>
                      <c:w val="0.22770833333333335"/>
                      <c:h val="0.27510444006999124"/>
                    </c:manualLayout>
                  </c15:layout>
                </c:ext>
                <c:ext xmlns:c16="http://schemas.microsoft.com/office/drawing/2014/chart" uri="{C3380CC4-5D6E-409C-BE32-E72D297353CC}">
                  <c16:uniqueId val="{00000003-51D3-410A-BC00-B19A76E75D6B}"/>
                </c:ext>
              </c:extLst>
            </c:dLbl>
            <c:spPr>
              <a:solidFill>
                <a:schemeClr val="accent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IPM!$B$1:$C$1</c:f>
              <c:numCache>
                <c:formatCode>General</c:formatCode>
                <c:ptCount val="2"/>
                <c:pt idx="0">
                  <c:v>2020</c:v>
                </c:pt>
                <c:pt idx="1">
                  <c:v>2021</c:v>
                </c:pt>
              </c:numCache>
            </c:numRef>
          </c:cat>
          <c:val>
            <c:numRef>
              <c:f>IPM!$B$2:$C$2</c:f>
              <c:numCache>
                <c:formatCode>_(* #,##0.00_);_(* \(#,##0.00\);_(* "-"??_);_(@_)</c:formatCode>
                <c:ptCount val="2"/>
                <c:pt idx="0">
                  <c:v>63.739166666666669</c:v>
                </c:pt>
                <c:pt idx="1">
                  <c:v>63.873333333333314</c:v>
                </c:pt>
              </c:numCache>
            </c:numRef>
          </c:val>
          <c:smooth val="0"/>
          <c:extLst>
            <c:ext xmlns:c16="http://schemas.microsoft.com/office/drawing/2014/chart" uri="{C3380CC4-5D6E-409C-BE32-E72D297353CC}">
              <c16:uniqueId val="{00000000-51D3-410A-BC00-B19A76E75D6B}"/>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724291023"/>
        <c:axId val="1724293519"/>
      </c:lineChart>
      <c:catAx>
        <c:axId val="17242910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id-ID"/>
          </a:p>
        </c:txPr>
        <c:crossAx val="1724293519"/>
        <c:crosses val="autoZero"/>
        <c:auto val="1"/>
        <c:lblAlgn val="ctr"/>
        <c:lblOffset val="100"/>
        <c:noMultiLvlLbl val="0"/>
      </c:catAx>
      <c:valAx>
        <c:axId val="1724293519"/>
        <c:scaling>
          <c:orientation val="minMax"/>
        </c:scaling>
        <c:delete val="1"/>
        <c:axPos val="l"/>
        <c:numFmt formatCode="_(* #,##0.00_);_(* \(#,##0.00\);_(* &quot;-&quot;??_);_(@_)" sourceLinked="1"/>
        <c:majorTickMark val="none"/>
        <c:minorTickMark val="none"/>
        <c:tickLblPos val="nextTo"/>
        <c:crossAx val="1724291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id-ID"/>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4860017497813119E-3"/>
          <c:y val="0"/>
        </c:manualLayout>
      </c:layout>
      <c:overlay val="0"/>
      <c:spPr>
        <a:solidFill>
          <a:schemeClr val="accent2"/>
        </a:solidFill>
        <a:ln>
          <a:noFill/>
        </a:ln>
        <a:effectLst/>
      </c:spPr>
      <c:txPr>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manualLayout>
          <c:layoutTarget val="inner"/>
          <c:xMode val="edge"/>
          <c:yMode val="edge"/>
          <c:x val="6.1111111111111109E-2"/>
          <c:y val="0.14881944444444445"/>
          <c:w val="0.87777777777777777"/>
          <c:h val="0.69008147419072619"/>
        </c:manualLayout>
      </c:layout>
      <c:lineChart>
        <c:grouping val="standard"/>
        <c:varyColors val="0"/>
        <c:ser>
          <c:idx val="0"/>
          <c:order val="0"/>
          <c:tx>
            <c:strRef>
              <c:f>IPM!$K$2</c:f>
              <c:strCache>
                <c:ptCount val="1"/>
                <c:pt idx="0">
                  <c:v>AHH (tahun)</c:v>
                </c:pt>
              </c:strCache>
            </c:strRef>
          </c:tx>
          <c:spPr>
            <a:ln w="25400" cap="rnd">
              <a:solidFill>
                <a:schemeClr val="lt1"/>
              </a:solidFill>
              <a:round/>
            </a:ln>
            <a:effectLst>
              <a:outerShdw dist="25400" dir="2700000" algn="tl" rotWithShape="0">
                <a:schemeClr val="accent1"/>
              </a:outerShdw>
            </a:effectLst>
          </c:spPr>
          <c:marker>
            <c:symbol val="none"/>
          </c:marker>
          <c:dLbls>
            <c:dLbl>
              <c:idx val="0"/>
              <c:layout>
                <c:manualLayout>
                  <c:x val="-0.23304133858267717"/>
                  <c:y val="6.9447178477690923E-3"/>
                </c:manualLayout>
              </c:layout>
              <c:spPr>
                <a:solidFill>
                  <a:schemeClr val="accent1"/>
                </a:solid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ysClr val="windowText" lastClr="000000"/>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15:layout>
                    <c:manualLayout>
                      <c:w val="0.27163910761154852"/>
                      <c:h val="0.21715277777777775"/>
                    </c:manualLayout>
                  </c15:layout>
                </c:ext>
                <c:ext xmlns:c16="http://schemas.microsoft.com/office/drawing/2014/chart" uri="{C3380CC4-5D6E-409C-BE32-E72D297353CC}">
                  <c16:uniqueId val="{00000002-3529-4081-8C85-28A1007FAE22}"/>
                </c:ext>
              </c:extLst>
            </c:dLbl>
            <c:dLbl>
              <c:idx val="1"/>
              <c:layout>
                <c:manualLayout>
                  <c:x val="-8.9180446194225715E-2"/>
                  <c:y val="2.7340332456851278E-7"/>
                </c:manualLayout>
              </c:layout>
              <c:spPr>
                <a:solidFill>
                  <a:schemeClr val="accent1"/>
                </a:solid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ysClr val="windowText" lastClr="000000"/>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15:layout>
                    <c:manualLayout>
                      <c:w val="0.27163910761154852"/>
                      <c:h val="0.2102083333333333"/>
                    </c:manualLayout>
                  </c15:layout>
                </c:ext>
                <c:ext xmlns:c16="http://schemas.microsoft.com/office/drawing/2014/chart" uri="{C3380CC4-5D6E-409C-BE32-E72D297353CC}">
                  <c16:uniqueId val="{00000003-3529-4081-8C85-28A1007FAE22}"/>
                </c:ext>
              </c:extLst>
            </c:dLbl>
            <c:spPr>
              <a:solidFill>
                <a:schemeClr val="accent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IPM!$L$1:$M$1</c:f>
              <c:numCache>
                <c:formatCode>General</c:formatCode>
                <c:ptCount val="2"/>
                <c:pt idx="0">
                  <c:v>2020</c:v>
                </c:pt>
                <c:pt idx="1">
                  <c:v>2021</c:v>
                </c:pt>
              </c:numCache>
            </c:numRef>
          </c:cat>
          <c:val>
            <c:numRef>
              <c:f>IPM!$L$2:$M$2</c:f>
              <c:numCache>
                <c:formatCode>_(* #,##0.00_);_(* \(#,##0.00\);_(* "-"??_);_(@_)</c:formatCode>
                <c:ptCount val="2"/>
                <c:pt idx="0">
                  <c:v>65.958333333333329</c:v>
                </c:pt>
                <c:pt idx="1">
                  <c:v>66.074999999999989</c:v>
                </c:pt>
              </c:numCache>
            </c:numRef>
          </c:val>
          <c:smooth val="0"/>
          <c:extLst>
            <c:ext xmlns:c16="http://schemas.microsoft.com/office/drawing/2014/chart" uri="{C3380CC4-5D6E-409C-BE32-E72D297353CC}">
              <c16:uniqueId val="{00000000-3529-4081-8C85-28A1007FAE22}"/>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666499327"/>
        <c:axId val="1666517215"/>
      </c:lineChart>
      <c:catAx>
        <c:axId val="16664993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id-ID"/>
          </a:p>
        </c:txPr>
        <c:crossAx val="1666517215"/>
        <c:crosses val="autoZero"/>
        <c:auto val="1"/>
        <c:lblAlgn val="ctr"/>
        <c:lblOffset val="100"/>
        <c:noMultiLvlLbl val="0"/>
      </c:catAx>
      <c:valAx>
        <c:axId val="1666517215"/>
        <c:scaling>
          <c:orientation val="minMax"/>
        </c:scaling>
        <c:delete val="1"/>
        <c:axPos val="l"/>
        <c:numFmt formatCode="_(* #,##0.00_);_(* \(#,##0.00\);_(* &quot;-&quot;??_);_(@_)" sourceLinked="1"/>
        <c:majorTickMark val="none"/>
        <c:minorTickMark val="none"/>
        <c:tickLblPos val="nextTo"/>
        <c:crossAx val="1666499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id-ID"/>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3779527559086722E-5"/>
          <c:y val="0"/>
        </c:manualLayout>
      </c:layout>
      <c:overlay val="0"/>
      <c:spPr>
        <a:solidFill>
          <a:schemeClr val="accent2"/>
        </a:solidFill>
        <a:ln>
          <a:noFill/>
        </a:ln>
        <a:effectLst/>
      </c:spPr>
      <c:txPr>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IPM!$P$2</c:f>
              <c:strCache>
                <c:ptCount val="1"/>
                <c:pt idx="0">
                  <c:v>HLS (tahun)</c:v>
                </c:pt>
              </c:strCache>
            </c:strRef>
          </c:tx>
          <c:spPr>
            <a:ln w="25400" cap="rnd">
              <a:solidFill>
                <a:schemeClr val="lt1"/>
              </a:solidFill>
              <a:round/>
            </a:ln>
            <a:effectLst>
              <a:outerShdw dist="25400" dir="2700000" algn="tl" rotWithShape="0">
                <a:schemeClr val="accent1"/>
              </a:outerShdw>
            </a:effectLst>
          </c:spPr>
          <c:marker>
            <c:symbol val="none"/>
          </c:marker>
          <c:dLbls>
            <c:dLbl>
              <c:idx val="0"/>
              <c:dLblPos val="ctr"/>
              <c:showLegendKey val="0"/>
              <c:showVal val="1"/>
              <c:showCatName val="0"/>
              <c:showSerName val="0"/>
              <c:showPercent val="0"/>
              <c:showBubbleSize val="0"/>
              <c:extLst>
                <c:ext xmlns:c15="http://schemas.microsoft.com/office/drawing/2012/chart" uri="{CE6537A1-D6FC-4f65-9D91-7224C49458BB}">
                  <c15:layout>
                    <c:manualLayout>
                      <c:w val="0.23830577427821523"/>
                      <c:h val="0.23104166666666665"/>
                    </c:manualLayout>
                  </c15:layout>
                </c:ext>
                <c:ext xmlns:c16="http://schemas.microsoft.com/office/drawing/2014/chart" uri="{C3380CC4-5D6E-409C-BE32-E72D297353CC}">
                  <c16:uniqueId val="{00000000-CF28-4CDF-AC17-8E33E74B94F6}"/>
                </c:ext>
              </c:extLst>
            </c:dLbl>
            <c:dLbl>
              <c:idx val="1"/>
              <c:layout>
                <c:manualLayout>
                  <c:x val="-0.13859755030621174"/>
                  <c:y val="-7.6388888888888895E-2"/>
                </c:manualLayout>
              </c:layout>
              <c:dLblPos val="r"/>
              <c:showLegendKey val="0"/>
              <c:showVal val="1"/>
              <c:showCatName val="0"/>
              <c:showSerName val="0"/>
              <c:showPercent val="0"/>
              <c:showBubbleSize val="0"/>
              <c:extLst>
                <c:ext xmlns:c15="http://schemas.microsoft.com/office/drawing/2012/chart" uri="{CE6537A1-D6FC-4f65-9D91-7224C49458BB}">
                  <c15:layout>
                    <c:manualLayout>
                      <c:w val="0.216083552055993"/>
                      <c:h val="0.29354166666666665"/>
                    </c:manualLayout>
                  </c15:layout>
                </c:ext>
                <c:ext xmlns:c16="http://schemas.microsoft.com/office/drawing/2014/chart" uri="{C3380CC4-5D6E-409C-BE32-E72D297353CC}">
                  <c16:uniqueId val="{00000001-CF28-4CDF-AC17-8E33E74B94F6}"/>
                </c:ext>
              </c:extLst>
            </c:dLbl>
            <c:spPr>
              <a:solidFill>
                <a:schemeClr val="accent1"/>
              </a:solidFill>
              <a:ln>
                <a:noFill/>
              </a:ln>
              <a:effectLst/>
            </c:spPr>
            <c:txPr>
              <a:bodyPr rot="0" spcFirstLastPara="1" vertOverflow="ellipsis" vert="horz" wrap="square" anchor="ctr" anchorCtr="1"/>
              <a:lstStyle/>
              <a:p>
                <a:pPr>
                  <a:defRPr sz="1400" b="1" i="0" u="none" strike="noStrike" kern="1200" cap="none"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IPM!$Q$1:$R$1</c:f>
              <c:numCache>
                <c:formatCode>General</c:formatCode>
                <c:ptCount val="2"/>
                <c:pt idx="0">
                  <c:v>2020</c:v>
                </c:pt>
                <c:pt idx="1">
                  <c:v>2021</c:v>
                </c:pt>
              </c:numCache>
            </c:numRef>
          </c:cat>
          <c:val>
            <c:numRef>
              <c:f>IPM!$Q$2:$R$2</c:f>
              <c:numCache>
                <c:formatCode>_(* #,##0.00_);_(* \(#,##0.00\);_(* "-"??_);_(@_)</c:formatCode>
                <c:ptCount val="2"/>
                <c:pt idx="0">
                  <c:v>13.287500000000001</c:v>
                </c:pt>
                <c:pt idx="1">
                  <c:v>13.303333333333333</c:v>
                </c:pt>
              </c:numCache>
            </c:numRef>
          </c:val>
          <c:smooth val="0"/>
          <c:extLst>
            <c:ext xmlns:c16="http://schemas.microsoft.com/office/drawing/2014/chart" uri="{C3380CC4-5D6E-409C-BE32-E72D297353CC}">
              <c16:uniqueId val="{00000002-CF28-4CDF-AC17-8E33E74B94F6}"/>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676576639"/>
        <c:axId val="1676582463"/>
      </c:lineChart>
      <c:catAx>
        <c:axId val="16765766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30" baseline="0">
                <a:solidFill>
                  <a:schemeClr val="lt1"/>
                </a:solidFill>
                <a:latin typeface="+mn-lt"/>
                <a:ea typeface="+mn-ea"/>
                <a:cs typeface="+mn-cs"/>
              </a:defRPr>
            </a:pPr>
            <a:endParaRPr lang="id-ID"/>
          </a:p>
        </c:txPr>
        <c:crossAx val="1676582463"/>
        <c:crosses val="autoZero"/>
        <c:auto val="1"/>
        <c:lblAlgn val="ctr"/>
        <c:lblOffset val="100"/>
        <c:noMultiLvlLbl val="0"/>
      </c:catAx>
      <c:valAx>
        <c:axId val="1676582463"/>
        <c:scaling>
          <c:orientation val="minMax"/>
        </c:scaling>
        <c:delete val="1"/>
        <c:axPos val="l"/>
        <c:numFmt formatCode="_(* #,##0.00_);_(* \(#,##0.00\);_(* &quot;-&quot;??_);_(@_)" sourceLinked="1"/>
        <c:majorTickMark val="none"/>
        <c:minorTickMark val="none"/>
        <c:tickLblPos val="nextTo"/>
        <c:crossAx val="1676576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cap="none" baseline="0"/>
      </a:pPr>
      <a:endParaRPr lang="id-ID"/>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6526684164479438E-3"/>
          <c:y val="0"/>
        </c:manualLayout>
      </c:layout>
      <c:overlay val="0"/>
      <c:spPr>
        <a:solidFill>
          <a:schemeClr val="accent2"/>
        </a:solidFill>
        <a:ln>
          <a:noFill/>
        </a:ln>
        <a:effectLst/>
      </c:spPr>
      <c:txPr>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IPM!$U$2</c:f>
              <c:strCache>
                <c:ptCount val="1"/>
                <c:pt idx="0">
                  <c:v>RLS (tahun)</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IPM!$V$1:$W$1</c:f>
              <c:numCache>
                <c:formatCode>General</c:formatCode>
                <c:ptCount val="2"/>
                <c:pt idx="0">
                  <c:v>2020</c:v>
                </c:pt>
                <c:pt idx="1">
                  <c:v>2021</c:v>
                </c:pt>
              </c:numCache>
            </c:numRef>
          </c:cat>
          <c:val>
            <c:numRef>
              <c:f>IPM!$V$2:$W$2</c:f>
              <c:numCache>
                <c:formatCode>_(* #,##0.00_);_(* \(#,##0.00\);_(* "-"??_);_(@_)</c:formatCode>
                <c:ptCount val="2"/>
                <c:pt idx="0">
                  <c:v>7.3558333333333339</c:v>
                </c:pt>
                <c:pt idx="1">
                  <c:v>7.4583333333333321</c:v>
                </c:pt>
              </c:numCache>
            </c:numRef>
          </c:val>
          <c:smooth val="0"/>
          <c:extLst>
            <c:ext xmlns:c16="http://schemas.microsoft.com/office/drawing/2014/chart" uri="{C3380CC4-5D6E-409C-BE32-E72D297353CC}">
              <c16:uniqueId val="{00000000-C510-444D-9B7D-4E9100B6A378}"/>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676589951"/>
        <c:axId val="1676582879"/>
      </c:lineChart>
      <c:catAx>
        <c:axId val="167658995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id-ID"/>
          </a:p>
        </c:txPr>
        <c:crossAx val="1676582879"/>
        <c:crosses val="autoZero"/>
        <c:auto val="1"/>
        <c:lblAlgn val="ctr"/>
        <c:lblOffset val="100"/>
        <c:noMultiLvlLbl val="0"/>
      </c:catAx>
      <c:valAx>
        <c:axId val="1676582879"/>
        <c:scaling>
          <c:orientation val="minMax"/>
        </c:scaling>
        <c:delete val="1"/>
        <c:axPos val="l"/>
        <c:numFmt formatCode="_(* #,##0.00_);_(* \(#,##0.00\);_(* &quot;-&quot;??_);_(@_)" sourceLinked="1"/>
        <c:majorTickMark val="none"/>
        <c:minorTickMark val="none"/>
        <c:tickLblPos val="nextTo"/>
        <c:crossAx val="1676589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id-ID"/>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7.7777777777778099E-4"/>
          <c:y val="0"/>
        </c:manualLayout>
      </c:layout>
      <c:overlay val="0"/>
      <c:spPr>
        <a:solidFill>
          <a:schemeClr val="accent2"/>
        </a:solidFill>
        <a:ln>
          <a:noFill/>
        </a:ln>
        <a:effectLst/>
      </c:spPr>
      <c:txPr>
        <a:bodyPr rot="0" spcFirstLastPara="1" vertOverflow="ellipsis" vert="horz" wrap="square" anchor="ctr" anchorCtr="1"/>
        <a:lstStyle/>
        <a:p>
          <a:pPr>
            <a:defRPr sz="115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IPM!$Z$2</c:f>
              <c:strCache>
                <c:ptCount val="1"/>
                <c:pt idx="0">
                  <c:v>Pengeluaran per Kapita (Rp 000)</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IPM!$AA$1:$AB$1</c:f>
              <c:numCache>
                <c:formatCode>General</c:formatCode>
                <c:ptCount val="2"/>
                <c:pt idx="0">
                  <c:v>2020</c:v>
                </c:pt>
                <c:pt idx="1">
                  <c:v>2021</c:v>
                </c:pt>
              </c:numCache>
            </c:numRef>
          </c:cat>
          <c:val>
            <c:numRef>
              <c:f>IPM!$AA$2:$AB$2</c:f>
              <c:numCache>
                <c:formatCode>_(* #,##0_);_(* \(#,##0\);_(* "-"??_);_(@_)</c:formatCode>
                <c:ptCount val="2"/>
                <c:pt idx="0">
                  <c:v>7373.25</c:v>
                </c:pt>
                <c:pt idx="1">
                  <c:v>7332.083333333333</c:v>
                </c:pt>
              </c:numCache>
            </c:numRef>
          </c:val>
          <c:smooth val="0"/>
          <c:extLst>
            <c:ext xmlns:c16="http://schemas.microsoft.com/office/drawing/2014/chart" uri="{C3380CC4-5D6E-409C-BE32-E72D297353CC}">
              <c16:uniqueId val="{00000000-AA87-4697-96A3-AB34B37B042D}"/>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674429903"/>
        <c:axId val="1674451119"/>
      </c:lineChart>
      <c:catAx>
        <c:axId val="16744299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id-ID"/>
          </a:p>
        </c:txPr>
        <c:crossAx val="1674451119"/>
        <c:crosses val="autoZero"/>
        <c:auto val="1"/>
        <c:lblAlgn val="ctr"/>
        <c:lblOffset val="100"/>
        <c:noMultiLvlLbl val="0"/>
      </c:catAx>
      <c:valAx>
        <c:axId val="1674451119"/>
        <c:scaling>
          <c:orientation val="minMax"/>
        </c:scaling>
        <c:delete val="1"/>
        <c:axPos val="l"/>
        <c:numFmt formatCode="_(* #,##0_);_(* \(#,##0\);_(* &quot;-&quot;??_);_(@_)" sourceLinked="1"/>
        <c:majorTickMark val="none"/>
        <c:minorTickMark val="none"/>
        <c:tickLblPos val="nextTo"/>
        <c:crossAx val="1674429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id-ID"/>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[(260822) Dashboard Dapil - NTT checked.xlsx]Pengangguran!PivotTable7</c:name>
    <c:fmtId val="2"/>
  </c:pivotSource>
  <c:chart>
    <c:autoTitleDeleted val="0"/>
    <c:pivotFmts>
      <c:pivotFmt>
        <c:idx val="0"/>
        <c:spPr>
          <a:solidFill>
            <a:schemeClr val="accent1">
              <a:alpha val="70000"/>
            </a:schemeClr>
          </a:solidFill>
          <a:ln>
            <a:noFill/>
          </a:ln>
          <a:effectLst/>
        </c:spPr>
        <c:marker>
          <c:symbol val="circle"/>
          <c:size val="6"/>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circle"/>
          <c:size val="6"/>
          <c:spPr>
            <a:solidFill>
              <a:schemeClr val="accent2">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Pengangguran!$G$3:$G$4</c:f>
              <c:strCache>
                <c:ptCount val="1"/>
                <c:pt idx="0">
                  <c:v>2020</c:v>
                </c:pt>
              </c:strCache>
            </c:strRef>
          </c:tx>
          <c:spPr>
            <a:solidFill>
              <a:schemeClr val="accent1">
                <a:alpha val="70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Pengangguran!$F$5:$F$17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Pengangguran!$G$5:$G$17</c:f>
              <c:numCache>
                <c:formatCode>_(* #,##0.00_);_(* \(#,##0.00\);_(* "-"??_);_(@_)</c:formatCode>
                <c:ptCount val="12"/>
                <c:pt idx="0">
                  <c:v>7.42</c:v>
                </c:pt>
                <c:pt idx="1">
                  <c:v>4.9000000000000004</c:v>
                </c:pt>
                <c:pt idx="2">
                  <c:v>3.96</c:v>
                </c:pt>
                <c:pt idx="3">
                  <c:v>3.49</c:v>
                </c:pt>
                <c:pt idx="4">
                  <c:v>2.63</c:v>
                </c:pt>
                <c:pt idx="5">
                  <c:v>4.26</c:v>
                </c:pt>
                <c:pt idx="6">
                  <c:v>10.9</c:v>
                </c:pt>
                <c:pt idx="7">
                  <c:v>4.9000000000000004</c:v>
                </c:pt>
                <c:pt idx="8">
                  <c:v>2.36</c:v>
                </c:pt>
                <c:pt idx="9">
                  <c:v>4.0199999999999996</c:v>
                </c:pt>
                <c:pt idx="10">
                  <c:v>3.08</c:v>
                </c:pt>
                <c:pt idx="11">
                  <c:v>3.63</c:v>
                </c:pt>
              </c:numCache>
            </c:numRef>
          </c:val>
          <c:extLst>
            <c:ext xmlns:c16="http://schemas.microsoft.com/office/drawing/2014/chart" uri="{C3380CC4-5D6E-409C-BE32-E72D297353CC}">
              <c16:uniqueId val="{00000000-D510-4D6C-8065-A03C5E670DE6}"/>
            </c:ext>
          </c:extLst>
        </c:ser>
        <c:ser>
          <c:idx val="1"/>
          <c:order val="1"/>
          <c:tx>
            <c:strRef>
              <c:f>Pengangguran!$H$3:$H$4</c:f>
              <c:strCache>
                <c:ptCount val="1"/>
                <c:pt idx="0">
                  <c:v>2021</c:v>
                </c:pt>
              </c:strCache>
            </c:strRef>
          </c:tx>
          <c:spPr>
            <a:solidFill>
              <a:schemeClr val="accent2">
                <a:alpha val="70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Pengangguran!$F$5:$F$17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Pengangguran!$H$5:$H$17</c:f>
              <c:numCache>
                <c:formatCode>_(* #,##0.00_);_(* \(#,##0.00\);_(* "-"??_);_(@_)</c:formatCode>
                <c:ptCount val="12"/>
                <c:pt idx="0">
                  <c:v>5.35</c:v>
                </c:pt>
                <c:pt idx="1">
                  <c:v>3.99</c:v>
                </c:pt>
                <c:pt idx="2">
                  <c:v>1.74</c:v>
                </c:pt>
                <c:pt idx="3">
                  <c:v>3.35</c:v>
                </c:pt>
                <c:pt idx="4">
                  <c:v>2.57</c:v>
                </c:pt>
                <c:pt idx="5">
                  <c:v>3.88</c:v>
                </c:pt>
                <c:pt idx="6">
                  <c:v>9.76</c:v>
                </c:pt>
                <c:pt idx="7">
                  <c:v>3.67</c:v>
                </c:pt>
                <c:pt idx="8">
                  <c:v>2.04</c:v>
                </c:pt>
                <c:pt idx="9">
                  <c:v>1.45</c:v>
                </c:pt>
                <c:pt idx="10">
                  <c:v>1.25</c:v>
                </c:pt>
                <c:pt idx="11">
                  <c:v>3.43</c:v>
                </c:pt>
              </c:numCache>
            </c:numRef>
          </c:val>
          <c:extLst>
            <c:ext xmlns:c16="http://schemas.microsoft.com/office/drawing/2014/chart" uri="{C3380CC4-5D6E-409C-BE32-E72D297353CC}">
              <c16:uniqueId val="{00000001-2733-412A-A4EA-A4E7112FA489}"/>
            </c:ext>
          </c:extLst>
        </c:ser>
        <c:ser>
          <c:idx val="2"/>
          <c:order val="2"/>
          <c:tx>
            <c:strRef>
              <c:f>Pengangguran!$I$3:$I$4</c:f>
              <c:strCache>
                <c:ptCount val="1"/>
                <c:pt idx="0">
                  <c:v>2022</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Pengangguran!$F$5:$F$17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Pengangguran!$I$5:$I$17</c:f>
              <c:numCache>
                <c:formatCode>_(* #,##0.00_);_(* \(#,##0.00\);_(* "-"??_);_(@_)</c:formatCode>
                <c:ptCount val="12"/>
              </c:numCache>
            </c:numRef>
          </c:val>
          <c:extLst>
            <c:ext xmlns:c16="http://schemas.microsoft.com/office/drawing/2014/chart" uri="{C3380CC4-5D6E-409C-BE32-E72D297353CC}">
              <c16:uniqueId val="{00000001-C52A-40B0-9989-6E4AF68D6894}"/>
            </c:ext>
          </c:extLst>
        </c:ser>
        <c:dLbls>
          <c:dLblPos val="outEnd"/>
          <c:showLegendKey val="0"/>
          <c:showVal val="1"/>
          <c:showCatName val="0"/>
          <c:showSerName val="0"/>
          <c:showPercent val="0"/>
          <c:showBubbleSize val="0"/>
        </c:dLbls>
        <c:gapWidth val="80"/>
        <c:overlap val="25"/>
        <c:axId val="1666520959"/>
        <c:axId val="1666500159"/>
      </c:barChart>
      <c:catAx>
        <c:axId val="1666520959"/>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cap="none" spc="20" normalizeH="0" baseline="0">
                <a:solidFill>
                  <a:schemeClr val="tx1">
                    <a:lumMod val="65000"/>
                    <a:lumOff val="35000"/>
                  </a:schemeClr>
                </a:solidFill>
                <a:latin typeface="+mn-lt"/>
                <a:ea typeface="+mn-ea"/>
                <a:cs typeface="+mn-cs"/>
              </a:defRPr>
            </a:pPr>
            <a:endParaRPr lang="id-ID"/>
          </a:p>
        </c:txPr>
        <c:crossAx val="1666500159"/>
        <c:crosses val="autoZero"/>
        <c:auto val="1"/>
        <c:lblAlgn val="ctr"/>
        <c:lblOffset val="100"/>
        <c:noMultiLvlLbl val="0"/>
      </c:catAx>
      <c:valAx>
        <c:axId val="1666500159"/>
        <c:scaling>
          <c:orientation val="minMax"/>
        </c:scaling>
        <c:delete val="1"/>
        <c:axPos val="l"/>
        <c:numFmt formatCode="_(* #,##0.00_);_(* \(#,##0.00\);_(* &quot;-&quot;??_);_(@_)" sourceLinked="1"/>
        <c:majorTickMark val="none"/>
        <c:minorTickMark val="none"/>
        <c:tickLblPos val="nextTo"/>
        <c:crossAx val="1666520959"/>
        <c:crosses val="autoZero"/>
        <c:crossBetween val="between"/>
      </c:valAx>
      <c:spPr>
        <a:noFill/>
        <a:ln>
          <a:noFill/>
        </a:ln>
        <a:effectLst/>
      </c:spPr>
    </c:plotArea>
    <c:legend>
      <c:legendPos val="t"/>
      <c:layout>
        <c:manualLayout>
          <c:xMode val="edge"/>
          <c:yMode val="edge"/>
          <c:x val="0.81180052493438315"/>
          <c:y val="0"/>
          <c:w val="0.18819952822454089"/>
          <c:h val="6.3663823272090983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[(260822) Dashboard Dapil - NTT checked.xlsx]DBH!PivotTable1</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DBH!$AK$3:$AK$4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DBH!$AJ$5:$AJ$17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DBH!$AK$5:$AK$17</c:f>
              <c:numCache>
                <c:formatCode>_(* #,##0_);_(* \(#,##0\);_(* "-"??_);_(@_)</c:formatCode>
                <c:ptCount val="12"/>
                <c:pt idx="0">
                  <c:v>157276</c:v>
                </c:pt>
                <c:pt idx="1">
                  <c:v>152640</c:v>
                </c:pt>
                <c:pt idx="2">
                  <c:v>111959</c:v>
                </c:pt>
                <c:pt idx="3">
                  <c:v>178606</c:v>
                </c:pt>
                <c:pt idx="4">
                  <c:v>135522</c:v>
                </c:pt>
                <c:pt idx="5">
                  <c:v>106477</c:v>
                </c:pt>
                <c:pt idx="6">
                  <c:v>106477</c:v>
                </c:pt>
                <c:pt idx="7">
                  <c:v>128501</c:v>
                </c:pt>
                <c:pt idx="8">
                  <c:v>425675</c:v>
                </c:pt>
                <c:pt idx="9">
                  <c:v>106477</c:v>
                </c:pt>
                <c:pt idx="10">
                  <c:v>124750</c:v>
                </c:pt>
                <c:pt idx="11">
                  <c:v>182454</c:v>
                </c:pt>
              </c:numCache>
            </c:numRef>
          </c:val>
          <c:extLst>
            <c:ext xmlns:c16="http://schemas.microsoft.com/office/drawing/2014/chart" uri="{C3380CC4-5D6E-409C-BE32-E72D297353CC}">
              <c16:uniqueId val="{00000000-D989-4DB8-A0A9-E907B9790E24}"/>
            </c:ext>
          </c:extLst>
        </c:ser>
        <c:ser>
          <c:idx val="1"/>
          <c:order val="1"/>
          <c:tx>
            <c:strRef>
              <c:f>DBH!$AL$3:$AL$4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DBH!$AJ$5:$AJ$17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DBH!$AL$5:$AL$17</c:f>
              <c:numCache>
                <c:formatCode>_(* #,##0_);_(* \(#,##0\);_(* "-"??_);_(@_)</c:formatCode>
                <c:ptCount val="12"/>
                <c:pt idx="11">
                  <c:v>0</c:v>
                </c:pt>
              </c:numCache>
            </c:numRef>
          </c:val>
          <c:extLst>
            <c:ext xmlns:c16="http://schemas.microsoft.com/office/drawing/2014/chart" uri="{C3380CC4-5D6E-409C-BE32-E72D297353CC}">
              <c16:uniqueId val="{00000001-D989-4DB8-A0A9-E907B9790E24}"/>
            </c:ext>
          </c:extLst>
        </c:ser>
        <c:ser>
          <c:idx val="2"/>
          <c:order val="2"/>
          <c:tx>
            <c:strRef>
              <c:f>DBH!$AM$3:$AM$4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DBH!$AJ$5:$AJ$17</c:f>
              <c:strCache>
                <c:ptCount val="12"/>
                <c:pt idx="0">
                  <c:v>Belu</c:v>
                </c:pt>
                <c:pt idx="1">
                  <c:v>Kupang</c:v>
                </c:pt>
                <c:pt idx="2">
                  <c:v>Sumba Barat</c:v>
                </c:pt>
                <c:pt idx="3">
                  <c:v>Sumba Timur</c:v>
                </c:pt>
                <c:pt idx="4">
                  <c:v>Timor Tengah Selatan</c:v>
                </c:pt>
                <c:pt idx="5">
                  <c:v>Timor Tengah Utara</c:v>
                </c:pt>
                <c:pt idx="6">
                  <c:v>Kota Kupang</c:v>
                </c:pt>
                <c:pt idx="7">
                  <c:v>Rote Ndao</c:v>
                </c:pt>
                <c:pt idx="8">
                  <c:v>Sumba Barat Daya</c:v>
                </c:pt>
                <c:pt idx="9">
                  <c:v>Sumba Tengah</c:v>
                </c:pt>
                <c:pt idx="10">
                  <c:v>Sabu Raijua</c:v>
                </c:pt>
                <c:pt idx="11">
                  <c:v>Malaka</c:v>
                </c:pt>
              </c:strCache>
            </c:strRef>
          </c:cat>
          <c:val>
            <c:numRef>
              <c:f>DBH!$AM$5:$AM$17</c:f>
              <c:numCache>
                <c:formatCode>_(* #,##0_);_(* \(#,##0\);_(* "-"??_);_(@_)</c:formatCode>
                <c:ptCount val="12"/>
                <c:pt idx="0">
                  <c:v>117741</c:v>
                </c:pt>
                <c:pt idx="1">
                  <c:v>124516</c:v>
                </c:pt>
                <c:pt idx="2">
                  <c:v>94501</c:v>
                </c:pt>
                <c:pt idx="3">
                  <c:v>140899</c:v>
                </c:pt>
                <c:pt idx="4">
                  <c:v>127513</c:v>
                </c:pt>
                <c:pt idx="5">
                  <c:v>103535</c:v>
                </c:pt>
                <c:pt idx="6">
                  <c:v>76353</c:v>
                </c:pt>
                <c:pt idx="7">
                  <c:v>110021</c:v>
                </c:pt>
                <c:pt idx="8">
                  <c:v>343077</c:v>
                </c:pt>
                <c:pt idx="9">
                  <c:v>78488</c:v>
                </c:pt>
                <c:pt idx="10">
                  <c:v>98525</c:v>
                </c:pt>
                <c:pt idx="11">
                  <c:v>105916</c:v>
                </c:pt>
              </c:numCache>
            </c:numRef>
          </c:val>
          <c:extLst>
            <c:ext xmlns:c16="http://schemas.microsoft.com/office/drawing/2014/chart" uri="{C3380CC4-5D6E-409C-BE32-E72D297353CC}">
              <c16:uniqueId val="{00000002-D989-4DB8-A0A9-E907B9790E24}"/>
            </c:ext>
          </c:extLst>
        </c:ser>
        <c:dLbls>
          <c:dLblPos val="inEnd"/>
          <c:showLegendKey val="0"/>
          <c:showVal val="1"/>
          <c:showCatName val="0"/>
          <c:showSerName val="0"/>
          <c:showPercent val="0"/>
          <c:showBubbleSize val="0"/>
        </c:dLbls>
        <c:gapWidth val="182"/>
        <c:axId val="1775457007"/>
        <c:axId val="1775455759"/>
      </c:barChart>
      <c:catAx>
        <c:axId val="17754570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id-ID"/>
          </a:p>
        </c:txPr>
        <c:crossAx val="1775455759"/>
        <c:crosses val="autoZero"/>
        <c:auto val="1"/>
        <c:lblAlgn val="ctr"/>
        <c:lblOffset val="100"/>
        <c:noMultiLvlLbl val="0"/>
      </c:catAx>
      <c:valAx>
        <c:axId val="1775455759"/>
        <c:scaling>
          <c:orientation val="minMax"/>
        </c:scaling>
        <c:delete val="1"/>
        <c:axPos val="b"/>
        <c:numFmt formatCode="_(* #,##0_);_(* \(#,##0\);_(* &quot;-&quot;??_);_(@_)" sourceLinked="1"/>
        <c:majorTickMark val="none"/>
        <c:minorTickMark val="none"/>
        <c:tickLblPos val="nextTo"/>
        <c:crossAx val="1775457007"/>
        <c:crosses val="autoZero"/>
        <c:crossBetween val="between"/>
      </c:valAx>
      <c:spPr>
        <a:noFill/>
        <a:ln>
          <a:noFill/>
        </a:ln>
        <a:effectLst/>
      </c:spPr>
    </c:plotArea>
    <c:legend>
      <c:legendPos val="t"/>
      <c:layout>
        <c:manualLayout>
          <c:xMode val="edge"/>
          <c:yMode val="edge"/>
          <c:x val="0.65595390045422408"/>
          <c:y val="0"/>
          <c:w val="0.3425821558264121"/>
          <c:h val="7.0374015748031496E-2"/>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6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[(260822) Dashboard Dapil - NTT checked.xlsx]Kemiskinan!PivotTable2</c:name>
    <c:fmtId val="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circle"/>
          <c:size val="6"/>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70000"/>
            </a:schemeClr>
          </a:solidFill>
          <a:ln>
            <a:noFill/>
          </a:ln>
          <a:effectLst/>
        </c:spPr>
        <c:marker>
          <c:symbol val="circle"/>
          <c:size val="6"/>
          <c:spPr>
            <a:solidFill>
              <a:schemeClr val="accent2">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70000"/>
            </a:schemeClr>
          </a:solidFill>
          <a:ln>
            <a:noFill/>
          </a:ln>
          <a:effectLst/>
        </c:spPr>
        <c:marker>
          <c:symbol val="circle"/>
          <c:size val="6"/>
          <c:spPr>
            <a:solidFill>
              <a:schemeClr val="accent3">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Kemiskinan!$B$5:$B$6</c:f>
              <c:strCache>
                <c:ptCount val="1"/>
                <c:pt idx="0">
                  <c:v>2020</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Kemiskinan!$A$7:$A$19</c:f>
              <c:strCache>
                <c:ptCount val="12"/>
                <c:pt idx="0">
                  <c:v>Belu</c:v>
                </c:pt>
                <c:pt idx="1">
                  <c:v>Kota Kupang</c:v>
                </c:pt>
                <c:pt idx="2">
                  <c:v>Kupang</c:v>
                </c:pt>
                <c:pt idx="3">
                  <c:v>Malaka</c:v>
                </c:pt>
                <c:pt idx="4">
                  <c:v>Rote Ndao</c:v>
                </c:pt>
                <c:pt idx="5">
                  <c:v>Sabu Raijua</c:v>
                </c:pt>
                <c:pt idx="6">
                  <c:v>Sumba Barat</c:v>
                </c:pt>
                <c:pt idx="7">
                  <c:v>Sumba Barat Daya</c:v>
                </c:pt>
                <c:pt idx="8">
                  <c:v>Sumba Tengah</c:v>
                </c:pt>
                <c:pt idx="9">
                  <c:v>Sumba Timur</c:v>
                </c:pt>
                <c:pt idx="10">
                  <c:v>Timor Tengah Selatan</c:v>
                </c:pt>
                <c:pt idx="11">
                  <c:v>Timor Tengah Utara</c:v>
                </c:pt>
              </c:strCache>
            </c:strRef>
          </c:cat>
          <c:val>
            <c:numRef>
              <c:f>Kemiskinan!$B$7:$B$19</c:f>
              <c:numCache>
                <c:formatCode>General</c:formatCode>
                <c:ptCount val="12"/>
                <c:pt idx="0">
                  <c:v>34.18</c:v>
                </c:pt>
                <c:pt idx="1">
                  <c:v>39.72</c:v>
                </c:pt>
                <c:pt idx="2">
                  <c:v>94.94</c:v>
                </c:pt>
                <c:pt idx="3">
                  <c:v>31.12</c:v>
                </c:pt>
                <c:pt idx="4">
                  <c:v>48.77</c:v>
                </c:pt>
                <c:pt idx="5">
                  <c:v>30.14</c:v>
                </c:pt>
                <c:pt idx="6">
                  <c:v>36.950000000000003</c:v>
                </c:pt>
                <c:pt idx="7">
                  <c:v>97.81</c:v>
                </c:pt>
                <c:pt idx="8">
                  <c:v>25.37</c:v>
                </c:pt>
                <c:pt idx="9">
                  <c:v>77.3</c:v>
                </c:pt>
                <c:pt idx="10">
                  <c:v>128.97999999999999</c:v>
                </c:pt>
                <c:pt idx="11">
                  <c:v>56.98</c:v>
                </c:pt>
              </c:numCache>
            </c:numRef>
          </c:val>
          <c:extLst>
            <c:ext xmlns:c16="http://schemas.microsoft.com/office/drawing/2014/chart" uri="{C3380CC4-5D6E-409C-BE32-E72D297353CC}">
              <c16:uniqueId val="{00000000-3438-4A71-8A20-BCAA86F97493}"/>
            </c:ext>
          </c:extLst>
        </c:ser>
        <c:ser>
          <c:idx val="1"/>
          <c:order val="1"/>
          <c:tx>
            <c:strRef>
              <c:f>Kemiskinan!$C$5:$C$6</c:f>
              <c:strCache>
                <c:ptCount val="1"/>
                <c:pt idx="0">
                  <c:v>2021</c:v>
                </c:pt>
              </c:strCache>
            </c:strRef>
          </c:tx>
          <c:spPr>
            <a:solidFill>
              <a:schemeClr val="accent2">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Kemiskinan!$A$7:$A$19</c:f>
              <c:strCache>
                <c:ptCount val="12"/>
                <c:pt idx="0">
                  <c:v>Belu</c:v>
                </c:pt>
                <c:pt idx="1">
                  <c:v>Kota Kupang</c:v>
                </c:pt>
                <c:pt idx="2">
                  <c:v>Kupang</c:v>
                </c:pt>
                <c:pt idx="3">
                  <c:v>Malaka</c:v>
                </c:pt>
                <c:pt idx="4">
                  <c:v>Rote Ndao</c:v>
                </c:pt>
                <c:pt idx="5">
                  <c:v>Sabu Raijua</c:v>
                </c:pt>
                <c:pt idx="6">
                  <c:v>Sumba Barat</c:v>
                </c:pt>
                <c:pt idx="7">
                  <c:v>Sumba Barat Daya</c:v>
                </c:pt>
                <c:pt idx="8">
                  <c:v>Sumba Tengah</c:v>
                </c:pt>
                <c:pt idx="9">
                  <c:v>Sumba Timur</c:v>
                </c:pt>
                <c:pt idx="10">
                  <c:v>Timor Tengah Selatan</c:v>
                </c:pt>
                <c:pt idx="11">
                  <c:v>Timor Tengah Utara</c:v>
                </c:pt>
              </c:strCache>
            </c:strRef>
          </c:cat>
          <c:val>
            <c:numRef>
              <c:f>Kemiskinan!$C$7:$C$19</c:f>
              <c:numCache>
                <c:formatCode>General</c:formatCode>
                <c:ptCount val="12"/>
                <c:pt idx="0">
                  <c:v>35.409999999999997</c:v>
                </c:pt>
                <c:pt idx="1">
                  <c:v>41.77</c:v>
                </c:pt>
                <c:pt idx="2">
                  <c:v>91.25</c:v>
                </c:pt>
                <c:pt idx="3">
                  <c:v>32.17</c:v>
                </c:pt>
                <c:pt idx="4">
                  <c:v>51.71</c:v>
                </c:pt>
                <c:pt idx="5">
                  <c:v>30.6</c:v>
                </c:pt>
                <c:pt idx="6">
                  <c:v>37.78</c:v>
                </c:pt>
                <c:pt idx="7">
                  <c:v>100.42</c:v>
                </c:pt>
                <c:pt idx="8">
                  <c:v>25.48</c:v>
                </c:pt>
                <c:pt idx="9">
                  <c:v>78.33</c:v>
                </c:pt>
                <c:pt idx="10">
                  <c:v>125.68</c:v>
                </c:pt>
                <c:pt idx="11">
                  <c:v>58.33</c:v>
                </c:pt>
              </c:numCache>
            </c:numRef>
          </c:val>
          <c:extLst>
            <c:ext xmlns:c16="http://schemas.microsoft.com/office/drawing/2014/chart" uri="{C3380CC4-5D6E-409C-BE32-E72D297353CC}">
              <c16:uniqueId val="{00000001-3438-4A71-8A20-BCAA86F97493}"/>
            </c:ext>
          </c:extLst>
        </c:ser>
        <c:ser>
          <c:idx val="2"/>
          <c:order val="2"/>
          <c:tx>
            <c:strRef>
              <c:f>Kemiskinan!$D$5:$D$6</c:f>
              <c:strCache>
                <c:ptCount val="1"/>
                <c:pt idx="0">
                  <c:v>2022</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Kemiskinan!$A$7:$A$19</c:f>
              <c:strCache>
                <c:ptCount val="12"/>
                <c:pt idx="0">
                  <c:v>Belu</c:v>
                </c:pt>
                <c:pt idx="1">
                  <c:v>Kota Kupang</c:v>
                </c:pt>
                <c:pt idx="2">
                  <c:v>Kupang</c:v>
                </c:pt>
                <c:pt idx="3">
                  <c:v>Malaka</c:v>
                </c:pt>
                <c:pt idx="4">
                  <c:v>Rote Ndao</c:v>
                </c:pt>
                <c:pt idx="5">
                  <c:v>Sabu Raijua</c:v>
                </c:pt>
                <c:pt idx="6">
                  <c:v>Sumba Barat</c:v>
                </c:pt>
                <c:pt idx="7">
                  <c:v>Sumba Barat Daya</c:v>
                </c:pt>
                <c:pt idx="8">
                  <c:v>Sumba Tengah</c:v>
                </c:pt>
                <c:pt idx="9">
                  <c:v>Sumba Timur</c:v>
                </c:pt>
                <c:pt idx="10">
                  <c:v>Timor Tengah Selatan</c:v>
                </c:pt>
                <c:pt idx="11">
                  <c:v>Timor Tengah Utara</c:v>
                </c:pt>
              </c:strCache>
            </c:strRef>
          </c:cat>
          <c:val>
            <c:numRef>
              <c:f>Kemiskinan!$D$7:$D$19</c:f>
              <c:numCache>
                <c:formatCode>General</c:formatCode>
                <c:ptCount val="12"/>
              </c:numCache>
            </c:numRef>
          </c:val>
          <c:extLst>
            <c:ext xmlns:c16="http://schemas.microsoft.com/office/drawing/2014/chart" uri="{C3380CC4-5D6E-409C-BE32-E72D297353CC}">
              <c16:uniqueId val="{00000002-3438-4A71-8A20-BCAA86F97493}"/>
            </c:ext>
          </c:extLst>
        </c:ser>
        <c:dLbls>
          <c:dLblPos val="inEnd"/>
          <c:showLegendKey val="0"/>
          <c:showVal val="1"/>
          <c:showCatName val="0"/>
          <c:showSerName val="0"/>
          <c:showPercent val="0"/>
          <c:showBubbleSize val="0"/>
        </c:dLbls>
        <c:gapWidth val="80"/>
        <c:overlap val="25"/>
        <c:axId val="1770881503"/>
        <c:axId val="1770865279"/>
      </c:barChart>
      <c:catAx>
        <c:axId val="1770881503"/>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cap="none" spc="20" normalizeH="0" baseline="0">
                <a:solidFill>
                  <a:schemeClr val="tx1">
                    <a:lumMod val="65000"/>
                    <a:lumOff val="35000"/>
                  </a:schemeClr>
                </a:solidFill>
                <a:latin typeface="+mn-lt"/>
                <a:ea typeface="+mn-ea"/>
                <a:cs typeface="+mn-cs"/>
              </a:defRPr>
            </a:pPr>
            <a:endParaRPr lang="id-ID"/>
          </a:p>
        </c:txPr>
        <c:crossAx val="1770865279"/>
        <c:crosses val="autoZero"/>
        <c:auto val="1"/>
        <c:lblAlgn val="ctr"/>
        <c:lblOffset val="100"/>
        <c:noMultiLvlLbl val="0"/>
      </c:catAx>
      <c:valAx>
        <c:axId val="1770865279"/>
        <c:scaling>
          <c:orientation val="minMax"/>
        </c:scaling>
        <c:delete val="1"/>
        <c:axPos val="l"/>
        <c:numFmt formatCode="General" sourceLinked="1"/>
        <c:majorTickMark val="none"/>
        <c:minorTickMark val="none"/>
        <c:tickLblPos val="nextTo"/>
        <c:crossAx val="1770881503"/>
        <c:crosses val="autoZero"/>
        <c:crossBetween val="between"/>
      </c:valAx>
      <c:spPr>
        <a:noFill/>
        <a:ln>
          <a:noFill/>
        </a:ln>
        <a:effectLst/>
      </c:spPr>
    </c:plotArea>
    <c:legend>
      <c:legendPos val="t"/>
      <c:layout>
        <c:manualLayout>
          <c:xMode val="edge"/>
          <c:yMode val="edge"/>
          <c:x val="0.77725764732343694"/>
          <c:y val="0"/>
          <c:w val="0.2214630022208762"/>
          <c:h val="7.6335519510900465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r>
              <a:rPr lang="en-US" sz="1100">
                <a:solidFill>
                  <a:sysClr val="windowText" lastClr="000000"/>
                </a:solidFill>
              </a:rPr>
              <a:t>Rata-rata Jumlah Penduduk Miskin (ribu Jiwa)</a:t>
            </a:r>
          </a:p>
        </c:rich>
      </c:tx>
      <c:layout>
        <c:manualLayout>
          <c:xMode val="edge"/>
          <c:yMode val="edge"/>
          <c:x val="0"/>
          <c:y val="0"/>
        </c:manualLayout>
      </c:layout>
      <c:overlay val="0"/>
      <c:spPr>
        <a:solidFill>
          <a:schemeClr val="accent2"/>
        </a:solidFill>
        <a:ln>
          <a:noFill/>
        </a:ln>
        <a:effectLst/>
      </c:spPr>
      <c:txPr>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Kemiskinan!$A$3</c:f>
              <c:strCache>
                <c:ptCount val="1"/>
                <c:pt idx="0">
                  <c:v>Rata-rata Jumlah Penduduk Miskin</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cap="none"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Kemiskinan!$B$2:$C$2</c:f>
              <c:numCache>
                <c:formatCode>General</c:formatCode>
                <c:ptCount val="2"/>
                <c:pt idx="0">
                  <c:v>2020</c:v>
                </c:pt>
                <c:pt idx="1">
                  <c:v>2021</c:v>
                </c:pt>
              </c:numCache>
            </c:numRef>
          </c:cat>
          <c:val>
            <c:numRef>
              <c:f>Kemiskinan!$B$3:$C$3</c:f>
              <c:numCache>
                <c:formatCode>_(* #,##0.00_);_(* \(#,##0.00\);_(* "-"??_);_(@_)</c:formatCode>
                <c:ptCount val="2"/>
                <c:pt idx="0">
                  <c:v>58.521666666666668</c:v>
                </c:pt>
                <c:pt idx="1">
                  <c:v>59.077500000000015</c:v>
                </c:pt>
              </c:numCache>
            </c:numRef>
          </c:val>
          <c:smooth val="0"/>
          <c:extLst>
            <c:ext xmlns:c16="http://schemas.microsoft.com/office/drawing/2014/chart" uri="{C3380CC4-5D6E-409C-BE32-E72D297353CC}">
              <c16:uniqueId val="{00000000-311D-4A61-B81F-E9AB33C4D8E8}"/>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775432879"/>
        <c:axId val="1775431631"/>
      </c:lineChart>
      <c:catAx>
        <c:axId val="177543287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cap="none" spc="30" baseline="0">
                <a:solidFill>
                  <a:schemeClr val="lt1"/>
                </a:solidFill>
                <a:latin typeface="+mn-lt"/>
                <a:ea typeface="+mn-ea"/>
                <a:cs typeface="+mn-cs"/>
              </a:defRPr>
            </a:pPr>
            <a:endParaRPr lang="id-ID"/>
          </a:p>
        </c:txPr>
        <c:crossAx val="1775431631"/>
        <c:crosses val="autoZero"/>
        <c:auto val="1"/>
        <c:lblAlgn val="ctr"/>
        <c:lblOffset val="100"/>
        <c:noMultiLvlLbl val="0"/>
      </c:catAx>
      <c:valAx>
        <c:axId val="1775431631"/>
        <c:scaling>
          <c:orientation val="minMax"/>
        </c:scaling>
        <c:delete val="1"/>
        <c:axPos val="l"/>
        <c:numFmt formatCode="_(* #,##0.00_);_(* \(#,##0.00\);_(* &quot;-&quot;??_);_(@_)" sourceLinked="1"/>
        <c:majorTickMark val="none"/>
        <c:minorTickMark val="none"/>
        <c:tickLblPos val="nextTo"/>
        <c:crossAx val="1775432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cap="none" baseline="0"/>
      </a:pPr>
      <a:endParaRPr lang="id-ID"/>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8507620757931666E-3"/>
          <c:y val="0"/>
        </c:manualLayout>
      </c:layout>
      <c:overlay val="0"/>
      <c:spPr>
        <a:solidFill>
          <a:schemeClr val="accent2"/>
        </a:solidFill>
        <a:ln>
          <a:noFill/>
        </a:ln>
        <a:effectLst/>
      </c:spPr>
      <c:txPr>
        <a:bodyPr rot="0" spcFirstLastPara="1" vertOverflow="ellipsis" vert="horz" wrap="square" anchor="ctr" anchorCtr="1"/>
        <a:lstStyle/>
        <a:p>
          <a:pPr>
            <a:defRPr sz="144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Kemiskinan!$F$3</c:f>
              <c:strCache>
                <c:ptCount val="1"/>
                <c:pt idx="0">
                  <c:v>Rata-rata % Penduduk Miskin</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cap="none"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Kemiskinan!$G$2:$H$2</c:f>
              <c:numCache>
                <c:formatCode>General</c:formatCode>
                <c:ptCount val="2"/>
                <c:pt idx="0">
                  <c:v>2020</c:v>
                </c:pt>
                <c:pt idx="1">
                  <c:v>2021</c:v>
                </c:pt>
              </c:numCache>
            </c:numRef>
          </c:cat>
          <c:val>
            <c:numRef>
              <c:f>Kemiskinan!$G$3:$H$3</c:f>
              <c:numCache>
                <c:formatCode>_(* #,##0.00_);_(* \(#,##0.00\);_(* "-"??_);_(@_)</c:formatCode>
                <c:ptCount val="2"/>
                <c:pt idx="0">
                  <c:v>24.244999999999994</c:v>
                </c:pt>
                <c:pt idx="1">
                  <c:v>24.345833333333335</c:v>
                </c:pt>
              </c:numCache>
            </c:numRef>
          </c:val>
          <c:smooth val="0"/>
          <c:extLst>
            <c:ext xmlns:c16="http://schemas.microsoft.com/office/drawing/2014/chart" uri="{C3380CC4-5D6E-409C-BE32-E72D297353CC}">
              <c16:uniqueId val="{00000000-103F-471C-84A8-7165502F46C6}"/>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775454511"/>
        <c:axId val="1775459503"/>
      </c:lineChart>
      <c:catAx>
        <c:axId val="177545451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cap="none" spc="30" baseline="0">
                <a:solidFill>
                  <a:schemeClr val="lt1"/>
                </a:solidFill>
                <a:latin typeface="+mn-lt"/>
                <a:ea typeface="+mn-ea"/>
                <a:cs typeface="+mn-cs"/>
              </a:defRPr>
            </a:pPr>
            <a:endParaRPr lang="id-ID"/>
          </a:p>
        </c:txPr>
        <c:crossAx val="1775459503"/>
        <c:crosses val="autoZero"/>
        <c:auto val="1"/>
        <c:lblAlgn val="ctr"/>
        <c:lblOffset val="100"/>
        <c:noMultiLvlLbl val="0"/>
      </c:catAx>
      <c:valAx>
        <c:axId val="1775459503"/>
        <c:scaling>
          <c:orientation val="minMax"/>
        </c:scaling>
        <c:delete val="1"/>
        <c:axPos val="l"/>
        <c:numFmt formatCode="_(* #,##0.00_);_(* \(#,##0.00\);_(* &quot;-&quot;??_);_(@_)" sourceLinked="1"/>
        <c:majorTickMark val="none"/>
        <c:minorTickMark val="none"/>
        <c:tickLblPos val="nextTo"/>
        <c:crossAx val="1775454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cap="none" baseline="0"/>
      </a:pPr>
      <a:endParaRPr lang="id-ID"/>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3.9566929133856533E-4"/>
          <c:y val="0"/>
        </c:manualLayout>
      </c:layout>
      <c:overlay val="0"/>
      <c:spPr>
        <a:solidFill>
          <a:schemeClr val="accent2"/>
        </a:solidFill>
        <a:ln>
          <a:noFill/>
        </a:ln>
        <a:effectLst/>
      </c:spPr>
      <c:txPr>
        <a:bodyPr rot="0" spcFirstLastPara="1" vertOverflow="ellipsis" vert="horz" wrap="square" anchor="ctr" anchorCtr="1"/>
        <a:lstStyle/>
        <a:p>
          <a:pPr>
            <a:defRPr sz="144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Pendidikan!$A$4</c:f>
              <c:strCache>
                <c:ptCount val="1"/>
                <c:pt idx="0">
                  <c:v>APK PAUD</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Pendidikan!$B$3:$C$3</c:f>
              <c:numCache>
                <c:formatCode>General</c:formatCode>
                <c:ptCount val="2"/>
                <c:pt idx="0">
                  <c:v>2020</c:v>
                </c:pt>
                <c:pt idx="1">
                  <c:v>2021</c:v>
                </c:pt>
              </c:numCache>
            </c:numRef>
          </c:cat>
          <c:val>
            <c:numRef>
              <c:f>Pendidikan!$B$4:$C$4</c:f>
              <c:numCache>
                <c:formatCode>_(* #,##0.00_);_(* \(#,##0.00\);_(* "-"??_);_(@_)</c:formatCode>
                <c:ptCount val="2"/>
                <c:pt idx="0">
                  <c:v>35.273333333333333</c:v>
                </c:pt>
                <c:pt idx="1">
                  <c:v>35.733333333333341</c:v>
                </c:pt>
              </c:numCache>
            </c:numRef>
          </c:val>
          <c:smooth val="0"/>
          <c:extLst>
            <c:ext xmlns:c16="http://schemas.microsoft.com/office/drawing/2014/chart" uri="{C3380CC4-5D6E-409C-BE32-E72D297353CC}">
              <c16:uniqueId val="{00000000-C74F-4E2F-A367-FB18F101BD1A}"/>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775483631"/>
        <c:axId val="1775474479"/>
      </c:lineChart>
      <c:catAx>
        <c:axId val="17754836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id-ID"/>
          </a:p>
        </c:txPr>
        <c:crossAx val="1775474479"/>
        <c:crosses val="autoZero"/>
        <c:auto val="1"/>
        <c:lblAlgn val="ctr"/>
        <c:lblOffset val="100"/>
        <c:noMultiLvlLbl val="0"/>
      </c:catAx>
      <c:valAx>
        <c:axId val="1775474479"/>
        <c:scaling>
          <c:orientation val="minMax"/>
        </c:scaling>
        <c:delete val="1"/>
        <c:axPos val="l"/>
        <c:numFmt formatCode="_(* #,##0.00_);_(* \(#,##0.00\);_(* &quot;-&quot;??_);_(@_)" sourceLinked="1"/>
        <c:majorTickMark val="none"/>
        <c:minorTickMark val="none"/>
        <c:tickLblPos val="nextTo"/>
        <c:crossAx val="1775483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a:pPr>
      <a:endParaRPr lang="id-ID"/>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0901137357830096E-3"/>
          <c:y val="0"/>
        </c:manualLayout>
      </c:layout>
      <c:overlay val="0"/>
      <c:spPr>
        <a:solidFill>
          <a:schemeClr val="accent2"/>
        </a:solidFill>
        <a:ln>
          <a:noFill/>
        </a:ln>
        <a:effectLst/>
      </c:spPr>
      <c:txPr>
        <a:bodyPr rot="0" spcFirstLastPara="1" vertOverflow="ellipsis" vert="horz" wrap="square" anchor="ctr" anchorCtr="1"/>
        <a:lstStyle/>
        <a:p>
          <a:pPr>
            <a:defRPr sz="140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Pendidikan!$E$4</c:f>
              <c:strCache>
                <c:ptCount val="1"/>
                <c:pt idx="0">
                  <c:v>APK SD</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Pendidikan!$F$3:$G$3</c:f>
              <c:numCache>
                <c:formatCode>General</c:formatCode>
                <c:ptCount val="2"/>
                <c:pt idx="0">
                  <c:v>2020</c:v>
                </c:pt>
                <c:pt idx="1">
                  <c:v>2021</c:v>
                </c:pt>
              </c:numCache>
            </c:numRef>
          </c:cat>
          <c:val>
            <c:numRef>
              <c:f>Pendidikan!$F$4:$G$4</c:f>
              <c:numCache>
                <c:formatCode>_(* #,##0.00_);_(* \(#,##0.00\);_(* "-"??_);_(@_)</c:formatCode>
                <c:ptCount val="2"/>
                <c:pt idx="0">
                  <c:v>102.52833333333332</c:v>
                </c:pt>
                <c:pt idx="1">
                  <c:v>100.52166666666666</c:v>
                </c:pt>
              </c:numCache>
            </c:numRef>
          </c:val>
          <c:smooth val="0"/>
          <c:extLst>
            <c:ext xmlns:c16="http://schemas.microsoft.com/office/drawing/2014/chart" uri="{C3380CC4-5D6E-409C-BE32-E72D297353CC}">
              <c16:uniqueId val="{00000000-73F0-4340-BA1F-2C8AFBC4488A}"/>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775470319"/>
        <c:axId val="1775476143"/>
      </c:lineChart>
      <c:catAx>
        <c:axId val="17754703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id-ID"/>
          </a:p>
        </c:txPr>
        <c:crossAx val="1775476143"/>
        <c:crosses val="autoZero"/>
        <c:auto val="1"/>
        <c:lblAlgn val="ctr"/>
        <c:lblOffset val="100"/>
        <c:noMultiLvlLbl val="0"/>
      </c:catAx>
      <c:valAx>
        <c:axId val="1775476143"/>
        <c:scaling>
          <c:orientation val="minMax"/>
        </c:scaling>
        <c:delete val="1"/>
        <c:axPos val="l"/>
        <c:numFmt formatCode="_(* #,##0.00_);_(* \(#,##0.00\);_(* &quot;-&quot;??_);_(@_)" sourceLinked="1"/>
        <c:majorTickMark val="none"/>
        <c:minorTickMark val="none"/>
        <c:tickLblPos val="nextTo"/>
        <c:crossAx val="1775470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a:pPr>
      <a:endParaRPr lang="id-ID"/>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0122484689413987E-4"/>
          <c:y val="0"/>
        </c:manualLayout>
      </c:layout>
      <c:overlay val="0"/>
      <c:spPr>
        <a:solidFill>
          <a:schemeClr val="accent2"/>
        </a:solidFill>
        <a:ln>
          <a:noFill/>
        </a:ln>
        <a:effectLst/>
      </c:spPr>
      <c:txPr>
        <a:bodyPr rot="0" spcFirstLastPara="1" vertOverflow="ellipsis" vert="horz" wrap="square" anchor="ctr" anchorCtr="1"/>
        <a:lstStyle/>
        <a:p>
          <a:pPr>
            <a:defRPr sz="144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Pendidikan!$I$4</c:f>
              <c:strCache>
                <c:ptCount val="1"/>
                <c:pt idx="0">
                  <c:v>APK SMP</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Pendidikan!$J$3:$K$3</c:f>
              <c:numCache>
                <c:formatCode>General</c:formatCode>
                <c:ptCount val="2"/>
                <c:pt idx="0">
                  <c:v>2020</c:v>
                </c:pt>
                <c:pt idx="1">
                  <c:v>2021</c:v>
                </c:pt>
              </c:numCache>
            </c:numRef>
          </c:cat>
          <c:val>
            <c:numRef>
              <c:f>Pendidikan!$J$4:$K$4</c:f>
              <c:numCache>
                <c:formatCode>_(* #,##0.00_);_(* \(#,##0.00\);_(* "-"??_);_(@_)</c:formatCode>
                <c:ptCount val="2"/>
                <c:pt idx="0">
                  <c:v>103.6925</c:v>
                </c:pt>
                <c:pt idx="1">
                  <c:v>103.875</c:v>
                </c:pt>
              </c:numCache>
            </c:numRef>
          </c:val>
          <c:smooth val="0"/>
          <c:extLst>
            <c:ext xmlns:c16="http://schemas.microsoft.com/office/drawing/2014/chart" uri="{C3380CC4-5D6E-409C-BE32-E72D297353CC}">
              <c16:uniqueId val="{00000000-C0B5-46E5-ABC2-99CE1906F38F}"/>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775432879"/>
        <c:axId val="1775414991"/>
      </c:lineChart>
      <c:catAx>
        <c:axId val="177543287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id-ID"/>
          </a:p>
        </c:txPr>
        <c:crossAx val="1775414991"/>
        <c:crosses val="autoZero"/>
        <c:auto val="1"/>
        <c:lblAlgn val="ctr"/>
        <c:lblOffset val="100"/>
        <c:noMultiLvlLbl val="0"/>
      </c:catAx>
      <c:valAx>
        <c:axId val="1775414991"/>
        <c:scaling>
          <c:orientation val="minMax"/>
        </c:scaling>
        <c:delete val="1"/>
        <c:axPos val="l"/>
        <c:numFmt formatCode="_(* #,##0.00_);_(* \(#,##0.00\);_(* &quot;-&quot;??_);_(@_)" sourceLinked="1"/>
        <c:majorTickMark val="none"/>
        <c:minorTickMark val="none"/>
        <c:tickLblPos val="nextTo"/>
        <c:crossAx val="1775432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a:pPr>
      <a:endParaRPr lang="id-ID"/>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5693350831146487E-3"/>
          <c:y val="0"/>
        </c:manualLayout>
      </c:layout>
      <c:overlay val="0"/>
      <c:spPr>
        <a:solidFill>
          <a:schemeClr val="accent2"/>
        </a:solidFill>
        <a:ln>
          <a:noFill/>
        </a:ln>
        <a:effectLst/>
      </c:spPr>
      <c:txPr>
        <a:bodyPr rot="0" spcFirstLastPara="1" vertOverflow="ellipsis" vert="horz" wrap="square" anchor="ctr" anchorCtr="1"/>
        <a:lstStyle/>
        <a:p>
          <a:pPr>
            <a:defRPr sz="144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Pendidikan!$M$4</c:f>
              <c:strCache>
                <c:ptCount val="1"/>
                <c:pt idx="0">
                  <c:v>APK SM</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Pendidikan!$N$3:$O$3</c:f>
              <c:numCache>
                <c:formatCode>General</c:formatCode>
                <c:ptCount val="2"/>
                <c:pt idx="0">
                  <c:v>2020</c:v>
                </c:pt>
                <c:pt idx="1">
                  <c:v>2021</c:v>
                </c:pt>
              </c:numCache>
            </c:numRef>
          </c:cat>
          <c:val>
            <c:numRef>
              <c:f>Pendidikan!$N$4:$O$4</c:f>
              <c:numCache>
                <c:formatCode>_(* #,##0.00_);_(* \(#,##0.00\);_(* "-"??_);_(@_)</c:formatCode>
                <c:ptCount val="2"/>
                <c:pt idx="0">
                  <c:v>103.34499999999998</c:v>
                </c:pt>
                <c:pt idx="1">
                  <c:v>107.34666666666665</c:v>
                </c:pt>
              </c:numCache>
            </c:numRef>
          </c:val>
          <c:smooth val="0"/>
          <c:extLst>
            <c:ext xmlns:c16="http://schemas.microsoft.com/office/drawing/2014/chart" uri="{C3380CC4-5D6E-409C-BE32-E72D297353CC}">
              <c16:uniqueId val="{00000000-6A90-4339-9936-1E5B096B2850}"/>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770867359"/>
        <c:axId val="1770881087"/>
      </c:lineChart>
      <c:catAx>
        <c:axId val="17708673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id-ID"/>
          </a:p>
        </c:txPr>
        <c:crossAx val="1770881087"/>
        <c:crosses val="autoZero"/>
        <c:auto val="1"/>
        <c:lblAlgn val="ctr"/>
        <c:lblOffset val="100"/>
        <c:noMultiLvlLbl val="0"/>
      </c:catAx>
      <c:valAx>
        <c:axId val="1770881087"/>
        <c:scaling>
          <c:orientation val="minMax"/>
        </c:scaling>
        <c:delete val="1"/>
        <c:axPos val="l"/>
        <c:numFmt formatCode="_(* #,##0.00_);_(* \(#,##0.00\);_(* &quot;-&quot;??_);_(@_)" sourceLinked="1"/>
        <c:majorTickMark val="none"/>
        <c:minorTickMark val="none"/>
        <c:tickLblPos val="nextTo"/>
        <c:crossAx val="17708673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a:pPr>
      <a:endParaRPr lang="id-ID"/>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6111111111111049E-3"/>
          <c:y val="0"/>
        </c:manualLayout>
      </c:layout>
      <c:overlay val="0"/>
      <c:spPr>
        <a:solidFill>
          <a:schemeClr val="accent2"/>
        </a:solidFill>
        <a:ln>
          <a:noFill/>
        </a:ln>
        <a:effectLst/>
      </c:spPr>
      <c:txPr>
        <a:bodyPr rot="0" spcFirstLastPara="1" vertOverflow="ellipsis" vert="horz" wrap="square" anchor="ctr" anchorCtr="1"/>
        <a:lstStyle/>
        <a:p>
          <a:pPr>
            <a:defRPr sz="144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Pendidikan!$Q$4</c:f>
              <c:strCache>
                <c:ptCount val="1"/>
                <c:pt idx="0">
                  <c:v>APM SD</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Pendidikan!$R$3:$S$3</c:f>
              <c:numCache>
                <c:formatCode>General</c:formatCode>
                <c:ptCount val="2"/>
                <c:pt idx="0">
                  <c:v>2020</c:v>
                </c:pt>
                <c:pt idx="1">
                  <c:v>2021</c:v>
                </c:pt>
              </c:numCache>
            </c:numRef>
          </c:cat>
          <c:val>
            <c:numRef>
              <c:f>Pendidikan!$R$4:$S$4</c:f>
              <c:numCache>
                <c:formatCode>_(* #,##0.00_);_(* \(#,##0.00\);_(* "-"??_);_(@_)</c:formatCode>
                <c:ptCount val="2"/>
                <c:pt idx="0">
                  <c:v>85.814999999999998</c:v>
                </c:pt>
                <c:pt idx="1">
                  <c:v>85.206666666666663</c:v>
                </c:pt>
              </c:numCache>
            </c:numRef>
          </c:val>
          <c:smooth val="0"/>
          <c:extLst>
            <c:ext xmlns:c16="http://schemas.microsoft.com/office/drawing/2014/chart" uri="{C3380CC4-5D6E-409C-BE32-E72D297353CC}">
              <c16:uniqueId val="{00000000-6BA6-41D7-A317-AB16304C64C0}"/>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770890239"/>
        <c:axId val="1770886079"/>
      </c:lineChart>
      <c:catAx>
        <c:axId val="17708902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id-ID"/>
          </a:p>
        </c:txPr>
        <c:crossAx val="1770886079"/>
        <c:crosses val="autoZero"/>
        <c:auto val="1"/>
        <c:lblAlgn val="ctr"/>
        <c:lblOffset val="100"/>
        <c:noMultiLvlLbl val="0"/>
      </c:catAx>
      <c:valAx>
        <c:axId val="1770886079"/>
        <c:scaling>
          <c:orientation val="minMax"/>
        </c:scaling>
        <c:delete val="1"/>
        <c:axPos val="l"/>
        <c:numFmt formatCode="_(* #,##0.00_);_(* \(#,##0.00\);_(* &quot;-&quot;??_);_(@_)" sourceLinked="1"/>
        <c:majorTickMark val="none"/>
        <c:minorTickMark val="none"/>
        <c:tickLblPos val="nextTo"/>
        <c:crossAx val="1770890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a:pPr>
      <a:endParaRPr lang="id-ID"/>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7222222222222348E-3"/>
          <c:y val="0"/>
        </c:manualLayout>
      </c:layout>
      <c:overlay val="0"/>
      <c:spPr>
        <a:solidFill>
          <a:schemeClr val="accent2"/>
        </a:solidFill>
        <a:ln>
          <a:noFill/>
        </a:ln>
        <a:effectLst/>
      </c:spPr>
      <c:txPr>
        <a:bodyPr rot="0" spcFirstLastPara="1" vertOverflow="ellipsis" vert="horz" wrap="square" anchor="ctr" anchorCtr="1"/>
        <a:lstStyle/>
        <a:p>
          <a:pPr>
            <a:defRPr sz="144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Pendidikan!$U$4</c:f>
              <c:strCache>
                <c:ptCount val="1"/>
                <c:pt idx="0">
                  <c:v>APM SMP</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Pendidikan!$V$3:$W$3</c:f>
              <c:numCache>
                <c:formatCode>General</c:formatCode>
                <c:ptCount val="2"/>
                <c:pt idx="0">
                  <c:v>2020</c:v>
                </c:pt>
                <c:pt idx="1">
                  <c:v>2021</c:v>
                </c:pt>
              </c:numCache>
            </c:numRef>
          </c:cat>
          <c:val>
            <c:numRef>
              <c:f>Pendidikan!$V$4:$W$4</c:f>
              <c:numCache>
                <c:formatCode>_(* #,##0.00_);_(* \(#,##0.00\);_(* "-"??_);_(@_)</c:formatCode>
                <c:ptCount val="2"/>
                <c:pt idx="0">
                  <c:v>70.36</c:v>
                </c:pt>
                <c:pt idx="1">
                  <c:v>71.401666666666685</c:v>
                </c:pt>
              </c:numCache>
            </c:numRef>
          </c:val>
          <c:smooth val="0"/>
          <c:extLst>
            <c:ext xmlns:c16="http://schemas.microsoft.com/office/drawing/2014/chart" uri="{C3380CC4-5D6E-409C-BE32-E72D297353CC}">
              <c16:uniqueId val="{00000000-354B-4587-A311-56B733C4246C}"/>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770893151"/>
        <c:axId val="1770894399"/>
      </c:lineChart>
      <c:catAx>
        <c:axId val="177089315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id-ID"/>
          </a:p>
        </c:txPr>
        <c:crossAx val="1770894399"/>
        <c:crosses val="autoZero"/>
        <c:auto val="1"/>
        <c:lblAlgn val="ctr"/>
        <c:lblOffset val="100"/>
        <c:noMultiLvlLbl val="0"/>
      </c:catAx>
      <c:valAx>
        <c:axId val="1770894399"/>
        <c:scaling>
          <c:orientation val="minMax"/>
        </c:scaling>
        <c:delete val="1"/>
        <c:axPos val="l"/>
        <c:numFmt formatCode="_(* #,##0.00_);_(* \(#,##0.00\);_(* &quot;-&quot;??_);_(@_)" sourceLinked="1"/>
        <c:majorTickMark val="none"/>
        <c:minorTickMark val="none"/>
        <c:tickLblPos val="nextTo"/>
        <c:crossAx val="1770893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a:pPr>
      <a:endParaRPr lang="id-ID"/>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3.1233595800522887E-4"/>
          <c:y val="0"/>
        </c:manualLayout>
      </c:layout>
      <c:overlay val="0"/>
      <c:spPr>
        <a:solidFill>
          <a:schemeClr val="accent2"/>
        </a:solidFill>
        <a:ln>
          <a:noFill/>
        </a:ln>
        <a:effectLst/>
      </c:spPr>
      <c:txPr>
        <a:bodyPr rot="0" spcFirstLastPara="1" vertOverflow="ellipsis" vert="horz" wrap="square" anchor="ctr" anchorCtr="1"/>
        <a:lstStyle/>
        <a:p>
          <a:pPr>
            <a:defRPr sz="144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Pendidikan!$Y$4</c:f>
              <c:strCache>
                <c:ptCount val="1"/>
                <c:pt idx="0">
                  <c:v>APM SM</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Pendidikan!$Z$3:$AA$3</c:f>
              <c:numCache>
                <c:formatCode>General</c:formatCode>
                <c:ptCount val="2"/>
                <c:pt idx="0">
                  <c:v>2020</c:v>
                </c:pt>
                <c:pt idx="1">
                  <c:v>2021</c:v>
                </c:pt>
              </c:numCache>
            </c:numRef>
          </c:cat>
          <c:val>
            <c:numRef>
              <c:f>Pendidikan!$Z$4:$AA$4</c:f>
              <c:numCache>
                <c:formatCode>_(* #,##0.00_);_(* \(#,##0.00\);_(* "-"??_);_(@_)</c:formatCode>
                <c:ptCount val="2"/>
                <c:pt idx="0">
                  <c:v>69.738333333333344</c:v>
                </c:pt>
                <c:pt idx="1">
                  <c:v>72.945000000000007</c:v>
                </c:pt>
              </c:numCache>
            </c:numRef>
          </c:val>
          <c:smooth val="0"/>
          <c:extLst>
            <c:ext xmlns:c16="http://schemas.microsoft.com/office/drawing/2014/chart" uri="{C3380CC4-5D6E-409C-BE32-E72D297353CC}">
              <c16:uniqueId val="{00000000-C901-44DD-916C-5A8C9524D764}"/>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770848223"/>
        <c:axId val="1770840319"/>
      </c:lineChart>
      <c:catAx>
        <c:axId val="17708482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id-ID"/>
          </a:p>
        </c:txPr>
        <c:crossAx val="1770840319"/>
        <c:crosses val="autoZero"/>
        <c:auto val="1"/>
        <c:lblAlgn val="ctr"/>
        <c:lblOffset val="100"/>
        <c:noMultiLvlLbl val="0"/>
      </c:catAx>
      <c:valAx>
        <c:axId val="1770840319"/>
        <c:scaling>
          <c:orientation val="minMax"/>
        </c:scaling>
        <c:delete val="1"/>
        <c:axPos val="l"/>
        <c:numFmt formatCode="_(* #,##0.00_);_(* \(#,##0.00\);_(* &quot;-&quot;??_);_(@_)" sourceLinked="1"/>
        <c:majorTickMark val="none"/>
        <c:minorTickMark val="none"/>
        <c:tickLblPos val="nextTo"/>
        <c:crossAx val="1770848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a:pPr>
      <a:endParaRPr lang="id-ID"/>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5.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6.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7.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8.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9.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0.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1.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2.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3.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33" Type="http://schemas.openxmlformats.org/officeDocument/2006/relationships/chart" Target="../charts/chart33.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29" Type="http://schemas.openxmlformats.org/officeDocument/2006/relationships/chart" Target="../charts/chart29.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32" Type="http://schemas.openxmlformats.org/officeDocument/2006/relationships/chart" Target="../charts/chart32.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10" Type="http://schemas.openxmlformats.org/officeDocument/2006/relationships/chart" Target="../charts/chart10.xml"/><Relationship Id="rId19" Type="http://schemas.openxmlformats.org/officeDocument/2006/relationships/chart" Target="../charts/chart19.xml"/><Relationship Id="rId31" Type="http://schemas.openxmlformats.org/officeDocument/2006/relationships/chart" Target="../charts/chart31.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chart" Target="../charts/chart30.xml"/><Relationship Id="rId8"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171450</xdr:colOff>
      <xdr:row>0</xdr:row>
      <xdr:rowOff>171450</xdr:rowOff>
    </xdr:from>
    <xdr:to>
      <xdr:col>17</xdr:col>
      <xdr:colOff>558800</xdr:colOff>
      <xdr:row>5</xdr:row>
      <xdr:rowOff>63500</xdr:rowOff>
    </xdr:to>
    <xdr:sp macro="" textlink="">
      <xdr:nvSpPr>
        <xdr:cNvPr id="2" name="Rectangle: Rounded Corners 1">
          <a:extLst>
            <a:ext uri="{FF2B5EF4-FFF2-40B4-BE49-F238E27FC236}">
              <a16:creationId xmlns:a16="http://schemas.microsoft.com/office/drawing/2014/main" id="{345CDE26-5F5A-4DA9-9DF3-664714114F49}"/>
            </a:ext>
          </a:extLst>
        </xdr:cNvPr>
        <xdr:cNvSpPr/>
      </xdr:nvSpPr>
      <xdr:spPr>
        <a:xfrm>
          <a:off x="2584450" y="171450"/>
          <a:ext cx="8229600" cy="844550"/>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Rincian </a:t>
          </a:r>
          <a:r>
            <a:rPr lang="en-US" sz="2800" b="0" cap="none" spc="0" baseline="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DAK, DAU, DID </a:t>
          </a:r>
          <a:r>
            <a:rPr lang="en-US"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dan Dana Desa Daerah Pemilihan</a:t>
          </a:r>
          <a:endParaRPr lang="id-ID"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endParaRPr>
        </a:p>
      </xdr:txBody>
    </xdr:sp>
    <xdr:clientData/>
  </xdr:twoCellAnchor>
  <xdr:twoCellAnchor>
    <xdr:from>
      <xdr:col>4</xdr:col>
      <xdr:colOff>171449</xdr:colOff>
      <xdr:row>6</xdr:row>
      <xdr:rowOff>73023</xdr:rowOff>
    </xdr:from>
    <xdr:to>
      <xdr:col>15</xdr:col>
      <xdr:colOff>140969</xdr:colOff>
      <xdr:row>30</xdr:row>
      <xdr:rowOff>73023</xdr:rowOff>
    </xdr:to>
    <xdr:graphicFrame macro="">
      <xdr:nvGraphicFramePr>
        <xdr:cNvPr id="4" name="Chart 3">
          <a:extLst>
            <a:ext uri="{FF2B5EF4-FFF2-40B4-BE49-F238E27FC236}">
              <a16:creationId xmlns:a16="http://schemas.microsoft.com/office/drawing/2014/main" id="{4E5A0AB3-3181-4049-8835-329DC3AD31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463550</xdr:colOff>
      <xdr:row>6</xdr:row>
      <xdr:rowOff>73025</xdr:rowOff>
    </xdr:from>
    <xdr:to>
      <xdr:col>26</xdr:col>
      <xdr:colOff>433070</xdr:colOff>
      <xdr:row>30</xdr:row>
      <xdr:rowOff>73025</xdr:rowOff>
    </xdr:to>
    <xdr:graphicFrame macro="">
      <xdr:nvGraphicFramePr>
        <xdr:cNvPr id="5" name="Chart 4">
          <a:extLst>
            <a:ext uri="{FF2B5EF4-FFF2-40B4-BE49-F238E27FC236}">
              <a16:creationId xmlns:a16="http://schemas.microsoft.com/office/drawing/2014/main" id="{78086EA5-CC66-4E5C-BF62-5E44526C2D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174625</xdr:colOff>
      <xdr:row>31</xdr:row>
      <xdr:rowOff>177800</xdr:rowOff>
    </xdr:from>
    <xdr:to>
      <xdr:col>15</xdr:col>
      <xdr:colOff>144145</xdr:colOff>
      <xdr:row>55</xdr:row>
      <xdr:rowOff>177800</xdr:rowOff>
    </xdr:to>
    <xdr:graphicFrame macro="">
      <xdr:nvGraphicFramePr>
        <xdr:cNvPr id="6" name="Chart 5">
          <a:extLst>
            <a:ext uri="{FF2B5EF4-FFF2-40B4-BE49-F238E27FC236}">
              <a16:creationId xmlns:a16="http://schemas.microsoft.com/office/drawing/2014/main" id="{BF8FF95F-6940-4F55-A164-DE77A784F5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66675</xdr:colOff>
      <xdr:row>9</xdr:row>
      <xdr:rowOff>53975</xdr:rowOff>
    </xdr:from>
    <xdr:to>
      <xdr:col>3</xdr:col>
      <xdr:colOff>523875</xdr:colOff>
      <xdr:row>14</xdr:row>
      <xdr:rowOff>95250</xdr:rowOff>
    </xdr:to>
    <mc:AlternateContent xmlns:mc="http://schemas.openxmlformats.org/markup-compatibility/2006" xmlns:a14="http://schemas.microsoft.com/office/drawing/2010/main">
      <mc:Choice Requires="a14">
        <xdr:graphicFrame macro="">
          <xdr:nvGraphicFramePr>
            <xdr:cNvPr id="7" name="Daerah Pemilihan">
              <a:extLst>
                <a:ext uri="{FF2B5EF4-FFF2-40B4-BE49-F238E27FC236}">
                  <a16:creationId xmlns:a16="http://schemas.microsoft.com/office/drawing/2014/main" id="{A2617A78-A6D4-4D66-8AE4-E6E306DF4547}"/>
                </a:ext>
              </a:extLst>
            </xdr:cNvPr>
            <xdr:cNvGraphicFramePr/>
          </xdr:nvGraphicFramePr>
          <xdr:xfrm>
            <a:off x="0" y="0"/>
            <a:ext cx="0" cy="0"/>
          </xdr:xfrm>
          <a:graphic>
            <a:graphicData uri="http://schemas.microsoft.com/office/drawing/2010/slicer">
              <sle:slicer xmlns:sle="http://schemas.microsoft.com/office/drawing/2010/slicer" name="Daerah Pemilihan"/>
            </a:graphicData>
          </a:graphic>
        </xdr:graphicFrame>
      </mc:Choice>
      <mc:Fallback xmlns="">
        <xdr:sp macro="" textlink="">
          <xdr:nvSpPr>
            <xdr:cNvPr id="0" name=""/>
            <xdr:cNvSpPr>
              <a:spLocks noTextEdit="1"/>
            </xdr:cNvSpPr>
          </xdr:nvSpPr>
          <xdr:spPr>
            <a:xfrm>
              <a:off x="66675" y="1768475"/>
              <a:ext cx="2266950" cy="993775"/>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460375</xdr:colOff>
      <xdr:row>31</xdr:row>
      <xdr:rowOff>187325</xdr:rowOff>
    </xdr:from>
    <xdr:to>
      <xdr:col>26</xdr:col>
      <xdr:colOff>429895</xdr:colOff>
      <xdr:row>55</xdr:row>
      <xdr:rowOff>187325</xdr:rowOff>
    </xdr:to>
    <xdr:graphicFrame macro="">
      <xdr:nvGraphicFramePr>
        <xdr:cNvPr id="8" name="Chart 7">
          <a:extLst>
            <a:ext uri="{FF2B5EF4-FFF2-40B4-BE49-F238E27FC236}">
              <a16:creationId xmlns:a16="http://schemas.microsoft.com/office/drawing/2014/main" id="{BB5F4324-619D-481D-AC6F-6BF8EE6D9D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171450</xdr:colOff>
      <xdr:row>57</xdr:row>
      <xdr:rowOff>79375</xdr:rowOff>
    </xdr:from>
    <xdr:to>
      <xdr:col>15</xdr:col>
      <xdr:colOff>140970</xdr:colOff>
      <xdr:row>81</xdr:row>
      <xdr:rowOff>79375</xdr:rowOff>
    </xdr:to>
    <xdr:graphicFrame macro="">
      <xdr:nvGraphicFramePr>
        <xdr:cNvPr id="9" name="Chart 8">
          <a:extLst>
            <a:ext uri="{FF2B5EF4-FFF2-40B4-BE49-F238E27FC236}">
              <a16:creationId xmlns:a16="http://schemas.microsoft.com/office/drawing/2014/main" id="{B14DD209-8E2C-436D-B73E-ED39A6C30D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457200</xdr:colOff>
      <xdr:row>57</xdr:row>
      <xdr:rowOff>79375</xdr:rowOff>
    </xdr:from>
    <xdr:to>
      <xdr:col>26</xdr:col>
      <xdr:colOff>426720</xdr:colOff>
      <xdr:row>81</xdr:row>
      <xdr:rowOff>79375</xdr:rowOff>
    </xdr:to>
    <xdr:graphicFrame macro="">
      <xdr:nvGraphicFramePr>
        <xdr:cNvPr id="10" name="Chart 9">
          <a:extLst>
            <a:ext uri="{FF2B5EF4-FFF2-40B4-BE49-F238E27FC236}">
              <a16:creationId xmlns:a16="http://schemas.microsoft.com/office/drawing/2014/main" id="{BEA39341-3DFB-4516-9B78-E3381829BB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184150</xdr:colOff>
      <xdr:row>82</xdr:row>
      <xdr:rowOff>187325</xdr:rowOff>
    </xdr:from>
    <xdr:to>
      <xdr:col>15</xdr:col>
      <xdr:colOff>153670</xdr:colOff>
      <xdr:row>106</xdr:row>
      <xdr:rowOff>187325</xdr:rowOff>
    </xdr:to>
    <xdr:graphicFrame macro="">
      <xdr:nvGraphicFramePr>
        <xdr:cNvPr id="11" name="Chart 10">
          <a:extLst>
            <a:ext uri="{FF2B5EF4-FFF2-40B4-BE49-F238E27FC236}">
              <a16:creationId xmlns:a16="http://schemas.microsoft.com/office/drawing/2014/main" id="{C2FB7B38-8C07-4851-B5C9-11946DE16A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457200</xdr:colOff>
      <xdr:row>113</xdr:row>
      <xdr:rowOff>149225</xdr:rowOff>
    </xdr:from>
    <xdr:to>
      <xdr:col>26</xdr:col>
      <xdr:colOff>426720</xdr:colOff>
      <xdr:row>137</xdr:row>
      <xdr:rowOff>149225</xdr:rowOff>
    </xdr:to>
    <xdr:graphicFrame macro="">
      <xdr:nvGraphicFramePr>
        <xdr:cNvPr id="19" name="Chart 18">
          <a:extLst>
            <a:ext uri="{FF2B5EF4-FFF2-40B4-BE49-F238E27FC236}">
              <a16:creationId xmlns:a16="http://schemas.microsoft.com/office/drawing/2014/main" id="{0E7B4813-8919-4C91-9774-A2BD9A497A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190500</xdr:colOff>
      <xdr:row>113</xdr:row>
      <xdr:rowOff>155575</xdr:rowOff>
    </xdr:from>
    <xdr:to>
      <xdr:col>15</xdr:col>
      <xdr:colOff>160020</xdr:colOff>
      <xdr:row>137</xdr:row>
      <xdr:rowOff>155575</xdr:rowOff>
    </xdr:to>
    <xdr:graphicFrame macro="">
      <xdr:nvGraphicFramePr>
        <xdr:cNvPr id="22" name="Chart 21">
          <a:extLst>
            <a:ext uri="{FF2B5EF4-FFF2-40B4-BE49-F238E27FC236}">
              <a16:creationId xmlns:a16="http://schemas.microsoft.com/office/drawing/2014/main" id="{CF2EA10B-F723-47FB-A4E1-E5857370D3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438150</xdr:colOff>
      <xdr:row>164</xdr:row>
      <xdr:rowOff>101600</xdr:rowOff>
    </xdr:from>
    <xdr:to>
      <xdr:col>26</xdr:col>
      <xdr:colOff>407670</xdr:colOff>
      <xdr:row>188</xdr:row>
      <xdr:rowOff>101600</xdr:rowOff>
    </xdr:to>
    <xdr:graphicFrame macro="">
      <xdr:nvGraphicFramePr>
        <xdr:cNvPr id="24" name="Chart 23">
          <a:extLst>
            <a:ext uri="{FF2B5EF4-FFF2-40B4-BE49-F238E27FC236}">
              <a16:creationId xmlns:a16="http://schemas.microsoft.com/office/drawing/2014/main" id="{128B528C-E666-4667-AE37-2803C6CDFC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187325</xdr:colOff>
      <xdr:row>189</xdr:row>
      <xdr:rowOff>158750</xdr:rowOff>
    </xdr:from>
    <xdr:to>
      <xdr:col>15</xdr:col>
      <xdr:colOff>156845</xdr:colOff>
      <xdr:row>213</xdr:row>
      <xdr:rowOff>158750</xdr:rowOff>
    </xdr:to>
    <xdr:graphicFrame macro="">
      <xdr:nvGraphicFramePr>
        <xdr:cNvPr id="26" name="Chart 25">
          <a:extLst>
            <a:ext uri="{FF2B5EF4-FFF2-40B4-BE49-F238E27FC236}">
              <a16:creationId xmlns:a16="http://schemas.microsoft.com/office/drawing/2014/main" id="{091BD320-367E-485D-8AD4-BED50DF88D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184150</xdr:colOff>
      <xdr:row>164</xdr:row>
      <xdr:rowOff>101600</xdr:rowOff>
    </xdr:from>
    <xdr:to>
      <xdr:col>15</xdr:col>
      <xdr:colOff>153670</xdr:colOff>
      <xdr:row>188</xdr:row>
      <xdr:rowOff>101600</xdr:rowOff>
    </xdr:to>
    <xdr:graphicFrame macro="">
      <xdr:nvGraphicFramePr>
        <xdr:cNvPr id="27" name="Chart 26">
          <a:extLst>
            <a:ext uri="{FF2B5EF4-FFF2-40B4-BE49-F238E27FC236}">
              <a16:creationId xmlns:a16="http://schemas.microsoft.com/office/drawing/2014/main" id="{0A2C1B7C-B2FD-4A2E-81F3-23347C64E4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454025</xdr:colOff>
      <xdr:row>139</xdr:row>
      <xdr:rowOff>47625</xdr:rowOff>
    </xdr:from>
    <xdr:to>
      <xdr:col>26</xdr:col>
      <xdr:colOff>423545</xdr:colOff>
      <xdr:row>163</xdr:row>
      <xdr:rowOff>47625</xdr:rowOff>
    </xdr:to>
    <xdr:graphicFrame macro="">
      <xdr:nvGraphicFramePr>
        <xdr:cNvPr id="28" name="Chart 27">
          <a:extLst>
            <a:ext uri="{FF2B5EF4-FFF2-40B4-BE49-F238E27FC236}">
              <a16:creationId xmlns:a16="http://schemas.microsoft.com/office/drawing/2014/main" id="{65B47E57-F3A8-40C4-9E75-59858E2618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187325</xdr:colOff>
      <xdr:row>139</xdr:row>
      <xdr:rowOff>44450</xdr:rowOff>
    </xdr:from>
    <xdr:to>
      <xdr:col>15</xdr:col>
      <xdr:colOff>156845</xdr:colOff>
      <xdr:row>163</xdr:row>
      <xdr:rowOff>44450</xdr:rowOff>
    </xdr:to>
    <xdr:graphicFrame macro="">
      <xdr:nvGraphicFramePr>
        <xdr:cNvPr id="29" name="Chart 28">
          <a:extLst>
            <a:ext uri="{FF2B5EF4-FFF2-40B4-BE49-F238E27FC236}">
              <a16:creationId xmlns:a16="http://schemas.microsoft.com/office/drawing/2014/main" id="{F23E812C-1B17-4BFD-B98F-098D9D68ED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0</xdr:col>
      <xdr:colOff>57150</xdr:colOff>
      <xdr:row>14</xdr:row>
      <xdr:rowOff>179161</xdr:rowOff>
    </xdr:from>
    <xdr:to>
      <xdr:col>3</xdr:col>
      <xdr:colOff>527050</xdr:colOff>
      <xdr:row>35</xdr:row>
      <xdr:rowOff>110581</xdr:rowOff>
    </xdr:to>
    <mc:AlternateContent xmlns:mc="http://schemas.openxmlformats.org/markup-compatibility/2006" xmlns:a14="http://schemas.microsoft.com/office/drawing/2010/main">
      <mc:Choice Requires="a14">
        <xdr:graphicFrame macro="">
          <xdr:nvGraphicFramePr>
            <xdr:cNvPr id="34" name="Bidang">
              <a:extLst>
                <a:ext uri="{FF2B5EF4-FFF2-40B4-BE49-F238E27FC236}">
                  <a16:creationId xmlns:a16="http://schemas.microsoft.com/office/drawing/2014/main" id="{A5220C24-7B6C-43BB-9191-CA5B15DD43A0}"/>
                </a:ext>
              </a:extLst>
            </xdr:cNvPr>
            <xdr:cNvGraphicFramePr/>
          </xdr:nvGraphicFramePr>
          <xdr:xfrm>
            <a:off x="0" y="0"/>
            <a:ext cx="0" cy="0"/>
          </xdr:xfrm>
          <a:graphic>
            <a:graphicData uri="http://schemas.microsoft.com/office/drawing/2010/slicer">
              <sle:slicer xmlns:sle="http://schemas.microsoft.com/office/drawing/2010/slicer" name="Bidang"/>
            </a:graphicData>
          </a:graphic>
        </xdr:graphicFrame>
      </mc:Choice>
      <mc:Fallback xmlns="">
        <xdr:sp macro="" textlink="">
          <xdr:nvSpPr>
            <xdr:cNvPr id="0" name=""/>
            <xdr:cNvSpPr>
              <a:spLocks noTextEdit="1"/>
            </xdr:cNvSpPr>
          </xdr:nvSpPr>
          <xdr:spPr>
            <a:xfrm>
              <a:off x="57150" y="2846161"/>
              <a:ext cx="2279650" cy="3931920"/>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469900</xdr:colOff>
      <xdr:row>82</xdr:row>
      <xdr:rowOff>184150</xdr:rowOff>
    </xdr:from>
    <xdr:to>
      <xdr:col>26</xdr:col>
      <xdr:colOff>439420</xdr:colOff>
      <xdr:row>106</xdr:row>
      <xdr:rowOff>184150</xdr:rowOff>
    </xdr:to>
    <xdr:sp macro="" textlink="">
      <xdr:nvSpPr>
        <xdr:cNvPr id="35" name="TextBox 34">
          <a:extLst>
            <a:ext uri="{FF2B5EF4-FFF2-40B4-BE49-F238E27FC236}">
              <a16:creationId xmlns:a16="http://schemas.microsoft.com/office/drawing/2014/main" id="{7AA155CF-8A43-40E7-A4BB-E04A75D25334}"/>
            </a:ext>
          </a:extLst>
        </xdr:cNvPr>
        <xdr:cNvSpPr txBox="1"/>
      </xdr:nvSpPr>
      <xdr:spPr>
        <a:xfrm>
          <a:off x="9613900" y="15805150"/>
          <a:ext cx="6675120" cy="457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t>Transfer ke Daerah dan Dana Desa</a:t>
          </a:r>
        </a:p>
        <a:p>
          <a:r>
            <a:rPr lang="en-US" sz="1200"/>
            <a:t>Transfer ke Daerah merupakan bagian dari Belanja Negara dalam rangka mendanai pelaksanaan desentralisasi fiskal berupa Dana Perimbangan, Dana Insentif Daerah (DID), dan dana lainnya. Dana Transfer ke Daerah dialokasikan untuk mengurangi ketimpangan sumber pendanaan antara pusat dan daerah, mengurangi kesenjangan pendanaan urusan pemerintahan antar daerah, mengurangi kesenjangan layanan publik antar daerah.</a:t>
          </a:r>
        </a:p>
        <a:p>
          <a:r>
            <a:rPr lang="en-US" sz="1200"/>
            <a:t>Transfer Dana Perimbangan meliputi </a:t>
          </a:r>
        </a:p>
        <a:p>
          <a:r>
            <a:rPr lang="en-US" sz="1200"/>
            <a:t>1. Transfer Dana Bagi Hasil Pajak,</a:t>
          </a:r>
          <a:r>
            <a:rPr lang="en-US" sz="1200" baseline="0"/>
            <a:t> baik Pajak Penghasilan (PPh) &amp; Pajak Bumi maupun Bangunan (PBB);</a:t>
          </a:r>
          <a:endParaRPr lang="en-US" sz="1200"/>
        </a:p>
        <a:p>
          <a:r>
            <a:rPr lang="en-US" sz="1200"/>
            <a:t>2. Transfer Dana Bagi Hasil Sumber Daya Alam (SDA);</a:t>
          </a:r>
        </a:p>
        <a:p>
          <a:r>
            <a:rPr lang="en-US" sz="1200"/>
            <a:t>3. Transfer Dana Alokasi Umum (DAU);</a:t>
          </a:r>
        </a:p>
        <a:p>
          <a:r>
            <a:rPr lang="en-US" sz="1200"/>
            <a:t>4. Transfer Dana Alokasi Khusus (DAK). </a:t>
          </a:r>
        </a:p>
        <a:p>
          <a:r>
            <a:rPr lang="id-ID" sz="1200"/>
            <a:t>Transfer ke Daerah ditetapkan dalam APBN, Peraturan Presiden, dan Peraturan Menteri Keuangan (PMK) yang selanjutnya dituangkan dalam Daftar Isian Pelaksanaan Anggaran (DIPA) yang ditandatangani oleh Direktur Jenderal Perimbangan Keuangan selaku Kuasa Pengguna Anggaran atas nama Menteri Keuangan selaku Pengguna Anggaran untuk tiap jenis Transfer ke Daerah dengan dilampiri rincian alokasi per daerah. </a:t>
          </a:r>
          <a:endParaRPr lang="en-US" sz="1200"/>
        </a:p>
        <a:p>
          <a:endParaRPr lang="en-US" sz="1200"/>
        </a:p>
        <a:p>
          <a:r>
            <a:rPr lang="id-ID" sz="1200"/>
            <a:t>Dana Desa didefinisikan sebagai dana yang bersumber dari APBN yang diperuntu</a:t>
          </a:r>
          <a:r>
            <a:rPr lang="en-US" sz="1200"/>
            <a:t>k</a:t>
          </a:r>
          <a:r>
            <a:rPr lang="id-ID" sz="1200"/>
            <a:t>kan bagi </a:t>
          </a:r>
          <a:r>
            <a:rPr lang="en-US" sz="1200"/>
            <a:t>d</a:t>
          </a:r>
          <a:r>
            <a:rPr lang="id-ID" sz="1200"/>
            <a:t>esa yang ditransfer melalui APBD </a:t>
          </a:r>
          <a:r>
            <a:rPr lang="en-US" sz="1200"/>
            <a:t>k</a:t>
          </a:r>
          <a:r>
            <a:rPr lang="id-ID" sz="1200"/>
            <a:t>abupaten/kota dan digunakan unuk membiayai penyelenggaraan pemerintahan, pelaksanaan pembangunan, pembinaan, kemasyarakatan dan pemberdayaan masyarakat</a:t>
          </a:r>
          <a:r>
            <a:rPr lang="en-US" sz="1200"/>
            <a:t>. Dana ini dialokasikan secara berkeadilan berdasarkan: alokasi dasar, dan</a:t>
          </a:r>
        </a:p>
        <a:p>
          <a:r>
            <a:rPr lang="en-US" sz="1200"/>
            <a:t>alokasi yang dihitung dengan memperhatikan jumlah penduduk, angka kemiskinan, luas wilayah, dan tingkat kesulitan geografis desa setiap kabupaten/kota.</a:t>
          </a:r>
        </a:p>
        <a:p>
          <a:endParaRPr lang="id-ID" sz="1200"/>
        </a:p>
        <a:p>
          <a:endParaRPr lang="id-ID" sz="1200"/>
        </a:p>
      </xdr:txBody>
    </xdr:sp>
    <xdr:clientData/>
  </xdr:twoCellAnchor>
  <xdr:twoCellAnchor>
    <xdr:from>
      <xdr:col>4</xdr:col>
      <xdr:colOff>152400</xdr:colOff>
      <xdr:row>108</xdr:row>
      <xdr:rowOff>133350</xdr:rowOff>
    </xdr:from>
    <xdr:to>
      <xdr:col>17</xdr:col>
      <xdr:colOff>539750</xdr:colOff>
      <xdr:row>113</xdr:row>
      <xdr:rowOff>25400</xdr:rowOff>
    </xdr:to>
    <xdr:sp macro="" textlink="">
      <xdr:nvSpPr>
        <xdr:cNvPr id="36" name="Rectangle: Rounded Corners 35">
          <a:extLst>
            <a:ext uri="{FF2B5EF4-FFF2-40B4-BE49-F238E27FC236}">
              <a16:creationId xmlns:a16="http://schemas.microsoft.com/office/drawing/2014/main" id="{A1E1E5E4-4898-4AA2-9573-FF52A2911439}"/>
            </a:ext>
          </a:extLst>
        </xdr:cNvPr>
        <xdr:cNvSpPr/>
      </xdr:nvSpPr>
      <xdr:spPr>
        <a:xfrm>
          <a:off x="2565400" y="20707350"/>
          <a:ext cx="8229600" cy="844550"/>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Rincian Transfer ke Daerah</a:t>
          </a:r>
          <a:r>
            <a:rPr lang="en-US" sz="2800" b="0" cap="none" spc="0" baseline="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 - DBH </a:t>
          </a:r>
          <a:r>
            <a:rPr lang="en-US"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Daerah Pemilihan</a:t>
          </a:r>
          <a:endParaRPr lang="id-ID"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endParaRPr>
        </a:p>
      </xdr:txBody>
    </xdr:sp>
    <xdr:clientData/>
  </xdr:twoCellAnchor>
  <xdr:twoCellAnchor editAs="oneCell">
    <xdr:from>
      <xdr:col>0</xdr:col>
      <xdr:colOff>76200</xdr:colOff>
      <xdr:row>0</xdr:row>
      <xdr:rowOff>85725</xdr:rowOff>
    </xdr:from>
    <xdr:to>
      <xdr:col>3</xdr:col>
      <xdr:colOff>533400</xdr:colOff>
      <xdr:row>7</xdr:row>
      <xdr:rowOff>0</xdr:rowOff>
    </xdr:to>
    <mc:AlternateContent xmlns:mc="http://schemas.openxmlformats.org/markup-compatibility/2006" xmlns:a14="http://schemas.microsoft.com/office/drawing/2010/main">
      <mc:Choice Requires="a14">
        <xdr:graphicFrame macro="">
          <xdr:nvGraphicFramePr>
            <xdr:cNvPr id="37" name="Tahun">
              <a:extLst>
                <a:ext uri="{FF2B5EF4-FFF2-40B4-BE49-F238E27FC236}">
                  <a16:creationId xmlns:a16="http://schemas.microsoft.com/office/drawing/2014/main" id="{0B7B76D8-A056-499B-AB10-BF04314395AC}"/>
                </a:ext>
              </a:extLst>
            </xdr:cNvPr>
            <xdr:cNvGraphicFramePr/>
          </xdr:nvGraphicFramePr>
          <xdr:xfrm>
            <a:off x="0" y="0"/>
            <a:ext cx="0" cy="0"/>
          </xdr:xfrm>
          <a:graphic>
            <a:graphicData uri="http://schemas.microsoft.com/office/drawing/2010/slicer">
              <sle:slicer xmlns:sle="http://schemas.microsoft.com/office/drawing/2010/slicer" name="Tahun"/>
            </a:graphicData>
          </a:graphic>
        </xdr:graphicFrame>
      </mc:Choice>
      <mc:Fallback xmlns="">
        <xdr:sp macro="" textlink="">
          <xdr:nvSpPr>
            <xdr:cNvPr id="0" name=""/>
            <xdr:cNvSpPr>
              <a:spLocks noTextEdit="1"/>
            </xdr:cNvSpPr>
          </xdr:nvSpPr>
          <xdr:spPr>
            <a:xfrm>
              <a:off x="76200" y="85725"/>
              <a:ext cx="2298700" cy="1247775"/>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238124</xdr:colOff>
      <xdr:row>232</xdr:row>
      <xdr:rowOff>174625</xdr:rowOff>
    </xdr:from>
    <xdr:to>
      <xdr:col>26</xdr:col>
      <xdr:colOff>412750</xdr:colOff>
      <xdr:row>256</xdr:row>
      <xdr:rowOff>174625</xdr:rowOff>
    </xdr:to>
    <xdr:graphicFrame macro="">
      <xdr:nvGraphicFramePr>
        <xdr:cNvPr id="23" name="Chart 22">
          <a:extLst>
            <a:ext uri="{FF2B5EF4-FFF2-40B4-BE49-F238E27FC236}">
              <a16:creationId xmlns:a16="http://schemas.microsoft.com/office/drawing/2014/main" id="{DC8113BA-7779-48FE-B58D-3F79CB3E65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4</xdr:col>
      <xdr:colOff>238125</xdr:colOff>
      <xdr:row>258</xdr:row>
      <xdr:rowOff>111125</xdr:rowOff>
    </xdr:from>
    <xdr:to>
      <xdr:col>15</xdr:col>
      <xdr:colOff>204343</xdr:colOff>
      <xdr:row>282</xdr:row>
      <xdr:rowOff>111125</xdr:rowOff>
    </xdr:to>
    <xdr:graphicFrame macro="">
      <xdr:nvGraphicFramePr>
        <xdr:cNvPr id="25" name="Chart 24">
          <a:extLst>
            <a:ext uri="{FF2B5EF4-FFF2-40B4-BE49-F238E27FC236}">
              <a16:creationId xmlns:a16="http://schemas.microsoft.com/office/drawing/2014/main" id="{A579CFC9-691C-45E5-BF8A-995DB33BD1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4</xdr:col>
      <xdr:colOff>158749</xdr:colOff>
      <xdr:row>222</xdr:row>
      <xdr:rowOff>47625</xdr:rowOff>
    </xdr:from>
    <xdr:to>
      <xdr:col>8</xdr:col>
      <xdr:colOff>31749</xdr:colOff>
      <xdr:row>231</xdr:row>
      <xdr:rowOff>161925</xdr:rowOff>
    </xdr:to>
    <xdr:graphicFrame macro="">
      <xdr:nvGraphicFramePr>
        <xdr:cNvPr id="31" name="Chart 30">
          <a:extLst>
            <a:ext uri="{FF2B5EF4-FFF2-40B4-BE49-F238E27FC236}">
              <a16:creationId xmlns:a16="http://schemas.microsoft.com/office/drawing/2014/main" id="{AAC76C57-CD34-4C08-BA4A-CB2B25FA01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4</xdr:col>
      <xdr:colOff>174625</xdr:colOff>
      <xdr:row>220</xdr:row>
      <xdr:rowOff>47625</xdr:rowOff>
    </xdr:from>
    <xdr:to>
      <xdr:col>11</xdr:col>
      <xdr:colOff>432435</xdr:colOff>
      <xdr:row>221</xdr:row>
      <xdr:rowOff>161940</xdr:rowOff>
    </xdr:to>
    <xdr:sp macro="" textlink="">
      <xdr:nvSpPr>
        <xdr:cNvPr id="33" name="TextBox 24">
          <a:extLst>
            <a:ext uri="{FF2B5EF4-FFF2-40B4-BE49-F238E27FC236}">
              <a16:creationId xmlns:a16="http://schemas.microsoft.com/office/drawing/2014/main" id="{4BD72AD9-1920-46B7-8FA6-48832B3F0A4F}"/>
            </a:ext>
          </a:extLst>
        </xdr:cNvPr>
        <xdr:cNvSpPr txBox="1"/>
      </xdr:nvSpPr>
      <xdr:spPr>
        <a:xfrm>
          <a:off x="2587625" y="41576625"/>
          <a:ext cx="4480560" cy="304815"/>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1600" b="1"/>
            <a:t>Rata-rata</a:t>
          </a:r>
          <a:r>
            <a:rPr lang="en-US" sz="1600" b="1" baseline="0"/>
            <a:t> </a:t>
          </a:r>
          <a:r>
            <a:rPr lang="en-US" sz="1600" b="1"/>
            <a:t>IPM Daerah Pemilihan dan Indikatornya</a:t>
          </a:r>
          <a:r>
            <a:rPr lang="en-US" sz="1600" b="1" baseline="0"/>
            <a:t>	</a:t>
          </a:r>
        </a:p>
        <a:p>
          <a:endParaRPr lang="id-ID" sz="1600" b="1"/>
        </a:p>
      </xdr:txBody>
    </xdr:sp>
    <xdr:clientData/>
  </xdr:twoCellAnchor>
  <xdr:twoCellAnchor>
    <xdr:from>
      <xdr:col>8</xdr:col>
      <xdr:colOff>380999</xdr:colOff>
      <xdr:row>222</xdr:row>
      <xdr:rowOff>63499</xdr:rowOff>
    </xdr:from>
    <xdr:to>
      <xdr:col>12</xdr:col>
      <xdr:colOff>253999</xdr:colOff>
      <xdr:row>231</xdr:row>
      <xdr:rowOff>177799</xdr:rowOff>
    </xdr:to>
    <xdr:graphicFrame macro="">
      <xdr:nvGraphicFramePr>
        <xdr:cNvPr id="38" name="Chart 37">
          <a:extLst>
            <a:ext uri="{FF2B5EF4-FFF2-40B4-BE49-F238E27FC236}">
              <a16:creationId xmlns:a16="http://schemas.microsoft.com/office/drawing/2014/main" id="{F43CE33F-3B06-40ED-B7A1-952464F23B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12</xdr:col>
      <xdr:colOff>555625</xdr:colOff>
      <xdr:row>222</xdr:row>
      <xdr:rowOff>63500</xdr:rowOff>
    </xdr:from>
    <xdr:to>
      <xdr:col>16</xdr:col>
      <xdr:colOff>428625</xdr:colOff>
      <xdr:row>231</xdr:row>
      <xdr:rowOff>177800</xdr:rowOff>
    </xdr:to>
    <xdr:graphicFrame macro="">
      <xdr:nvGraphicFramePr>
        <xdr:cNvPr id="39" name="Chart 38">
          <a:extLst>
            <a:ext uri="{FF2B5EF4-FFF2-40B4-BE49-F238E27FC236}">
              <a16:creationId xmlns:a16="http://schemas.microsoft.com/office/drawing/2014/main" id="{0811F0F9-1E0B-42EE-965F-529BF96FAA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17</xdr:col>
      <xdr:colOff>95250</xdr:colOff>
      <xdr:row>222</xdr:row>
      <xdr:rowOff>63500</xdr:rowOff>
    </xdr:from>
    <xdr:to>
      <xdr:col>20</xdr:col>
      <xdr:colOff>571500</xdr:colOff>
      <xdr:row>231</xdr:row>
      <xdr:rowOff>177800</xdr:rowOff>
    </xdr:to>
    <xdr:graphicFrame macro="">
      <xdr:nvGraphicFramePr>
        <xdr:cNvPr id="40" name="Chart 39">
          <a:extLst>
            <a:ext uri="{FF2B5EF4-FFF2-40B4-BE49-F238E27FC236}">
              <a16:creationId xmlns:a16="http://schemas.microsoft.com/office/drawing/2014/main" id="{E5726E7A-8849-4C11-89A7-C15142A082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21</xdr:col>
      <xdr:colOff>222250</xdr:colOff>
      <xdr:row>222</xdr:row>
      <xdr:rowOff>63500</xdr:rowOff>
    </xdr:from>
    <xdr:to>
      <xdr:col>26</xdr:col>
      <xdr:colOff>406400</xdr:colOff>
      <xdr:row>231</xdr:row>
      <xdr:rowOff>177800</xdr:rowOff>
    </xdr:to>
    <xdr:graphicFrame macro="">
      <xdr:nvGraphicFramePr>
        <xdr:cNvPr id="41" name="Chart 40">
          <a:extLst>
            <a:ext uri="{FF2B5EF4-FFF2-40B4-BE49-F238E27FC236}">
              <a16:creationId xmlns:a16="http://schemas.microsoft.com/office/drawing/2014/main" id="{6A2BCABD-74A5-4889-A253-FF4B8FC007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15</xdr:col>
      <xdr:colOff>444500</xdr:colOff>
      <xdr:row>258</xdr:row>
      <xdr:rowOff>111125</xdr:rowOff>
    </xdr:from>
    <xdr:to>
      <xdr:col>26</xdr:col>
      <xdr:colOff>410718</xdr:colOff>
      <xdr:row>282</xdr:row>
      <xdr:rowOff>111125</xdr:rowOff>
    </xdr:to>
    <xdr:graphicFrame macro="">
      <xdr:nvGraphicFramePr>
        <xdr:cNvPr id="42" name="Chart 41">
          <a:extLst>
            <a:ext uri="{FF2B5EF4-FFF2-40B4-BE49-F238E27FC236}">
              <a16:creationId xmlns:a16="http://schemas.microsoft.com/office/drawing/2014/main" id="{7EF1E91B-88C2-4C63-AE30-72E1975A43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4</xdr:col>
      <xdr:colOff>174625</xdr:colOff>
      <xdr:row>215</xdr:row>
      <xdr:rowOff>127000</xdr:rowOff>
    </xdr:from>
    <xdr:to>
      <xdr:col>17</xdr:col>
      <xdr:colOff>561975</xdr:colOff>
      <xdr:row>219</xdr:row>
      <xdr:rowOff>111126</xdr:rowOff>
    </xdr:to>
    <xdr:sp macro="" textlink="">
      <xdr:nvSpPr>
        <xdr:cNvPr id="43" name="Rectangle: Rounded Corners 42">
          <a:extLst>
            <a:ext uri="{FF2B5EF4-FFF2-40B4-BE49-F238E27FC236}">
              <a16:creationId xmlns:a16="http://schemas.microsoft.com/office/drawing/2014/main" id="{F32EE75F-E2E1-4097-90BA-66FCD7A4D7EA}"/>
            </a:ext>
          </a:extLst>
        </xdr:cNvPr>
        <xdr:cNvSpPr/>
      </xdr:nvSpPr>
      <xdr:spPr>
        <a:xfrm>
          <a:off x="2587625" y="41084500"/>
          <a:ext cx="8229600" cy="746126"/>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36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Indikator Kinerja</a:t>
          </a:r>
          <a:r>
            <a:rPr lang="en-US" sz="3600" b="0" cap="none" spc="0" baseline="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 </a:t>
          </a:r>
          <a:r>
            <a:rPr lang="en-US" sz="36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Daerah Pemilihan</a:t>
          </a:r>
          <a:endParaRPr lang="id-ID" sz="36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endParaRPr>
        </a:p>
      </xdr:txBody>
    </xdr:sp>
    <xdr:clientData/>
  </xdr:twoCellAnchor>
  <xdr:twoCellAnchor>
    <xdr:from>
      <xdr:col>15</xdr:col>
      <xdr:colOff>438150</xdr:colOff>
      <xdr:row>189</xdr:row>
      <xdr:rowOff>171450</xdr:rowOff>
    </xdr:from>
    <xdr:to>
      <xdr:col>26</xdr:col>
      <xdr:colOff>407670</xdr:colOff>
      <xdr:row>213</xdr:row>
      <xdr:rowOff>171450</xdr:rowOff>
    </xdr:to>
    <xdr:graphicFrame macro="">
      <xdr:nvGraphicFramePr>
        <xdr:cNvPr id="44" name="Chart 43">
          <a:extLst>
            <a:ext uri="{FF2B5EF4-FFF2-40B4-BE49-F238E27FC236}">
              <a16:creationId xmlns:a16="http://schemas.microsoft.com/office/drawing/2014/main" id="{C5EC42C0-C435-48C8-AC6B-ABE3164F70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11</xdr:col>
      <xdr:colOff>552450</xdr:colOff>
      <xdr:row>283</xdr:row>
      <xdr:rowOff>133350</xdr:rowOff>
    </xdr:from>
    <xdr:to>
      <xdr:col>26</xdr:col>
      <xdr:colOff>442722</xdr:colOff>
      <xdr:row>303</xdr:row>
      <xdr:rowOff>136398</xdr:rowOff>
    </xdr:to>
    <xdr:graphicFrame macro="">
      <xdr:nvGraphicFramePr>
        <xdr:cNvPr id="45" name="Chart 44">
          <a:extLst>
            <a:ext uri="{FF2B5EF4-FFF2-40B4-BE49-F238E27FC236}">
              <a16:creationId xmlns:a16="http://schemas.microsoft.com/office/drawing/2014/main" id="{A8CB54B9-286C-4E68-9BA6-916B50E7D2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4</xdr:col>
      <xdr:colOff>228600</xdr:colOff>
      <xdr:row>283</xdr:row>
      <xdr:rowOff>133350</xdr:rowOff>
    </xdr:from>
    <xdr:to>
      <xdr:col>11</xdr:col>
      <xdr:colOff>304800</xdr:colOff>
      <xdr:row>293</xdr:row>
      <xdr:rowOff>57150</xdr:rowOff>
    </xdr:to>
    <xdr:graphicFrame macro="">
      <xdr:nvGraphicFramePr>
        <xdr:cNvPr id="46" name="Chart 45">
          <a:extLst>
            <a:ext uri="{FF2B5EF4-FFF2-40B4-BE49-F238E27FC236}">
              <a16:creationId xmlns:a16="http://schemas.microsoft.com/office/drawing/2014/main" id="{C280E000-EDB4-4CBB-9E33-D81256F67C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4</xdr:col>
      <xdr:colOff>228600</xdr:colOff>
      <xdr:row>294</xdr:row>
      <xdr:rowOff>57150</xdr:rowOff>
    </xdr:from>
    <xdr:to>
      <xdr:col>11</xdr:col>
      <xdr:colOff>304800</xdr:colOff>
      <xdr:row>303</xdr:row>
      <xdr:rowOff>171450</xdr:rowOff>
    </xdr:to>
    <xdr:graphicFrame macro="">
      <xdr:nvGraphicFramePr>
        <xdr:cNvPr id="47" name="Chart 46">
          <a:extLst>
            <a:ext uri="{FF2B5EF4-FFF2-40B4-BE49-F238E27FC236}">
              <a16:creationId xmlns:a16="http://schemas.microsoft.com/office/drawing/2014/main" id="{DA5BE86D-E0C0-4871-8E05-34430F56DB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4</xdr:col>
      <xdr:colOff>228600</xdr:colOff>
      <xdr:row>304</xdr:row>
      <xdr:rowOff>171450</xdr:rowOff>
    </xdr:from>
    <xdr:to>
      <xdr:col>9</xdr:col>
      <xdr:colOff>417576</xdr:colOff>
      <xdr:row>314</xdr:row>
      <xdr:rowOff>95250</xdr:rowOff>
    </xdr:to>
    <xdr:graphicFrame macro="">
      <xdr:nvGraphicFramePr>
        <xdr:cNvPr id="48" name="Chart 47">
          <a:extLst>
            <a:ext uri="{FF2B5EF4-FFF2-40B4-BE49-F238E27FC236}">
              <a16:creationId xmlns:a16="http://schemas.microsoft.com/office/drawing/2014/main" id="{692F5EFD-2DC1-47BC-BF94-435D84FF46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10</xdr:col>
      <xdr:colOff>38100</xdr:colOff>
      <xdr:row>305</xdr:row>
      <xdr:rowOff>0</xdr:rowOff>
    </xdr:from>
    <xdr:to>
      <xdr:col>15</xdr:col>
      <xdr:colOff>227076</xdr:colOff>
      <xdr:row>314</xdr:row>
      <xdr:rowOff>114300</xdr:rowOff>
    </xdr:to>
    <xdr:graphicFrame macro="">
      <xdr:nvGraphicFramePr>
        <xdr:cNvPr id="49" name="Chart 48">
          <a:extLst>
            <a:ext uri="{FF2B5EF4-FFF2-40B4-BE49-F238E27FC236}">
              <a16:creationId xmlns:a16="http://schemas.microsoft.com/office/drawing/2014/main" id="{7527CC41-0E03-468B-815B-07D38EEDA9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15</xdr:col>
      <xdr:colOff>457200</xdr:colOff>
      <xdr:row>305</xdr:row>
      <xdr:rowOff>0</xdr:rowOff>
    </xdr:from>
    <xdr:to>
      <xdr:col>21</xdr:col>
      <xdr:colOff>36576</xdr:colOff>
      <xdr:row>314</xdr:row>
      <xdr:rowOff>114300</xdr:rowOff>
    </xdr:to>
    <xdr:graphicFrame macro="">
      <xdr:nvGraphicFramePr>
        <xdr:cNvPr id="50" name="Chart 49">
          <a:extLst>
            <a:ext uri="{FF2B5EF4-FFF2-40B4-BE49-F238E27FC236}">
              <a16:creationId xmlns:a16="http://schemas.microsoft.com/office/drawing/2014/main" id="{8FD2628D-3876-405F-A0FF-F320F964D4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21</xdr:col>
      <xdr:colOff>247650</xdr:colOff>
      <xdr:row>305</xdr:row>
      <xdr:rowOff>0</xdr:rowOff>
    </xdr:from>
    <xdr:to>
      <xdr:col>26</xdr:col>
      <xdr:colOff>436626</xdr:colOff>
      <xdr:row>314</xdr:row>
      <xdr:rowOff>114300</xdr:rowOff>
    </xdr:to>
    <xdr:graphicFrame macro="">
      <xdr:nvGraphicFramePr>
        <xdr:cNvPr id="51" name="Chart 50">
          <a:extLst>
            <a:ext uri="{FF2B5EF4-FFF2-40B4-BE49-F238E27FC236}">
              <a16:creationId xmlns:a16="http://schemas.microsoft.com/office/drawing/2014/main" id="{F8AACFA5-EE41-4B14-A446-5636CD9C89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4</xdr:col>
      <xdr:colOff>247650</xdr:colOff>
      <xdr:row>315</xdr:row>
      <xdr:rowOff>95250</xdr:rowOff>
    </xdr:from>
    <xdr:to>
      <xdr:col>9</xdr:col>
      <xdr:colOff>431800</xdr:colOff>
      <xdr:row>325</xdr:row>
      <xdr:rowOff>19050</xdr:rowOff>
    </xdr:to>
    <xdr:sp macro="" textlink="">
      <xdr:nvSpPr>
        <xdr:cNvPr id="52" name="TextBox 51">
          <a:extLst>
            <a:ext uri="{FF2B5EF4-FFF2-40B4-BE49-F238E27FC236}">
              <a16:creationId xmlns:a16="http://schemas.microsoft.com/office/drawing/2014/main" id="{C637508E-9485-4707-B9CB-1BC276ACF562}"/>
            </a:ext>
          </a:extLst>
        </xdr:cNvPr>
        <xdr:cNvSpPr txBox="1"/>
      </xdr:nvSpPr>
      <xdr:spPr>
        <a:xfrm>
          <a:off x="2686050" y="60102750"/>
          <a:ext cx="3232150" cy="1828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Daftar Singkatan</a:t>
          </a:r>
        </a:p>
        <a:p>
          <a:r>
            <a:rPr lang="en-US" sz="1100"/>
            <a:t>IPM:</a:t>
          </a:r>
          <a:r>
            <a:rPr lang="en-US" sz="1100" baseline="0"/>
            <a:t> Indeks Pembangunan Manusia</a:t>
          </a:r>
        </a:p>
        <a:p>
          <a:r>
            <a:rPr lang="en-US" sz="1100" baseline="0"/>
            <a:t>AHH: Angka Harapan Hidup</a:t>
          </a:r>
        </a:p>
        <a:p>
          <a:r>
            <a:rPr lang="en-US" sz="1100" baseline="0"/>
            <a:t>HLS: Harapan Lama Sekolah</a:t>
          </a:r>
        </a:p>
        <a:p>
          <a:r>
            <a:rPr lang="en-US" sz="1100" baseline="0"/>
            <a:t>RLS: Rata-rata Lama Sekolah</a:t>
          </a:r>
        </a:p>
        <a:p>
          <a:r>
            <a:rPr lang="en-US" sz="1100" baseline="0"/>
            <a:t>APK: Angka Partisipasi Kasar</a:t>
          </a:r>
        </a:p>
        <a:p>
          <a:r>
            <a:rPr lang="en-US" sz="1100" baseline="0"/>
            <a:t>APM: Angka Partisipasi Murni</a:t>
          </a:r>
        </a:p>
        <a:p>
          <a:r>
            <a:rPr lang="en-US" sz="1100" baseline="0"/>
            <a:t>SD: Sekolah Dasar</a:t>
          </a:r>
        </a:p>
        <a:p>
          <a:r>
            <a:rPr lang="en-US" sz="1100" baseline="0"/>
            <a:t>SMP: Sekolah Menengah Pertama</a:t>
          </a:r>
        </a:p>
        <a:p>
          <a:r>
            <a:rPr lang="en-US" sz="1100" baseline="0"/>
            <a:t>SM: Sekolah Menengah</a:t>
          </a:r>
          <a:endParaRPr lang="id-ID" sz="1100"/>
        </a:p>
      </xdr:txBody>
    </xdr:sp>
    <xdr:clientData/>
  </xdr:twoCellAnchor>
  <xdr:twoCellAnchor>
    <xdr:from>
      <xdr:col>10</xdr:col>
      <xdr:colOff>38100</xdr:colOff>
      <xdr:row>315</xdr:row>
      <xdr:rowOff>95250</xdr:rowOff>
    </xdr:from>
    <xdr:to>
      <xdr:col>15</xdr:col>
      <xdr:colOff>227076</xdr:colOff>
      <xdr:row>325</xdr:row>
      <xdr:rowOff>19050</xdr:rowOff>
    </xdr:to>
    <xdr:graphicFrame macro="">
      <xdr:nvGraphicFramePr>
        <xdr:cNvPr id="53" name="Chart 52">
          <a:extLst>
            <a:ext uri="{FF2B5EF4-FFF2-40B4-BE49-F238E27FC236}">
              <a16:creationId xmlns:a16="http://schemas.microsoft.com/office/drawing/2014/main" id="{ACF33D31-EACC-4A06-BB71-169A1263FD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15</xdr:col>
      <xdr:colOff>457200</xdr:colOff>
      <xdr:row>315</xdr:row>
      <xdr:rowOff>95250</xdr:rowOff>
    </xdr:from>
    <xdr:to>
      <xdr:col>21</xdr:col>
      <xdr:colOff>36576</xdr:colOff>
      <xdr:row>325</xdr:row>
      <xdr:rowOff>19050</xdr:rowOff>
    </xdr:to>
    <xdr:graphicFrame macro="">
      <xdr:nvGraphicFramePr>
        <xdr:cNvPr id="54" name="Chart 53">
          <a:extLst>
            <a:ext uri="{FF2B5EF4-FFF2-40B4-BE49-F238E27FC236}">
              <a16:creationId xmlns:a16="http://schemas.microsoft.com/office/drawing/2014/main" id="{037D1C98-C78F-4ADF-BA77-F7AE089828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21</xdr:col>
      <xdr:colOff>266700</xdr:colOff>
      <xdr:row>315</xdr:row>
      <xdr:rowOff>95250</xdr:rowOff>
    </xdr:from>
    <xdr:to>
      <xdr:col>26</xdr:col>
      <xdr:colOff>455676</xdr:colOff>
      <xdr:row>325</xdr:row>
      <xdr:rowOff>19050</xdr:rowOff>
    </xdr:to>
    <xdr:graphicFrame macro="">
      <xdr:nvGraphicFramePr>
        <xdr:cNvPr id="55" name="Chart 54">
          <a:extLst>
            <a:ext uri="{FF2B5EF4-FFF2-40B4-BE49-F238E27FC236}">
              <a16:creationId xmlns:a16="http://schemas.microsoft.com/office/drawing/2014/main" id="{76C2C9CF-2E9E-4EFD-BFFA-9F031ADC36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0.00084</cdr:x>
      <cdr:y>0.00099</cdr:y>
    </cdr:from>
    <cdr:to>
      <cdr:x>0.66358</cdr:x>
      <cdr:y>0.06766</cdr:y>
    </cdr:to>
    <cdr:sp macro="" textlink="">
      <cdr:nvSpPr>
        <cdr:cNvPr id="2" name="TextBox 11">
          <a:extLst xmlns:a="http://schemas.openxmlformats.org/drawingml/2006/main">
            <a:ext uri="{FF2B5EF4-FFF2-40B4-BE49-F238E27FC236}">
              <a16:creationId xmlns:a16="http://schemas.microsoft.com/office/drawing/2014/main" id="{2E74D1CC-0DD2-4F75-B98B-D65B2628332B}"/>
            </a:ext>
          </a:extLst>
        </cdr:cNvPr>
        <cdr:cNvSpPr txBox="1"/>
      </cdr:nvSpPr>
      <cdr:spPr>
        <a:xfrm xmlns:a="http://schemas.openxmlformats.org/drawingml/2006/main">
          <a:off x="3442" y="4082"/>
          <a:ext cx="2727060"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DAK Fisik</a:t>
          </a:r>
          <a:r>
            <a:rPr lang="en-US" sz="1600" b="1" baseline="0"/>
            <a:t> Reguler (dalam Rp 000)	</a:t>
          </a:r>
        </a:p>
        <a:p xmlns:a="http://schemas.openxmlformats.org/drawingml/2006/main">
          <a:endParaRPr lang="id-ID" sz="1600" b="1"/>
        </a:p>
      </cdr:txBody>
    </cdr:sp>
  </cdr:relSizeAnchor>
</c:userShapes>
</file>

<file path=xl/drawings/drawing3.xml><?xml version="1.0" encoding="utf-8"?>
<c:userShapes xmlns:c="http://schemas.openxmlformats.org/drawingml/2006/chart">
  <cdr:relSizeAnchor xmlns:cdr="http://schemas.openxmlformats.org/drawingml/2006/chartDrawing">
    <cdr:from>
      <cdr:x>0.00084</cdr:x>
      <cdr:y>0.00099</cdr:y>
    </cdr:from>
    <cdr:to>
      <cdr:x>0.64468</cdr:x>
      <cdr:y>0.06766</cdr:y>
    </cdr:to>
    <cdr:sp macro="" textlink="">
      <cdr:nvSpPr>
        <cdr:cNvPr id="2" name="TextBox 15">
          <a:extLst xmlns:a="http://schemas.openxmlformats.org/drawingml/2006/main">
            <a:ext uri="{FF2B5EF4-FFF2-40B4-BE49-F238E27FC236}">
              <a16:creationId xmlns:a16="http://schemas.microsoft.com/office/drawing/2014/main" id="{FE71790B-1CD5-49C5-874A-17A351061DFB}"/>
            </a:ext>
          </a:extLst>
        </cdr:cNvPr>
        <cdr:cNvSpPr txBox="1"/>
      </cdr:nvSpPr>
      <cdr:spPr>
        <a:xfrm xmlns:a="http://schemas.openxmlformats.org/drawingml/2006/main">
          <a:off x="5607" y="4526"/>
          <a:ext cx="4297680" cy="304816"/>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DAK Fisik</a:t>
          </a:r>
          <a:r>
            <a:rPr lang="en-US" sz="1600" b="1" baseline="0"/>
            <a:t> Penugasan (dalam Rp 000)	</a:t>
          </a:r>
        </a:p>
        <a:p xmlns:a="http://schemas.openxmlformats.org/drawingml/2006/main">
          <a:endParaRPr lang="id-ID" sz="1600" b="1"/>
        </a:p>
      </cdr:txBody>
    </cdr:sp>
  </cdr:relSizeAnchor>
</c:userShapes>
</file>

<file path=xl/drawings/drawing4.xml><?xml version="1.0" encoding="utf-8"?>
<c:userShapes xmlns:c="http://schemas.openxmlformats.org/drawingml/2006/chart">
  <cdr:relSizeAnchor xmlns:cdr="http://schemas.openxmlformats.org/drawingml/2006/chartDrawing">
    <cdr:from>
      <cdr:x>0.00084</cdr:x>
      <cdr:y>0.00099</cdr:y>
    </cdr:from>
    <cdr:to>
      <cdr:x>0.67901</cdr:x>
      <cdr:y>0.06766</cdr:y>
    </cdr:to>
    <cdr:sp macro="" textlink="">
      <cdr:nvSpPr>
        <cdr:cNvPr id="2" name="TextBox 14">
          <a:extLst xmlns:a="http://schemas.openxmlformats.org/drawingml/2006/main">
            <a:ext uri="{FF2B5EF4-FFF2-40B4-BE49-F238E27FC236}">
              <a16:creationId xmlns:a16="http://schemas.microsoft.com/office/drawing/2014/main" id="{3CFBE47F-F3C9-4237-8412-D6DB10A3C228}"/>
            </a:ext>
          </a:extLst>
        </cdr:cNvPr>
        <cdr:cNvSpPr txBox="1"/>
      </cdr:nvSpPr>
      <cdr:spPr>
        <a:xfrm xmlns:a="http://schemas.openxmlformats.org/drawingml/2006/main">
          <a:off x="3437" y="4082"/>
          <a:ext cx="2790564"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DAK Fisik</a:t>
          </a:r>
          <a:r>
            <a:rPr lang="en-US" sz="1600" b="1" baseline="0"/>
            <a:t> Afirmasi (dalam Rp 000)	</a:t>
          </a:r>
        </a:p>
        <a:p xmlns:a="http://schemas.openxmlformats.org/drawingml/2006/main">
          <a:endParaRPr lang="id-ID" sz="1600" b="1"/>
        </a:p>
      </cdr:txBody>
    </cdr:sp>
  </cdr:relSizeAnchor>
</c:userShapes>
</file>

<file path=xl/drawings/drawing5.xml><?xml version="1.0" encoding="utf-8"?>
<c:userShapes xmlns:c="http://schemas.openxmlformats.org/drawingml/2006/chart">
  <cdr:relSizeAnchor xmlns:cdr="http://schemas.openxmlformats.org/drawingml/2006/chartDrawing">
    <cdr:from>
      <cdr:x>0.00084</cdr:x>
      <cdr:y>0.00099</cdr:y>
    </cdr:from>
    <cdr:to>
      <cdr:x>0.6142</cdr:x>
      <cdr:y>0.06766</cdr:y>
    </cdr:to>
    <cdr:sp macro="" textlink="">
      <cdr:nvSpPr>
        <cdr:cNvPr id="2" name="TextBox 13">
          <a:extLst xmlns:a="http://schemas.openxmlformats.org/drawingml/2006/main">
            <a:ext uri="{FF2B5EF4-FFF2-40B4-BE49-F238E27FC236}">
              <a16:creationId xmlns:a16="http://schemas.microsoft.com/office/drawing/2014/main" id="{EB2B1D26-9DEF-4396-B0EB-F0791877A650}"/>
            </a:ext>
          </a:extLst>
        </cdr:cNvPr>
        <cdr:cNvSpPr txBox="1"/>
      </cdr:nvSpPr>
      <cdr:spPr>
        <a:xfrm xmlns:a="http://schemas.openxmlformats.org/drawingml/2006/main">
          <a:off x="3441" y="4081"/>
          <a:ext cx="2523859"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DAK Non Fisik</a:t>
          </a:r>
          <a:r>
            <a:rPr lang="en-US" sz="1600" b="1" baseline="0"/>
            <a:t> (dalam Rp 000)	</a:t>
          </a:r>
        </a:p>
        <a:p xmlns:a="http://schemas.openxmlformats.org/drawingml/2006/main">
          <a:endParaRPr lang="id-ID" sz="1600" b="1"/>
        </a:p>
      </cdr:txBody>
    </cdr:sp>
  </cdr:relSizeAnchor>
</c:userShapes>
</file>

<file path=xl/drawings/drawing6.xml><?xml version="1.0" encoding="utf-8"?>
<c:userShapes xmlns:c="http://schemas.openxmlformats.org/drawingml/2006/chart">
  <cdr:relSizeAnchor xmlns:cdr="http://schemas.openxmlformats.org/drawingml/2006/chartDrawing">
    <cdr:from>
      <cdr:x>0.00083</cdr:x>
      <cdr:y>0.00099</cdr:y>
    </cdr:from>
    <cdr:to>
      <cdr:x>0.45718</cdr:x>
      <cdr:y>0.06766</cdr:y>
    </cdr:to>
    <cdr:sp macro="" textlink="">
      <cdr:nvSpPr>
        <cdr:cNvPr id="2" name="TextBox 12">
          <a:extLst xmlns:a="http://schemas.openxmlformats.org/drawingml/2006/main">
            <a:ext uri="{FF2B5EF4-FFF2-40B4-BE49-F238E27FC236}">
              <a16:creationId xmlns:a16="http://schemas.microsoft.com/office/drawing/2014/main" id="{4C548196-E8BD-453E-ACAE-D8061D69AF69}"/>
            </a:ext>
          </a:extLst>
        </cdr:cNvPr>
        <cdr:cNvSpPr txBox="1"/>
      </cdr:nvSpPr>
      <cdr:spPr>
        <a:xfrm xmlns:a="http://schemas.openxmlformats.org/drawingml/2006/main">
          <a:off x="3402" y="4082"/>
          <a:ext cx="1877786"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DAU</a:t>
          </a:r>
          <a:r>
            <a:rPr lang="en-US" sz="1600" b="1" baseline="0"/>
            <a:t> (dalam Rp 000)	</a:t>
          </a:r>
        </a:p>
        <a:p xmlns:a="http://schemas.openxmlformats.org/drawingml/2006/main">
          <a:endParaRPr lang="id-ID" sz="1600" b="1"/>
        </a:p>
      </cdr:txBody>
    </cdr:sp>
  </cdr:relSizeAnchor>
</c:userShapes>
</file>

<file path=xl/drawings/drawing7.xml><?xml version="1.0" encoding="utf-8"?>
<c:userShapes xmlns:c="http://schemas.openxmlformats.org/drawingml/2006/chart">
  <cdr:relSizeAnchor xmlns:cdr="http://schemas.openxmlformats.org/drawingml/2006/chartDrawing">
    <cdr:from>
      <cdr:x>0.00083</cdr:x>
      <cdr:y>0.00099</cdr:y>
    </cdr:from>
    <cdr:to>
      <cdr:x>0.45718</cdr:x>
      <cdr:y>0.06766</cdr:y>
    </cdr:to>
    <cdr:sp macro="" textlink="">
      <cdr:nvSpPr>
        <cdr:cNvPr id="2" name="TextBox 17">
          <a:extLst xmlns:a="http://schemas.openxmlformats.org/drawingml/2006/main">
            <a:ext uri="{FF2B5EF4-FFF2-40B4-BE49-F238E27FC236}">
              <a16:creationId xmlns:a16="http://schemas.microsoft.com/office/drawing/2014/main" id="{EEF6D932-4879-4CAC-9886-C9C1F95AE8DD}"/>
            </a:ext>
          </a:extLst>
        </cdr:cNvPr>
        <cdr:cNvSpPr txBox="1"/>
      </cdr:nvSpPr>
      <cdr:spPr>
        <a:xfrm xmlns:a="http://schemas.openxmlformats.org/drawingml/2006/main">
          <a:off x="3402" y="4082"/>
          <a:ext cx="1877786"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DID</a:t>
          </a:r>
          <a:r>
            <a:rPr lang="en-US" sz="1600" b="1" baseline="0"/>
            <a:t> (dalam Rp 000)	</a:t>
          </a:r>
        </a:p>
        <a:p xmlns:a="http://schemas.openxmlformats.org/drawingml/2006/main">
          <a:endParaRPr lang="id-ID" sz="1600" b="1"/>
        </a:p>
      </cdr:txBody>
    </cdr:sp>
  </cdr:relSizeAnchor>
</c:userShapes>
</file>

<file path=xl/drawings/drawing8.xml><?xml version="1.0" encoding="utf-8"?>
<c:userShapes xmlns:c="http://schemas.openxmlformats.org/drawingml/2006/chart">
  <cdr:relSizeAnchor xmlns:cdr="http://schemas.openxmlformats.org/drawingml/2006/chartDrawing">
    <cdr:from>
      <cdr:x>0.00083</cdr:x>
      <cdr:y>0.00099</cdr:y>
    </cdr:from>
    <cdr:to>
      <cdr:x>0.5663</cdr:x>
      <cdr:y>0.06766</cdr:y>
    </cdr:to>
    <cdr:sp macro="" textlink="">
      <cdr:nvSpPr>
        <cdr:cNvPr id="2" name="TextBox 16">
          <a:extLst xmlns:a="http://schemas.openxmlformats.org/drawingml/2006/main">
            <a:ext uri="{FF2B5EF4-FFF2-40B4-BE49-F238E27FC236}">
              <a16:creationId xmlns:a16="http://schemas.microsoft.com/office/drawing/2014/main" id="{E8969A4C-6C78-4BC3-9458-5C452DF6544A}"/>
            </a:ext>
          </a:extLst>
        </cdr:cNvPr>
        <cdr:cNvSpPr txBox="1"/>
      </cdr:nvSpPr>
      <cdr:spPr>
        <a:xfrm xmlns:a="http://schemas.openxmlformats.org/drawingml/2006/main">
          <a:off x="3402" y="4082"/>
          <a:ext cx="2326820"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Dana</a:t>
          </a:r>
          <a:r>
            <a:rPr lang="en-US" sz="1600" b="1" baseline="0"/>
            <a:t> Desa (dalam Rp 000)	</a:t>
          </a:r>
        </a:p>
        <a:p xmlns:a="http://schemas.openxmlformats.org/drawingml/2006/main">
          <a:endParaRPr lang="id-ID" sz="1600" b="1"/>
        </a:p>
      </cdr:txBody>
    </cdr:sp>
  </cdr:relSizeAnchor>
</c:userShapes>
</file>

<file path=xl/drawings/drawing9.xml><?xml version="1.0" encoding="utf-8"?>
<c:userShapes xmlns:c="http://schemas.openxmlformats.org/drawingml/2006/chart">
  <cdr:relSizeAnchor xmlns:cdr="http://schemas.openxmlformats.org/drawingml/2006/chartDrawing">
    <cdr:from>
      <cdr:x>0.00083</cdr:x>
      <cdr:y>0.00099</cdr:y>
    </cdr:from>
    <cdr:to>
      <cdr:x>0.5663</cdr:x>
      <cdr:y>0.06766</cdr:y>
    </cdr:to>
    <cdr:sp macro="" textlink="">
      <cdr:nvSpPr>
        <cdr:cNvPr id="2" name="TextBox 20">
          <a:extLst xmlns:a="http://schemas.openxmlformats.org/drawingml/2006/main">
            <a:ext uri="{FF2B5EF4-FFF2-40B4-BE49-F238E27FC236}">
              <a16:creationId xmlns:a16="http://schemas.microsoft.com/office/drawing/2014/main" id="{6831F71F-88A0-4332-AD5A-76063016CF72}"/>
            </a:ext>
          </a:extLst>
        </cdr:cNvPr>
        <cdr:cNvSpPr txBox="1"/>
      </cdr:nvSpPr>
      <cdr:spPr>
        <a:xfrm xmlns:a="http://schemas.openxmlformats.org/drawingml/2006/main">
          <a:off x="3402" y="4082"/>
          <a:ext cx="2326820"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PPh</a:t>
          </a:r>
          <a:r>
            <a:rPr lang="en-US" sz="1600" b="1" baseline="0"/>
            <a:t> (dalam Rp 000)	</a:t>
          </a:r>
        </a:p>
        <a:p xmlns:a="http://schemas.openxmlformats.org/drawingml/2006/main">
          <a:endParaRPr lang="id-ID" sz="1600" b="1"/>
        </a:p>
      </cdr:txBody>
    </cdr:sp>
  </cdr:relSizeAnchor>
</c:userShapes>
</file>

<file path=xl/drawings/drawing10.xml><?xml version="1.0" encoding="utf-8"?>
<c:userShapes xmlns:c="http://schemas.openxmlformats.org/drawingml/2006/chart">
  <cdr:relSizeAnchor xmlns:cdr="http://schemas.openxmlformats.org/drawingml/2006/chartDrawing">
    <cdr:from>
      <cdr:x>0.00083</cdr:x>
      <cdr:y>0.00099</cdr:y>
    </cdr:from>
    <cdr:to>
      <cdr:x>0.54977</cdr:x>
      <cdr:y>0.06766</cdr:y>
    </cdr:to>
    <cdr:sp macro="" textlink="">
      <cdr:nvSpPr>
        <cdr:cNvPr id="2" name="TextBox 22">
          <a:extLst xmlns:a="http://schemas.openxmlformats.org/drawingml/2006/main">
            <a:ext uri="{FF2B5EF4-FFF2-40B4-BE49-F238E27FC236}">
              <a16:creationId xmlns:a16="http://schemas.microsoft.com/office/drawing/2014/main" id="{70E5D57E-E3F6-4E46-91F8-77921938F672}"/>
            </a:ext>
          </a:extLst>
        </cdr:cNvPr>
        <cdr:cNvSpPr txBox="1"/>
      </cdr:nvSpPr>
      <cdr:spPr>
        <a:xfrm xmlns:a="http://schemas.openxmlformats.org/drawingml/2006/main">
          <a:off x="3402" y="4082"/>
          <a:ext cx="2258784"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PBB</a:t>
          </a:r>
          <a:r>
            <a:rPr lang="en-US" sz="1600" b="1" baseline="0"/>
            <a:t> (dalam Rp 000)	</a:t>
          </a:r>
        </a:p>
        <a:p xmlns:a="http://schemas.openxmlformats.org/drawingml/2006/main">
          <a:endParaRPr lang="id-ID" sz="1600" b="1"/>
        </a:p>
      </cdr:txBody>
    </cdr:sp>
  </cdr:relSizeAnchor>
</c:userShapes>
</file>

<file path=xl/drawings/drawing11.xml><?xml version="1.0" encoding="utf-8"?>
<c:userShapes xmlns:c="http://schemas.openxmlformats.org/drawingml/2006/chart">
  <cdr:relSizeAnchor xmlns:cdr="http://schemas.openxmlformats.org/drawingml/2006/chartDrawing">
    <cdr:from>
      <cdr:x>0.00083</cdr:x>
      <cdr:y>0.00099</cdr:y>
    </cdr:from>
    <cdr:to>
      <cdr:x>0.66716</cdr:x>
      <cdr:y>0.06766</cdr:y>
    </cdr:to>
    <cdr:sp macro="" textlink="">
      <cdr:nvSpPr>
        <cdr:cNvPr id="2" name="TextBox 24">
          <a:extLst xmlns:a="http://schemas.openxmlformats.org/drawingml/2006/main">
            <a:ext uri="{FF2B5EF4-FFF2-40B4-BE49-F238E27FC236}">
              <a16:creationId xmlns:a16="http://schemas.microsoft.com/office/drawing/2014/main" id="{3E662B2F-06BE-4CC8-81A6-B71FA0A6C501}"/>
            </a:ext>
          </a:extLst>
        </cdr:cNvPr>
        <cdr:cNvSpPr txBox="1"/>
      </cdr:nvSpPr>
      <cdr:spPr>
        <a:xfrm xmlns:a="http://schemas.openxmlformats.org/drawingml/2006/main">
          <a:off x="3402" y="4082"/>
          <a:ext cx="2741839"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SDA Migas</a:t>
          </a:r>
          <a:r>
            <a:rPr lang="en-US" sz="1600" b="1" baseline="0"/>
            <a:t> (dalam Rp 000)	</a:t>
          </a:r>
        </a:p>
        <a:p xmlns:a="http://schemas.openxmlformats.org/drawingml/2006/main">
          <a:endParaRPr lang="id-ID" sz="1600" b="1"/>
        </a:p>
      </cdr:txBody>
    </cdr:sp>
  </cdr:relSizeAnchor>
</c:userShapes>
</file>

<file path=xl/drawings/drawing12.xml><?xml version="1.0" encoding="utf-8"?>
<c:userShapes xmlns:c="http://schemas.openxmlformats.org/drawingml/2006/chart">
  <cdr:relSizeAnchor xmlns:cdr="http://schemas.openxmlformats.org/drawingml/2006/chartDrawing">
    <cdr:from>
      <cdr:x>0</cdr:x>
      <cdr:y>0</cdr:y>
    </cdr:from>
    <cdr:to>
      <cdr:x>0.68287</cdr:x>
      <cdr:y>0.06667</cdr:y>
    </cdr:to>
    <cdr:sp macro="" textlink="">
      <cdr:nvSpPr>
        <cdr:cNvPr id="2" name="TextBox 24">
          <a:extLst xmlns:a="http://schemas.openxmlformats.org/drawingml/2006/main">
            <a:ext uri="{FF2B5EF4-FFF2-40B4-BE49-F238E27FC236}">
              <a16:creationId xmlns:a16="http://schemas.microsoft.com/office/drawing/2014/main" id="{3E662B2F-06BE-4CC8-81A6-B71FA0A6C501}"/>
            </a:ext>
          </a:extLst>
        </cdr:cNvPr>
        <cdr:cNvSpPr txBox="1"/>
      </cdr:nvSpPr>
      <cdr:spPr>
        <a:xfrm xmlns:a="http://schemas.openxmlformats.org/drawingml/2006/main">
          <a:off x="0" y="0"/>
          <a:ext cx="2809875"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SDA Minerba</a:t>
          </a:r>
          <a:r>
            <a:rPr lang="en-US" sz="1600" b="1" baseline="0"/>
            <a:t> (dalam Rp 000)	</a:t>
          </a:r>
        </a:p>
        <a:p xmlns:a="http://schemas.openxmlformats.org/drawingml/2006/main">
          <a:endParaRPr lang="id-ID" sz="1600" b="1"/>
        </a:p>
      </cdr:txBody>
    </cdr:sp>
  </cdr:relSizeAnchor>
</c:userShapes>
</file>

<file path=xl/drawings/drawing13.xml><?xml version="1.0" encoding="utf-8"?>
<c:userShapes xmlns:c="http://schemas.openxmlformats.org/drawingml/2006/chart">
  <cdr:relSizeAnchor xmlns:cdr="http://schemas.openxmlformats.org/drawingml/2006/chartDrawing">
    <cdr:from>
      <cdr:x>0.00077</cdr:x>
      <cdr:y>0.00099</cdr:y>
    </cdr:from>
    <cdr:to>
      <cdr:x>0.63091</cdr:x>
      <cdr:y>0.06766</cdr:y>
    </cdr:to>
    <cdr:sp macro="" textlink="">
      <cdr:nvSpPr>
        <cdr:cNvPr id="2" name="TextBox 24">
          <a:extLst xmlns:a="http://schemas.openxmlformats.org/drawingml/2006/main">
            <a:ext uri="{FF2B5EF4-FFF2-40B4-BE49-F238E27FC236}">
              <a16:creationId xmlns:a16="http://schemas.microsoft.com/office/drawing/2014/main" id="{19B69F0C-59AC-4D1F-A6CC-43983EF740E6}"/>
            </a:ext>
          </a:extLst>
        </cdr:cNvPr>
        <cdr:cNvSpPr txBox="1"/>
      </cdr:nvSpPr>
      <cdr:spPr>
        <a:xfrm xmlns:a="http://schemas.openxmlformats.org/drawingml/2006/main">
          <a:off x="5140" y="4526"/>
          <a:ext cx="4206240" cy="304816"/>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SDA Kehutanan</a:t>
          </a:r>
          <a:r>
            <a:rPr lang="en-US" sz="1600" b="1" baseline="0"/>
            <a:t> (dalam Rp 000)	</a:t>
          </a:r>
        </a:p>
        <a:p xmlns:a="http://schemas.openxmlformats.org/drawingml/2006/main">
          <a:endParaRPr lang="id-ID" sz="1600" b="1"/>
        </a:p>
      </cdr:txBody>
    </cdr:sp>
  </cdr:relSizeAnchor>
</c:userShapes>
</file>

<file path=xl/drawings/drawing14.xml><?xml version="1.0" encoding="utf-8"?>
<c:userShapes xmlns:c="http://schemas.openxmlformats.org/drawingml/2006/chart">
  <cdr:relSizeAnchor xmlns:cdr="http://schemas.openxmlformats.org/drawingml/2006/chartDrawing">
    <cdr:from>
      <cdr:x>0</cdr:x>
      <cdr:y>0</cdr:y>
    </cdr:from>
    <cdr:to>
      <cdr:x>0.66551</cdr:x>
      <cdr:y>0.06667</cdr:y>
    </cdr:to>
    <cdr:sp macro="" textlink="">
      <cdr:nvSpPr>
        <cdr:cNvPr id="2" name="TextBox 22">
          <a:extLst xmlns:a="http://schemas.openxmlformats.org/drawingml/2006/main">
            <a:ext uri="{FF2B5EF4-FFF2-40B4-BE49-F238E27FC236}">
              <a16:creationId xmlns:a16="http://schemas.microsoft.com/office/drawing/2014/main" id="{5CF10E1D-1159-4494-9BB3-63DE8B26D61C}"/>
            </a:ext>
          </a:extLst>
        </cdr:cNvPr>
        <cdr:cNvSpPr txBox="1"/>
      </cdr:nvSpPr>
      <cdr:spPr>
        <a:xfrm xmlns:a="http://schemas.openxmlformats.org/drawingml/2006/main">
          <a:off x="0" y="0"/>
          <a:ext cx="2738438"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Perikanan</a:t>
          </a:r>
          <a:r>
            <a:rPr lang="en-US" sz="1600" b="1" baseline="0"/>
            <a:t> (dalam Rp 000)	</a:t>
          </a:r>
        </a:p>
        <a:p xmlns:a="http://schemas.openxmlformats.org/drawingml/2006/main">
          <a:endParaRPr lang="id-ID" sz="1600" b="1"/>
        </a:p>
      </cdr:txBody>
    </cdr:sp>
  </cdr:relSizeAnchor>
</c:userShapes>
</file>

<file path=xl/drawings/drawing15.xml><?xml version="1.0" encoding="utf-8"?>
<c:userShapes xmlns:c="http://schemas.openxmlformats.org/drawingml/2006/chart">
  <cdr:relSizeAnchor xmlns:cdr="http://schemas.openxmlformats.org/drawingml/2006/chartDrawing">
    <cdr:from>
      <cdr:x>0</cdr:x>
      <cdr:y>0</cdr:y>
    </cdr:from>
    <cdr:to>
      <cdr:x>0.69031</cdr:x>
      <cdr:y>0.06667</cdr:y>
    </cdr:to>
    <cdr:sp macro="" textlink="">
      <cdr:nvSpPr>
        <cdr:cNvPr id="2" name="TextBox 22">
          <a:extLst xmlns:a="http://schemas.openxmlformats.org/drawingml/2006/main">
            <a:ext uri="{FF2B5EF4-FFF2-40B4-BE49-F238E27FC236}">
              <a16:creationId xmlns:a16="http://schemas.microsoft.com/office/drawing/2014/main" id="{63F74C5A-0F2A-4985-B2DB-63953FE543D6}"/>
            </a:ext>
          </a:extLst>
        </cdr:cNvPr>
        <cdr:cNvSpPr txBox="1"/>
      </cdr:nvSpPr>
      <cdr:spPr>
        <a:xfrm xmlns:a="http://schemas.openxmlformats.org/drawingml/2006/main">
          <a:off x="0" y="0"/>
          <a:ext cx="2840491"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Panas</a:t>
          </a:r>
          <a:r>
            <a:rPr lang="en-US" sz="1600" b="1" baseline="0"/>
            <a:t> Bumi (dalam Rp 000)	</a:t>
          </a:r>
        </a:p>
        <a:p xmlns:a="http://schemas.openxmlformats.org/drawingml/2006/main">
          <a:endParaRPr lang="id-ID" sz="1600" b="1"/>
        </a:p>
      </cdr:txBody>
    </cdr:sp>
  </cdr:relSizeAnchor>
</c:userShapes>
</file>

<file path=xl/drawings/drawing16.xml><?xml version="1.0" encoding="utf-8"?>
<c:userShapes xmlns:c="http://schemas.openxmlformats.org/drawingml/2006/chart">
  <cdr:relSizeAnchor xmlns:cdr="http://schemas.openxmlformats.org/drawingml/2006/chartDrawing">
    <cdr:from>
      <cdr:x>0</cdr:x>
      <cdr:y>0</cdr:y>
    </cdr:from>
    <cdr:to>
      <cdr:x>0.48476</cdr:x>
      <cdr:y>0.06667</cdr:y>
    </cdr:to>
    <cdr:sp macro="" textlink="">
      <cdr:nvSpPr>
        <cdr:cNvPr id="2" name="TextBox 24">
          <a:extLst xmlns:a="http://schemas.openxmlformats.org/drawingml/2006/main">
            <a:ext uri="{FF2B5EF4-FFF2-40B4-BE49-F238E27FC236}">
              <a16:creationId xmlns:a16="http://schemas.microsoft.com/office/drawing/2014/main" id="{BCFFAE5E-FDAC-4874-A30D-DFD9293A541A}"/>
            </a:ext>
          </a:extLst>
        </cdr:cNvPr>
        <cdr:cNvSpPr txBox="1"/>
      </cdr:nvSpPr>
      <cdr:spPr>
        <a:xfrm xmlns:a="http://schemas.openxmlformats.org/drawingml/2006/main">
          <a:off x="0" y="0"/>
          <a:ext cx="3200400" cy="304815"/>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IPM per Kabupaten/Kota (dalam %)</a:t>
          </a:r>
          <a:r>
            <a:rPr lang="en-US" sz="1600" b="1" baseline="0"/>
            <a:t>	</a:t>
          </a:r>
        </a:p>
        <a:p xmlns:a="http://schemas.openxmlformats.org/drawingml/2006/main">
          <a:endParaRPr lang="id-ID" sz="1600" b="1"/>
        </a:p>
      </cdr:txBody>
    </cdr:sp>
  </cdr:relSizeAnchor>
</c:userShapes>
</file>

<file path=xl/drawings/drawing17.xml><?xml version="1.0" encoding="utf-8"?>
<c:userShapes xmlns:c="http://schemas.openxmlformats.org/drawingml/2006/chart">
  <cdr:relSizeAnchor xmlns:cdr="http://schemas.openxmlformats.org/drawingml/2006/chartDrawing">
    <cdr:from>
      <cdr:x>0</cdr:x>
      <cdr:y>0</cdr:y>
    </cdr:from>
    <cdr:to>
      <cdr:x>0.78947</cdr:x>
      <cdr:y>0.066</cdr:y>
    </cdr:to>
    <cdr:sp macro="" textlink="">
      <cdr:nvSpPr>
        <cdr:cNvPr id="2" name="TextBox 24">
          <a:extLst xmlns:a="http://schemas.openxmlformats.org/drawingml/2006/main">
            <a:ext uri="{FF2B5EF4-FFF2-40B4-BE49-F238E27FC236}">
              <a16:creationId xmlns:a16="http://schemas.microsoft.com/office/drawing/2014/main" id="{BCFFAE5E-FDAC-4874-A30D-DFD9293A541A}"/>
            </a:ext>
          </a:extLst>
        </cdr:cNvPr>
        <cdr:cNvSpPr txBox="1"/>
      </cdr:nvSpPr>
      <cdr:spPr>
        <a:xfrm xmlns:a="http://schemas.openxmlformats.org/drawingml/2006/main">
          <a:off x="0" y="0"/>
          <a:ext cx="5212080" cy="301752"/>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Tingkat Partisipasi</a:t>
          </a:r>
          <a:r>
            <a:rPr lang="en-US" sz="1600" b="1" baseline="0"/>
            <a:t> Angkatan Kerja per Kab/Kota (dalam %)	</a:t>
          </a:r>
        </a:p>
        <a:p xmlns:a="http://schemas.openxmlformats.org/drawingml/2006/main">
          <a:endParaRPr lang="id-ID" sz="1600" b="1"/>
        </a:p>
      </cdr:txBody>
    </cdr:sp>
  </cdr:relSizeAnchor>
</c:userShapes>
</file>

<file path=xl/drawings/drawing18.xml><?xml version="1.0" encoding="utf-8"?>
<c:userShapes xmlns:c="http://schemas.openxmlformats.org/drawingml/2006/chart">
  <cdr:relSizeAnchor xmlns:cdr="http://schemas.openxmlformats.org/drawingml/2006/chartDrawing">
    <cdr:from>
      <cdr:x>0</cdr:x>
      <cdr:y>0</cdr:y>
    </cdr:from>
    <cdr:to>
      <cdr:x>0.63712</cdr:x>
      <cdr:y>0.066</cdr:y>
    </cdr:to>
    <cdr:sp macro="" textlink="">
      <cdr:nvSpPr>
        <cdr:cNvPr id="2" name="TextBox 24">
          <a:extLst xmlns:a="http://schemas.openxmlformats.org/drawingml/2006/main">
            <a:ext uri="{FF2B5EF4-FFF2-40B4-BE49-F238E27FC236}">
              <a16:creationId xmlns:a16="http://schemas.microsoft.com/office/drawing/2014/main" id="{06E5634C-FDC7-4AED-A8B4-D74A89B1C713}"/>
            </a:ext>
          </a:extLst>
        </cdr:cNvPr>
        <cdr:cNvSpPr txBox="1"/>
      </cdr:nvSpPr>
      <cdr:spPr>
        <a:xfrm xmlns:a="http://schemas.openxmlformats.org/drawingml/2006/main">
          <a:off x="0" y="0"/>
          <a:ext cx="4206240" cy="301752"/>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Tingkat Pengangguran </a:t>
          </a:r>
          <a:r>
            <a:rPr lang="en-US" sz="1600" b="1" baseline="0"/>
            <a:t>per Kab/Kota (dalam %)	</a:t>
          </a:r>
        </a:p>
        <a:p xmlns:a="http://schemas.openxmlformats.org/drawingml/2006/main">
          <a:endParaRPr lang="id-ID" sz="1600" b="1"/>
        </a:p>
      </cdr:txBody>
    </cdr:sp>
  </cdr:relSizeAnchor>
</c:userShapes>
</file>

<file path=xl/drawings/drawing19.xml><?xml version="1.0" encoding="utf-8"?>
<c:userShapes xmlns:c="http://schemas.openxmlformats.org/drawingml/2006/chart">
  <cdr:relSizeAnchor xmlns:cdr="http://schemas.openxmlformats.org/drawingml/2006/chartDrawing">
    <cdr:from>
      <cdr:x>0</cdr:x>
      <cdr:y>0</cdr:y>
    </cdr:from>
    <cdr:to>
      <cdr:x>0.61644</cdr:x>
      <cdr:y>0.06667</cdr:y>
    </cdr:to>
    <cdr:sp macro="" textlink="">
      <cdr:nvSpPr>
        <cdr:cNvPr id="2" name="TextBox 24">
          <a:extLst xmlns:a="http://schemas.openxmlformats.org/drawingml/2006/main">
            <a:ext uri="{FF2B5EF4-FFF2-40B4-BE49-F238E27FC236}">
              <a16:creationId xmlns:a16="http://schemas.microsoft.com/office/drawing/2014/main" id="{038C896A-F2C7-4AEE-A5BC-8C07A2275AE1}"/>
            </a:ext>
          </a:extLst>
        </cdr:cNvPr>
        <cdr:cNvSpPr txBox="1"/>
      </cdr:nvSpPr>
      <cdr:spPr>
        <a:xfrm xmlns:a="http://schemas.openxmlformats.org/drawingml/2006/main">
          <a:off x="0" y="0"/>
          <a:ext cx="4114800" cy="304815"/>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Cukai Hasil Tembakau </a:t>
          </a:r>
          <a:r>
            <a:rPr lang="en-US" sz="1600" b="1" baseline="0"/>
            <a:t>(dalam Rp 000)	</a:t>
          </a:r>
        </a:p>
        <a:p xmlns:a="http://schemas.openxmlformats.org/drawingml/2006/main">
          <a:endParaRPr lang="id-ID" sz="1600" b="1"/>
        </a:p>
      </cdr:txBody>
    </cdr:sp>
  </cdr:relSizeAnchor>
</c:userShapes>
</file>

<file path=xl/drawings/drawing20.xml><?xml version="1.0" encoding="utf-8"?>
<c:userShapes xmlns:c="http://schemas.openxmlformats.org/drawingml/2006/chart">
  <cdr:relSizeAnchor xmlns:cdr="http://schemas.openxmlformats.org/drawingml/2006/chartDrawing">
    <cdr:from>
      <cdr:x>0</cdr:x>
      <cdr:y>0</cdr:y>
    </cdr:from>
    <cdr:to>
      <cdr:x>0.67814</cdr:x>
      <cdr:y>0.07914</cdr:y>
    </cdr:to>
    <cdr:sp macro="" textlink="">
      <cdr:nvSpPr>
        <cdr:cNvPr id="2" name="TextBox 24">
          <a:extLst xmlns:a="http://schemas.openxmlformats.org/drawingml/2006/main">
            <a:ext uri="{FF2B5EF4-FFF2-40B4-BE49-F238E27FC236}">
              <a16:creationId xmlns:a16="http://schemas.microsoft.com/office/drawing/2014/main" id="{F2CAC733-7B25-4A61-9B55-932270E147CC}"/>
            </a:ext>
          </a:extLst>
        </cdr:cNvPr>
        <cdr:cNvSpPr txBox="1"/>
      </cdr:nvSpPr>
      <cdr:spPr>
        <a:xfrm xmlns:a="http://schemas.openxmlformats.org/drawingml/2006/main">
          <a:off x="0" y="0"/>
          <a:ext cx="6126457" cy="301752"/>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Jumlah Penduduk Miskin</a:t>
          </a:r>
          <a:r>
            <a:rPr lang="en-US" sz="1600" b="1" baseline="0"/>
            <a:t> per Kab/Kota (dalam ribu jiwa)	</a:t>
          </a:r>
        </a:p>
        <a:p xmlns:a="http://schemas.openxmlformats.org/drawingml/2006/main">
          <a:endParaRPr lang="id-ID" sz="1600" b="1"/>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ot2" refreshedDate="44799.665950810187" createdVersion="6" refreshedVersion="6" minRefreshableVersion="3" recordCount="770" xr:uid="{04B3B976-92E0-4976-9A6A-8CEFAF46688B}">
  <cacheSource type="worksheet">
    <worksheetSource name="NTT"/>
  </cacheSource>
  <cacheFields count="36">
    <cacheField name="Tahun" numFmtId="0">
      <sharedItems containsSemiMixedTypes="0" containsString="0" containsNumber="1" containsInteger="1" minValue="2020" maxValue="2022" count="3">
        <n v="2020"/>
        <n v="2021"/>
        <n v="2022"/>
      </sharedItems>
    </cacheField>
    <cacheField name="Daerah Pemilihan" numFmtId="164">
      <sharedItems count="13">
        <s v="Nusa Tenggara Timur I"/>
        <s v="Nusa Tenggara Timur II"/>
        <s v="Jatim IV" u="1"/>
        <s v="Jatim VI" u="1"/>
        <s v="Jatim XI" u="1"/>
        <s v="Jatim II" u="1"/>
        <s v="Jatim IX" u="1"/>
        <s v="Jatim V" u="1"/>
        <s v="Jatim VII" u="1"/>
        <s v="Jatim X" u="1"/>
        <s v="Jatim VIII" u="1"/>
        <s v="Jatim I" u="1"/>
        <s v="Jatim III" u="1"/>
      </sharedItems>
    </cacheField>
    <cacheField name="Nama Daerah" numFmtId="164">
      <sharedItems count="60">
        <s v="Alor"/>
        <s v="Belu"/>
        <s v="Ende"/>
        <s v="Flores Timur"/>
        <s v="Kupang"/>
        <s v="Lembata"/>
        <s v="Manggarai"/>
        <s v="Ngada"/>
        <s v="Sikka"/>
        <s v="Sumba Barat"/>
        <s v="Sumba Timur"/>
        <s v="Timor Tengah Selatan"/>
        <s v="Timor Tengah Utara"/>
        <s v="Kota Kupang"/>
        <s v="Rote Ndao"/>
        <s v="Manggarai Barat"/>
        <s v="Nagekeo"/>
        <s v="Sumba Barat Daya"/>
        <s v="Sumba Tengah"/>
        <s v="Manggarai Timur"/>
        <s v="Sabu Raijua"/>
        <s v="Malaka"/>
        <s v="Kab. Gresik" u="1"/>
        <s v="Kab. Banyuwangi" u="1"/>
        <s v="Kab. Bondowoso" u="1"/>
        <s v="Kota Kediri" u="1"/>
        <s v="Kab. Kediri" u="1"/>
        <s v="Kab. Magetan" u="1"/>
        <s v="Kab. Jombang" u="1"/>
        <s v="Kab. Trenggalek" u="1"/>
        <s v="Kab. Bojonegoro" u="1"/>
        <s v="Kota Blitar" u="1"/>
        <s v="Kota Malang" u="1"/>
        <s v="Kab. Sidoarjo" u="1"/>
        <s v="Kab. Pamekasan" u="1"/>
        <s v="Kab. Blitar" u="1"/>
        <s v="Kab. Malang" u="1"/>
        <s v="Kota Batu" u="1"/>
        <s v="Kab. Jember" u="1"/>
        <s v="Kota Surabaya" u="1"/>
        <s v="Kab. Sampang" u="1"/>
        <s v="Kab. Lumajang" u="1"/>
        <s v="Kab. Sumenep" u="1"/>
        <s v="Kab. Nganjuk" u="1"/>
        <s v="Kab. Tulungagung" u="1"/>
        <s v="Kab. Ngawi" u="1"/>
        <s v="Kota Mojokerto" u="1"/>
        <s v="Kab. Situbondo" u="1"/>
        <s v="Kab. Bangkalan" u="1"/>
        <s v="Kota Probolinggo" u="1"/>
        <s v="Kab. Mojokerto" u="1"/>
        <s v="Kab. Tuban" u="1"/>
        <s v="Kota Madiun" u="1"/>
        <s v="Kab. Probolinggo" u="1"/>
        <s v="Kota Pasuruan" u="1"/>
        <s v="Kab. Madiun" u="1"/>
        <s v="Kab. Lamongan" u="1"/>
        <s v="Kab. Ponorogo" u="1"/>
        <s v="Kab. Pacitan" u="1"/>
        <s v="Kab. Pasuruan" u="1"/>
      </sharedItems>
    </cacheField>
    <cacheField name="Bidang" numFmtId="164">
      <sharedItems count="12">
        <s v="Umum"/>
        <s v="Pendidikan"/>
        <s v="Kesehatan"/>
        <s v="Sosial"/>
        <s v="Infrastruktur"/>
        <s v="Pertanian"/>
        <s v="Ekonomi"/>
        <s v="Kelautan dan Perikanan"/>
        <s v="Pariwisata"/>
        <s v="Lingkungan Hidup dan Kehutanan"/>
        <s v="Kebudayaan"/>
        <s v="Kemiskinan"/>
      </sharedItems>
    </cacheField>
    <cacheField name="DAK Fisik Reguler" numFmtId="164">
      <sharedItems containsString="0" containsBlank="1" containsNumber="1" containsInteger="1" minValue="0" maxValue="142881224"/>
    </cacheField>
    <cacheField name="DAK Fisik Penugasan" numFmtId="164">
      <sharedItems containsString="0" containsBlank="1" containsNumber="1" containsInteger="1" minValue="0" maxValue="75883636"/>
    </cacheField>
    <cacheField name="DAK Fisik Afirmasi" numFmtId="164">
      <sharedItems containsString="0" containsBlank="1" containsNumber="1" containsInteger="1" minValue="0" maxValue="61898306"/>
    </cacheField>
    <cacheField name="DAK Non Fisik" numFmtId="164">
      <sharedItems containsString="0" containsBlank="1" containsNumber="1" containsInteger="1" minValue="0" maxValue="179797682"/>
    </cacheField>
    <cacheField name="DAU" numFmtId="164">
      <sharedItems containsString="0" containsBlank="1" containsNumber="1" containsInteger="1" minValue="0" maxValue="729046659"/>
    </cacheField>
    <cacheField name="DID" numFmtId="164">
      <sharedItems containsString="0" containsBlank="1" containsNumber="1" containsInteger="1" minValue="1938300" maxValue="50985991"/>
    </cacheField>
    <cacheField name="Dana Desa" numFmtId="164">
      <sharedItems containsString="0" containsBlank="1" containsNumber="1" containsInteger="1" minValue="0" maxValue="289840128"/>
    </cacheField>
    <cacheField name="DBH PPH" numFmtId="164">
      <sharedItems containsString="0" containsBlank="1" containsNumber="1" containsInteger="1" minValue="0" maxValue="20962330"/>
    </cacheField>
    <cacheField name="DBH PBB" numFmtId="164">
      <sharedItems containsString="0" containsBlank="1" containsNumber="1" containsInteger="1" minValue="0" maxValue="6851410"/>
    </cacheField>
    <cacheField name="DBH SDA Migas" numFmtId="164">
      <sharedItems containsString="0" containsBlank="1" containsNumber="1" containsInteger="1" minValue="0" maxValue="0"/>
    </cacheField>
    <cacheField name="DBH SDA Minerba" numFmtId="164">
      <sharedItems containsString="0" containsBlank="1" containsNumber="1" containsInteger="1" minValue="0" maxValue="1421186"/>
    </cacheField>
    <cacheField name="DBH SDA Kehutanan" numFmtId="164">
      <sharedItems containsString="0" containsBlank="1" containsNumber="1" containsInteger="1" minValue="0" maxValue="46885"/>
    </cacheField>
    <cacheField name="DBH SDA Perikanan" numFmtId="164">
      <sharedItems containsString="0" containsBlank="1" containsNumber="1" containsInteger="1" minValue="0" maxValue="1958311"/>
    </cacheField>
    <cacheField name="DBH SDA Panas Bumi" numFmtId="164">
      <sharedItems containsString="0" containsBlank="1" containsNumber="1" containsInteger="1" minValue="0" maxValue="1580044"/>
    </cacheField>
    <cacheField name="IPM (%)" numFmtId="0">
      <sharedItems containsString="0" containsBlank="1" containsNumber="1" minValue="57.02" maxValue="79.739999999999995"/>
    </cacheField>
    <cacheField name="AHH (thn)" numFmtId="0">
      <sharedItems containsString="0" containsBlank="1" containsNumber="1" minValue="60.64" maxValue="69.73"/>
    </cacheField>
    <cacheField name="HLS (thn)" numFmtId="0">
      <sharedItems containsString="0" containsBlank="1" containsNumber="1" minValue="12.23" maxValue="16.41"/>
    </cacheField>
    <cacheField name="RLS (thn)" numFmtId="0">
      <sharedItems containsString="0" containsBlank="1" containsNumber="1" minValue="6.25" maxValue="11.6"/>
    </cacheField>
    <cacheField name="Pengeluaran per Kapita (Rp 000)" numFmtId="43">
      <sharedItems containsString="0" containsBlank="1" containsNumber="1" containsInteger="1" minValue="5256" maxValue="13337"/>
    </cacheField>
    <cacheField name="TPT (%)" numFmtId="43">
      <sharedItems containsString="0" containsBlank="1" containsNumber="1" minValue="0.97" maxValue="10.9"/>
    </cacheField>
    <cacheField name="TPAK (%)" numFmtId="43">
      <sharedItems containsString="0" containsBlank="1" containsNumber="1" minValue="62.34" maxValue="83.33"/>
    </cacheField>
    <cacheField name="Jml. Pend. Miskin (ribu jiwa)" numFmtId="0">
      <sharedItems containsString="0" containsBlank="1" containsNumber="1" minValue="18.510000000000002" maxValue="128.97999999999999"/>
    </cacheField>
    <cacheField name="% Pend. Miskin" numFmtId="43">
      <sharedItems containsString="0" containsBlank="1" containsNumber="1" minValue="8.9600000000000009" maxValue="34.49"/>
    </cacheField>
    <cacheField name="APK PAUD" numFmtId="43">
      <sharedItems containsString="0" containsBlank="1" containsNumber="1" minValue="15.23" maxValue="87.09"/>
    </cacheField>
    <cacheField name="APK SD" numFmtId="43">
      <sharedItems containsString="0" containsBlank="1" containsNumber="1" minValue="88.74" maxValue="109.86"/>
    </cacheField>
    <cacheField name="APK SMP" numFmtId="43">
      <sharedItems containsString="0" containsBlank="1" containsNumber="1" minValue="93.63" maxValue="112.03"/>
    </cacheField>
    <cacheField name="APK SMA" numFmtId="43">
      <sharedItems containsString="0" containsBlank="1" containsNumber="1" minValue="65.010000000000005" maxValue="129.24"/>
    </cacheField>
    <cacheField name="APM SD" numFmtId="43">
      <sharedItems containsString="0" containsBlank="1" containsNumber="1" minValue="78.5" maxValue="93.43"/>
    </cacheField>
    <cacheField name="APM SMP" numFmtId="43">
      <sharedItems containsString="0" containsBlank="1" containsNumber="1" minValue="62.68" maxValue="81.48"/>
    </cacheField>
    <cacheField name="APM SMA" numFmtId="43">
      <sharedItems containsString="0" containsBlank="1" containsNumber="1" minValue="44.13" maxValue="90.13"/>
    </cacheField>
    <cacheField name="DBH CHT" numFmtId="43">
      <sharedItems containsString="0" containsBlank="1" containsNumber="1" containsInteger="1" minValue="0" maxValue="762182"/>
    </cacheField>
    <cacheField name="average IPM dapil" numFmtId="0" formula="SUM('IPM (%)')/COUNT('Daerah Pemilihan')" databaseField="0"/>
  </cacheFields>
  <extLst>
    <ext xmlns:x14="http://schemas.microsoft.com/office/spreadsheetml/2009/9/main" uri="{725AE2AE-9491-48be-B2B4-4EB974FC3084}">
      <x14:pivotCacheDefinition pivotCacheId="15088253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70">
  <r>
    <x v="0"/>
    <x v="0"/>
    <x v="0"/>
    <x v="0"/>
    <m/>
    <m/>
    <m/>
    <n v="1703505"/>
    <n v="572919255"/>
    <m/>
    <n v="164822155"/>
    <n v="2636204"/>
    <n v="4010386"/>
    <m/>
    <n v="1177"/>
    <n v="11233"/>
    <n v="1418361"/>
    <n v="148748"/>
    <n v="61.33"/>
    <m/>
    <m/>
    <m/>
    <m/>
    <m/>
    <m/>
    <m/>
    <m/>
    <m/>
    <m/>
    <m/>
    <m/>
    <m/>
    <m/>
    <m/>
    <n v="183415"/>
  </r>
  <r>
    <x v="0"/>
    <x v="1"/>
    <x v="1"/>
    <x v="0"/>
    <m/>
    <m/>
    <m/>
    <n v="1387411"/>
    <n v="476169938"/>
    <n v="37171332"/>
    <n v="87504939"/>
    <n v="3501054"/>
    <n v="3241626"/>
    <m/>
    <n v="510809"/>
    <n v="1899"/>
    <n v="1321018"/>
    <n v="105856"/>
    <n v="62.68"/>
    <m/>
    <m/>
    <m/>
    <m/>
    <m/>
    <m/>
    <m/>
    <m/>
    <m/>
    <m/>
    <m/>
    <m/>
    <m/>
    <m/>
    <m/>
    <n v="157276"/>
  </r>
  <r>
    <x v="0"/>
    <x v="0"/>
    <x v="2"/>
    <x v="0"/>
    <m/>
    <m/>
    <m/>
    <n v="1417494"/>
    <n v="599004483"/>
    <m/>
    <n v="199730668"/>
    <n v="4240346"/>
    <n v="4056004"/>
    <m/>
    <n v="1966"/>
    <n v="19063"/>
    <n v="1418361"/>
    <n v="685811"/>
    <n v="67.040000000000006"/>
    <m/>
    <m/>
    <m/>
    <m/>
    <m/>
    <m/>
    <m/>
    <m/>
    <m/>
    <m/>
    <m/>
    <m/>
    <m/>
    <m/>
    <m/>
    <n v="137252"/>
  </r>
  <r>
    <x v="0"/>
    <x v="0"/>
    <x v="3"/>
    <x v="0"/>
    <m/>
    <m/>
    <m/>
    <n v="1177374"/>
    <n v="595654496"/>
    <m/>
    <n v="174470905"/>
    <n v="3040305"/>
    <n v="4079458"/>
    <m/>
    <n v="1177"/>
    <n v="2627"/>
    <n v="1418361"/>
    <n v="144202"/>
    <n v="64.22"/>
    <m/>
    <m/>
    <m/>
    <m/>
    <m/>
    <m/>
    <m/>
    <m/>
    <m/>
    <m/>
    <m/>
    <m/>
    <m/>
    <m/>
    <m/>
    <n v="703708"/>
  </r>
  <r>
    <x v="0"/>
    <x v="1"/>
    <x v="4"/>
    <x v="0"/>
    <m/>
    <m/>
    <m/>
    <n v="1893561"/>
    <n v="635495332"/>
    <m/>
    <n v="165402239"/>
    <n v="3099979"/>
    <n v="4345996"/>
    <m/>
    <n v="280148"/>
    <n v="6284"/>
    <n v="1418361"/>
    <n v="105856"/>
    <n v="64.319999999999993"/>
    <m/>
    <m/>
    <m/>
    <m/>
    <m/>
    <m/>
    <m/>
    <m/>
    <m/>
    <m/>
    <m/>
    <m/>
    <m/>
    <m/>
    <m/>
    <n v="152640"/>
  </r>
  <r>
    <x v="0"/>
    <x v="0"/>
    <x v="5"/>
    <x v="0"/>
    <m/>
    <m/>
    <m/>
    <n v="965620"/>
    <n v="445274975"/>
    <m/>
    <n v="133447188"/>
    <n v="2335235"/>
    <n v="3702482"/>
    <m/>
    <n v="1177"/>
    <n v="2627"/>
    <n v="1418361"/>
    <n v="300624"/>
    <n v="64.739999999999995"/>
    <m/>
    <m/>
    <m/>
    <m/>
    <m/>
    <m/>
    <m/>
    <m/>
    <m/>
    <m/>
    <m/>
    <m/>
    <m/>
    <m/>
    <m/>
    <n v="128597"/>
  </r>
  <r>
    <x v="0"/>
    <x v="0"/>
    <x v="6"/>
    <x v="0"/>
    <m/>
    <m/>
    <m/>
    <n v="1539995"/>
    <n v="561139653"/>
    <n v="34457494"/>
    <n v="147565939"/>
    <n v="3815179"/>
    <n v="4458474"/>
    <m/>
    <n v="135038"/>
    <n v="2627"/>
    <n v="1418361"/>
    <n v="945807"/>
    <n v="64.540000000000006"/>
    <m/>
    <m/>
    <m/>
    <m/>
    <m/>
    <m/>
    <m/>
    <m/>
    <m/>
    <m/>
    <m/>
    <m/>
    <m/>
    <m/>
    <m/>
    <n v="762182"/>
  </r>
  <r>
    <x v="0"/>
    <x v="0"/>
    <x v="7"/>
    <x v="0"/>
    <m/>
    <m/>
    <m/>
    <n v="792329"/>
    <n v="448202354"/>
    <n v="40839484"/>
    <n v="110760227"/>
    <n v="2441821"/>
    <n v="3753072"/>
    <m/>
    <n v="1177"/>
    <n v="2627"/>
    <n v="1418361"/>
    <n v="127570"/>
    <n v="67.88"/>
    <m/>
    <m/>
    <m/>
    <m/>
    <m/>
    <m/>
    <m/>
    <m/>
    <m/>
    <m/>
    <m/>
    <m/>
    <m/>
    <m/>
    <m/>
    <n v="126462"/>
  </r>
  <r>
    <x v="0"/>
    <x v="0"/>
    <x v="8"/>
    <x v="0"/>
    <m/>
    <m/>
    <m/>
    <n v="1302701"/>
    <n v="590110914"/>
    <m/>
    <n v="152764232"/>
    <n v="4092640"/>
    <n v="3913266"/>
    <m/>
    <n v="1177"/>
    <n v="22022"/>
    <n v="1418361"/>
    <n v="105856"/>
    <n v="65.11"/>
    <m/>
    <m/>
    <m/>
    <m/>
    <m/>
    <m/>
    <m/>
    <m/>
    <m/>
    <m/>
    <m/>
    <m/>
    <m/>
    <m/>
    <m/>
    <n v="429328"/>
  </r>
  <r>
    <x v="0"/>
    <x v="1"/>
    <x v="9"/>
    <x v="0"/>
    <m/>
    <m/>
    <m/>
    <n v="872491"/>
    <n v="379392302"/>
    <m/>
    <n v="87786467"/>
    <n v="2289009"/>
    <n v="3511124"/>
    <m/>
    <n v="1177"/>
    <n v="2768"/>
    <n v="1418361"/>
    <n v="105856"/>
    <n v="63.53"/>
    <m/>
    <m/>
    <m/>
    <m/>
    <m/>
    <m/>
    <m/>
    <m/>
    <m/>
    <m/>
    <m/>
    <m/>
    <m/>
    <m/>
    <m/>
    <n v="111959"/>
  </r>
  <r>
    <x v="0"/>
    <x v="1"/>
    <x v="10"/>
    <x v="0"/>
    <m/>
    <m/>
    <m/>
    <n v="1413635"/>
    <n v="605609005"/>
    <n v="32309800"/>
    <n v="129356588"/>
    <n v="3762093"/>
    <n v="4866331"/>
    <m/>
    <n v="717088"/>
    <n v="2627"/>
    <n v="1418361"/>
    <n v="105856"/>
    <n v="65.52"/>
    <m/>
    <m/>
    <m/>
    <m/>
    <m/>
    <m/>
    <m/>
    <m/>
    <m/>
    <m/>
    <m/>
    <m/>
    <m/>
    <m/>
    <m/>
    <n v="178606"/>
  </r>
  <r>
    <x v="0"/>
    <x v="1"/>
    <x v="11"/>
    <x v="0"/>
    <m/>
    <m/>
    <m/>
    <n v="2053474"/>
    <n v="716929579"/>
    <m/>
    <n v="289840128"/>
    <n v="3024105"/>
    <n v="4373571"/>
    <m/>
    <n v="1421186"/>
    <n v="4454"/>
    <n v="1418361"/>
    <n v="105856"/>
    <n v="62.15"/>
    <m/>
    <m/>
    <m/>
    <m/>
    <m/>
    <m/>
    <m/>
    <m/>
    <m/>
    <m/>
    <m/>
    <m/>
    <m/>
    <m/>
    <m/>
    <n v="135522"/>
  </r>
  <r>
    <x v="0"/>
    <x v="1"/>
    <x v="12"/>
    <x v="0"/>
    <m/>
    <m/>
    <m/>
    <n v="1648064"/>
    <n v="565758346"/>
    <m/>
    <n v="163541992"/>
    <n v="2661405"/>
    <n v="3944794"/>
    <m/>
    <n v="604457"/>
    <n v="2627"/>
    <n v="1418361"/>
    <n v="105856"/>
    <n v="63.53"/>
    <m/>
    <m/>
    <m/>
    <m/>
    <m/>
    <m/>
    <m/>
    <m/>
    <m/>
    <m/>
    <m/>
    <m/>
    <m/>
    <m/>
    <m/>
    <n v="106477"/>
  </r>
  <r>
    <x v="0"/>
    <x v="1"/>
    <x v="13"/>
    <x v="0"/>
    <m/>
    <m/>
    <m/>
    <n v="1516964"/>
    <n v="623856772"/>
    <m/>
    <m/>
    <n v="20962330"/>
    <n v="3659691"/>
    <m/>
    <n v="1177"/>
    <n v="2627"/>
    <n v="1418361"/>
    <n v="105856"/>
    <n v="79.709999999999994"/>
    <m/>
    <m/>
    <m/>
    <m/>
    <m/>
    <m/>
    <m/>
    <m/>
    <m/>
    <m/>
    <m/>
    <m/>
    <m/>
    <m/>
    <m/>
    <n v="106477"/>
  </r>
  <r>
    <x v="0"/>
    <x v="1"/>
    <x v="14"/>
    <x v="0"/>
    <m/>
    <m/>
    <m/>
    <n v="1571460"/>
    <n v="424607949"/>
    <m/>
    <n v="106362083"/>
    <n v="2085993"/>
    <n v="3833163"/>
    <m/>
    <n v="1177"/>
    <n v="2627"/>
    <n v="1418361"/>
    <n v="105856"/>
    <n v="62.39"/>
    <m/>
    <m/>
    <m/>
    <m/>
    <m/>
    <m/>
    <m/>
    <m/>
    <m/>
    <m/>
    <m/>
    <m/>
    <m/>
    <m/>
    <m/>
    <n v="128501"/>
  </r>
  <r>
    <x v="0"/>
    <x v="0"/>
    <x v="15"/>
    <x v="0"/>
    <m/>
    <m/>
    <m/>
    <n v="1354935"/>
    <n v="502486188"/>
    <n v="50985991"/>
    <n v="149502115"/>
    <n v="2645847"/>
    <n v="3961990"/>
    <m/>
    <n v="1177"/>
    <n v="2627"/>
    <n v="1418361"/>
    <n v="105856"/>
    <n v="63.89"/>
    <m/>
    <m/>
    <m/>
    <m/>
    <m/>
    <m/>
    <m/>
    <m/>
    <m/>
    <m/>
    <m/>
    <m/>
    <m/>
    <m/>
    <m/>
    <n v="215825"/>
  </r>
  <r>
    <x v="0"/>
    <x v="0"/>
    <x v="16"/>
    <x v="0"/>
    <m/>
    <m/>
    <m/>
    <n v="1130284"/>
    <n v="414631577"/>
    <m/>
    <n v="89154916"/>
    <n v="2012819"/>
    <n v="3678664"/>
    <m/>
    <n v="6048"/>
    <n v="2627"/>
    <n v="1418361"/>
    <n v="105856"/>
    <n v="65.81"/>
    <m/>
    <m/>
    <m/>
    <m/>
    <m/>
    <m/>
    <m/>
    <m/>
    <m/>
    <m/>
    <m/>
    <m/>
    <m/>
    <m/>
    <m/>
    <n v="440196"/>
  </r>
  <r>
    <x v="0"/>
    <x v="1"/>
    <x v="17"/>
    <x v="0"/>
    <m/>
    <m/>
    <m/>
    <n v="1513128"/>
    <n v="462481864"/>
    <m/>
    <n v="239592238"/>
    <n v="2129447"/>
    <n v="3877242"/>
    <m/>
    <n v="1177"/>
    <n v="2627"/>
    <n v="1418361"/>
    <n v="105856"/>
    <n v="62.28"/>
    <m/>
    <m/>
    <m/>
    <m/>
    <m/>
    <m/>
    <m/>
    <m/>
    <m/>
    <m/>
    <m/>
    <m/>
    <m/>
    <m/>
    <m/>
    <n v="425675"/>
  </r>
  <r>
    <x v="0"/>
    <x v="1"/>
    <x v="18"/>
    <x v="0"/>
    <m/>
    <m/>
    <m/>
    <n v="866490"/>
    <n v="333876062"/>
    <m/>
    <n v="72220579"/>
    <n v="1547186"/>
    <n v="3652889"/>
    <m/>
    <n v="1177"/>
    <n v="2627"/>
    <n v="1418361"/>
    <n v="105856"/>
    <n v="61.53"/>
    <m/>
    <m/>
    <m/>
    <m/>
    <m/>
    <m/>
    <m/>
    <m/>
    <m/>
    <m/>
    <m/>
    <m/>
    <m/>
    <m/>
    <m/>
    <n v="106477"/>
  </r>
  <r>
    <x v="0"/>
    <x v="0"/>
    <x v="19"/>
    <x v="0"/>
    <m/>
    <m/>
    <m/>
    <n v="1360964"/>
    <n v="491172097"/>
    <n v="8667246"/>
    <n v="196297095"/>
    <n v="1848880"/>
    <n v="3817997"/>
    <m/>
    <n v="37040"/>
    <n v="2627"/>
    <n v="1418361"/>
    <n v="105856"/>
    <n v="60.85"/>
    <m/>
    <m/>
    <m/>
    <m/>
    <m/>
    <m/>
    <m/>
    <m/>
    <m/>
    <m/>
    <m/>
    <m/>
    <m/>
    <m/>
    <m/>
    <n v="173606"/>
  </r>
  <r>
    <x v="0"/>
    <x v="1"/>
    <x v="20"/>
    <x v="0"/>
    <m/>
    <m/>
    <m/>
    <n v="1231330"/>
    <n v="341460889"/>
    <m/>
    <n v="84566861"/>
    <n v="1573932"/>
    <n v="3330272"/>
    <m/>
    <n v="1177"/>
    <n v="2627"/>
    <n v="1418361"/>
    <n v="105856"/>
    <n v="57.02"/>
    <m/>
    <m/>
    <m/>
    <m/>
    <m/>
    <m/>
    <m/>
    <m/>
    <m/>
    <m/>
    <m/>
    <m/>
    <m/>
    <m/>
    <m/>
    <n v="124750"/>
  </r>
  <r>
    <x v="0"/>
    <x v="1"/>
    <x v="21"/>
    <x v="0"/>
    <m/>
    <m/>
    <m/>
    <n v="1391359"/>
    <n v="430115689"/>
    <m/>
    <n v="112668518"/>
    <n v="1836249"/>
    <n v="3268569"/>
    <m/>
    <n v="1177"/>
    <n v="1803"/>
    <n v="1321018"/>
    <n v="105856"/>
    <n v="60.21"/>
    <m/>
    <m/>
    <m/>
    <m/>
    <m/>
    <m/>
    <m/>
    <m/>
    <m/>
    <m/>
    <m/>
    <m/>
    <m/>
    <m/>
    <m/>
    <n v="182454"/>
  </r>
  <r>
    <x v="0"/>
    <x v="0"/>
    <x v="0"/>
    <x v="1"/>
    <n v="21052957"/>
    <n v="0"/>
    <n v="1510000"/>
    <n v="33452480"/>
    <m/>
    <m/>
    <m/>
    <m/>
    <m/>
    <m/>
    <m/>
    <m/>
    <m/>
    <m/>
    <m/>
    <m/>
    <n v="12.23"/>
    <n v="8.41"/>
    <m/>
    <m/>
    <m/>
    <m/>
    <m/>
    <n v="39.51"/>
    <n v="100.77"/>
    <n v="109.08"/>
    <n v="89.34"/>
    <n v="87.63"/>
    <n v="73.41"/>
    <n v="56.25"/>
    <m/>
  </r>
  <r>
    <x v="0"/>
    <x v="1"/>
    <x v="1"/>
    <x v="1"/>
    <n v="20170884"/>
    <n v="0"/>
    <n v="994486"/>
    <n v="40989638"/>
    <m/>
    <m/>
    <m/>
    <m/>
    <m/>
    <m/>
    <m/>
    <m/>
    <m/>
    <m/>
    <m/>
    <m/>
    <n v="12.27"/>
    <n v="7.35"/>
    <m/>
    <m/>
    <m/>
    <m/>
    <m/>
    <n v="18.11"/>
    <n v="94.96"/>
    <n v="100.62"/>
    <n v="125.46"/>
    <n v="78.5"/>
    <n v="65.63"/>
    <n v="83.94"/>
    <m/>
  </r>
  <r>
    <x v="0"/>
    <x v="0"/>
    <x v="2"/>
    <x v="1"/>
    <n v="32132128"/>
    <n v="0"/>
    <n v="2150592"/>
    <n v="57146209"/>
    <m/>
    <m/>
    <m/>
    <m/>
    <m/>
    <m/>
    <m/>
    <m/>
    <m/>
    <m/>
    <m/>
    <m/>
    <n v="13.78"/>
    <n v="7.81"/>
    <m/>
    <m/>
    <m/>
    <m/>
    <m/>
    <n v="32.65"/>
    <n v="101.64"/>
    <n v="107.27"/>
    <n v="106.4"/>
    <n v="87.57"/>
    <n v="80.680000000000007"/>
    <n v="74.349999999999994"/>
    <m/>
  </r>
  <r>
    <x v="0"/>
    <x v="0"/>
    <x v="3"/>
    <x v="1"/>
    <n v="30559517"/>
    <n v="0"/>
    <n v="0"/>
    <n v="54063653"/>
    <m/>
    <m/>
    <m/>
    <m/>
    <m/>
    <m/>
    <m/>
    <m/>
    <m/>
    <m/>
    <m/>
    <m/>
    <n v="12.91"/>
    <n v="7.71"/>
    <m/>
    <m/>
    <m/>
    <m/>
    <m/>
    <n v="50.21"/>
    <n v="98.76"/>
    <n v="103.41"/>
    <n v="85.29"/>
    <n v="86.22"/>
    <n v="75.38"/>
    <n v="60.7"/>
    <m/>
  </r>
  <r>
    <x v="0"/>
    <x v="1"/>
    <x v="4"/>
    <x v="1"/>
    <n v="15544060"/>
    <n v="0"/>
    <n v="1764480"/>
    <n v="86521759"/>
    <m/>
    <m/>
    <m/>
    <m/>
    <m/>
    <m/>
    <m/>
    <m/>
    <m/>
    <m/>
    <m/>
    <m/>
    <n v="13.85"/>
    <n v="7.38"/>
    <m/>
    <m/>
    <m/>
    <m/>
    <m/>
    <n v="40.229999999999997"/>
    <n v="103.3"/>
    <n v="99.31"/>
    <n v="105.53"/>
    <n v="88.21"/>
    <n v="68.87"/>
    <n v="71.97"/>
    <m/>
  </r>
  <r>
    <x v="0"/>
    <x v="0"/>
    <x v="5"/>
    <x v="1"/>
    <n v="24347984"/>
    <n v="0"/>
    <n v="1359900"/>
    <n v="27084550"/>
    <m/>
    <m/>
    <m/>
    <m/>
    <m/>
    <m/>
    <m/>
    <m/>
    <m/>
    <m/>
    <m/>
    <m/>
    <n v="12.42"/>
    <n v="8.2200000000000006"/>
    <m/>
    <m/>
    <m/>
    <m/>
    <m/>
    <n v="27.84"/>
    <n v="98.99"/>
    <n v="101.64"/>
    <n v="103.84"/>
    <n v="87.28"/>
    <n v="75.39"/>
    <n v="71.849999999999994"/>
    <m/>
  </r>
  <r>
    <x v="0"/>
    <x v="0"/>
    <x v="6"/>
    <x v="1"/>
    <n v="13295780"/>
    <n v="0"/>
    <n v="1202000"/>
    <n v="67402263"/>
    <m/>
    <m/>
    <m/>
    <m/>
    <m/>
    <m/>
    <m/>
    <m/>
    <m/>
    <m/>
    <m/>
    <m/>
    <n v="13.41"/>
    <n v="7.37"/>
    <m/>
    <m/>
    <m/>
    <m/>
    <m/>
    <n v="30.25"/>
    <n v="103.89"/>
    <n v="108.94"/>
    <n v="113.52"/>
    <n v="87.66"/>
    <n v="77.45"/>
    <n v="81.069999999999993"/>
    <m/>
  </r>
  <r>
    <x v="0"/>
    <x v="0"/>
    <x v="7"/>
    <x v="1"/>
    <n v="13644298"/>
    <n v="0"/>
    <n v="0"/>
    <n v="34233712"/>
    <m/>
    <m/>
    <m/>
    <m/>
    <m/>
    <m/>
    <m/>
    <m/>
    <m/>
    <m/>
    <m/>
    <m/>
    <n v="12.7"/>
    <n v="8.52"/>
    <m/>
    <m/>
    <m/>
    <m/>
    <m/>
    <n v="17.16"/>
    <n v="90.62"/>
    <n v="105.5"/>
    <n v="115.44"/>
    <n v="81.17"/>
    <n v="81.48"/>
    <n v="87.29"/>
    <m/>
  </r>
  <r>
    <x v="0"/>
    <x v="0"/>
    <x v="8"/>
    <x v="1"/>
    <n v="11436850"/>
    <n v="0"/>
    <n v="0"/>
    <n v="62230038"/>
    <m/>
    <m/>
    <m/>
    <m/>
    <m/>
    <m/>
    <m/>
    <m/>
    <m/>
    <m/>
    <m/>
    <m/>
    <n v="13.16"/>
    <n v="6.94"/>
    <m/>
    <m/>
    <m/>
    <m/>
    <m/>
    <n v="37.409999999999997"/>
    <n v="99.73"/>
    <n v="101.55"/>
    <n v="97.22"/>
    <n v="84.28"/>
    <n v="73.459999999999994"/>
    <n v="68.010000000000005"/>
    <m/>
  </r>
  <r>
    <x v="0"/>
    <x v="1"/>
    <x v="9"/>
    <x v="1"/>
    <n v="16015546"/>
    <n v="0"/>
    <n v="2269750"/>
    <n v="17235863"/>
    <m/>
    <m/>
    <m/>
    <m/>
    <m/>
    <m/>
    <m/>
    <m/>
    <m/>
    <m/>
    <m/>
    <m/>
    <n v="13.11"/>
    <n v="6.6"/>
    <m/>
    <m/>
    <m/>
    <m/>
    <m/>
    <n v="18.48"/>
    <n v="100.91"/>
    <n v="105.95"/>
    <n v="106.16"/>
    <n v="82.95"/>
    <n v="72.510000000000005"/>
    <n v="67.97"/>
    <m/>
  </r>
  <r>
    <x v="0"/>
    <x v="1"/>
    <x v="10"/>
    <x v="1"/>
    <n v="24404844"/>
    <n v="0"/>
    <n v="1893930"/>
    <n v="45150775"/>
    <m/>
    <m/>
    <m/>
    <m/>
    <m/>
    <m/>
    <m/>
    <m/>
    <m/>
    <m/>
    <m/>
    <m/>
    <n v="12.82"/>
    <n v="7.12"/>
    <m/>
    <m/>
    <m/>
    <m/>
    <m/>
    <n v="20.91"/>
    <n v="103.15"/>
    <n v="108.12"/>
    <n v="97.24"/>
    <n v="87.25"/>
    <n v="73.930000000000007"/>
    <n v="65.34"/>
    <m/>
  </r>
  <r>
    <x v="0"/>
    <x v="1"/>
    <x v="11"/>
    <x v="1"/>
    <n v="38478016"/>
    <n v="0"/>
    <n v="3449219"/>
    <n v="79453589"/>
    <m/>
    <m/>
    <m/>
    <m/>
    <m/>
    <m/>
    <m/>
    <m/>
    <m/>
    <m/>
    <m/>
    <m/>
    <n v="12.57"/>
    <n v="6.73"/>
    <m/>
    <m/>
    <m/>
    <m/>
    <m/>
    <n v="18.62"/>
    <n v="108.5"/>
    <n v="100.67"/>
    <n v="84.76"/>
    <n v="93.43"/>
    <n v="70.56"/>
    <n v="58.76"/>
    <m/>
  </r>
  <r>
    <x v="0"/>
    <x v="1"/>
    <x v="12"/>
    <x v="1"/>
    <n v="13632787"/>
    <n v="0"/>
    <n v="652374"/>
    <n v="54040080"/>
    <m/>
    <m/>
    <m/>
    <m/>
    <m/>
    <m/>
    <m/>
    <m/>
    <m/>
    <m/>
    <m/>
    <m/>
    <n v="13.31"/>
    <n v="7.81"/>
    <m/>
    <m/>
    <m/>
    <m/>
    <m/>
    <n v="32.57"/>
    <n v="99.22"/>
    <n v="101.27"/>
    <n v="115.52"/>
    <n v="83.66"/>
    <n v="69.239999999999995"/>
    <n v="82.8"/>
    <m/>
  </r>
  <r>
    <x v="0"/>
    <x v="1"/>
    <x v="13"/>
    <x v="1"/>
    <n v="13816233"/>
    <n v="0"/>
    <n v="0"/>
    <n v="71743611"/>
    <m/>
    <m/>
    <m/>
    <m/>
    <m/>
    <m/>
    <m/>
    <m/>
    <m/>
    <m/>
    <m/>
    <m/>
    <n v="16.399999999999999"/>
    <n v="11.58"/>
    <m/>
    <m/>
    <m/>
    <m/>
    <m/>
    <n v="37.049999999999997"/>
    <n v="104.16"/>
    <n v="109.22"/>
    <n v="120.03"/>
    <n v="90.37"/>
    <n v="74.58"/>
    <n v="81.319999999999993"/>
    <m/>
  </r>
  <r>
    <x v="0"/>
    <x v="1"/>
    <x v="14"/>
    <x v="1"/>
    <n v="11466176"/>
    <n v="0"/>
    <n v="851673"/>
    <n v="35625751"/>
    <m/>
    <m/>
    <m/>
    <m/>
    <m/>
    <m/>
    <m/>
    <m/>
    <m/>
    <m/>
    <m/>
    <m/>
    <n v="13.18"/>
    <n v="7.59"/>
    <m/>
    <m/>
    <m/>
    <m/>
    <m/>
    <n v="26.36"/>
    <n v="99.9"/>
    <n v="107.89"/>
    <n v="98.48"/>
    <n v="86.07"/>
    <n v="74.069999999999993"/>
    <n v="66.56"/>
    <m/>
  </r>
  <r>
    <x v="0"/>
    <x v="0"/>
    <x v="15"/>
    <x v="1"/>
    <n v="22572147"/>
    <n v="0"/>
    <n v="1457865"/>
    <n v="63959636"/>
    <m/>
    <m/>
    <m/>
    <m/>
    <m/>
    <m/>
    <m/>
    <m/>
    <m/>
    <m/>
    <m/>
    <m/>
    <n v="12.28"/>
    <n v="7.3"/>
    <m/>
    <m/>
    <m/>
    <m/>
    <m/>
    <n v="15.23"/>
    <n v="99.83"/>
    <n v="105.59"/>
    <n v="80.72"/>
    <n v="84.8"/>
    <n v="77.86"/>
    <n v="59.91"/>
    <m/>
  </r>
  <r>
    <x v="0"/>
    <x v="0"/>
    <x v="16"/>
    <x v="1"/>
    <n v="18695809"/>
    <n v="0"/>
    <n v="2373526"/>
    <n v="31707437"/>
    <m/>
    <m/>
    <m/>
    <m/>
    <m/>
    <m/>
    <m/>
    <m/>
    <m/>
    <m/>
    <m/>
    <m/>
    <n v="12.48"/>
    <n v="7.89"/>
    <m/>
    <m/>
    <m/>
    <m/>
    <m/>
    <n v="27.47"/>
    <n v="93.78"/>
    <n v="102.83"/>
    <n v="100.09"/>
    <n v="83.88"/>
    <n v="78.430000000000007"/>
    <n v="73.599999999999994"/>
    <m/>
  </r>
  <r>
    <x v="0"/>
    <x v="1"/>
    <x v="17"/>
    <x v="1"/>
    <n v="37583734"/>
    <n v="0"/>
    <n v="2613808"/>
    <n v="44972007"/>
    <m/>
    <m/>
    <m/>
    <m/>
    <m/>
    <m/>
    <m/>
    <m/>
    <m/>
    <m/>
    <m/>
    <m/>
    <n v="13.06"/>
    <n v="6.34"/>
    <m/>
    <m/>
    <m/>
    <m/>
    <m/>
    <n v="31.63"/>
    <n v="109.86"/>
    <n v="103.73"/>
    <n v="102.54"/>
    <n v="83.67"/>
    <n v="65.040000000000006"/>
    <n v="64.2"/>
    <m/>
  </r>
  <r>
    <x v="0"/>
    <x v="1"/>
    <x v="18"/>
    <x v="1"/>
    <n v="20408504"/>
    <n v="0"/>
    <n v="3030000"/>
    <n v="12483505"/>
    <m/>
    <m/>
    <m/>
    <m/>
    <m/>
    <m/>
    <m/>
    <m/>
    <m/>
    <m/>
    <m/>
    <m/>
    <n v="12.96"/>
    <n v="6.25"/>
    <m/>
    <m/>
    <m/>
    <m/>
    <m/>
    <n v="28.26"/>
    <n v="102.32"/>
    <n v="108.1"/>
    <n v="109.85"/>
    <n v="84.27"/>
    <n v="73.34"/>
    <n v="77.459999999999994"/>
    <m/>
  </r>
  <r>
    <x v="0"/>
    <x v="0"/>
    <x v="19"/>
    <x v="1"/>
    <n v="26178573"/>
    <n v="0"/>
    <n v="940516"/>
    <n v="61372487"/>
    <m/>
    <m/>
    <m/>
    <m/>
    <m/>
    <m/>
    <m/>
    <m/>
    <m/>
    <m/>
    <m/>
    <m/>
    <n v="12.7"/>
    <n v="7.08"/>
    <m/>
    <m/>
    <m/>
    <m/>
    <m/>
    <n v="17.170000000000002"/>
    <n v="102.9"/>
    <n v="108.76"/>
    <n v="105.14"/>
    <n v="87.93"/>
    <n v="79.91"/>
    <n v="75.89"/>
    <m/>
  </r>
  <r>
    <x v="0"/>
    <x v="1"/>
    <x v="20"/>
    <x v="1"/>
    <n v="11597843"/>
    <n v="0"/>
    <n v="1001862"/>
    <n v="36081616"/>
    <m/>
    <m/>
    <m/>
    <m/>
    <m/>
    <m/>
    <m/>
    <m/>
    <m/>
    <m/>
    <m/>
    <m/>
    <n v="13.14"/>
    <n v="6.65"/>
    <m/>
    <m/>
    <m/>
    <m/>
    <m/>
    <n v="66.739999999999995"/>
    <n v="98.72"/>
    <n v="105.8"/>
    <n v="109.56"/>
    <n v="85.16"/>
    <n v="72.83"/>
    <n v="72.41"/>
    <m/>
  </r>
  <r>
    <x v="0"/>
    <x v="1"/>
    <x v="21"/>
    <x v="1"/>
    <n v="12291281"/>
    <n v="0"/>
    <n v="3249000"/>
    <n v="35059841"/>
    <m/>
    <m/>
    <m/>
    <m/>
    <m/>
    <m/>
    <m/>
    <m/>
    <m/>
    <m/>
    <m/>
    <m/>
    <n v="12.78"/>
    <n v="6.87"/>
    <m/>
    <m/>
    <m/>
    <m/>
    <m/>
    <n v="84.32"/>
    <n v="105.34"/>
    <n v="93.63"/>
    <n v="65.010000000000005"/>
    <n v="86.24"/>
    <n v="63.72"/>
    <n v="44.13"/>
    <m/>
  </r>
  <r>
    <x v="0"/>
    <x v="0"/>
    <x v="0"/>
    <x v="2"/>
    <n v="20618561"/>
    <n v="2820995"/>
    <n v="61898306"/>
    <n v="40842191"/>
    <m/>
    <m/>
    <m/>
    <m/>
    <m/>
    <m/>
    <m/>
    <m/>
    <m/>
    <m/>
    <m/>
    <n v="61.48"/>
    <m/>
    <m/>
    <m/>
    <m/>
    <m/>
    <m/>
    <m/>
    <m/>
    <m/>
    <m/>
    <m/>
    <m/>
    <m/>
    <m/>
    <m/>
  </r>
  <r>
    <x v="0"/>
    <x v="1"/>
    <x v="1"/>
    <x v="2"/>
    <n v="7848247"/>
    <n v="53777393"/>
    <n v="7157163"/>
    <n v="30404364"/>
    <m/>
    <m/>
    <m/>
    <m/>
    <m/>
    <m/>
    <m/>
    <m/>
    <m/>
    <m/>
    <m/>
    <n v="64.61"/>
    <m/>
    <m/>
    <m/>
    <m/>
    <m/>
    <m/>
    <m/>
    <m/>
    <m/>
    <m/>
    <m/>
    <m/>
    <m/>
    <m/>
    <m/>
  </r>
  <r>
    <x v="0"/>
    <x v="0"/>
    <x v="2"/>
    <x v="2"/>
    <n v="14682424"/>
    <n v="3303736"/>
    <n v="48131888"/>
    <n v="38088727"/>
    <m/>
    <m/>
    <m/>
    <m/>
    <m/>
    <m/>
    <m/>
    <m/>
    <m/>
    <m/>
    <m/>
    <n v="65.290000000000006"/>
    <m/>
    <m/>
    <m/>
    <m/>
    <m/>
    <m/>
    <m/>
    <m/>
    <m/>
    <m/>
    <m/>
    <m/>
    <m/>
    <m/>
    <m/>
  </r>
  <r>
    <x v="0"/>
    <x v="0"/>
    <x v="3"/>
    <x v="2"/>
    <n v="17565067"/>
    <n v="4389836"/>
    <n v="0"/>
    <n v="27945437"/>
    <m/>
    <m/>
    <m/>
    <m/>
    <m/>
    <m/>
    <m/>
    <m/>
    <m/>
    <m/>
    <m/>
    <n v="65.2"/>
    <m/>
    <m/>
    <m/>
    <m/>
    <m/>
    <m/>
    <m/>
    <m/>
    <m/>
    <m/>
    <m/>
    <m/>
    <m/>
    <m/>
    <m/>
  </r>
  <r>
    <x v="0"/>
    <x v="1"/>
    <x v="4"/>
    <x v="2"/>
    <n v="21644097"/>
    <n v="3322112"/>
    <n v="0"/>
    <n v="43004241"/>
    <m/>
    <m/>
    <m/>
    <m/>
    <m/>
    <m/>
    <m/>
    <m/>
    <m/>
    <m/>
    <m/>
    <n v="64.63"/>
    <m/>
    <m/>
    <m/>
    <m/>
    <m/>
    <m/>
    <m/>
    <m/>
    <m/>
    <m/>
    <m/>
    <m/>
    <m/>
    <m/>
    <m/>
  </r>
  <r>
    <x v="0"/>
    <x v="0"/>
    <x v="5"/>
    <x v="2"/>
    <n v="11464113"/>
    <n v="727598"/>
    <n v="35302424"/>
    <n v="15900302"/>
    <m/>
    <m/>
    <m/>
    <m/>
    <m/>
    <m/>
    <m/>
    <m/>
    <m/>
    <m/>
    <m/>
    <n v="67.069999999999993"/>
    <m/>
    <m/>
    <m/>
    <m/>
    <m/>
    <m/>
    <m/>
    <m/>
    <m/>
    <m/>
    <m/>
    <m/>
    <m/>
    <m/>
    <m/>
  </r>
  <r>
    <x v="0"/>
    <x v="0"/>
    <x v="6"/>
    <x v="2"/>
    <n v="16173723"/>
    <n v="38068162"/>
    <n v="23591455"/>
    <n v="31596015"/>
    <m/>
    <m/>
    <m/>
    <m/>
    <m/>
    <m/>
    <m/>
    <m/>
    <m/>
    <m/>
    <m/>
    <n v="67.03"/>
    <m/>
    <m/>
    <m/>
    <m/>
    <m/>
    <m/>
    <m/>
    <m/>
    <m/>
    <m/>
    <m/>
    <m/>
    <m/>
    <m/>
    <m/>
  </r>
  <r>
    <x v="0"/>
    <x v="0"/>
    <x v="7"/>
    <x v="2"/>
    <n v="13957515"/>
    <n v="1665791"/>
    <n v="0"/>
    <n v="21100158"/>
    <m/>
    <m/>
    <m/>
    <m/>
    <m/>
    <m/>
    <m/>
    <m/>
    <m/>
    <m/>
    <m/>
    <n v="68.040000000000006"/>
    <m/>
    <m/>
    <m/>
    <m/>
    <m/>
    <m/>
    <m/>
    <m/>
    <m/>
    <m/>
    <m/>
    <m/>
    <m/>
    <m/>
    <m/>
  </r>
  <r>
    <x v="0"/>
    <x v="0"/>
    <x v="8"/>
    <x v="2"/>
    <n v="16720248"/>
    <n v="22550969"/>
    <n v="0"/>
    <n v="35132737"/>
    <m/>
    <m/>
    <m/>
    <m/>
    <m/>
    <m/>
    <m/>
    <m/>
    <m/>
    <m/>
    <m/>
    <n v="67.239999999999995"/>
    <m/>
    <m/>
    <m/>
    <m/>
    <m/>
    <m/>
    <m/>
    <m/>
    <m/>
    <m/>
    <m/>
    <m/>
    <m/>
    <m/>
    <m/>
  </r>
  <r>
    <x v="0"/>
    <x v="1"/>
    <x v="9"/>
    <x v="2"/>
    <n v="20596249"/>
    <n v="1940753"/>
    <n v="34888334"/>
    <n v="10414190"/>
    <m/>
    <m/>
    <m/>
    <m/>
    <m/>
    <m/>
    <m/>
    <m/>
    <m/>
    <m/>
    <m/>
    <n v="67.08"/>
    <m/>
    <m/>
    <m/>
    <m/>
    <m/>
    <m/>
    <m/>
    <m/>
    <m/>
    <m/>
    <m/>
    <m/>
    <m/>
    <m/>
    <m/>
  </r>
  <r>
    <x v="0"/>
    <x v="1"/>
    <x v="10"/>
    <x v="2"/>
    <n v="17790606"/>
    <n v="35633997"/>
    <n v="23640921"/>
    <n v="29632561"/>
    <m/>
    <m/>
    <m/>
    <m/>
    <m/>
    <m/>
    <m/>
    <m/>
    <m/>
    <m/>
    <m/>
    <n v="65.13"/>
    <m/>
    <m/>
    <m/>
    <m/>
    <m/>
    <m/>
    <m/>
    <m/>
    <m/>
    <m/>
    <m/>
    <m/>
    <m/>
    <m/>
    <m/>
  </r>
  <r>
    <x v="0"/>
    <x v="1"/>
    <x v="11"/>
    <x v="2"/>
    <n v="32592080"/>
    <n v="4506557"/>
    <n v="23268825"/>
    <n v="54135886"/>
    <m/>
    <m/>
    <m/>
    <m/>
    <m/>
    <m/>
    <m/>
    <m/>
    <m/>
    <m/>
    <m/>
    <n v="66.42"/>
    <m/>
    <m/>
    <m/>
    <m/>
    <m/>
    <m/>
    <m/>
    <m/>
    <m/>
    <m/>
    <m/>
    <m/>
    <m/>
    <m/>
    <m/>
  </r>
  <r>
    <x v="0"/>
    <x v="1"/>
    <x v="12"/>
    <x v="2"/>
    <n v="35225274"/>
    <n v="2593957"/>
    <n v="22873255"/>
    <n v="33474644"/>
    <m/>
    <m/>
    <m/>
    <m/>
    <m/>
    <m/>
    <m/>
    <m/>
    <m/>
    <m/>
    <m/>
    <n v="66.959999999999994"/>
    <m/>
    <m/>
    <m/>
    <m/>
    <m/>
    <m/>
    <m/>
    <m/>
    <m/>
    <m/>
    <m/>
    <m/>
    <m/>
    <m/>
    <m/>
  </r>
  <r>
    <x v="0"/>
    <x v="1"/>
    <x v="13"/>
    <x v="2"/>
    <n v="26510298"/>
    <n v="1620087"/>
    <n v="0"/>
    <n v="10796377"/>
    <m/>
    <m/>
    <m/>
    <m/>
    <m/>
    <m/>
    <m/>
    <m/>
    <m/>
    <m/>
    <m/>
    <n v="69.55"/>
    <m/>
    <m/>
    <m/>
    <m/>
    <m/>
    <m/>
    <m/>
    <m/>
    <m/>
    <m/>
    <m/>
    <m/>
    <m/>
    <m/>
    <m/>
  </r>
  <r>
    <x v="0"/>
    <x v="1"/>
    <x v="14"/>
    <x v="2"/>
    <n v="21251925"/>
    <n v="1239498"/>
    <n v="0"/>
    <n v="19837425"/>
    <m/>
    <m/>
    <m/>
    <m/>
    <m/>
    <m/>
    <m/>
    <m/>
    <m/>
    <m/>
    <m/>
    <n v="64.599999999999994"/>
    <m/>
    <m/>
    <m/>
    <m/>
    <m/>
    <m/>
    <m/>
    <m/>
    <m/>
    <m/>
    <m/>
    <m/>
    <m/>
    <m/>
    <m/>
  </r>
  <r>
    <x v="0"/>
    <x v="0"/>
    <x v="15"/>
    <x v="2"/>
    <n v="9682238"/>
    <n v="16661694"/>
    <n v="23023006"/>
    <n v="19371641"/>
    <m/>
    <m/>
    <m/>
    <m/>
    <m/>
    <m/>
    <m/>
    <m/>
    <m/>
    <m/>
    <m/>
    <n v="67.38"/>
    <m/>
    <m/>
    <m/>
    <m/>
    <m/>
    <m/>
    <m/>
    <m/>
    <m/>
    <m/>
    <m/>
    <m/>
    <m/>
    <m/>
    <m/>
  </r>
  <r>
    <x v="0"/>
    <x v="0"/>
    <x v="16"/>
    <x v="2"/>
    <n v="26356833"/>
    <n v="44068889"/>
    <n v="0"/>
    <n v="10736338"/>
    <m/>
    <m/>
    <m/>
    <m/>
    <m/>
    <m/>
    <m/>
    <m/>
    <m/>
    <m/>
    <m/>
    <n v="67.13"/>
    <m/>
    <m/>
    <m/>
    <m/>
    <m/>
    <m/>
    <m/>
    <m/>
    <m/>
    <m/>
    <m/>
    <m/>
    <m/>
    <m/>
    <m/>
  </r>
  <r>
    <x v="0"/>
    <x v="1"/>
    <x v="17"/>
    <x v="2"/>
    <n v="21739413"/>
    <n v="1610279"/>
    <n v="25806798"/>
    <n v="22340094"/>
    <m/>
    <m/>
    <m/>
    <m/>
    <m/>
    <m/>
    <m/>
    <m/>
    <m/>
    <m/>
    <m/>
    <n v="68.53"/>
    <m/>
    <m/>
    <m/>
    <m/>
    <m/>
    <m/>
    <m/>
    <m/>
    <m/>
    <m/>
    <m/>
    <m/>
    <m/>
    <m/>
    <m/>
  </r>
  <r>
    <x v="0"/>
    <x v="1"/>
    <x v="18"/>
    <x v="2"/>
    <n v="14705112"/>
    <n v="1580198"/>
    <n v="21483121"/>
    <n v="12665569"/>
    <m/>
    <m/>
    <m/>
    <m/>
    <m/>
    <m/>
    <m/>
    <m/>
    <m/>
    <m/>
    <m/>
    <n v="68.38"/>
    <m/>
    <m/>
    <m/>
    <m/>
    <m/>
    <m/>
    <m/>
    <m/>
    <m/>
    <m/>
    <m/>
    <m/>
    <m/>
    <m/>
    <m/>
  </r>
  <r>
    <x v="0"/>
    <x v="0"/>
    <x v="19"/>
    <x v="2"/>
    <n v="24072786"/>
    <n v="3226153"/>
    <n v="32701457"/>
    <n v="32808071"/>
    <m/>
    <m/>
    <m/>
    <m/>
    <m/>
    <m/>
    <m/>
    <m/>
    <m/>
    <m/>
    <m/>
    <n v="68.040000000000006"/>
    <m/>
    <m/>
    <m/>
    <m/>
    <m/>
    <m/>
    <m/>
    <m/>
    <m/>
    <m/>
    <m/>
    <m/>
    <m/>
    <m/>
    <m/>
  </r>
  <r>
    <x v="0"/>
    <x v="1"/>
    <x v="20"/>
    <x v="2"/>
    <n v="11152667"/>
    <n v="31938196"/>
    <n v="0"/>
    <n v="13189717"/>
    <m/>
    <m/>
    <m/>
    <m/>
    <m/>
    <m/>
    <m/>
    <m/>
    <m/>
    <m/>
    <m/>
    <n v="60.64"/>
    <m/>
    <m/>
    <m/>
    <m/>
    <m/>
    <m/>
    <m/>
    <m/>
    <m/>
    <m/>
    <m/>
    <m/>
    <m/>
    <m/>
    <m/>
  </r>
  <r>
    <x v="0"/>
    <x v="1"/>
    <x v="21"/>
    <x v="2"/>
    <n v="21771551"/>
    <n v="1483616"/>
    <n v="10334980"/>
    <n v="26051959"/>
    <m/>
    <m/>
    <m/>
    <m/>
    <m/>
    <m/>
    <m/>
    <m/>
    <m/>
    <m/>
    <m/>
    <n v="64.97"/>
    <m/>
    <m/>
    <m/>
    <m/>
    <m/>
    <m/>
    <m/>
    <m/>
    <m/>
    <m/>
    <m/>
    <m/>
    <m/>
    <m/>
    <m/>
  </r>
  <r>
    <x v="0"/>
    <x v="0"/>
    <x v="0"/>
    <x v="3"/>
    <m/>
    <n v="0"/>
    <n v="0"/>
    <n v="0"/>
    <m/>
    <m/>
    <m/>
    <m/>
    <m/>
    <m/>
    <m/>
    <m/>
    <m/>
    <m/>
    <m/>
    <m/>
    <m/>
    <m/>
    <m/>
    <m/>
    <m/>
    <m/>
    <m/>
    <m/>
    <m/>
    <m/>
    <m/>
    <m/>
    <m/>
    <m/>
    <m/>
  </r>
  <r>
    <x v="0"/>
    <x v="1"/>
    <x v="1"/>
    <x v="3"/>
    <m/>
    <n v="0"/>
    <n v="0"/>
    <n v="0"/>
    <m/>
    <m/>
    <m/>
    <m/>
    <m/>
    <m/>
    <m/>
    <m/>
    <m/>
    <m/>
    <m/>
    <m/>
    <m/>
    <m/>
    <m/>
    <m/>
    <m/>
    <m/>
    <m/>
    <m/>
    <m/>
    <m/>
    <m/>
    <m/>
    <m/>
    <m/>
    <m/>
  </r>
  <r>
    <x v="0"/>
    <x v="0"/>
    <x v="2"/>
    <x v="3"/>
    <m/>
    <n v="0"/>
    <n v="0"/>
    <n v="0"/>
    <m/>
    <m/>
    <m/>
    <m/>
    <m/>
    <m/>
    <m/>
    <m/>
    <m/>
    <m/>
    <m/>
    <m/>
    <m/>
    <m/>
    <m/>
    <m/>
    <m/>
    <m/>
    <m/>
    <m/>
    <m/>
    <m/>
    <m/>
    <m/>
    <m/>
    <m/>
    <m/>
  </r>
  <r>
    <x v="0"/>
    <x v="0"/>
    <x v="3"/>
    <x v="3"/>
    <m/>
    <n v="0"/>
    <n v="0"/>
    <n v="0"/>
    <m/>
    <m/>
    <m/>
    <m/>
    <m/>
    <m/>
    <m/>
    <m/>
    <m/>
    <m/>
    <m/>
    <m/>
    <m/>
    <m/>
    <m/>
    <m/>
    <m/>
    <m/>
    <m/>
    <m/>
    <m/>
    <m/>
    <m/>
    <m/>
    <m/>
    <m/>
    <m/>
  </r>
  <r>
    <x v="0"/>
    <x v="1"/>
    <x v="4"/>
    <x v="3"/>
    <m/>
    <n v="0"/>
    <n v="0"/>
    <n v="0"/>
    <m/>
    <m/>
    <m/>
    <m/>
    <m/>
    <m/>
    <m/>
    <m/>
    <m/>
    <m/>
    <m/>
    <m/>
    <m/>
    <m/>
    <m/>
    <m/>
    <m/>
    <m/>
    <m/>
    <m/>
    <m/>
    <m/>
    <m/>
    <m/>
    <m/>
    <m/>
    <m/>
  </r>
  <r>
    <x v="0"/>
    <x v="0"/>
    <x v="5"/>
    <x v="3"/>
    <m/>
    <n v="0"/>
    <n v="0"/>
    <n v="0"/>
    <m/>
    <m/>
    <m/>
    <m/>
    <m/>
    <m/>
    <m/>
    <m/>
    <m/>
    <m/>
    <m/>
    <m/>
    <m/>
    <m/>
    <m/>
    <m/>
    <m/>
    <m/>
    <m/>
    <m/>
    <m/>
    <m/>
    <m/>
    <m/>
    <m/>
    <m/>
    <m/>
  </r>
  <r>
    <x v="0"/>
    <x v="0"/>
    <x v="6"/>
    <x v="3"/>
    <m/>
    <n v="0"/>
    <n v="0"/>
    <n v="0"/>
    <m/>
    <m/>
    <m/>
    <m/>
    <m/>
    <m/>
    <m/>
    <m/>
    <m/>
    <m/>
    <m/>
    <m/>
    <m/>
    <m/>
    <m/>
    <m/>
    <m/>
    <m/>
    <m/>
    <m/>
    <m/>
    <m/>
    <m/>
    <m/>
    <m/>
    <m/>
    <m/>
  </r>
  <r>
    <x v="0"/>
    <x v="0"/>
    <x v="7"/>
    <x v="3"/>
    <m/>
    <n v="0"/>
    <n v="0"/>
    <n v="0"/>
    <m/>
    <m/>
    <m/>
    <m/>
    <m/>
    <m/>
    <m/>
    <m/>
    <m/>
    <m/>
    <m/>
    <m/>
    <m/>
    <m/>
    <m/>
    <m/>
    <m/>
    <m/>
    <m/>
    <m/>
    <m/>
    <m/>
    <m/>
    <m/>
    <m/>
    <m/>
    <m/>
  </r>
  <r>
    <x v="0"/>
    <x v="0"/>
    <x v="8"/>
    <x v="3"/>
    <m/>
    <n v="0"/>
    <n v="0"/>
    <n v="0"/>
    <m/>
    <m/>
    <m/>
    <m/>
    <m/>
    <m/>
    <m/>
    <m/>
    <m/>
    <m/>
    <m/>
    <m/>
    <m/>
    <m/>
    <m/>
    <m/>
    <m/>
    <m/>
    <m/>
    <m/>
    <m/>
    <m/>
    <m/>
    <m/>
    <m/>
    <m/>
    <m/>
  </r>
  <r>
    <x v="0"/>
    <x v="1"/>
    <x v="9"/>
    <x v="3"/>
    <m/>
    <n v="0"/>
    <n v="0"/>
    <n v="0"/>
    <m/>
    <m/>
    <m/>
    <m/>
    <m/>
    <m/>
    <m/>
    <m/>
    <m/>
    <m/>
    <m/>
    <m/>
    <m/>
    <m/>
    <m/>
    <m/>
    <m/>
    <m/>
    <m/>
    <m/>
    <m/>
    <m/>
    <m/>
    <m/>
    <m/>
    <m/>
    <m/>
  </r>
  <r>
    <x v="0"/>
    <x v="1"/>
    <x v="10"/>
    <x v="3"/>
    <m/>
    <n v="0"/>
    <n v="0"/>
    <n v="0"/>
    <m/>
    <m/>
    <m/>
    <m/>
    <m/>
    <m/>
    <m/>
    <m/>
    <m/>
    <m/>
    <m/>
    <m/>
    <m/>
    <m/>
    <m/>
    <m/>
    <m/>
    <m/>
    <m/>
    <m/>
    <m/>
    <m/>
    <m/>
    <m/>
    <m/>
    <m/>
    <m/>
  </r>
  <r>
    <x v="0"/>
    <x v="1"/>
    <x v="11"/>
    <x v="3"/>
    <m/>
    <n v="0"/>
    <n v="0"/>
    <n v="0"/>
    <m/>
    <m/>
    <m/>
    <m/>
    <m/>
    <m/>
    <m/>
    <m/>
    <m/>
    <m/>
    <m/>
    <m/>
    <m/>
    <m/>
    <m/>
    <m/>
    <m/>
    <m/>
    <m/>
    <m/>
    <m/>
    <m/>
    <m/>
    <m/>
    <m/>
    <m/>
    <m/>
  </r>
  <r>
    <x v="0"/>
    <x v="1"/>
    <x v="12"/>
    <x v="3"/>
    <m/>
    <n v="0"/>
    <n v="0"/>
    <n v="0"/>
    <m/>
    <m/>
    <m/>
    <m/>
    <m/>
    <m/>
    <m/>
    <m/>
    <m/>
    <m/>
    <m/>
    <m/>
    <m/>
    <m/>
    <m/>
    <m/>
    <m/>
    <m/>
    <m/>
    <m/>
    <m/>
    <m/>
    <m/>
    <m/>
    <m/>
    <m/>
    <m/>
  </r>
  <r>
    <x v="0"/>
    <x v="1"/>
    <x v="13"/>
    <x v="3"/>
    <m/>
    <n v="0"/>
    <n v="0"/>
    <n v="0"/>
    <m/>
    <m/>
    <m/>
    <m/>
    <m/>
    <m/>
    <m/>
    <m/>
    <m/>
    <m/>
    <m/>
    <m/>
    <m/>
    <m/>
    <m/>
    <m/>
    <m/>
    <m/>
    <m/>
    <m/>
    <m/>
    <m/>
    <m/>
    <m/>
    <m/>
    <m/>
    <m/>
  </r>
  <r>
    <x v="0"/>
    <x v="1"/>
    <x v="14"/>
    <x v="3"/>
    <m/>
    <n v="0"/>
    <n v="0"/>
    <n v="0"/>
    <m/>
    <m/>
    <m/>
    <m/>
    <m/>
    <m/>
    <m/>
    <m/>
    <m/>
    <m/>
    <m/>
    <m/>
    <m/>
    <m/>
    <m/>
    <m/>
    <m/>
    <m/>
    <m/>
    <m/>
    <m/>
    <m/>
    <m/>
    <m/>
    <m/>
    <m/>
    <m/>
  </r>
  <r>
    <x v="0"/>
    <x v="0"/>
    <x v="15"/>
    <x v="3"/>
    <n v="496549"/>
    <n v="0"/>
    <n v="0"/>
    <n v="0"/>
    <m/>
    <m/>
    <m/>
    <m/>
    <m/>
    <m/>
    <m/>
    <m/>
    <m/>
    <m/>
    <m/>
    <m/>
    <m/>
    <m/>
    <m/>
    <m/>
    <m/>
    <m/>
    <m/>
    <m/>
    <m/>
    <m/>
    <m/>
    <m/>
    <m/>
    <m/>
    <m/>
  </r>
  <r>
    <x v="0"/>
    <x v="0"/>
    <x v="16"/>
    <x v="3"/>
    <m/>
    <n v="0"/>
    <n v="0"/>
    <n v="0"/>
    <m/>
    <m/>
    <m/>
    <m/>
    <m/>
    <m/>
    <m/>
    <m/>
    <m/>
    <m/>
    <m/>
    <m/>
    <m/>
    <m/>
    <m/>
    <m/>
    <m/>
    <m/>
    <m/>
    <m/>
    <m/>
    <m/>
    <m/>
    <m/>
    <m/>
    <m/>
    <m/>
  </r>
  <r>
    <x v="0"/>
    <x v="1"/>
    <x v="17"/>
    <x v="3"/>
    <m/>
    <n v="0"/>
    <n v="0"/>
    <n v="0"/>
    <m/>
    <m/>
    <m/>
    <m/>
    <m/>
    <m/>
    <m/>
    <m/>
    <m/>
    <m/>
    <m/>
    <m/>
    <m/>
    <m/>
    <m/>
    <m/>
    <m/>
    <m/>
    <m/>
    <m/>
    <m/>
    <m/>
    <m/>
    <m/>
    <m/>
    <m/>
    <m/>
  </r>
  <r>
    <x v="0"/>
    <x v="1"/>
    <x v="18"/>
    <x v="3"/>
    <m/>
    <n v="0"/>
    <n v="0"/>
    <n v="0"/>
    <m/>
    <m/>
    <m/>
    <m/>
    <m/>
    <m/>
    <m/>
    <m/>
    <m/>
    <m/>
    <m/>
    <m/>
    <m/>
    <m/>
    <m/>
    <m/>
    <m/>
    <m/>
    <m/>
    <m/>
    <m/>
    <m/>
    <m/>
    <m/>
    <m/>
    <m/>
    <m/>
  </r>
  <r>
    <x v="0"/>
    <x v="0"/>
    <x v="19"/>
    <x v="3"/>
    <m/>
    <n v="0"/>
    <n v="0"/>
    <n v="0"/>
    <m/>
    <m/>
    <m/>
    <m/>
    <m/>
    <m/>
    <m/>
    <m/>
    <m/>
    <m/>
    <m/>
    <m/>
    <m/>
    <m/>
    <m/>
    <m/>
    <m/>
    <m/>
    <m/>
    <m/>
    <m/>
    <m/>
    <m/>
    <m/>
    <m/>
    <m/>
    <m/>
  </r>
  <r>
    <x v="0"/>
    <x v="1"/>
    <x v="20"/>
    <x v="3"/>
    <m/>
    <n v="0"/>
    <n v="0"/>
    <n v="0"/>
    <m/>
    <m/>
    <m/>
    <m/>
    <m/>
    <m/>
    <m/>
    <m/>
    <m/>
    <m/>
    <m/>
    <m/>
    <m/>
    <m/>
    <m/>
    <m/>
    <m/>
    <m/>
    <m/>
    <m/>
    <m/>
    <m/>
    <m/>
    <m/>
    <m/>
    <m/>
    <m/>
  </r>
  <r>
    <x v="0"/>
    <x v="1"/>
    <x v="21"/>
    <x v="3"/>
    <m/>
    <n v="0"/>
    <n v="0"/>
    <n v="0"/>
    <m/>
    <m/>
    <m/>
    <m/>
    <m/>
    <m/>
    <m/>
    <m/>
    <m/>
    <m/>
    <m/>
    <m/>
    <m/>
    <m/>
    <m/>
    <m/>
    <m/>
    <m/>
    <m/>
    <m/>
    <m/>
    <m/>
    <m/>
    <m/>
    <m/>
    <m/>
    <m/>
  </r>
  <r>
    <x v="0"/>
    <x v="0"/>
    <x v="0"/>
    <x v="4"/>
    <m/>
    <n v="0"/>
    <n v="3951118"/>
    <n v="0"/>
    <m/>
    <m/>
    <m/>
    <m/>
    <m/>
    <m/>
    <m/>
    <m/>
    <m/>
    <m/>
    <m/>
    <m/>
    <m/>
    <m/>
    <m/>
    <m/>
    <m/>
    <m/>
    <m/>
    <m/>
    <m/>
    <m/>
    <m/>
    <m/>
    <m/>
    <m/>
    <m/>
  </r>
  <r>
    <x v="0"/>
    <x v="1"/>
    <x v="1"/>
    <x v="4"/>
    <m/>
    <n v="7326500"/>
    <n v="6157922"/>
    <n v="0"/>
    <m/>
    <m/>
    <m/>
    <m/>
    <m/>
    <m/>
    <m/>
    <m/>
    <m/>
    <m/>
    <m/>
    <m/>
    <m/>
    <m/>
    <m/>
    <m/>
    <m/>
    <m/>
    <m/>
    <m/>
    <m/>
    <m/>
    <m/>
    <m/>
    <m/>
    <m/>
    <m/>
  </r>
  <r>
    <x v="0"/>
    <x v="0"/>
    <x v="2"/>
    <x v="4"/>
    <m/>
    <n v="0"/>
    <n v="0"/>
    <n v="0"/>
    <m/>
    <m/>
    <m/>
    <m/>
    <m/>
    <m/>
    <m/>
    <m/>
    <m/>
    <m/>
    <m/>
    <m/>
    <m/>
    <m/>
    <m/>
    <m/>
    <m/>
    <m/>
    <m/>
    <m/>
    <m/>
    <m/>
    <m/>
    <m/>
    <m/>
    <m/>
    <m/>
  </r>
  <r>
    <x v="0"/>
    <x v="0"/>
    <x v="3"/>
    <x v="4"/>
    <n v="22456548"/>
    <n v="0"/>
    <n v="0"/>
    <n v="0"/>
    <m/>
    <m/>
    <m/>
    <m/>
    <m/>
    <m/>
    <m/>
    <m/>
    <m/>
    <m/>
    <m/>
    <m/>
    <m/>
    <m/>
    <m/>
    <m/>
    <m/>
    <m/>
    <m/>
    <m/>
    <m/>
    <m/>
    <m/>
    <m/>
    <m/>
    <m/>
    <m/>
  </r>
  <r>
    <x v="0"/>
    <x v="1"/>
    <x v="4"/>
    <x v="4"/>
    <n v="2074288"/>
    <n v="10391782"/>
    <n v="4435128"/>
    <n v="0"/>
    <m/>
    <m/>
    <m/>
    <m/>
    <m/>
    <m/>
    <m/>
    <m/>
    <m/>
    <m/>
    <m/>
    <m/>
    <m/>
    <m/>
    <m/>
    <m/>
    <m/>
    <m/>
    <m/>
    <m/>
    <m/>
    <m/>
    <m/>
    <m/>
    <m/>
    <m/>
    <m/>
  </r>
  <r>
    <x v="0"/>
    <x v="0"/>
    <x v="5"/>
    <x v="4"/>
    <n v="21998213"/>
    <n v="0"/>
    <n v="6019657"/>
    <n v="0"/>
    <m/>
    <m/>
    <m/>
    <m/>
    <m/>
    <m/>
    <m/>
    <m/>
    <m/>
    <m/>
    <m/>
    <m/>
    <m/>
    <m/>
    <m/>
    <m/>
    <m/>
    <m/>
    <m/>
    <m/>
    <m/>
    <m/>
    <m/>
    <m/>
    <m/>
    <m/>
    <m/>
  </r>
  <r>
    <x v="0"/>
    <x v="0"/>
    <x v="6"/>
    <x v="4"/>
    <n v="9520248"/>
    <n v="3150000"/>
    <n v="4034396"/>
    <n v="0"/>
    <m/>
    <m/>
    <m/>
    <m/>
    <m/>
    <m/>
    <m/>
    <m/>
    <m/>
    <m/>
    <m/>
    <m/>
    <m/>
    <m/>
    <m/>
    <m/>
    <m/>
    <m/>
    <m/>
    <m/>
    <m/>
    <m/>
    <m/>
    <m/>
    <m/>
    <m/>
    <m/>
  </r>
  <r>
    <x v="0"/>
    <x v="0"/>
    <x v="7"/>
    <x v="4"/>
    <m/>
    <n v="0"/>
    <n v="0"/>
    <n v="0"/>
    <m/>
    <m/>
    <m/>
    <m/>
    <m/>
    <m/>
    <m/>
    <m/>
    <m/>
    <m/>
    <m/>
    <m/>
    <m/>
    <m/>
    <m/>
    <m/>
    <m/>
    <m/>
    <m/>
    <m/>
    <m/>
    <m/>
    <m/>
    <m/>
    <m/>
    <m/>
    <m/>
  </r>
  <r>
    <x v="0"/>
    <x v="0"/>
    <x v="8"/>
    <x v="4"/>
    <n v="4054073"/>
    <n v="0"/>
    <n v="0"/>
    <n v="0"/>
    <m/>
    <m/>
    <m/>
    <m/>
    <m/>
    <m/>
    <m/>
    <m/>
    <m/>
    <m/>
    <m/>
    <m/>
    <m/>
    <m/>
    <m/>
    <m/>
    <m/>
    <m/>
    <m/>
    <m/>
    <m/>
    <m/>
    <m/>
    <m/>
    <m/>
    <m/>
    <m/>
  </r>
  <r>
    <x v="0"/>
    <x v="1"/>
    <x v="9"/>
    <x v="4"/>
    <m/>
    <n v="0"/>
    <n v="4623640"/>
    <n v="0"/>
    <m/>
    <m/>
    <m/>
    <m/>
    <m/>
    <m/>
    <m/>
    <m/>
    <m/>
    <m/>
    <m/>
    <m/>
    <m/>
    <m/>
    <m/>
    <m/>
    <m/>
    <m/>
    <m/>
    <m/>
    <m/>
    <m/>
    <m/>
    <m/>
    <m/>
    <m/>
    <m/>
  </r>
  <r>
    <x v="0"/>
    <x v="1"/>
    <x v="10"/>
    <x v="4"/>
    <m/>
    <n v="0"/>
    <n v="5412706"/>
    <n v="0"/>
    <m/>
    <m/>
    <m/>
    <m/>
    <m/>
    <m/>
    <m/>
    <m/>
    <m/>
    <m/>
    <m/>
    <m/>
    <m/>
    <m/>
    <m/>
    <m/>
    <m/>
    <m/>
    <m/>
    <m/>
    <m/>
    <m/>
    <m/>
    <m/>
    <m/>
    <m/>
    <m/>
  </r>
  <r>
    <x v="0"/>
    <x v="1"/>
    <x v="11"/>
    <x v="4"/>
    <n v="7241330"/>
    <n v="0"/>
    <n v="4011122"/>
    <n v="0"/>
    <m/>
    <m/>
    <m/>
    <m/>
    <m/>
    <m/>
    <m/>
    <m/>
    <m/>
    <m/>
    <m/>
    <m/>
    <m/>
    <m/>
    <m/>
    <m/>
    <m/>
    <m/>
    <m/>
    <m/>
    <m/>
    <m/>
    <m/>
    <m/>
    <m/>
    <m/>
    <m/>
  </r>
  <r>
    <x v="0"/>
    <x v="1"/>
    <x v="12"/>
    <x v="4"/>
    <m/>
    <n v="0"/>
    <n v="7273918"/>
    <n v="0"/>
    <m/>
    <m/>
    <m/>
    <m/>
    <m/>
    <m/>
    <m/>
    <m/>
    <m/>
    <m/>
    <m/>
    <m/>
    <m/>
    <m/>
    <m/>
    <m/>
    <m/>
    <m/>
    <m/>
    <m/>
    <m/>
    <m/>
    <m/>
    <m/>
    <m/>
    <m/>
    <m/>
  </r>
  <r>
    <x v="0"/>
    <x v="1"/>
    <x v="13"/>
    <x v="4"/>
    <n v="23433658"/>
    <n v="0"/>
    <n v="0"/>
    <n v="0"/>
    <m/>
    <m/>
    <m/>
    <m/>
    <m/>
    <m/>
    <m/>
    <m/>
    <m/>
    <m/>
    <m/>
    <m/>
    <m/>
    <m/>
    <m/>
    <m/>
    <m/>
    <m/>
    <m/>
    <m/>
    <m/>
    <m/>
    <m/>
    <m/>
    <m/>
    <m/>
    <m/>
  </r>
  <r>
    <x v="0"/>
    <x v="1"/>
    <x v="14"/>
    <x v="4"/>
    <m/>
    <n v="0"/>
    <n v="8496400"/>
    <n v="0"/>
    <m/>
    <m/>
    <m/>
    <m/>
    <m/>
    <m/>
    <m/>
    <m/>
    <m/>
    <m/>
    <m/>
    <m/>
    <m/>
    <m/>
    <m/>
    <m/>
    <m/>
    <m/>
    <m/>
    <m/>
    <m/>
    <m/>
    <m/>
    <m/>
    <m/>
    <m/>
    <m/>
  </r>
  <r>
    <x v="0"/>
    <x v="0"/>
    <x v="15"/>
    <x v="4"/>
    <n v="26579189"/>
    <n v="15164565"/>
    <n v="3152900"/>
    <n v="0"/>
    <m/>
    <m/>
    <m/>
    <m/>
    <m/>
    <m/>
    <m/>
    <m/>
    <m/>
    <m/>
    <m/>
    <m/>
    <m/>
    <m/>
    <m/>
    <m/>
    <m/>
    <m/>
    <m/>
    <m/>
    <m/>
    <m/>
    <m/>
    <m/>
    <m/>
    <m/>
    <m/>
  </r>
  <r>
    <x v="0"/>
    <x v="0"/>
    <x v="16"/>
    <x v="4"/>
    <m/>
    <n v="0"/>
    <n v="4653028"/>
    <n v="0"/>
    <m/>
    <m/>
    <m/>
    <m/>
    <m/>
    <m/>
    <m/>
    <m/>
    <m/>
    <m/>
    <m/>
    <m/>
    <m/>
    <m/>
    <m/>
    <m/>
    <m/>
    <m/>
    <m/>
    <m/>
    <m/>
    <m/>
    <m/>
    <m/>
    <m/>
    <m/>
    <m/>
  </r>
  <r>
    <x v="0"/>
    <x v="1"/>
    <x v="17"/>
    <x v="4"/>
    <m/>
    <n v="0"/>
    <n v="5097840"/>
    <n v="0"/>
    <m/>
    <m/>
    <m/>
    <m/>
    <m/>
    <m/>
    <m/>
    <m/>
    <m/>
    <m/>
    <m/>
    <m/>
    <m/>
    <m/>
    <m/>
    <m/>
    <m/>
    <m/>
    <m/>
    <m/>
    <m/>
    <m/>
    <m/>
    <m/>
    <m/>
    <m/>
    <m/>
  </r>
  <r>
    <x v="0"/>
    <x v="1"/>
    <x v="18"/>
    <x v="4"/>
    <m/>
    <n v="0"/>
    <n v="5197797"/>
    <n v="0"/>
    <m/>
    <m/>
    <m/>
    <m/>
    <m/>
    <m/>
    <m/>
    <m/>
    <m/>
    <m/>
    <m/>
    <m/>
    <m/>
    <m/>
    <m/>
    <m/>
    <m/>
    <m/>
    <m/>
    <m/>
    <m/>
    <m/>
    <m/>
    <m/>
    <m/>
    <m/>
    <m/>
  </r>
  <r>
    <x v="0"/>
    <x v="0"/>
    <x v="19"/>
    <x v="4"/>
    <m/>
    <n v="0"/>
    <n v="5001880"/>
    <n v="0"/>
    <m/>
    <m/>
    <m/>
    <m/>
    <m/>
    <m/>
    <m/>
    <m/>
    <m/>
    <m/>
    <m/>
    <m/>
    <m/>
    <m/>
    <m/>
    <m/>
    <m/>
    <m/>
    <m/>
    <m/>
    <m/>
    <m/>
    <m/>
    <m/>
    <m/>
    <m/>
    <m/>
  </r>
  <r>
    <x v="0"/>
    <x v="1"/>
    <x v="20"/>
    <x v="4"/>
    <n v="6263400"/>
    <n v="9353341"/>
    <n v="2467425"/>
    <n v="0"/>
    <m/>
    <m/>
    <m/>
    <m/>
    <m/>
    <m/>
    <m/>
    <m/>
    <m/>
    <m/>
    <m/>
    <m/>
    <m/>
    <m/>
    <m/>
    <m/>
    <m/>
    <m/>
    <m/>
    <m/>
    <m/>
    <m/>
    <m/>
    <m/>
    <m/>
    <m/>
    <m/>
  </r>
  <r>
    <x v="0"/>
    <x v="1"/>
    <x v="21"/>
    <x v="4"/>
    <m/>
    <n v="0"/>
    <n v="3930670"/>
    <n v="0"/>
    <m/>
    <m/>
    <m/>
    <m/>
    <m/>
    <m/>
    <m/>
    <m/>
    <m/>
    <m/>
    <m/>
    <m/>
    <m/>
    <m/>
    <m/>
    <m/>
    <m/>
    <m/>
    <m/>
    <m/>
    <m/>
    <m/>
    <m/>
    <m/>
    <m/>
    <m/>
    <m/>
  </r>
  <r>
    <x v="0"/>
    <x v="0"/>
    <x v="0"/>
    <x v="5"/>
    <n v="0"/>
    <n v="1687477"/>
    <n v="0"/>
    <n v="0"/>
    <m/>
    <m/>
    <m/>
    <m/>
    <m/>
    <m/>
    <m/>
    <m/>
    <m/>
    <m/>
    <m/>
    <m/>
    <m/>
    <m/>
    <m/>
    <m/>
    <m/>
    <m/>
    <m/>
    <m/>
    <m/>
    <m/>
    <m/>
    <m/>
    <m/>
    <m/>
    <m/>
  </r>
  <r>
    <x v="0"/>
    <x v="1"/>
    <x v="1"/>
    <x v="5"/>
    <n v="0"/>
    <n v="5540010"/>
    <n v="0"/>
    <n v="0"/>
    <m/>
    <m/>
    <m/>
    <m/>
    <m/>
    <m/>
    <m/>
    <m/>
    <m/>
    <m/>
    <m/>
    <m/>
    <m/>
    <m/>
    <m/>
    <m/>
    <m/>
    <m/>
    <m/>
    <m/>
    <m/>
    <m/>
    <m/>
    <m/>
    <m/>
    <m/>
    <m/>
  </r>
  <r>
    <x v="0"/>
    <x v="0"/>
    <x v="2"/>
    <x v="5"/>
    <n v="0"/>
    <n v="6752950"/>
    <n v="0"/>
    <n v="0"/>
    <m/>
    <m/>
    <m/>
    <m/>
    <m/>
    <m/>
    <m/>
    <m/>
    <m/>
    <m/>
    <m/>
    <m/>
    <m/>
    <m/>
    <m/>
    <m/>
    <m/>
    <m/>
    <m/>
    <m/>
    <m/>
    <m/>
    <m/>
    <m/>
    <m/>
    <m/>
    <m/>
  </r>
  <r>
    <x v="0"/>
    <x v="0"/>
    <x v="3"/>
    <x v="5"/>
    <n v="0"/>
    <n v="6720314"/>
    <n v="0"/>
    <n v="0"/>
    <m/>
    <m/>
    <m/>
    <m/>
    <m/>
    <m/>
    <m/>
    <m/>
    <m/>
    <m/>
    <m/>
    <m/>
    <m/>
    <m/>
    <m/>
    <m/>
    <m/>
    <m/>
    <m/>
    <m/>
    <m/>
    <m/>
    <m/>
    <m/>
    <m/>
    <m/>
    <m/>
  </r>
  <r>
    <x v="0"/>
    <x v="1"/>
    <x v="4"/>
    <x v="5"/>
    <n v="0"/>
    <n v="4687491"/>
    <n v="0"/>
    <n v="0"/>
    <m/>
    <m/>
    <m/>
    <m/>
    <m/>
    <m/>
    <m/>
    <m/>
    <m/>
    <m/>
    <m/>
    <m/>
    <m/>
    <m/>
    <m/>
    <m/>
    <m/>
    <m/>
    <m/>
    <m/>
    <m/>
    <m/>
    <m/>
    <m/>
    <m/>
    <m/>
    <m/>
  </r>
  <r>
    <x v="0"/>
    <x v="0"/>
    <x v="5"/>
    <x v="5"/>
    <n v="0"/>
    <n v="4244376"/>
    <n v="0"/>
    <n v="0"/>
    <m/>
    <m/>
    <m/>
    <m/>
    <m/>
    <m/>
    <m/>
    <m/>
    <m/>
    <m/>
    <m/>
    <m/>
    <m/>
    <m/>
    <m/>
    <m/>
    <m/>
    <m/>
    <m/>
    <m/>
    <m/>
    <m/>
    <m/>
    <m/>
    <m/>
    <m/>
    <m/>
  </r>
  <r>
    <x v="0"/>
    <x v="0"/>
    <x v="6"/>
    <x v="5"/>
    <n v="0"/>
    <n v="6107592"/>
    <n v="0"/>
    <n v="0"/>
    <m/>
    <m/>
    <m/>
    <m/>
    <m/>
    <m/>
    <m/>
    <m/>
    <m/>
    <m/>
    <m/>
    <m/>
    <m/>
    <m/>
    <m/>
    <m/>
    <m/>
    <m/>
    <m/>
    <m/>
    <m/>
    <m/>
    <m/>
    <m/>
    <m/>
    <m/>
    <m/>
  </r>
  <r>
    <x v="0"/>
    <x v="0"/>
    <x v="7"/>
    <x v="5"/>
    <n v="0"/>
    <n v="4965663"/>
    <n v="0"/>
    <n v="0"/>
    <m/>
    <m/>
    <m/>
    <m/>
    <m/>
    <m/>
    <m/>
    <m/>
    <m/>
    <m/>
    <m/>
    <m/>
    <m/>
    <m/>
    <m/>
    <m/>
    <m/>
    <m/>
    <m/>
    <m/>
    <m/>
    <m/>
    <m/>
    <m/>
    <m/>
    <m/>
    <m/>
  </r>
  <r>
    <x v="0"/>
    <x v="0"/>
    <x v="8"/>
    <x v="5"/>
    <n v="0"/>
    <n v="5391472"/>
    <n v="0"/>
    <n v="0"/>
    <m/>
    <m/>
    <m/>
    <m/>
    <m/>
    <m/>
    <m/>
    <m/>
    <m/>
    <m/>
    <m/>
    <m/>
    <m/>
    <m/>
    <m/>
    <m/>
    <m/>
    <m/>
    <m/>
    <m/>
    <m/>
    <m/>
    <m/>
    <m/>
    <m/>
    <m/>
    <m/>
  </r>
  <r>
    <x v="0"/>
    <x v="1"/>
    <x v="9"/>
    <x v="5"/>
    <n v="0"/>
    <n v="3735875"/>
    <n v="0"/>
    <n v="0"/>
    <m/>
    <m/>
    <m/>
    <m/>
    <m/>
    <m/>
    <m/>
    <m/>
    <m/>
    <m/>
    <m/>
    <m/>
    <m/>
    <m/>
    <m/>
    <m/>
    <m/>
    <m/>
    <m/>
    <m/>
    <m/>
    <m/>
    <m/>
    <m/>
    <m/>
    <m/>
    <m/>
  </r>
  <r>
    <x v="0"/>
    <x v="1"/>
    <x v="10"/>
    <x v="5"/>
    <n v="0"/>
    <n v="2545280"/>
    <n v="0"/>
    <n v="0"/>
    <m/>
    <m/>
    <m/>
    <m/>
    <m/>
    <m/>
    <m/>
    <m/>
    <m/>
    <m/>
    <m/>
    <m/>
    <m/>
    <m/>
    <m/>
    <m/>
    <m/>
    <m/>
    <m/>
    <m/>
    <m/>
    <m/>
    <m/>
    <m/>
    <m/>
    <m/>
    <m/>
  </r>
  <r>
    <x v="0"/>
    <x v="1"/>
    <x v="11"/>
    <x v="5"/>
    <n v="0"/>
    <n v="1760046"/>
    <n v="0"/>
    <n v="0"/>
    <m/>
    <m/>
    <m/>
    <m/>
    <m/>
    <m/>
    <m/>
    <m/>
    <m/>
    <m/>
    <m/>
    <m/>
    <m/>
    <m/>
    <m/>
    <m/>
    <m/>
    <m/>
    <m/>
    <m/>
    <m/>
    <m/>
    <m/>
    <m/>
    <m/>
    <m/>
    <m/>
  </r>
  <r>
    <x v="0"/>
    <x v="1"/>
    <x v="12"/>
    <x v="5"/>
    <n v="0"/>
    <n v="2615221"/>
    <n v="0"/>
    <n v="0"/>
    <m/>
    <m/>
    <m/>
    <m/>
    <m/>
    <m/>
    <m/>
    <m/>
    <m/>
    <m/>
    <m/>
    <m/>
    <m/>
    <m/>
    <m/>
    <m/>
    <m/>
    <m/>
    <m/>
    <m/>
    <m/>
    <m/>
    <m/>
    <m/>
    <m/>
    <m/>
    <m/>
  </r>
  <r>
    <x v="0"/>
    <x v="1"/>
    <x v="13"/>
    <x v="5"/>
    <n v="0"/>
    <n v="974274"/>
    <n v="0"/>
    <n v="0"/>
    <m/>
    <m/>
    <m/>
    <m/>
    <m/>
    <m/>
    <m/>
    <m/>
    <m/>
    <m/>
    <m/>
    <m/>
    <m/>
    <m/>
    <m/>
    <m/>
    <m/>
    <m/>
    <m/>
    <m/>
    <m/>
    <m/>
    <m/>
    <m/>
    <m/>
    <m/>
    <m/>
  </r>
  <r>
    <x v="0"/>
    <x v="1"/>
    <x v="14"/>
    <x v="5"/>
    <n v="0"/>
    <n v="4690972"/>
    <n v="0"/>
    <n v="0"/>
    <m/>
    <m/>
    <m/>
    <m/>
    <m/>
    <m/>
    <m/>
    <m/>
    <m/>
    <m/>
    <m/>
    <m/>
    <m/>
    <m/>
    <m/>
    <m/>
    <m/>
    <m/>
    <m/>
    <m/>
    <m/>
    <m/>
    <m/>
    <m/>
    <m/>
    <m/>
    <m/>
  </r>
  <r>
    <x v="0"/>
    <x v="0"/>
    <x v="15"/>
    <x v="5"/>
    <n v="0"/>
    <n v="4982368"/>
    <n v="0"/>
    <n v="0"/>
    <m/>
    <m/>
    <m/>
    <m/>
    <m/>
    <m/>
    <m/>
    <m/>
    <m/>
    <m/>
    <m/>
    <m/>
    <m/>
    <m/>
    <m/>
    <m/>
    <m/>
    <m/>
    <m/>
    <m/>
    <m/>
    <m/>
    <m/>
    <m/>
    <m/>
    <m/>
    <m/>
  </r>
  <r>
    <x v="0"/>
    <x v="0"/>
    <x v="16"/>
    <x v="5"/>
    <n v="0"/>
    <n v="6941852"/>
    <n v="0"/>
    <n v="0"/>
    <m/>
    <m/>
    <m/>
    <m/>
    <m/>
    <m/>
    <m/>
    <m/>
    <m/>
    <m/>
    <m/>
    <m/>
    <m/>
    <m/>
    <m/>
    <m/>
    <m/>
    <m/>
    <m/>
    <m/>
    <m/>
    <m/>
    <m/>
    <m/>
    <m/>
    <m/>
    <m/>
  </r>
  <r>
    <x v="0"/>
    <x v="1"/>
    <x v="17"/>
    <x v="5"/>
    <n v="0"/>
    <n v="6149596"/>
    <n v="0"/>
    <n v="0"/>
    <m/>
    <m/>
    <m/>
    <m/>
    <m/>
    <m/>
    <m/>
    <m/>
    <m/>
    <m/>
    <m/>
    <m/>
    <m/>
    <m/>
    <m/>
    <m/>
    <m/>
    <m/>
    <m/>
    <m/>
    <m/>
    <m/>
    <m/>
    <m/>
    <m/>
    <m/>
    <m/>
  </r>
  <r>
    <x v="0"/>
    <x v="1"/>
    <x v="18"/>
    <x v="5"/>
    <n v="0"/>
    <n v="5226985"/>
    <n v="0"/>
    <n v="0"/>
    <m/>
    <m/>
    <m/>
    <m/>
    <m/>
    <m/>
    <m/>
    <m/>
    <m/>
    <m/>
    <m/>
    <m/>
    <m/>
    <m/>
    <m/>
    <m/>
    <m/>
    <m/>
    <m/>
    <m/>
    <m/>
    <m/>
    <m/>
    <m/>
    <m/>
    <m/>
    <m/>
  </r>
  <r>
    <x v="0"/>
    <x v="0"/>
    <x v="19"/>
    <x v="5"/>
    <n v="0"/>
    <n v="4093502"/>
    <n v="0"/>
    <n v="0"/>
    <m/>
    <m/>
    <m/>
    <m/>
    <m/>
    <m/>
    <m/>
    <m/>
    <m/>
    <m/>
    <m/>
    <m/>
    <m/>
    <m/>
    <m/>
    <m/>
    <m/>
    <m/>
    <m/>
    <m/>
    <m/>
    <m/>
    <m/>
    <m/>
    <m/>
    <m/>
    <m/>
  </r>
  <r>
    <x v="0"/>
    <x v="1"/>
    <x v="20"/>
    <x v="5"/>
    <n v="0"/>
    <n v="897000"/>
    <n v="0"/>
    <n v="0"/>
    <m/>
    <m/>
    <m/>
    <m/>
    <m/>
    <m/>
    <m/>
    <m/>
    <m/>
    <m/>
    <m/>
    <m/>
    <m/>
    <m/>
    <m/>
    <m/>
    <m/>
    <m/>
    <m/>
    <m/>
    <m/>
    <m/>
    <m/>
    <m/>
    <m/>
    <m/>
    <m/>
  </r>
  <r>
    <x v="0"/>
    <x v="1"/>
    <x v="21"/>
    <x v="5"/>
    <n v="0"/>
    <n v="5092815"/>
    <n v="0"/>
    <n v="0"/>
    <m/>
    <m/>
    <m/>
    <m/>
    <m/>
    <m/>
    <m/>
    <m/>
    <m/>
    <m/>
    <m/>
    <m/>
    <m/>
    <m/>
    <m/>
    <m/>
    <m/>
    <m/>
    <m/>
    <m/>
    <m/>
    <m/>
    <m/>
    <m/>
    <m/>
    <m/>
    <m/>
  </r>
  <r>
    <x v="0"/>
    <x v="0"/>
    <x v="0"/>
    <x v="6"/>
    <n v="0"/>
    <n v="790000"/>
    <n v="0"/>
    <n v="0"/>
    <m/>
    <m/>
    <m/>
    <m/>
    <m/>
    <m/>
    <m/>
    <m/>
    <m/>
    <m/>
    <m/>
    <m/>
    <m/>
    <m/>
    <n v="6786"/>
    <n v="3.11"/>
    <n v="75.27"/>
    <m/>
    <m/>
    <m/>
    <m/>
    <m/>
    <m/>
    <m/>
    <m/>
    <m/>
    <m/>
  </r>
  <r>
    <x v="0"/>
    <x v="1"/>
    <x v="1"/>
    <x v="6"/>
    <n v="0"/>
    <n v="0"/>
    <n v="0"/>
    <n v="417358"/>
    <m/>
    <m/>
    <m/>
    <m/>
    <m/>
    <m/>
    <m/>
    <m/>
    <m/>
    <m/>
    <m/>
    <m/>
    <m/>
    <m/>
    <n v="7479"/>
    <n v="7.42"/>
    <n v="70.23"/>
    <m/>
    <m/>
    <m/>
    <m/>
    <m/>
    <m/>
    <m/>
    <m/>
    <m/>
    <m/>
  </r>
  <r>
    <x v="0"/>
    <x v="0"/>
    <x v="2"/>
    <x v="6"/>
    <n v="0"/>
    <n v="0"/>
    <n v="0"/>
    <n v="417358"/>
    <m/>
    <m/>
    <m/>
    <m/>
    <m/>
    <m/>
    <m/>
    <m/>
    <m/>
    <m/>
    <m/>
    <m/>
    <m/>
    <m/>
    <n v="9094"/>
    <n v="2.95"/>
    <n v="72.22"/>
    <m/>
    <m/>
    <m/>
    <m/>
    <m/>
    <m/>
    <m/>
    <m/>
    <m/>
    <m/>
  </r>
  <r>
    <x v="0"/>
    <x v="0"/>
    <x v="3"/>
    <x v="6"/>
    <n v="0"/>
    <n v="0"/>
    <n v="0"/>
    <n v="417358"/>
    <m/>
    <m/>
    <m/>
    <m/>
    <m/>
    <m/>
    <m/>
    <m/>
    <m/>
    <m/>
    <m/>
    <m/>
    <m/>
    <m/>
    <n v="7631"/>
    <n v="3.16"/>
    <n v="71.790000000000006"/>
    <m/>
    <m/>
    <m/>
    <m/>
    <m/>
    <m/>
    <m/>
    <m/>
    <m/>
    <m/>
  </r>
  <r>
    <x v="0"/>
    <x v="1"/>
    <x v="4"/>
    <x v="6"/>
    <n v="0"/>
    <n v="0"/>
    <n v="0"/>
    <n v="417358"/>
    <m/>
    <m/>
    <m/>
    <m/>
    <m/>
    <m/>
    <m/>
    <m/>
    <m/>
    <m/>
    <m/>
    <m/>
    <m/>
    <m/>
    <n v="7526"/>
    <n v="4.9000000000000004"/>
    <n v="72.150000000000006"/>
    <m/>
    <m/>
    <m/>
    <m/>
    <m/>
    <m/>
    <m/>
    <m/>
    <m/>
    <m/>
  </r>
  <r>
    <x v="0"/>
    <x v="0"/>
    <x v="5"/>
    <x v="6"/>
    <n v="0"/>
    <n v="0"/>
    <n v="0"/>
    <n v="417358"/>
    <m/>
    <m/>
    <m/>
    <m/>
    <m/>
    <m/>
    <m/>
    <m/>
    <m/>
    <m/>
    <m/>
    <m/>
    <m/>
    <m/>
    <n v="7305"/>
    <n v="4.88"/>
    <n v="68.95"/>
    <m/>
    <m/>
    <m/>
    <m/>
    <m/>
    <m/>
    <m/>
    <m/>
    <m/>
    <m/>
  </r>
  <r>
    <x v="0"/>
    <x v="0"/>
    <x v="6"/>
    <x v="6"/>
    <n v="0"/>
    <n v="3831400"/>
    <n v="0"/>
    <n v="417358"/>
    <m/>
    <m/>
    <m/>
    <m/>
    <m/>
    <m/>
    <m/>
    <m/>
    <m/>
    <m/>
    <m/>
    <m/>
    <m/>
    <m/>
    <n v="7203"/>
    <n v="4.09"/>
    <n v="76.53"/>
    <m/>
    <m/>
    <m/>
    <m/>
    <m/>
    <m/>
    <m/>
    <m/>
    <m/>
    <m/>
  </r>
  <r>
    <x v="0"/>
    <x v="0"/>
    <x v="7"/>
    <x v="6"/>
    <n v="0"/>
    <n v="1800000"/>
    <n v="0"/>
    <n v="417358"/>
    <m/>
    <m/>
    <m/>
    <m/>
    <m/>
    <m/>
    <m/>
    <m/>
    <m/>
    <m/>
    <m/>
    <m/>
    <m/>
    <m/>
    <n v="8865"/>
    <n v="4.6900000000000004"/>
    <n v="71.489999999999995"/>
    <m/>
    <m/>
    <m/>
    <m/>
    <m/>
    <m/>
    <m/>
    <m/>
    <m/>
    <m/>
  </r>
  <r>
    <x v="0"/>
    <x v="0"/>
    <x v="8"/>
    <x v="6"/>
    <n v="0"/>
    <n v="0"/>
    <n v="0"/>
    <n v="491010"/>
    <m/>
    <m/>
    <m/>
    <m/>
    <m/>
    <m/>
    <m/>
    <m/>
    <m/>
    <m/>
    <m/>
    <m/>
    <m/>
    <m/>
    <n v="8081"/>
    <n v="4"/>
    <n v="73.42"/>
    <m/>
    <m/>
    <m/>
    <m/>
    <m/>
    <m/>
    <m/>
    <m/>
    <m/>
    <m/>
  </r>
  <r>
    <x v="0"/>
    <x v="1"/>
    <x v="9"/>
    <x v="6"/>
    <n v="0"/>
    <n v="0"/>
    <n v="0"/>
    <n v="0"/>
    <m/>
    <m/>
    <m/>
    <m/>
    <m/>
    <m/>
    <m/>
    <m/>
    <m/>
    <m/>
    <m/>
    <m/>
    <m/>
    <m/>
    <n v="7321"/>
    <n v="3.96"/>
    <n v="71.06"/>
    <m/>
    <m/>
    <m/>
    <m/>
    <m/>
    <m/>
    <m/>
    <m/>
    <m/>
    <m/>
  </r>
  <r>
    <x v="0"/>
    <x v="1"/>
    <x v="10"/>
    <x v="6"/>
    <n v="0"/>
    <n v="0"/>
    <n v="0"/>
    <n v="0"/>
    <m/>
    <m/>
    <m/>
    <m/>
    <m/>
    <m/>
    <m/>
    <m/>
    <m/>
    <m/>
    <m/>
    <m/>
    <m/>
    <m/>
    <n v="9406"/>
    <n v="3.49"/>
    <n v="72.13"/>
    <m/>
    <m/>
    <m/>
    <m/>
    <m/>
    <m/>
    <m/>
    <m/>
    <m/>
    <m/>
  </r>
  <r>
    <x v="0"/>
    <x v="1"/>
    <x v="11"/>
    <x v="6"/>
    <n v="0"/>
    <n v="0"/>
    <n v="0"/>
    <n v="0"/>
    <m/>
    <m/>
    <m/>
    <m/>
    <m/>
    <m/>
    <m/>
    <m/>
    <m/>
    <m/>
    <m/>
    <m/>
    <m/>
    <m/>
    <n v="6861"/>
    <n v="2.63"/>
    <n v="74.47"/>
    <m/>
    <m/>
    <m/>
    <m/>
    <m/>
    <m/>
    <m/>
    <m/>
    <m/>
    <m/>
  </r>
  <r>
    <x v="0"/>
    <x v="1"/>
    <x v="12"/>
    <x v="6"/>
    <n v="0"/>
    <n v="0"/>
    <n v="0"/>
    <n v="417358"/>
    <m/>
    <m/>
    <m/>
    <m/>
    <m/>
    <m/>
    <m/>
    <m/>
    <m/>
    <m/>
    <m/>
    <m/>
    <m/>
    <m/>
    <n v="6364"/>
    <n v="4.26"/>
    <n v="78.13"/>
    <m/>
    <m/>
    <m/>
    <m/>
    <m/>
    <m/>
    <m/>
    <m/>
    <m/>
    <m/>
  </r>
  <r>
    <x v="0"/>
    <x v="1"/>
    <x v="13"/>
    <x v="6"/>
    <n v="0"/>
    <n v="0"/>
    <n v="0"/>
    <n v="417358"/>
    <m/>
    <m/>
    <m/>
    <m/>
    <m/>
    <m/>
    <m/>
    <m/>
    <m/>
    <m/>
    <m/>
    <m/>
    <m/>
    <m/>
    <n v="13337"/>
    <n v="10.9"/>
    <n v="64.14"/>
    <m/>
    <m/>
    <m/>
    <m/>
    <m/>
    <m/>
    <m/>
    <m/>
    <m/>
    <m/>
  </r>
  <r>
    <x v="0"/>
    <x v="1"/>
    <x v="14"/>
    <x v="6"/>
    <n v="0"/>
    <n v="2059375"/>
    <n v="0"/>
    <n v="0"/>
    <m/>
    <m/>
    <m/>
    <m/>
    <m/>
    <m/>
    <m/>
    <m/>
    <m/>
    <m/>
    <m/>
    <m/>
    <m/>
    <m/>
    <n v="6539"/>
    <n v="4.9000000000000004"/>
    <n v="73.069999999999993"/>
    <m/>
    <m/>
    <m/>
    <m/>
    <m/>
    <m/>
    <m/>
    <m/>
    <m/>
    <m/>
  </r>
  <r>
    <x v="0"/>
    <x v="0"/>
    <x v="15"/>
    <x v="6"/>
    <n v="0"/>
    <n v="0"/>
    <n v="0"/>
    <n v="0"/>
    <m/>
    <m/>
    <m/>
    <m/>
    <m/>
    <m/>
    <m/>
    <m/>
    <m/>
    <m/>
    <m/>
    <m/>
    <m/>
    <m/>
    <n v="7468"/>
    <n v="3.72"/>
    <n v="78.52"/>
    <m/>
    <m/>
    <m/>
    <m/>
    <m/>
    <m/>
    <m/>
    <m/>
    <m/>
    <m/>
  </r>
  <r>
    <x v="0"/>
    <x v="0"/>
    <x v="16"/>
    <x v="6"/>
    <n v="0"/>
    <n v="0"/>
    <n v="0"/>
    <n v="417358"/>
    <m/>
    <m/>
    <m/>
    <m/>
    <m/>
    <m/>
    <m/>
    <m/>
    <m/>
    <m/>
    <m/>
    <m/>
    <m/>
    <m/>
    <n v="8309"/>
    <n v="3.09"/>
    <n v="70.05"/>
    <m/>
    <m/>
    <m/>
    <m/>
    <m/>
    <m/>
    <m/>
    <m/>
    <m/>
    <m/>
  </r>
  <r>
    <x v="0"/>
    <x v="1"/>
    <x v="17"/>
    <x v="6"/>
    <n v="0"/>
    <n v="0"/>
    <n v="0"/>
    <n v="417358"/>
    <m/>
    <m/>
    <m/>
    <m/>
    <m/>
    <m/>
    <m/>
    <m/>
    <m/>
    <m/>
    <m/>
    <m/>
    <m/>
    <m/>
    <n v="6372"/>
    <n v="2.36"/>
    <n v="77.91"/>
    <m/>
    <m/>
    <m/>
    <m/>
    <m/>
    <m/>
    <m/>
    <m/>
    <m/>
    <m/>
  </r>
  <r>
    <x v="0"/>
    <x v="1"/>
    <x v="18"/>
    <x v="6"/>
    <n v="0"/>
    <n v="0"/>
    <n v="0"/>
    <n v="0"/>
    <m/>
    <m/>
    <m/>
    <m/>
    <m/>
    <m/>
    <m/>
    <m/>
    <m/>
    <m/>
    <m/>
    <m/>
    <m/>
    <m/>
    <n v="6108"/>
    <n v="4.0199999999999996"/>
    <n v="69.98"/>
    <m/>
    <m/>
    <m/>
    <m/>
    <m/>
    <m/>
    <m/>
    <m/>
    <m/>
    <m/>
  </r>
  <r>
    <x v="0"/>
    <x v="0"/>
    <x v="19"/>
    <x v="6"/>
    <n v="0"/>
    <n v="0"/>
    <n v="0"/>
    <n v="417358"/>
    <m/>
    <m/>
    <m/>
    <m/>
    <m/>
    <m/>
    <m/>
    <m/>
    <m/>
    <m/>
    <m/>
    <m/>
    <m/>
    <m/>
    <n v="5818"/>
    <n v="2.1"/>
    <n v="81.73"/>
    <m/>
    <m/>
    <m/>
    <m/>
    <m/>
    <m/>
    <m/>
    <m/>
    <m/>
    <m/>
  </r>
  <r>
    <x v="0"/>
    <x v="1"/>
    <x v="20"/>
    <x v="6"/>
    <n v="0"/>
    <n v="480000"/>
    <n v="0"/>
    <n v="0"/>
    <m/>
    <m/>
    <m/>
    <m/>
    <m/>
    <m/>
    <m/>
    <m/>
    <m/>
    <m/>
    <m/>
    <m/>
    <m/>
    <m/>
    <n v="5265"/>
    <n v="3.08"/>
    <n v="75.11"/>
    <m/>
    <m/>
    <m/>
    <m/>
    <m/>
    <m/>
    <m/>
    <m/>
    <m/>
    <m/>
  </r>
  <r>
    <x v="0"/>
    <x v="1"/>
    <x v="21"/>
    <x v="6"/>
    <n v="0"/>
    <n v="0"/>
    <n v="0"/>
    <n v="0"/>
    <m/>
    <m/>
    <m/>
    <m/>
    <m/>
    <m/>
    <m/>
    <m/>
    <m/>
    <m/>
    <m/>
    <m/>
    <m/>
    <m/>
    <n v="5901"/>
    <n v="3.63"/>
    <n v="67.47"/>
    <m/>
    <m/>
    <m/>
    <m/>
    <m/>
    <m/>
    <m/>
    <m/>
    <m/>
    <m/>
  </r>
  <r>
    <x v="0"/>
    <x v="0"/>
    <x v="0"/>
    <x v="7"/>
    <n v="0"/>
    <n v="2209439"/>
    <n v="0"/>
    <n v="0"/>
    <m/>
    <m/>
    <m/>
    <m/>
    <m/>
    <m/>
    <m/>
    <m/>
    <m/>
    <m/>
    <m/>
    <m/>
    <m/>
    <m/>
    <m/>
    <m/>
    <m/>
    <m/>
    <m/>
    <m/>
    <m/>
    <m/>
    <m/>
    <m/>
    <m/>
    <m/>
    <m/>
  </r>
  <r>
    <x v="0"/>
    <x v="1"/>
    <x v="1"/>
    <x v="7"/>
    <n v="0"/>
    <n v="1181968"/>
    <n v="0"/>
    <n v="0"/>
    <m/>
    <m/>
    <m/>
    <m/>
    <m/>
    <m/>
    <m/>
    <m/>
    <m/>
    <m/>
    <m/>
    <m/>
    <m/>
    <m/>
    <m/>
    <m/>
    <m/>
    <m/>
    <m/>
    <m/>
    <m/>
    <m/>
    <m/>
    <m/>
    <m/>
    <m/>
    <m/>
  </r>
  <r>
    <x v="0"/>
    <x v="0"/>
    <x v="2"/>
    <x v="7"/>
    <n v="0"/>
    <n v="1453760"/>
    <n v="0"/>
    <n v="0"/>
    <m/>
    <m/>
    <m/>
    <m/>
    <m/>
    <m/>
    <m/>
    <m/>
    <m/>
    <m/>
    <m/>
    <m/>
    <m/>
    <m/>
    <m/>
    <m/>
    <m/>
    <m/>
    <m/>
    <m/>
    <m/>
    <m/>
    <m/>
    <m/>
    <m/>
    <m/>
    <m/>
  </r>
  <r>
    <x v="0"/>
    <x v="0"/>
    <x v="3"/>
    <x v="7"/>
    <n v="0"/>
    <n v="2540264"/>
    <n v="0"/>
    <n v="0"/>
    <m/>
    <m/>
    <m/>
    <m/>
    <m/>
    <m/>
    <m/>
    <m/>
    <m/>
    <m/>
    <m/>
    <m/>
    <m/>
    <m/>
    <m/>
    <m/>
    <m/>
    <m/>
    <m/>
    <m/>
    <m/>
    <m/>
    <m/>
    <m/>
    <m/>
    <m/>
    <m/>
  </r>
  <r>
    <x v="0"/>
    <x v="1"/>
    <x v="4"/>
    <x v="7"/>
    <n v="0"/>
    <n v="1608544"/>
    <n v="0"/>
    <n v="0"/>
    <m/>
    <m/>
    <m/>
    <m/>
    <m/>
    <m/>
    <m/>
    <m/>
    <m/>
    <m/>
    <m/>
    <m/>
    <m/>
    <m/>
    <m/>
    <m/>
    <m/>
    <m/>
    <m/>
    <m/>
    <m/>
    <m/>
    <m/>
    <m/>
    <m/>
    <m/>
    <m/>
  </r>
  <r>
    <x v="0"/>
    <x v="0"/>
    <x v="5"/>
    <x v="7"/>
    <n v="0"/>
    <n v="1563957"/>
    <n v="0"/>
    <n v="0"/>
    <m/>
    <m/>
    <m/>
    <m/>
    <m/>
    <m/>
    <m/>
    <m/>
    <m/>
    <m/>
    <m/>
    <m/>
    <m/>
    <m/>
    <m/>
    <m/>
    <m/>
    <m/>
    <m/>
    <m/>
    <m/>
    <m/>
    <m/>
    <m/>
    <m/>
    <m/>
    <m/>
  </r>
  <r>
    <x v="0"/>
    <x v="0"/>
    <x v="6"/>
    <x v="7"/>
    <n v="0"/>
    <n v="1503259"/>
    <n v="0"/>
    <n v="0"/>
    <m/>
    <m/>
    <m/>
    <m/>
    <m/>
    <m/>
    <m/>
    <m/>
    <m/>
    <m/>
    <m/>
    <m/>
    <m/>
    <m/>
    <m/>
    <m/>
    <m/>
    <m/>
    <m/>
    <m/>
    <m/>
    <m/>
    <m/>
    <m/>
    <m/>
    <m/>
    <m/>
  </r>
  <r>
    <x v="0"/>
    <x v="0"/>
    <x v="7"/>
    <x v="7"/>
    <n v="0"/>
    <n v="955311"/>
    <n v="0"/>
    <n v="0"/>
    <m/>
    <m/>
    <m/>
    <m/>
    <m/>
    <m/>
    <m/>
    <m/>
    <m/>
    <m/>
    <m/>
    <m/>
    <m/>
    <m/>
    <m/>
    <m/>
    <m/>
    <m/>
    <m/>
    <m/>
    <m/>
    <m/>
    <m/>
    <m/>
    <m/>
    <m/>
    <m/>
  </r>
  <r>
    <x v="0"/>
    <x v="0"/>
    <x v="8"/>
    <x v="7"/>
    <n v="0"/>
    <n v="1929681"/>
    <n v="0"/>
    <n v="0"/>
    <m/>
    <m/>
    <m/>
    <m/>
    <m/>
    <m/>
    <m/>
    <m/>
    <m/>
    <m/>
    <m/>
    <m/>
    <m/>
    <m/>
    <m/>
    <m/>
    <m/>
    <m/>
    <m/>
    <m/>
    <m/>
    <m/>
    <m/>
    <m/>
    <m/>
    <m/>
    <m/>
  </r>
  <r>
    <x v="0"/>
    <x v="1"/>
    <x v="9"/>
    <x v="7"/>
    <n v="0"/>
    <n v="1480852"/>
    <n v="0"/>
    <n v="0"/>
    <m/>
    <m/>
    <m/>
    <m/>
    <m/>
    <m/>
    <m/>
    <m/>
    <m/>
    <m/>
    <m/>
    <m/>
    <m/>
    <m/>
    <m/>
    <m/>
    <m/>
    <m/>
    <m/>
    <m/>
    <m/>
    <m/>
    <m/>
    <m/>
    <m/>
    <m/>
    <m/>
  </r>
  <r>
    <x v="0"/>
    <x v="1"/>
    <x v="10"/>
    <x v="7"/>
    <n v="0"/>
    <n v="2029944"/>
    <n v="0"/>
    <n v="0"/>
    <m/>
    <m/>
    <m/>
    <m/>
    <m/>
    <m/>
    <m/>
    <m/>
    <m/>
    <m/>
    <m/>
    <m/>
    <m/>
    <m/>
    <m/>
    <m/>
    <m/>
    <m/>
    <m/>
    <m/>
    <m/>
    <m/>
    <m/>
    <m/>
    <m/>
    <m/>
    <m/>
  </r>
  <r>
    <x v="0"/>
    <x v="1"/>
    <x v="11"/>
    <x v="7"/>
    <n v="0"/>
    <n v="1357733"/>
    <n v="0"/>
    <n v="0"/>
    <m/>
    <m/>
    <m/>
    <m/>
    <m/>
    <m/>
    <m/>
    <m/>
    <m/>
    <m/>
    <m/>
    <m/>
    <m/>
    <m/>
    <m/>
    <m/>
    <m/>
    <m/>
    <m/>
    <m/>
    <m/>
    <m/>
    <m/>
    <m/>
    <m/>
    <m/>
    <m/>
  </r>
  <r>
    <x v="0"/>
    <x v="1"/>
    <x v="12"/>
    <x v="7"/>
    <n v="0"/>
    <n v="499986"/>
    <n v="0"/>
    <n v="0"/>
    <m/>
    <m/>
    <m/>
    <m/>
    <m/>
    <m/>
    <m/>
    <m/>
    <m/>
    <m/>
    <m/>
    <m/>
    <m/>
    <m/>
    <m/>
    <m/>
    <m/>
    <m/>
    <m/>
    <m/>
    <m/>
    <m/>
    <m/>
    <m/>
    <m/>
    <m/>
    <m/>
  </r>
  <r>
    <x v="0"/>
    <x v="1"/>
    <x v="13"/>
    <x v="7"/>
    <n v="0"/>
    <n v="1133969"/>
    <n v="0"/>
    <n v="0"/>
    <m/>
    <m/>
    <m/>
    <m/>
    <m/>
    <m/>
    <m/>
    <m/>
    <m/>
    <m/>
    <m/>
    <m/>
    <m/>
    <m/>
    <m/>
    <m/>
    <m/>
    <m/>
    <m/>
    <m/>
    <m/>
    <m/>
    <m/>
    <m/>
    <m/>
    <m/>
    <m/>
  </r>
  <r>
    <x v="0"/>
    <x v="1"/>
    <x v="14"/>
    <x v="7"/>
    <n v="0"/>
    <n v="1417482"/>
    <n v="0"/>
    <n v="0"/>
    <m/>
    <m/>
    <m/>
    <m/>
    <m/>
    <m/>
    <m/>
    <m/>
    <m/>
    <m/>
    <m/>
    <m/>
    <m/>
    <m/>
    <m/>
    <m/>
    <m/>
    <m/>
    <m/>
    <m/>
    <m/>
    <m/>
    <m/>
    <m/>
    <m/>
    <m/>
    <m/>
  </r>
  <r>
    <x v="0"/>
    <x v="0"/>
    <x v="15"/>
    <x v="7"/>
    <n v="0"/>
    <n v="1004972"/>
    <n v="0"/>
    <n v="0"/>
    <m/>
    <m/>
    <m/>
    <m/>
    <m/>
    <m/>
    <m/>
    <m/>
    <m/>
    <m/>
    <m/>
    <m/>
    <m/>
    <m/>
    <m/>
    <m/>
    <m/>
    <m/>
    <m/>
    <m/>
    <m/>
    <m/>
    <m/>
    <m/>
    <m/>
    <m/>
    <m/>
  </r>
  <r>
    <x v="0"/>
    <x v="0"/>
    <x v="16"/>
    <x v="7"/>
    <n v="0"/>
    <n v="1867949"/>
    <n v="0"/>
    <n v="0"/>
    <m/>
    <m/>
    <m/>
    <m/>
    <m/>
    <m/>
    <m/>
    <m/>
    <m/>
    <m/>
    <m/>
    <m/>
    <m/>
    <m/>
    <m/>
    <m/>
    <m/>
    <m/>
    <m/>
    <m/>
    <m/>
    <m/>
    <m/>
    <m/>
    <m/>
    <m/>
    <m/>
  </r>
  <r>
    <x v="0"/>
    <x v="1"/>
    <x v="17"/>
    <x v="7"/>
    <n v="0"/>
    <n v="1407461"/>
    <n v="0"/>
    <n v="0"/>
    <m/>
    <m/>
    <m/>
    <m/>
    <m/>
    <m/>
    <m/>
    <m/>
    <m/>
    <m/>
    <m/>
    <m/>
    <m/>
    <m/>
    <m/>
    <m/>
    <m/>
    <m/>
    <m/>
    <m/>
    <m/>
    <m/>
    <m/>
    <m/>
    <m/>
    <m/>
    <m/>
  </r>
  <r>
    <x v="0"/>
    <x v="1"/>
    <x v="18"/>
    <x v="7"/>
    <n v="0"/>
    <n v="1274965"/>
    <n v="0"/>
    <n v="0"/>
    <m/>
    <m/>
    <m/>
    <m/>
    <m/>
    <m/>
    <m/>
    <m/>
    <m/>
    <m/>
    <m/>
    <m/>
    <m/>
    <m/>
    <m/>
    <m/>
    <m/>
    <m/>
    <m/>
    <m/>
    <m/>
    <m/>
    <m/>
    <m/>
    <m/>
    <m/>
    <m/>
  </r>
  <r>
    <x v="0"/>
    <x v="0"/>
    <x v="19"/>
    <x v="7"/>
    <n v="0"/>
    <n v="1138805"/>
    <n v="0"/>
    <n v="0"/>
    <m/>
    <m/>
    <m/>
    <m/>
    <m/>
    <m/>
    <m/>
    <m/>
    <m/>
    <m/>
    <m/>
    <m/>
    <m/>
    <m/>
    <m/>
    <m/>
    <m/>
    <m/>
    <m/>
    <m/>
    <m/>
    <m/>
    <m/>
    <m/>
    <m/>
    <m/>
    <m/>
  </r>
  <r>
    <x v="0"/>
    <x v="1"/>
    <x v="20"/>
    <x v="7"/>
    <n v="0"/>
    <n v="928119"/>
    <n v="0"/>
    <n v="0"/>
    <m/>
    <m/>
    <m/>
    <m/>
    <m/>
    <m/>
    <m/>
    <m/>
    <m/>
    <m/>
    <m/>
    <m/>
    <m/>
    <m/>
    <m/>
    <m/>
    <m/>
    <m/>
    <m/>
    <m/>
    <m/>
    <m/>
    <m/>
    <m/>
    <m/>
    <m/>
    <m/>
  </r>
  <r>
    <x v="0"/>
    <x v="1"/>
    <x v="21"/>
    <x v="7"/>
    <n v="0"/>
    <n v="936253"/>
    <n v="0"/>
    <n v="0"/>
    <m/>
    <m/>
    <m/>
    <m/>
    <m/>
    <m/>
    <m/>
    <m/>
    <m/>
    <m/>
    <m/>
    <m/>
    <m/>
    <m/>
    <m/>
    <m/>
    <m/>
    <m/>
    <m/>
    <m/>
    <m/>
    <m/>
    <m/>
    <m/>
    <m/>
    <m/>
    <m/>
  </r>
  <r>
    <x v="0"/>
    <x v="0"/>
    <x v="0"/>
    <x v="8"/>
    <n v="0"/>
    <n v="1332892"/>
    <n v="0"/>
    <n v="764050"/>
    <m/>
    <m/>
    <m/>
    <m/>
    <m/>
    <m/>
    <m/>
    <m/>
    <m/>
    <m/>
    <m/>
    <m/>
    <m/>
    <m/>
    <m/>
    <m/>
    <m/>
    <m/>
    <m/>
    <m/>
    <m/>
    <m/>
    <m/>
    <m/>
    <m/>
    <m/>
    <m/>
  </r>
  <r>
    <x v="0"/>
    <x v="1"/>
    <x v="1"/>
    <x v="8"/>
    <n v="0"/>
    <m/>
    <n v="0"/>
    <n v="0"/>
    <m/>
    <m/>
    <m/>
    <m/>
    <m/>
    <m/>
    <m/>
    <m/>
    <m/>
    <m/>
    <m/>
    <m/>
    <m/>
    <m/>
    <m/>
    <m/>
    <m/>
    <m/>
    <m/>
    <m/>
    <m/>
    <m/>
    <m/>
    <m/>
    <m/>
    <m/>
    <m/>
  </r>
  <r>
    <x v="0"/>
    <x v="0"/>
    <x v="2"/>
    <x v="8"/>
    <n v="0"/>
    <m/>
    <n v="0"/>
    <n v="664050"/>
    <m/>
    <m/>
    <m/>
    <m/>
    <m/>
    <m/>
    <m/>
    <m/>
    <m/>
    <m/>
    <m/>
    <m/>
    <m/>
    <m/>
    <m/>
    <m/>
    <m/>
    <m/>
    <m/>
    <m/>
    <m/>
    <m/>
    <m/>
    <m/>
    <m/>
    <m/>
    <m/>
  </r>
  <r>
    <x v="0"/>
    <x v="0"/>
    <x v="3"/>
    <x v="8"/>
    <n v="0"/>
    <n v="1923577"/>
    <n v="0"/>
    <n v="344050"/>
    <m/>
    <m/>
    <m/>
    <m/>
    <m/>
    <m/>
    <m/>
    <m/>
    <m/>
    <m/>
    <m/>
    <m/>
    <m/>
    <m/>
    <m/>
    <m/>
    <m/>
    <m/>
    <m/>
    <m/>
    <m/>
    <m/>
    <m/>
    <m/>
    <m/>
    <m/>
    <m/>
  </r>
  <r>
    <x v="0"/>
    <x v="1"/>
    <x v="4"/>
    <x v="8"/>
    <n v="0"/>
    <m/>
    <n v="0"/>
    <n v="255870"/>
    <m/>
    <m/>
    <m/>
    <m/>
    <m/>
    <m/>
    <m/>
    <m/>
    <m/>
    <m/>
    <m/>
    <m/>
    <m/>
    <m/>
    <m/>
    <m/>
    <m/>
    <m/>
    <m/>
    <m/>
    <m/>
    <m/>
    <m/>
    <m/>
    <m/>
    <m/>
    <m/>
  </r>
  <r>
    <x v="0"/>
    <x v="0"/>
    <x v="5"/>
    <x v="8"/>
    <n v="0"/>
    <m/>
    <n v="0"/>
    <n v="575870"/>
    <m/>
    <m/>
    <m/>
    <m/>
    <m/>
    <m/>
    <m/>
    <m/>
    <m/>
    <m/>
    <m/>
    <m/>
    <m/>
    <m/>
    <m/>
    <m/>
    <m/>
    <m/>
    <m/>
    <m/>
    <m/>
    <m/>
    <m/>
    <m/>
    <m/>
    <m/>
    <m/>
  </r>
  <r>
    <x v="0"/>
    <x v="0"/>
    <x v="6"/>
    <x v="8"/>
    <n v="0"/>
    <m/>
    <n v="0"/>
    <n v="344050"/>
    <m/>
    <m/>
    <m/>
    <m/>
    <m/>
    <m/>
    <m/>
    <m/>
    <m/>
    <m/>
    <m/>
    <m/>
    <m/>
    <m/>
    <m/>
    <m/>
    <m/>
    <m/>
    <m/>
    <m/>
    <m/>
    <m/>
    <m/>
    <m/>
    <m/>
    <m/>
    <m/>
  </r>
  <r>
    <x v="0"/>
    <x v="0"/>
    <x v="7"/>
    <x v="8"/>
    <n v="0"/>
    <n v="644890"/>
    <n v="0"/>
    <n v="664050"/>
    <m/>
    <m/>
    <m/>
    <m/>
    <m/>
    <m/>
    <m/>
    <m/>
    <m/>
    <m/>
    <m/>
    <m/>
    <m/>
    <m/>
    <m/>
    <m/>
    <m/>
    <m/>
    <m/>
    <m/>
    <m/>
    <m/>
    <m/>
    <m/>
    <m/>
    <m/>
    <m/>
  </r>
  <r>
    <x v="0"/>
    <x v="0"/>
    <x v="8"/>
    <x v="8"/>
    <n v="0"/>
    <n v="871537"/>
    <n v="0"/>
    <n v="675870"/>
    <m/>
    <m/>
    <m/>
    <m/>
    <m/>
    <m/>
    <m/>
    <m/>
    <m/>
    <m/>
    <m/>
    <m/>
    <m/>
    <m/>
    <m/>
    <m/>
    <m/>
    <m/>
    <m/>
    <m/>
    <m/>
    <m/>
    <m/>
    <m/>
    <m/>
    <m/>
    <m/>
  </r>
  <r>
    <x v="0"/>
    <x v="1"/>
    <x v="9"/>
    <x v="8"/>
    <n v="0"/>
    <m/>
    <n v="0"/>
    <n v="344050"/>
    <m/>
    <m/>
    <m/>
    <m/>
    <m/>
    <m/>
    <m/>
    <m/>
    <m/>
    <m/>
    <m/>
    <m/>
    <m/>
    <m/>
    <m/>
    <m/>
    <m/>
    <m/>
    <m/>
    <m/>
    <m/>
    <m/>
    <m/>
    <m/>
    <m/>
    <m/>
    <m/>
  </r>
  <r>
    <x v="0"/>
    <x v="1"/>
    <x v="10"/>
    <x v="8"/>
    <n v="0"/>
    <m/>
    <n v="0"/>
    <n v="255870"/>
    <m/>
    <m/>
    <m/>
    <m/>
    <m/>
    <m/>
    <m/>
    <m/>
    <m/>
    <m/>
    <m/>
    <m/>
    <m/>
    <m/>
    <m/>
    <m/>
    <m/>
    <m/>
    <m/>
    <m/>
    <m/>
    <m/>
    <m/>
    <m/>
    <m/>
    <m/>
    <m/>
  </r>
  <r>
    <x v="0"/>
    <x v="1"/>
    <x v="11"/>
    <x v="8"/>
    <n v="0"/>
    <n v="1849733"/>
    <n v="0"/>
    <n v="344050"/>
    <m/>
    <m/>
    <m/>
    <m/>
    <m/>
    <m/>
    <m/>
    <m/>
    <m/>
    <m/>
    <m/>
    <m/>
    <m/>
    <m/>
    <m/>
    <m/>
    <m/>
    <m/>
    <m/>
    <m/>
    <m/>
    <m/>
    <m/>
    <m/>
    <m/>
    <m/>
    <m/>
  </r>
  <r>
    <x v="0"/>
    <x v="1"/>
    <x v="12"/>
    <x v="8"/>
    <n v="0"/>
    <m/>
    <n v="0"/>
    <n v="255870"/>
    <m/>
    <m/>
    <m/>
    <m/>
    <m/>
    <m/>
    <m/>
    <m/>
    <m/>
    <m/>
    <m/>
    <m/>
    <m/>
    <m/>
    <m/>
    <m/>
    <m/>
    <m/>
    <m/>
    <m/>
    <m/>
    <m/>
    <m/>
    <m/>
    <m/>
    <m/>
    <m/>
  </r>
  <r>
    <x v="0"/>
    <x v="1"/>
    <x v="13"/>
    <x v="8"/>
    <n v="0"/>
    <m/>
    <n v="0"/>
    <n v="255870"/>
    <m/>
    <m/>
    <m/>
    <m/>
    <m/>
    <m/>
    <m/>
    <m/>
    <m/>
    <m/>
    <m/>
    <m/>
    <m/>
    <m/>
    <m/>
    <m/>
    <m/>
    <m/>
    <m/>
    <m/>
    <m/>
    <m/>
    <m/>
    <m/>
    <m/>
    <m/>
    <m/>
  </r>
  <r>
    <x v="0"/>
    <x v="1"/>
    <x v="14"/>
    <x v="8"/>
    <n v="0"/>
    <n v="1817467"/>
    <n v="0"/>
    <n v="664050"/>
    <m/>
    <m/>
    <m/>
    <m/>
    <m/>
    <m/>
    <m/>
    <m/>
    <m/>
    <m/>
    <m/>
    <m/>
    <m/>
    <m/>
    <m/>
    <m/>
    <m/>
    <m/>
    <m/>
    <m/>
    <m/>
    <m/>
    <m/>
    <m/>
    <m/>
    <m/>
    <m/>
  </r>
  <r>
    <x v="0"/>
    <x v="0"/>
    <x v="15"/>
    <x v="8"/>
    <n v="0"/>
    <n v="4669050"/>
    <n v="0"/>
    <n v="664050"/>
    <m/>
    <m/>
    <m/>
    <m/>
    <m/>
    <m/>
    <m/>
    <m/>
    <m/>
    <m/>
    <m/>
    <m/>
    <m/>
    <m/>
    <m/>
    <m/>
    <m/>
    <m/>
    <m/>
    <m/>
    <m/>
    <m/>
    <m/>
    <m/>
    <m/>
    <m/>
    <m/>
  </r>
  <r>
    <x v="0"/>
    <x v="0"/>
    <x v="16"/>
    <x v="8"/>
    <n v="0"/>
    <m/>
    <n v="0"/>
    <n v="255870"/>
    <m/>
    <m/>
    <m/>
    <m/>
    <m/>
    <m/>
    <m/>
    <m/>
    <m/>
    <m/>
    <m/>
    <m/>
    <m/>
    <m/>
    <m/>
    <m/>
    <m/>
    <m/>
    <m/>
    <m/>
    <m/>
    <m/>
    <m/>
    <m/>
    <m/>
    <m/>
    <m/>
  </r>
  <r>
    <x v="0"/>
    <x v="1"/>
    <x v="17"/>
    <x v="8"/>
    <n v="0"/>
    <n v="3313282"/>
    <n v="0"/>
    <n v="444050"/>
    <m/>
    <m/>
    <m/>
    <m/>
    <m/>
    <m/>
    <m/>
    <m/>
    <m/>
    <m/>
    <m/>
    <m/>
    <m/>
    <m/>
    <m/>
    <m/>
    <m/>
    <m/>
    <m/>
    <m/>
    <m/>
    <m/>
    <m/>
    <m/>
    <m/>
    <m/>
    <m/>
  </r>
  <r>
    <x v="0"/>
    <x v="1"/>
    <x v="18"/>
    <x v="8"/>
    <n v="0"/>
    <m/>
    <n v="0"/>
    <n v="344050"/>
    <m/>
    <m/>
    <m/>
    <m/>
    <m/>
    <m/>
    <m/>
    <m/>
    <m/>
    <m/>
    <m/>
    <m/>
    <m/>
    <m/>
    <m/>
    <m/>
    <m/>
    <m/>
    <m/>
    <m/>
    <m/>
    <m/>
    <m/>
    <m/>
    <m/>
    <m/>
    <m/>
  </r>
  <r>
    <x v="0"/>
    <x v="0"/>
    <x v="19"/>
    <x v="8"/>
    <n v="0"/>
    <n v="1189251"/>
    <n v="0"/>
    <n v="344050"/>
    <m/>
    <m/>
    <m/>
    <m/>
    <m/>
    <m/>
    <m/>
    <m/>
    <m/>
    <m/>
    <m/>
    <m/>
    <m/>
    <m/>
    <m/>
    <m/>
    <m/>
    <m/>
    <m/>
    <m/>
    <m/>
    <m/>
    <m/>
    <m/>
    <m/>
    <m/>
    <m/>
  </r>
  <r>
    <x v="0"/>
    <x v="1"/>
    <x v="20"/>
    <x v="8"/>
    <n v="0"/>
    <m/>
    <n v="0"/>
    <n v="0"/>
    <m/>
    <m/>
    <m/>
    <m/>
    <m/>
    <m/>
    <m/>
    <m/>
    <m/>
    <m/>
    <m/>
    <m/>
    <m/>
    <m/>
    <m/>
    <m/>
    <m/>
    <m/>
    <m/>
    <m/>
    <m/>
    <m/>
    <m/>
    <m/>
    <m/>
    <m/>
    <m/>
  </r>
  <r>
    <x v="0"/>
    <x v="1"/>
    <x v="21"/>
    <x v="8"/>
    <n v="0"/>
    <m/>
    <n v="0"/>
    <n v="0"/>
    <m/>
    <m/>
    <m/>
    <m/>
    <m/>
    <m/>
    <m/>
    <m/>
    <m/>
    <m/>
    <m/>
    <m/>
    <m/>
    <m/>
    <m/>
    <m/>
    <m/>
    <m/>
    <m/>
    <m/>
    <m/>
    <m/>
    <m/>
    <m/>
    <m/>
    <m/>
    <m/>
  </r>
  <r>
    <x v="0"/>
    <x v="0"/>
    <x v="0"/>
    <x v="9"/>
    <n v="1873696"/>
    <n v="1930503"/>
    <n v="10577690"/>
    <n v="0"/>
    <m/>
    <m/>
    <m/>
    <m/>
    <m/>
    <m/>
    <m/>
    <m/>
    <m/>
    <m/>
    <m/>
    <m/>
    <m/>
    <m/>
    <m/>
    <m/>
    <m/>
    <m/>
    <m/>
    <m/>
    <m/>
    <m/>
    <m/>
    <m/>
    <m/>
    <m/>
    <m/>
  </r>
  <r>
    <x v="0"/>
    <x v="1"/>
    <x v="1"/>
    <x v="9"/>
    <n v="1386000"/>
    <n v="1970727"/>
    <n v="6407796"/>
    <n v="0"/>
    <m/>
    <m/>
    <m/>
    <m/>
    <m/>
    <m/>
    <m/>
    <m/>
    <m/>
    <m/>
    <m/>
    <m/>
    <m/>
    <m/>
    <m/>
    <m/>
    <m/>
    <m/>
    <m/>
    <m/>
    <m/>
    <m/>
    <m/>
    <m/>
    <m/>
    <m/>
    <m/>
  </r>
  <r>
    <x v="0"/>
    <x v="0"/>
    <x v="2"/>
    <x v="9"/>
    <m/>
    <n v="2230869"/>
    <n v="7009252"/>
    <n v="0"/>
    <m/>
    <m/>
    <m/>
    <m/>
    <m/>
    <m/>
    <m/>
    <m/>
    <m/>
    <m/>
    <m/>
    <m/>
    <m/>
    <m/>
    <m/>
    <m/>
    <m/>
    <m/>
    <m/>
    <m/>
    <m/>
    <m/>
    <m/>
    <m/>
    <m/>
    <m/>
    <m/>
  </r>
  <r>
    <x v="0"/>
    <x v="0"/>
    <x v="3"/>
    <x v="9"/>
    <n v="1625000"/>
    <n v="4639868"/>
    <n v="0"/>
    <n v="0"/>
    <m/>
    <m/>
    <m/>
    <m/>
    <m/>
    <m/>
    <m/>
    <m/>
    <m/>
    <m/>
    <m/>
    <m/>
    <m/>
    <m/>
    <m/>
    <m/>
    <m/>
    <m/>
    <m/>
    <m/>
    <m/>
    <m/>
    <m/>
    <m/>
    <m/>
    <m/>
    <m/>
  </r>
  <r>
    <x v="0"/>
    <x v="1"/>
    <x v="4"/>
    <x v="9"/>
    <n v="2436918"/>
    <n v="6245476"/>
    <n v="5524315"/>
    <n v="0"/>
    <m/>
    <m/>
    <m/>
    <m/>
    <m/>
    <m/>
    <m/>
    <m/>
    <m/>
    <m/>
    <m/>
    <m/>
    <m/>
    <m/>
    <m/>
    <m/>
    <m/>
    <m/>
    <m/>
    <m/>
    <m/>
    <m/>
    <m/>
    <m/>
    <m/>
    <m/>
    <m/>
  </r>
  <r>
    <x v="0"/>
    <x v="0"/>
    <x v="5"/>
    <x v="9"/>
    <n v="900000"/>
    <n v="3791793"/>
    <n v="5701246"/>
    <n v="0"/>
    <m/>
    <m/>
    <m/>
    <m/>
    <m/>
    <m/>
    <m/>
    <m/>
    <m/>
    <m/>
    <m/>
    <m/>
    <m/>
    <m/>
    <m/>
    <m/>
    <m/>
    <m/>
    <m/>
    <m/>
    <m/>
    <m/>
    <m/>
    <m/>
    <m/>
    <m/>
    <m/>
  </r>
  <r>
    <x v="0"/>
    <x v="0"/>
    <x v="6"/>
    <x v="9"/>
    <m/>
    <n v="5161647"/>
    <n v="5280376"/>
    <n v="0"/>
    <m/>
    <m/>
    <m/>
    <m/>
    <m/>
    <m/>
    <m/>
    <m/>
    <m/>
    <m/>
    <m/>
    <m/>
    <m/>
    <m/>
    <m/>
    <m/>
    <m/>
    <m/>
    <m/>
    <m/>
    <m/>
    <m/>
    <m/>
    <m/>
    <m/>
    <m/>
    <m/>
  </r>
  <r>
    <x v="0"/>
    <x v="0"/>
    <x v="7"/>
    <x v="9"/>
    <n v="3969698"/>
    <n v="4434362"/>
    <n v="0"/>
    <n v="0"/>
    <m/>
    <m/>
    <m/>
    <m/>
    <m/>
    <m/>
    <m/>
    <m/>
    <m/>
    <m/>
    <m/>
    <m/>
    <m/>
    <m/>
    <m/>
    <m/>
    <m/>
    <m/>
    <m/>
    <m/>
    <m/>
    <m/>
    <m/>
    <m/>
    <m/>
    <m/>
    <m/>
  </r>
  <r>
    <x v="0"/>
    <x v="0"/>
    <x v="8"/>
    <x v="9"/>
    <n v="2489942"/>
    <n v="2683205"/>
    <n v="0"/>
    <n v="0"/>
    <m/>
    <m/>
    <m/>
    <m/>
    <m/>
    <m/>
    <m/>
    <m/>
    <m/>
    <m/>
    <m/>
    <m/>
    <m/>
    <m/>
    <m/>
    <m/>
    <m/>
    <m/>
    <m/>
    <m/>
    <m/>
    <m/>
    <m/>
    <m/>
    <m/>
    <m/>
    <m/>
  </r>
  <r>
    <x v="0"/>
    <x v="1"/>
    <x v="9"/>
    <x v="9"/>
    <n v="1125000"/>
    <n v="2271399"/>
    <n v="5433461"/>
    <n v="0"/>
    <m/>
    <m/>
    <m/>
    <m/>
    <m/>
    <m/>
    <m/>
    <m/>
    <m/>
    <m/>
    <m/>
    <m/>
    <m/>
    <m/>
    <m/>
    <m/>
    <m/>
    <m/>
    <m/>
    <m/>
    <m/>
    <m/>
    <m/>
    <m/>
    <m/>
    <m/>
    <m/>
  </r>
  <r>
    <x v="0"/>
    <x v="1"/>
    <x v="10"/>
    <x v="9"/>
    <n v="1000000"/>
    <n v="2508500"/>
    <n v="7008251"/>
    <n v="0"/>
    <m/>
    <m/>
    <m/>
    <m/>
    <m/>
    <m/>
    <m/>
    <m/>
    <m/>
    <m/>
    <m/>
    <m/>
    <m/>
    <m/>
    <m/>
    <m/>
    <m/>
    <m/>
    <m/>
    <m/>
    <m/>
    <m/>
    <m/>
    <m/>
    <m/>
    <m/>
    <m/>
  </r>
  <r>
    <x v="0"/>
    <x v="1"/>
    <x v="11"/>
    <x v="9"/>
    <n v="3328626"/>
    <n v="5185318"/>
    <n v="10954762"/>
    <n v="0"/>
    <m/>
    <m/>
    <m/>
    <m/>
    <m/>
    <m/>
    <m/>
    <m/>
    <m/>
    <m/>
    <m/>
    <m/>
    <m/>
    <m/>
    <m/>
    <m/>
    <m/>
    <m/>
    <m/>
    <m/>
    <m/>
    <m/>
    <m/>
    <m/>
    <m/>
    <m/>
    <m/>
  </r>
  <r>
    <x v="0"/>
    <x v="1"/>
    <x v="12"/>
    <x v="9"/>
    <m/>
    <n v="0"/>
    <n v="7196322"/>
    <n v="0"/>
    <m/>
    <m/>
    <m/>
    <m/>
    <m/>
    <m/>
    <m/>
    <m/>
    <m/>
    <m/>
    <m/>
    <m/>
    <m/>
    <m/>
    <m/>
    <m/>
    <m/>
    <m/>
    <m/>
    <m/>
    <m/>
    <m/>
    <m/>
    <m/>
    <m/>
    <m/>
    <m/>
  </r>
  <r>
    <x v="0"/>
    <x v="1"/>
    <x v="13"/>
    <x v="9"/>
    <n v="2656630"/>
    <n v="2444138"/>
    <n v="0"/>
    <n v="0"/>
    <m/>
    <m/>
    <m/>
    <m/>
    <m/>
    <m/>
    <m/>
    <m/>
    <m/>
    <m/>
    <m/>
    <m/>
    <m/>
    <m/>
    <m/>
    <m/>
    <m/>
    <m/>
    <m/>
    <m/>
    <m/>
    <m/>
    <m/>
    <m/>
    <m/>
    <m/>
    <m/>
  </r>
  <r>
    <x v="0"/>
    <x v="1"/>
    <x v="14"/>
    <x v="9"/>
    <m/>
    <n v="5376354"/>
    <n v="6752302"/>
    <n v="0"/>
    <m/>
    <m/>
    <m/>
    <m/>
    <m/>
    <m/>
    <m/>
    <m/>
    <m/>
    <m/>
    <m/>
    <m/>
    <m/>
    <m/>
    <m/>
    <m/>
    <m/>
    <m/>
    <m/>
    <m/>
    <m/>
    <m/>
    <m/>
    <m/>
    <m/>
    <m/>
    <m/>
  </r>
  <r>
    <x v="0"/>
    <x v="0"/>
    <x v="15"/>
    <x v="9"/>
    <n v="2475751"/>
    <n v="4851092"/>
    <n v="5794827"/>
    <n v="0"/>
    <m/>
    <m/>
    <m/>
    <m/>
    <m/>
    <m/>
    <m/>
    <m/>
    <m/>
    <m/>
    <m/>
    <m/>
    <m/>
    <m/>
    <m/>
    <m/>
    <m/>
    <m/>
    <m/>
    <m/>
    <m/>
    <m/>
    <m/>
    <m/>
    <m/>
    <m/>
    <m/>
  </r>
  <r>
    <x v="0"/>
    <x v="0"/>
    <x v="16"/>
    <x v="9"/>
    <m/>
    <n v="1020115"/>
    <n v="9056403"/>
    <n v="0"/>
    <m/>
    <m/>
    <m/>
    <m/>
    <m/>
    <m/>
    <m/>
    <m/>
    <m/>
    <m/>
    <m/>
    <m/>
    <m/>
    <m/>
    <m/>
    <m/>
    <m/>
    <m/>
    <m/>
    <m/>
    <m/>
    <m/>
    <m/>
    <m/>
    <m/>
    <m/>
    <m/>
  </r>
  <r>
    <x v="0"/>
    <x v="1"/>
    <x v="17"/>
    <x v="9"/>
    <n v="618739"/>
    <n v="1600000"/>
    <n v="4988192"/>
    <n v="0"/>
    <m/>
    <m/>
    <m/>
    <m/>
    <m/>
    <m/>
    <m/>
    <m/>
    <m/>
    <m/>
    <m/>
    <m/>
    <m/>
    <m/>
    <m/>
    <m/>
    <m/>
    <m/>
    <m/>
    <m/>
    <m/>
    <m/>
    <m/>
    <m/>
    <m/>
    <m/>
    <m/>
  </r>
  <r>
    <x v="0"/>
    <x v="1"/>
    <x v="18"/>
    <x v="9"/>
    <n v="4193443"/>
    <n v="1226527"/>
    <n v="6153246"/>
    <n v="0"/>
    <m/>
    <m/>
    <m/>
    <m/>
    <m/>
    <m/>
    <m/>
    <m/>
    <m/>
    <m/>
    <m/>
    <m/>
    <m/>
    <m/>
    <m/>
    <m/>
    <m/>
    <m/>
    <m/>
    <m/>
    <m/>
    <m/>
    <m/>
    <m/>
    <m/>
    <m/>
    <m/>
  </r>
  <r>
    <x v="0"/>
    <x v="0"/>
    <x v="19"/>
    <x v="9"/>
    <n v="4049919"/>
    <n v="6310100"/>
    <n v="12068350"/>
    <n v="0"/>
    <m/>
    <m/>
    <m/>
    <m/>
    <m/>
    <m/>
    <m/>
    <m/>
    <m/>
    <m/>
    <m/>
    <m/>
    <m/>
    <m/>
    <m/>
    <m/>
    <m/>
    <m/>
    <m/>
    <m/>
    <m/>
    <m/>
    <m/>
    <m/>
    <m/>
    <m/>
    <m/>
  </r>
  <r>
    <x v="0"/>
    <x v="1"/>
    <x v="20"/>
    <x v="9"/>
    <m/>
    <n v="1000000"/>
    <n v="7146930"/>
    <n v="0"/>
    <m/>
    <m/>
    <m/>
    <m/>
    <m/>
    <m/>
    <m/>
    <m/>
    <m/>
    <m/>
    <m/>
    <m/>
    <m/>
    <m/>
    <m/>
    <m/>
    <m/>
    <m/>
    <m/>
    <m/>
    <m/>
    <m/>
    <m/>
    <m/>
    <m/>
    <m/>
    <m/>
  </r>
  <r>
    <x v="0"/>
    <x v="1"/>
    <x v="21"/>
    <x v="9"/>
    <n v="617050"/>
    <n v="2426916"/>
    <n v="2068678"/>
    <n v="0"/>
    <m/>
    <m/>
    <m/>
    <m/>
    <m/>
    <m/>
    <m/>
    <m/>
    <m/>
    <m/>
    <m/>
    <m/>
    <m/>
    <m/>
    <m/>
    <m/>
    <m/>
    <m/>
    <m/>
    <m/>
    <m/>
    <m/>
    <m/>
    <m/>
    <m/>
    <m/>
    <m/>
  </r>
  <r>
    <x v="0"/>
    <x v="0"/>
    <x v="0"/>
    <x v="10"/>
    <n v="0"/>
    <n v="0"/>
    <n v="0"/>
    <n v="600000"/>
    <m/>
    <m/>
    <m/>
    <m/>
    <m/>
    <m/>
    <m/>
    <m/>
    <m/>
    <m/>
    <m/>
    <m/>
    <m/>
    <m/>
    <m/>
    <m/>
    <m/>
    <m/>
    <m/>
    <m/>
    <m/>
    <m/>
    <m/>
    <m/>
    <m/>
    <m/>
    <m/>
  </r>
  <r>
    <x v="0"/>
    <x v="1"/>
    <x v="1"/>
    <x v="10"/>
    <n v="0"/>
    <n v="0"/>
    <n v="0"/>
    <m/>
    <m/>
    <m/>
    <m/>
    <m/>
    <m/>
    <m/>
    <m/>
    <m/>
    <m/>
    <m/>
    <m/>
    <m/>
    <m/>
    <m/>
    <m/>
    <m/>
    <m/>
    <m/>
    <m/>
    <m/>
    <m/>
    <m/>
    <m/>
    <m/>
    <m/>
    <m/>
    <m/>
  </r>
  <r>
    <x v="0"/>
    <x v="0"/>
    <x v="2"/>
    <x v="10"/>
    <n v="0"/>
    <n v="0"/>
    <n v="0"/>
    <m/>
    <m/>
    <m/>
    <m/>
    <m/>
    <m/>
    <m/>
    <m/>
    <m/>
    <m/>
    <m/>
    <m/>
    <m/>
    <m/>
    <m/>
    <m/>
    <m/>
    <m/>
    <m/>
    <m/>
    <m/>
    <m/>
    <m/>
    <m/>
    <m/>
    <m/>
    <m/>
    <m/>
  </r>
  <r>
    <x v="0"/>
    <x v="0"/>
    <x v="3"/>
    <x v="10"/>
    <n v="0"/>
    <n v="0"/>
    <n v="0"/>
    <m/>
    <m/>
    <m/>
    <m/>
    <m/>
    <m/>
    <m/>
    <m/>
    <m/>
    <m/>
    <m/>
    <m/>
    <m/>
    <m/>
    <m/>
    <m/>
    <m/>
    <m/>
    <m/>
    <m/>
    <m/>
    <m/>
    <m/>
    <m/>
    <m/>
    <m/>
    <m/>
    <m/>
  </r>
  <r>
    <x v="0"/>
    <x v="1"/>
    <x v="4"/>
    <x v="10"/>
    <n v="0"/>
    <n v="0"/>
    <n v="0"/>
    <m/>
    <m/>
    <m/>
    <m/>
    <m/>
    <m/>
    <m/>
    <m/>
    <m/>
    <m/>
    <m/>
    <m/>
    <m/>
    <m/>
    <m/>
    <m/>
    <m/>
    <m/>
    <m/>
    <m/>
    <m/>
    <m/>
    <m/>
    <m/>
    <m/>
    <m/>
    <m/>
    <m/>
  </r>
  <r>
    <x v="0"/>
    <x v="0"/>
    <x v="5"/>
    <x v="10"/>
    <n v="0"/>
    <n v="0"/>
    <n v="0"/>
    <m/>
    <m/>
    <m/>
    <m/>
    <m/>
    <m/>
    <m/>
    <m/>
    <m/>
    <m/>
    <m/>
    <m/>
    <m/>
    <m/>
    <m/>
    <m/>
    <m/>
    <m/>
    <m/>
    <m/>
    <m/>
    <m/>
    <m/>
    <m/>
    <m/>
    <m/>
    <m/>
    <m/>
  </r>
  <r>
    <x v="0"/>
    <x v="0"/>
    <x v="6"/>
    <x v="10"/>
    <n v="0"/>
    <n v="0"/>
    <n v="0"/>
    <m/>
    <m/>
    <m/>
    <m/>
    <m/>
    <m/>
    <m/>
    <m/>
    <m/>
    <m/>
    <m/>
    <m/>
    <m/>
    <m/>
    <m/>
    <m/>
    <m/>
    <m/>
    <m/>
    <m/>
    <m/>
    <m/>
    <m/>
    <m/>
    <m/>
    <m/>
    <m/>
    <m/>
  </r>
  <r>
    <x v="0"/>
    <x v="0"/>
    <x v="7"/>
    <x v="10"/>
    <n v="0"/>
    <n v="0"/>
    <n v="0"/>
    <m/>
    <m/>
    <m/>
    <m/>
    <m/>
    <m/>
    <m/>
    <m/>
    <m/>
    <m/>
    <m/>
    <m/>
    <m/>
    <m/>
    <m/>
    <m/>
    <m/>
    <m/>
    <m/>
    <m/>
    <m/>
    <m/>
    <m/>
    <m/>
    <m/>
    <m/>
    <m/>
    <m/>
  </r>
  <r>
    <x v="0"/>
    <x v="0"/>
    <x v="8"/>
    <x v="10"/>
    <n v="0"/>
    <n v="0"/>
    <n v="0"/>
    <m/>
    <m/>
    <m/>
    <m/>
    <m/>
    <m/>
    <m/>
    <m/>
    <m/>
    <m/>
    <m/>
    <m/>
    <m/>
    <m/>
    <m/>
    <m/>
    <m/>
    <m/>
    <m/>
    <m/>
    <m/>
    <m/>
    <m/>
    <m/>
    <m/>
    <m/>
    <m/>
    <m/>
  </r>
  <r>
    <x v="0"/>
    <x v="1"/>
    <x v="9"/>
    <x v="10"/>
    <n v="0"/>
    <n v="0"/>
    <n v="0"/>
    <m/>
    <m/>
    <m/>
    <m/>
    <m/>
    <m/>
    <m/>
    <m/>
    <m/>
    <m/>
    <m/>
    <m/>
    <m/>
    <m/>
    <m/>
    <m/>
    <m/>
    <m/>
    <m/>
    <m/>
    <m/>
    <m/>
    <m/>
    <m/>
    <m/>
    <m/>
    <m/>
    <m/>
  </r>
  <r>
    <x v="0"/>
    <x v="1"/>
    <x v="10"/>
    <x v="10"/>
    <n v="0"/>
    <n v="0"/>
    <n v="0"/>
    <n v="600000"/>
    <m/>
    <m/>
    <m/>
    <m/>
    <m/>
    <m/>
    <m/>
    <m/>
    <m/>
    <m/>
    <m/>
    <m/>
    <m/>
    <m/>
    <m/>
    <m/>
    <m/>
    <m/>
    <m/>
    <m/>
    <m/>
    <m/>
    <m/>
    <m/>
    <m/>
    <m/>
    <m/>
  </r>
  <r>
    <x v="0"/>
    <x v="1"/>
    <x v="11"/>
    <x v="10"/>
    <n v="0"/>
    <n v="0"/>
    <n v="0"/>
    <m/>
    <m/>
    <m/>
    <m/>
    <m/>
    <m/>
    <m/>
    <m/>
    <m/>
    <m/>
    <m/>
    <m/>
    <m/>
    <m/>
    <m/>
    <m/>
    <m/>
    <m/>
    <m/>
    <m/>
    <m/>
    <m/>
    <m/>
    <m/>
    <m/>
    <m/>
    <m/>
    <m/>
  </r>
  <r>
    <x v="0"/>
    <x v="1"/>
    <x v="12"/>
    <x v="10"/>
    <n v="0"/>
    <n v="0"/>
    <n v="0"/>
    <m/>
    <m/>
    <m/>
    <m/>
    <m/>
    <m/>
    <m/>
    <m/>
    <m/>
    <m/>
    <m/>
    <m/>
    <m/>
    <m/>
    <m/>
    <m/>
    <m/>
    <m/>
    <m/>
    <m/>
    <m/>
    <m/>
    <m/>
    <m/>
    <m/>
    <m/>
    <m/>
    <m/>
  </r>
  <r>
    <x v="0"/>
    <x v="1"/>
    <x v="13"/>
    <x v="10"/>
    <n v="0"/>
    <n v="0"/>
    <n v="0"/>
    <m/>
    <m/>
    <m/>
    <m/>
    <m/>
    <m/>
    <m/>
    <m/>
    <m/>
    <m/>
    <m/>
    <m/>
    <m/>
    <m/>
    <m/>
    <m/>
    <m/>
    <m/>
    <m/>
    <m/>
    <m/>
    <m/>
    <m/>
    <m/>
    <m/>
    <m/>
    <m/>
    <m/>
  </r>
  <r>
    <x v="0"/>
    <x v="1"/>
    <x v="14"/>
    <x v="10"/>
    <n v="0"/>
    <n v="0"/>
    <n v="0"/>
    <m/>
    <m/>
    <m/>
    <m/>
    <m/>
    <m/>
    <m/>
    <m/>
    <m/>
    <m/>
    <m/>
    <m/>
    <m/>
    <m/>
    <m/>
    <m/>
    <m/>
    <m/>
    <m/>
    <m/>
    <m/>
    <m/>
    <m/>
    <m/>
    <m/>
    <m/>
    <m/>
    <m/>
  </r>
  <r>
    <x v="0"/>
    <x v="0"/>
    <x v="15"/>
    <x v="10"/>
    <n v="0"/>
    <n v="0"/>
    <n v="0"/>
    <m/>
    <m/>
    <m/>
    <m/>
    <m/>
    <m/>
    <m/>
    <m/>
    <m/>
    <m/>
    <m/>
    <m/>
    <m/>
    <m/>
    <m/>
    <m/>
    <m/>
    <m/>
    <m/>
    <m/>
    <m/>
    <m/>
    <m/>
    <m/>
    <m/>
    <m/>
    <m/>
    <m/>
  </r>
  <r>
    <x v="0"/>
    <x v="0"/>
    <x v="16"/>
    <x v="10"/>
    <n v="0"/>
    <n v="0"/>
    <n v="0"/>
    <m/>
    <m/>
    <m/>
    <m/>
    <m/>
    <m/>
    <m/>
    <m/>
    <m/>
    <m/>
    <m/>
    <m/>
    <m/>
    <m/>
    <m/>
    <m/>
    <m/>
    <m/>
    <m/>
    <m/>
    <m/>
    <m/>
    <m/>
    <m/>
    <m/>
    <m/>
    <m/>
    <m/>
  </r>
  <r>
    <x v="0"/>
    <x v="1"/>
    <x v="17"/>
    <x v="10"/>
    <n v="0"/>
    <n v="0"/>
    <n v="0"/>
    <m/>
    <m/>
    <m/>
    <m/>
    <m/>
    <m/>
    <m/>
    <m/>
    <m/>
    <m/>
    <m/>
    <m/>
    <m/>
    <m/>
    <m/>
    <m/>
    <m/>
    <m/>
    <m/>
    <m/>
    <m/>
    <m/>
    <m/>
    <m/>
    <m/>
    <m/>
    <m/>
    <m/>
  </r>
  <r>
    <x v="0"/>
    <x v="1"/>
    <x v="18"/>
    <x v="10"/>
    <n v="0"/>
    <n v="0"/>
    <n v="0"/>
    <m/>
    <m/>
    <m/>
    <m/>
    <m/>
    <m/>
    <m/>
    <m/>
    <m/>
    <m/>
    <m/>
    <m/>
    <m/>
    <m/>
    <m/>
    <m/>
    <m/>
    <m/>
    <m/>
    <m/>
    <m/>
    <m/>
    <m/>
    <m/>
    <m/>
    <m/>
    <m/>
    <m/>
  </r>
  <r>
    <x v="0"/>
    <x v="0"/>
    <x v="19"/>
    <x v="10"/>
    <n v="0"/>
    <n v="0"/>
    <n v="0"/>
    <m/>
    <m/>
    <m/>
    <m/>
    <m/>
    <m/>
    <m/>
    <m/>
    <m/>
    <m/>
    <m/>
    <m/>
    <m/>
    <m/>
    <m/>
    <m/>
    <m/>
    <m/>
    <m/>
    <m/>
    <m/>
    <m/>
    <m/>
    <m/>
    <m/>
    <m/>
    <m/>
    <m/>
  </r>
  <r>
    <x v="0"/>
    <x v="1"/>
    <x v="20"/>
    <x v="10"/>
    <n v="0"/>
    <n v="0"/>
    <n v="0"/>
    <m/>
    <m/>
    <m/>
    <m/>
    <m/>
    <m/>
    <m/>
    <m/>
    <m/>
    <m/>
    <m/>
    <m/>
    <m/>
    <m/>
    <m/>
    <m/>
    <m/>
    <m/>
    <m/>
    <m/>
    <m/>
    <m/>
    <m/>
    <m/>
    <m/>
    <m/>
    <m/>
    <m/>
  </r>
  <r>
    <x v="0"/>
    <x v="1"/>
    <x v="21"/>
    <x v="10"/>
    <n v="0"/>
    <n v="0"/>
    <n v="0"/>
    <m/>
    <m/>
    <m/>
    <m/>
    <m/>
    <m/>
    <m/>
    <m/>
    <m/>
    <m/>
    <m/>
    <m/>
    <m/>
    <m/>
    <m/>
    <m/>
    <m/>
    <m/>
    <m/>
    <m/>
    <m/>
    <m/>
    <m/>
    <m/>
    <m/>
    <m/>
    <m/>
    <m/>
  </r>
  <r>
    <x v="1"/>
    <x v="0"/>
    <x v="0"/>
    <x v="0"/>
    <n v="0"/>
    <n v="0"/>
    <n v="0"/>
    <n v="2731530"/>
    <n v="584312762"/>
    <m/>
    <n v="164822155"/>
    <n v="2015816"/>
    <n v="4014722"/>
    <m/>
    <m/>
    <n v="10283"/>
    <n v="1128319"/>
    <n v="213200"/>
    <n v="61.37"/>
    <m/>
    <m/>
    <m/>
    <m/>
    <m/>
    <m/>
    <m/>
    <m/>
    <m/>
    <m/>
    <m/>
    <m/>
    <m/>
    <m/>
    <m/>
    <m/>
  </r>
  <r>
    <x v="1"/>
    <x v="1"/>
    <x v="1"/>
    <x v="0"/>
    <n v="0"/>
    <n v="0"/>
    <n v="0"/>
    <n v="2333116"/>
    <n v="482122313"/>
    <m/>
    <n v="87763014"/>
    <n v="2777546"/>
    <n v="3614918"/>
    <m/>
    <n v="457365"/>
    <n v="3878"/>
    <n v="1128319"/>
    <n v="130297"/>
    <n v="62.77"/>
    <m/>
    <m/>
    <m/>
    <m/>
    <m/>
    <m/>
    <m/>
    <m/>
    <m/>
    <m/>
    <m/>
    <m/>
    <m/>
    <m/>
    <m/>
    <m/>
  </r>
  <r>
    <x v="1"/>
    <x v="0"/>
    <x v="2"/>
    <x v="0"/>
    <n v="0"/>
    <n v="0"/>
    <n v="0"/>
    <n v="2035912"/>
    <n v="606394891"/>
    <m/>
    <n v="199730668"/>
    <n v="3837118"/>
    <n v="4188553"/>
    <m/>
    <m/>
    <n v="32022"/>
    <n v="1128319"/>
    <n v="1580044"/>
    <n v="67.3"/>
    <m/>
    <m/>
    <m/>
    <m/>
    <m/>
    <m/>
    <m/>
    <m/>
    <m/>
    <m/>
    <m/>
    <m/>
    <m/>
    <m/>
    <m/>
    <m/>
  </r>
  <r>
    <x v="1"/>
    <x v="0"/>
    <x v="3"/>
    <x v="0"/>
    <n v="0"/>
    <n v="0"/>
    <n v="0"/>
    <n v="1239454"/>
    <n v="602314269"/>
    <m/>
    <n v="174470905"/>
    <n v="2546038"/>
    <n v="4019689"/>
    <m/>
    <m/>
    <n v="3878"/>
    <n v="1128319"/>
    <n v="201947"/>
    <n v="64.22"/>
    <m/>
    <m/>
    <m/>
    <m/>
    <m/>
    <m/>
    <m/>
    <m/>
    <m/>
    <m/>
    <m/>
    <m/>
    <m/>
    <m/>
    <m/>
    <m/>
  </r>
  <r>
    <x v="1"/>
    <x v="1"/>
    <x v="4"/>
    <x v="0"/>
    <n v="0"/>
    <n v="0"/>
    <n v="0"/>
    <n v="2613930"/>
    <n v="649813306"/>
    <m/>
    <n v="165402239"/>
    <n v="2743879"/>
    <n v="4552046"/>
    <m/>
    <n v="141476"/>
    <n v="3878"/>
    <n v="1128319"/>
    <n v="130297"/>
    <n v="64.41"/>
    <m/>
    <m/>
    <m/>
    <m/>
    <m/>
    <m/>
    <m/>
    <m/>
    <m/>
    <m/>
    <m/>
    <m/>
    <m/>
    <m/>
    <m/>
    <m/>
  </r>
  <r>
    <x v="1"/>
    <x v="0"/>
    <x v="5"/>
    <x v="0"/>
    <n v="0"/>
    <n v="0"/>
    <n v="0"/>
    <n v="1779334"/>
    <n v="452492077"/>
    <m/>
    <n v="133447188"/>
    <n v="1983037"/>
    <n v="3745613"/>
    <m/>
    <m/>
    <n v="3878"/>
    <n v="1128319"/>
    <n v="376323"/>
    <n v="64.75"/>
    <m/>
    <m/>
    <m/>
    <m/>
    <m/>
    <m/>
    <m/>
    <m/>
    <m/>
    <m/>
    <m/>
    <m/>
    <m/>
    <m/>
    <m/>
    <m/>
  </r>
  <r>
    <x v="1"/>
    <x v="0"/>
    <x v="6"/>
    <x v="0"/>
    <n v="0"/>
    <n v="0"/>
    <n v="0"/>
    <n v="2086383"/>
    <n v="570290182"/>
    <n v="15136480"/>
    <n v="147565939"/>
    <n v="3215809"/>
    <n v="4416202"/>
    <m/>
    <n v="53768"/>
    <n v="3878"/>
    <n v="1128319"/>
    <n v="824147"/>
    <n v="65.010000000000005"/>
    <m/>
    <m/>
    <m/>
    <m/>
    <m/>
    <m/>
    <m/>
    <m/>
    <m/>
    <m/>
    <m/>
    <m/>
    <m/>
    <m/>
    <m/>
    <m/>
  </r>
  <r>
    <x v="1"/>
    <x v="0"/>
    <x v="7"/>
    <x v="0"/>
    <n v="0"/>
    <n v="0"/>
    <n v="0"/>
    <n v="1037886"/>
    <n v="453957148"/>
    <n v="20041970"/>
    <n v="110760227"/>
    <n v="1894442"/>
    <n v="3844191"/>
    <m/>
    <m/>
    <n v="3878"/>
    <n v="1128319"/>
    <n v="146861"/>
    <n v="67.88"/>
    <m/>
    <m/>
    <m/>
    <m/>
    <m/>
    <m/>
    <m/>
    <m/>
    <m/>
    <m/>
    <m/>
    <m/>
    <m/>
    <m/>
    <m/>
    <m/>
  </r>
  <r>
    <x v="1"/>
    <x v="0"/>
    <x v="8"/>
    <x v="0"/>
    <n v="0"/>
    <n v="0"/>
    <n v="0"/>
    <n v="1311287"/>
    <n v="598871808"/>
    <n v="26695841"/>
    <n v="152764232"/>
    <n v="3436477"/>
    <n v="3950896"/>
    <m/>
    <m/>
    <n v="46885"/>
    <n v="1128319"/>
    <n v="130297"/>
    <n v="65.41"/>
    <m/>
    <m/>
    <m/>
    <m/>
    <m/>
    <m/>
    <m/>
    <m/>
    <m/>
    <m/>
    <m/>
    <m/>
    <m/>
    <m/>
    <m/>
    <m/>
  </r>
  <r>
    <x v="1"/>
    <x v="1"/>
    <x v="9"/>
    <x v="0"/>
    <n v="0"/>
    <n v="0"/>
    <n v="0"/>
    <n v="1787251"/>
    <n v="385711968"/>
    <m/>
    <n v="87786467"/>
    <n v="2025681"/>
    <n v="3651660"/>
    <m/>
    <m/>
    <n v="3878"/>
    <n v="1128319"/>
    <n v="130297"/>
    <n v="63.83"/>
    <m/>
    <m/>
    <m/>
    <m/>
    <m/>
    <m/>
    <m/>
    <m/>
    <m/>
    <m/>
    <m/>
    <m/>
    <m/>
    <m/>
    <m/>
    <m/>
  </r>
  <r>
    <x v="1"/>
    <x v="1"/>
    <x v="10"/>
    <x v="0"/>
    <n v="0"/>
    <n v="0"/>
    <n v="0"/>
    <n v="2262369"/>
    <n v="617198894"/>
    <n v="28172519"/>
    <n v="130516667"/>
    <n v="3292579"/>
    <n v="4940901"/>
    <m/>
    <n v="53862"/>
    <n v="3878"/>
    <n v="1128319"/>
    <n v="130297"/>
    <n v="65.739999999999995"/>
    <m/>
    <m/>
    <m/>
    <m/>
    <m/>
    <m/>
    <m/>
    <m/>
    <m/>
    <m/>
    <m/>
    <m/>
    <m/>
    <m/>
    <m/>
    <m/>
  </r>
  <r>
    <x v="1"/>
    <x v="1"/>
    <x v="11"/>
    <x v="0"/>
    <n v="0"/>
    <n v="0"/>
    <n v="0"/>
    <n v="2411557"/>
    <n v="729046659"/>
    <m/>
    <n v="289840128"/>
    <n v="2400362"/>
    <n v="4328502"/>
    <m/>
    <n v="603866"/>
    <n v="3878"/>
    <n v="1128319"/>
    <n v="130297"/>
    <n v="62.16"/>
    <m/>
    <m/>
    <m/>
    <m/>
    <m/>
    <m/>
    <m/>
    <m/>
    <m/>
    <m/>
    <m/>
    <m/>
    <m/>
    <m/>
    <m/>
    <m/>
  </r>
  <r>
    <x v="1"/>
    <x v="1"/>
    <x v="12"/>
    <x v="0"/>
    <n v="0"/>
    <n v="0"/>
    <n v="0"/>
    <n v="2712675"/>
    <n v="573028403"/>
    <m/>
    <n v="163541992"/>
    <n v="1846903"/>
    <n v="3957853"/>
    <m/>
    <n v="687975"/>
    <n v="3878"/>
    <n v="1128319"/>
    <n v="130297"/>
    <n v="63.69"/>
    <m/>
    <m/>
    <m/>
    <m/>
    <m/>
    <m/>
    <m/>
    <m/>
    <m/>
    <m/>
    <m/>
    <m/>
    <m/>
    <m/>
    <m/>
    <m/>
  </r>
  <r>
    <x v="1"/>
    <x v="1"/>
    <x v="13"/>
    <x v="0"/>
    <n v="0"/>
    <n v="0"/>
    <n v="0"/>
    <n v="1409951"/>
    <n v="630095340"/>
    <n v="6936271"/>
    <m/>
    <n v="19171837"/>
    <n v="3739768"/>
    <m/>
    <m/>
    <n v="3878"/>
    <n v="1128319"/>
    <n v="130297"/>
    <n v="79.739999999999995"/>
    <m/>
    <m/>
    <m/>
    <m/>
    <m/>
    <m/>
    <m/>
    <m/>
    <m/>
    <m/>
    <m/>
    <m/>
    <m/>
    <m/>
    <m/>
    <m/>
  </r>
  <r>
    <x v="1"/>
    <x v="1"/>
    <x v="14"/>
    <x v="0"/>
    <n v="0"/>
    <n v="0"/>
    <n v="0"/>
    <n v="2863779"/>
    <n v="433508165"/>
    <m/>
    <n v="106456783"/>
    <n v="1727345"/>
    <n v="3864825"/>
    <m/>
    <m/>
    <n v="3878"/>
    <n v="1128319"/>
    <n v="130297"/>
    <n v="62.6"/>
    <m/>
    <m/>
    <m/>
    <m/>
    <m/>
    <m/>
    <m/>
    <m/>
    <m/>
    <m/>
    <m/>
    <m/>
    <m/>
    <m/>
    <m/>
    <m/>
  </r>
  <r>
    <x v="1"/>
    <x v="0"/>
    <x v="15"/>
    <x v="0"/>
    <n v="0"/>
    <n v="0"/>
    <n v="0"/>
    <n v="1994835"/>
    <n v="511595143"/>
    <n v="21674262"/>
    <n v="149502115"/>
    <n v="2457690"/>
    <n v="3933366"/>
    <m/>
    <m/>
    <n v="3878"/>
    <n v="1128319"/>
    <n v="130297"/>
    <n v="64.17"/>
    <m/>
    <m/>
    <m/>
    <m/>
    <m/>
    <m/>
    <m/>
    <m/>
    <m/>
    <m/>
    <m/>
    <m/>
    <m/>
    <m/>
    <m/>
    <m/>
  </r>
  <r>
    <x v="1"/>
    <x v="0"/>
    <x v="16"/>
    <x v="0"/>
    <n v="0"/>
    <n v="0"/>
    <n v="0"/>
    <n v="2073559"/>
    <n v="420696362"/>
    <n v="8410250"/>
    <n v="89221092"/>
    <n v="1732519"/>
    <n v="3781715"/>
    <m/>
    <n v="3840"/>
    <n v="3878"/>
    <n v="1128319"/>
    <n v="130297"/>
    <n v="65.819999999999993"/>
    <m/>
    <m/>
    <m/>
    <m/>
    <m/>
    <m/>
    <m/>
    <m/>
    <m/>
    <m/>
    <m/>
    <m/>
    <m/>
    <m/>
    <m/>
    <m/>
  </r>
  <r>
    <x v="1"/>
    <x v="1"/>
    <x v="17"/>
    <x v="0"/>
    <n v="0"/>
    <n v="0"/>
    <n v="0"/>
    <n v="2082921"/>
    <n v="471771211"/>
    <m/>
    <n v="239592238"/>
    <n v="1999499"/>
    <n v="4059075"/>
    <m/>
    <m/>
    <n v="3878"/>
    <n v="1128319"/>
    <n v="130297"/>
    <n v="62.29"/>
    <m/>
    <m/>
    <m/>
    <m/>
    <m/>
    <m/>
    <m/>
    <m/>
    <m/>
    <m/>
    <m/>
    <m/>
    <m/>
    <m/>
    <m/>
    <m/>
  </r>
  <r>
    <x v="1"/>
    <x v="1"/>
    <x v="18"/>
    <x v="0"/>
    <n v="0"/>
    <n v="0"/>
    <n v="0"/>
    <n v="1685593"/>
    <n v="340884066"/>
    <m/>
    <n v="72937379"/>
    <n v="1275604"/>
    <n v="3750838"/>
    <m/>
    <m/>
    <n v="3878"/>
    <n v="1128319"/>
    <n v="130297"/>
    <n v="61.8"/>
    <m/>
    <m/>
    <m/>
    <m/>
    <m/>
    <m/>
    <m/>
    <m/>
    <m/>
    <m/>
    <m/>
    <m/>
    <m/>
    <m/>
    <m/>
    <m/>
  </r>
  <r>
    <x v="1"/>
    <x v="0"/>
    <x v="19"/>
    <x v="0"/>
    <n v="0"/>
    <n v="0"/>
    <n v="0"/>
    <n v="1997497"/>
    <n v="502780135"/>
    <n v="33338574"/>
    <n v="196297095"/>
    <n v="1760184"/>
    <n v="3896620"/>
    <m/>
    <n v="28274"/>
    <n v="3878"/>
    <n v="1128319"/>
    <n v="130297"/>
    <n v="61.37"/>
    <m/>
    <m/>
    <m/>
    <m/>
    <m/>
    <m/>
    <m/>
    <m/>
    <m/>
    <m/>
    <m/>
    <m/>
    <m/>
    <m/>
    <m/>
    <m/>
  </r>
  <r>
    <x v="1"/>
    <x v="1"/>
    <x v="20"/>
    <x v="0"/>
    <n v="0"/>
    <n v="0"/>
    <n v="0"/>
    <n v="2496961"/>
    <n v="348032496"/>
    <m/>
    <n v="84566861"/>
    <n v="1457697"/>
    <n v="3514336"/>
    <m/>
    <n v="57262"/>
    <n v="3878"/>
    <n v="1128319"/>
    <n v="130297"/>
    <n v="57.03"/>
    <m/>
    <m/>
    <m/>
    <m/>
    <m/>
    <m/>
    <m/>
    <m/>
    <m/>
    <m/>
    <m/>
    <m/>
    <m/>
    <m/>
    <m/>
    <m/>
  </r>
  <r>
    <x v="1"/>
    <x v="1"/>
    <x v="21"/>
    <x v="0"/>
    <n v="0"/>
    <n v="0"/>
    <n v="0"/>
    <n v="1607525"/>
    <n v="436323453"/>
    <n v="39953862"/>
    <n v="112668518"/>
    <n v="1610837"/>
    <n v="3640732"/>
    <m/>
    <m/>
    <n v="3878"/>
    <n v="1128319"/>
    <n v="130297"/>
    <n v="60.42"/>
    <m/>
    <m/>
    <m/>
    <m/>
    <m/>
    <m/>
    <m/>
    <m/>
    <m/>
    <m/>
    <m/>
    <m/>
    <m/>
    <m/>
    <m/>
    <m/>
  </r>
  <r>
    <x v="1"/>
    <x v="0"/>
    <x v="0"/>
    <x v="1"/>
    <n v="15144355"/>
    <n v="0"/>
    <n v="0"/>
    <n v="30681513"/>
    <m/>
    <m/>
    <m/>
    <m/>
    <m/>
    <m/>
    <m/>
    <m/>
    <m/>
    <m/>
    <m/>
    <m/>
    <n v="12.24"/>
    <n v="8.42"/>
    <m/>
    <m/>
    <m/>
    <m/>
    <m/>
    <n v="36.43"/>
    <n v="100.18"/>
    <n v="107.45"/>
    <n v="91.31"/>
    <n v="87.85"/>
    <n v="73.17"/>
    <n v="57.31"/>
    <m/>
  </r>
  <r>
    <x v="1"/>
    <x v="1"/>
    <x v="1"/>
    <x v="1"/>
    <n v="23245922"/>
    <n v="0"/>
    <n v="0"/>
    <n v="46255490"/>
    <m/>
    <m/>
    <m/>
    <m/>
    <m/>
    <m/>
    <m/>
    <m/>
    <m/>
    <m/>
    <m/>
    <m/>
    <n v="12.28"/>
    <n v="7.36"/>
    <m/>
    <m/>
    <m/>
    <m/>
    <m/>
    <n v="18.940000000000001"/>
    <n v="95.24"/>
    <n v="98.44"/>
    <n v="129.24"/>
    <n v="80.14"/>
    <n v="62.68"/>
    <n v="87.15"/>
    <m/>
  </r>
  <r>
    <x v="1"/>
    <x v="0"/>
    <x v="2"/>
    <x v="1"/>
    <n v="24540272"/>
    <n v="0"/>
    <n v="0"/>
    <n v="68575568"/>
    <m/>
    <m/>
    <m/>
    <m/>
    <m/>
    <m/>
    <m/>
    <m/>
    <m/>
    <m/>
    <m/>
    <m/>
    <n v="13.79"/>
    <n v="8.0299999999999994"/>
    <m/>
    <m/>
    <m/>
    <m/>
    <m/>
    <n v="29.51"/>
    <n v="100.29"/>
    <n v="107.61"/>
    <n v="104.81"/>
    <n v="87.44"/>
    <n v="80.63"/>
    <n v="74.709999999999994"/>
    <m/>
  </r>
  <r>
    <x v="1"/>
    <x v="0"/>
    <x v="3"/>
    <x v="1"/>
    <n v="29838058"/>
    <n v="0"/>
    <n v="0"/>
    <n v="60202925"/>
    <m/>
    <m/>
    <m/>
    <m/>
    <m/>
    <m/>
    <m/>
    <m/>
    <m/>
    <m/>
    <m/>
    <m/>
    <n v="12.92"/>
    <n v="7.72"/>
    <m/>
    <m/>
    <m/>
    <m/>
    <m/>
    <n v="42.77"/>
    <n v="96.79"/>
    <n v="104.46"/>
    <n v="86.52"/>
    <n v="85.2"/>
    <n v="76.86"/>
    <n v="61.92"/>
    <m/>
  </r>
  <r>
    <x v="1"/>
    <x v="1"/>
    <x v="4"/>
    <x v="1"/>
    <n v="16587921"/>
    <n v="0"/>
    <n v="0"/>
    <n v="77045735"/>
    <m/>
    <m/>
    <m/>
    <m/>
    <m/>
    <m/>
    <m/>
    <m/>
    <m/>
    <m/>
    <m/>
    <m/>
    <n v="13.86"/>
    <n v="7.39"/>
    <m/>
    <m/>
    <m/>
    <m/>
    <m/>
    <n v="47.18"/>
    <n v="101.3"/>
    <n v="99.6"/>
    <n v="105.88"/>
    <n v="87.52"/>
    <n v="68.84"/>
    <n v="71.61"/>
    <m/>
  </r>
  <r>
    <x v="1"/>
    <x v="0"/>
    <x v="5"/>
    <x v="1"/>
    <n v="9742049"/>
    <n v="0"/>
    <n v="0"/>
    <n v="30564915"/>
    <m/>
    <m/>
    <m/>
    <m/>
    <m/>
    <m/>
    <m/>
    <m/>
    <m/>
    <m/>
    <m/>
    <m/>
    <n v="12.43"/>
    <n v="8.23"/>
    <m/>
    <m/>
    <m/>
    <m/>
    <m/>
    <n v="25.27"/>
    <n v="95.51"/>
    <n v="102.85"/>
    <n v="107.97"/>
    <n v="84.14"/>
    <n v="76.56"/>
    <n v="77.739999999999995"/>
    <m/>
  </r>
  <r>
    <x v="1"/>
    <x v="0"/>
    <x v="6"/>
    <x v="1"/>
    <n v="15422675"/>
    <n v="0"/>
    <n v="0"/>
    <n v="74449542"/>
    <m/>
    <m/>
    <m/>
    <m/>
    <m/>
    <m/>
    <m/>
    <m/>
    <m/>
    <m/>
    <m/>
    <m/>
    <n v="13.69"/>
    <n v="7.61"/>
    <m/>
    <m/>
    <m/>
    <m/>
    <m/>
    <n v="30.39"/>
    <n v="102.14"/>
    <n v="105.12"/>
    <n v="114.1"/>
    <n v="86.97"/>
    <n v="75.3"/>
    <n v="83.71"/>
    <m/>
  </r>
  <r>
    <x v="1"/>
    <x v="0"/>
    <x v="7"/>
    <x v="1"/>
    <n v="32706756"/>
    <n v="0"/>
    <n v="0"/>
    <n v="40983419"/>
    <m/>
    <m/>
    <m/>
    <m/>
    <m/>
    <m/>
    <m/>
    <m/>
    <m/>
    <m/>
    <m/>
    <m/>
    <n v="12.71"/>
    <n v="8.5299999999999994"/>
    <m/>
    <m/>
    <m/>
    <m/>
    <m/>
    <n v="17.71"/>
    <n v="88.74"/>
    <n v="106.59"/>
    <n v="117.2"/>
    <n v="79.83"/>
    <n v="81.37"/>
    <n v="90.13"/>
    <m/>
  </r>
  <r>
    <x v="1"/>
    <x v="0"/>
    <x v="8"/>
    <x v="1"/>
    <n v="16190138"/>
    <n v="0"/>
    <n v="0"/>
    <n v="73402341"/>
    <m/>
    <m/>
    <m/>
    <m/>
    <m/>
    <m/>
    <m/>
    <m/>
    <m/>
    <m/>
    <m/>
    <m/>
    <n v="13.43"/>
    <n v="6.95"/>
    <m/>
    <m/>
    <m/>
    <m/>
    <m/>
    <n v="38.200000000000003"/>
    <n v="98.17"/>
    <n v="105.61"/>
    <n v="99.4"/>
    <n v="84.24"/>
    <n v="75.73"/>
    <n v="70.48"/>
    <m/>
  </r>
  <r>
    <x v="1"/>
    <x v="1"/>
    <x v="9"/>
    <x v="1"/>
    <n v="24299262"/>
    <n v="0"/>
    <n v="0"/>
    <n v="15220917"/>
    <m/>
    <m/>
    <m/>
    <m/>
    <m/>
    <m/>
    <m/>
    <m/>
    <m/>
    <m/>
    <m/>
    <m/>
    <n v="13.12"/>
    <n v="6.84"/>
    <m/>
    <m/>
    <m/>
    <m/>
    <m/>
    <n v="18.61"/>
    <n v="98.12"/>
    <n v="106.51"/>
    <n v="105.19"/>
    <n v="81.16"/>
    <n v="74.400000000000006"/>
    <n v="69.47"/>
    <m/>
  </r>
  <r>
    <x v="1"/>
    <x v="1"/>
    <x v="10"/>
    <x v="1"/>
    <n v="14133296"/>
    <n v="0"/>
    <n v="0"/>
    <n v="46086955"/>
    <m/>
    <m/>
    <m/>
    <m/>
    <m/>
    <m/>
    <m/>
    <m/>
    <m/>
    <m/>
    <m/>
    <m/>
    <n v="12.83"/>
    <n v="7.32"/>
    <m/>
    <m/>
    <m/>
    <m/>
    <m/>
    <n v="19.78"/>
    <n v="101.33"/>
    <n v="112.03"/>
    <n v="100.82"/>
    <n v="86.31"/>
    <n v="78.33"/>
    <n v="67.849999999999994"/>
    <m/>
  </r>
  <r>
    <x v="1"/>
    <x v="1"/>
    <x v="11"/>
    <x v="1"/>
    <n v="29317272"/>
    <n v="0"/>
    <n v="0"/>
    <n v="60741624"/>
    <m/>
    <m/>
    <m/>
    <m/>
    <m/>
    <m/>
    <m/>
    <m/>
    <m/>
    <m/>
    <m/>
    <m/>
    <n v="12.58"/>
    <n v="6.74"/>
    <m/>
    <m/>
    <m/>
    <m/>
    <m/>
    <n v="16.75"/>
    <n v="105.77"/>
    <n v="100.85"/>
    <n v="88.8"/>
    <n v="91.99"/>
    <n v="72.569999999999993"/>
    <n v="63.4"/>
    <m/>
  </r>
  <r>
    <x v="1"/>
    <x v="1"/>
    <x v="12"/>
    <x v="1"/>
    <n v="6557121"/>
    <n v="0"/>
    <n v="0"/>
    <n v="59343141"/>
    <m/>
    <m/>
    <m/>
    <m/>
    <m/>
    <m/>
    <m/>
    <m/>
    <m/>
    <m/>
    <m/>
    <m/>
    <n v="13.32"/>
    <n v="7.96"/>
    <m/>
    <m/>
    <m/>
    <m/>
    <m/>
    <n v="33.369999999999997"/>
    <n v="97.1"/>
    <n v="99.66"/>
    <n v="117.3"/>
    <n v="83.16"/>
    <n v="70.73"/>
    <n v="85.86"/>
    <m/>
  </r>
  <r>
    <x v="1"/>
    <x v="1"/>
    <x v="13"/>
    <x v="1"/>
    <n v="11945063"/>
    <n v="0"/>
    <n v="0"/>
    <n v="76788409"/>
    <m/>
    <m/>
    <m/>
    <m/>
    <m/>
    <m/>
    <m/>
    <m/>
    <m/>
    <m/>
    <m/>
    <m/>
    <n v="16.41"/>
    <n v="11.6"/>
    <m/>
    <m/>
    <m/>
    <m/>
    <m/>
    <n v="34.340000000000003"/>
    <n v="105.72"/>
    <n v="106.85"/>
    <n v="126.37"/>
    <n v="92.86"/>
    <n v="74"/>
    <n v="82.92"/>
    <m/>
  </r>
  <r>
    <x v="1"/>
    <x v="1"/>
    <x v="14"/>
    <x v="1"/>
    <n v="5792130"/>
    <n v="0"/>
    <n v="0"/>
    <n v="43710416"/>
    <m/>
    <m/>
    <m/>
    <m/>
    <m/>
    <m/>
    <m/>
    <m/>
    <m/>
    <m/>
    <m/>
    <m/>
    <n v="13.19"/>
    <n v="7.71"/>
    <m/>
    <m/>
    <m/>
    <m/>
    <m/>
    <n v="26.85"/>
    <n v="99.3"/>
    <n v="106"/>
    <n v="101.67"/>
    <n v="85.82"/>
    <n v="73.150000000000006"/>
    <n v="68.87"/>
    <m/>
  </r>
  <r>
    <x v="1"/>
    <x v="0"/>
    <x v="15"/>
    <x v="1"/>
    <n v="15237917"/>
    <n v="0"/>
    <n v="0"/>
    <n v="56841007"/>
    <m/>
    <m/>
    <m/>
    <m/>
    <m/>
    <m/>
    <m/>
    <m/>
    <m/>
    <m/>
    <m/>
    <m/>
    <n v="12.29"/>
    <n v="7.56"/>
    <m/>
    <m/>
    <m/>
    <m/>
    <m/>
    <n v="21.27"/>
    <n v="98.11"/>
    <n v="103.56"/>
    <n v="86.68"/>
    <n v="82.87"/>
    <n v="76.459999999999994"/>
    <n v="64.06"/>
    <m/>
  </r>
  <r>
    <x v="1"/>
    <x v="0"/>
    <x v="16"/>
    <x v="1"/>
    <n v="23816167"/>
    <n v="0"/>
    <n v="0"/>
    <n v="37888284"/>
    <m/>
    <m/>
    <m/>
    <m/>
    <m/>
    <m/>
    <m/>
    <m/>
    <m/>
    <m/>
    <m/>
    <m/>
    <n v="12.49"/>
    <n v="7.9"/>
    <m/>
    <m/>
    <m/>
    <m/>
    <m/>
    <n v="27.21"/>
    <n v="93.56"/>
    <n v="103.65"/>
    <n v="99.99"/>
    <n v="84.06"/>
    <n v="78.739999999999995"/>
    <n v="75.430000000000007"/>
    <m/>
  </r>
  <r>
    <x v="1"/>
    <x v="1"/>
    <x v="17"/>
    <x v="1"/>
    <n v="21875068"/>
    <n v="0"/>
    <n v="0"/>
    <n v="46353698"/>
    <m/>
    <m/>
    <m/>
    <m/>
    <m/>
    <m/>
    <m/>
    <m/>
    <m/>
    <m/>
    <m/>
    <m/>
    <n v="13.07"/>
    <n v="6.35"/>
    <m/>
    <m/>
    <m/>
    <m/>
    <m/>
    <n v="29.38"/>
    <n v="104.59"/>
    <n v="110.25"/>
    <n v="107.16"/>
    <n v="79.38"/>
    <n v="69.180000000000007"/>
    <n v="67.790000000000006"/>
    <m/>
  </r>
  <r>
    <x v="1"/>
    <x v="1"/>
    <x v="18"/>
    <x v="1"/>
    <n v="13108857"/>
    <n v="0"/>
    <n v="0"/>
    <n v="17812836"/>
    <m/>
    <m/>
    <m/>
    <m/>
    <m/>
    <m/>
    <m/>
    <m/>
    <m/>
    <m/>
    <m/>
    <m/>
    <n v="13.04"/>
    <n v="6.47"/>
    <m/>
    <m/>
    <m/>
    <m/>
    <m/>
    <n v="27.73"/>
    <n v="95.82"/>
    <n v="107.04"/>
    <n v="115.76"/>
    <n v="81.45"/>
    <n v="75.040000000000006"/>
    <n v="82.36"/>
    <m/>
  </r>
  <r>
    <x v="1"/>
    <x v="0"/>
    <x v="19"/>
    <x v="1"/>
    <n v="21854082"/>
    <n v="0"/>
    <n v="0"/>
    <n v="53390085"/>
    <m/>
    <m/>
    <m/>
    <m/>
    <m/>
    <m/>
    <m/>
    <m/>
    <m/>
    <m/>
    <m/>
    <m/>
    <n v="12.26"/>
    <n v="7.35"/>
    <m/>
    <m/>
    <m/>
    <m/>
    <m/>
    <n v="16.97"/>
    <n v="103.39"/>
    <n v="104.32"/>
    <n v="103.8"/>
    <n v="88.28"/>
    <n v="76.34"/>
    <n v="76.66"/>
    <m/>
  </r>
  <r>
    <x v="1"/>
    <x v="1"/>
    <x v="20"/>
    <x v="1"/>
    <n v="10338386"/>
    <n v="0"/>
    <n v="0"/>
    <n v="16630108"/>
    <m/>
    <m/>
    <m/>
    <m/>
    <m/>
    <m/>
    <m/>
    <m/>
    <m/>
    <m/>
    <m/>
    <m/>
    <n v="13.15"/>
    <n v="6.66"/>
    <m/>
    <m/>
    <m/>
    <m/>
    <m/>
    <n v="68.78"/>
    <n v="97.79"/>
    <n v="104.4"/>
    <n v="122.96"/>
    <n v="86.09"/>
    <n v="73.58"/>
    <n v="81.86"/>
    <m/>
  </r>
  <r>
    <x v="1"/>
    <x v="1"/>
    <x v="21"/>
    <x v="1"/>
    <n v="23220946"/>
    <n v="0"/>
    <n v="0"/>
    <n v="39466638"/>
    <m/>
    <m/>
    <m/>
    <m/>
    <m/>
    <m/>
    <m/>
    <m/>
    <m/>
    <m/>
    <m/>
    <m/>
    <n v="12.79"/>
    <n v="7.1"/>
    <m/>
    <m/>
    <m/>
    <m/>
    <m/>
    <n v="87.09"/>
    <n v="104.18"/>
    <n v="94.87"/>
    <n v="67.010000000000005"/>
    <n v="86.6"/>
    <n v="64.319999999999993"/>
    <n v="46.2"/>
    <m/>
  </r>
  <r>
    <x v="1"/>
    <x v="0"/>
    <x v="0"/>
    <x v="10"/>
    <n v="0"/>
    <n v="0"/>
    <n v="0"/>
    <n v="600000"/>
    <m/>
    <m/>
    <m/>
    <m/>
    <m/>
    <m/>
    <m/>
    <m/>
    <m/>
    <m/>
    <m/>
    <m/>
    <m/>
    <m/>
    <m/>
    <m/>
    <m/>
    <m/>
    <m/>
    <m/>
    <m/>
    <m/>
    <m/>
    <m/>
    <m/>
    <m/>
    <m/>
  </r>
  <r>
    <x v="1"/>
    <x v="1"/>
    <x v="1"/>
    <x v="10"/>
    <n v="0"/>
    <n v="0"/>
    <n v="0"/>
    <m/>
    <m/>
    <m/>
    <m/>
    <m/>
    <m/>
    <m/>
    <m/>
    <m/>
    <m/>
    <m/>
    <m/>
    <m/>
    <m/>
    <m/>
    <m/>
    <m/>
    <m/>
    <m/>
    <m/>
    <m/>
    <m/>
    <m/>
    <m/>
    <m/>
    <m/>
    <m/>
    <m/>
  </r>
  <r>
    <x v="1"/>
    <x v="0"/>
    <x v="2"/>
    <x v="10"/>
    <n v="0"/>
    <n v="0"/>
    <n v="0"/>
    <m/>
    <m/>
    <m/>
    <m/>
    <m/>
    <m/>
    <m/>
    <m/>
    <m/>
    <m/>
    <m/>
    <m/>
    <m/>
    <m/>
    <m/>
    <m/>
    <m/>
    <m/>
    <m/>
    <m/>
    <m/>
    <m/>
    <m/>
    <m/>
    <m/>
    <m/>
    <m/>
    <m/>
  </r>
  <r>
    <x v="1"/>
    <x v="0"/>
    <x v="3"/>
    <x v="10"/>
    <n v="0"/>
    <n v="0"/>
    <n v="0"/>
    <m/>
    <m/>
    <m/>
    <m/>
    <m/>
    <m/>
    <m/>
    <m/>
    <m/>
    <m/>
    <m/>
    <m/>
    <m/>
    <m/>
    <m/>
    <m/>
    <m/>
    <m/>
    <m/>
    <m/>
    <m/>
    <m/>
    <m/>
    <m/>
    <m/>
    <m/>
    <m/>
    <m/>
  </r>
  <r>
    <x v="1"/>
    <x v="1"/>
    <x v="4"/>
    <x v="10"/>
    <n v="0"/>
    <n v="0"/>
    <n v="0"/>
    <m/>
    <m/>
    <m/>
    <m/>
    <m/>
    <m/>
    <m/>
    <m/>
    <m/>
    <m/>
    <m/>
    <m/>
    <m/>
    <m/>
    <m/>
    <m/>
    <m/>
    <m/>
    <m/>
    <m/>
    <m/>
    <m/>
    <m/>
    <m/>
    <m/>
    <m/>
    <m/>
    <m/>
  </r>
  <r>
    <x v="1"/>
    <x v="0"/>
    <x v="5"/>
    <x v="10"/>
    <n v="0"/>
    <n v="0"/>
    <n v="0"/>
    <m/>
    <m/>
    <m/>
    <m/>
    <m/>
    <m/>
    <m/>
    <m/>
    <m/>
    <m/>
    <m/>
    <m/>
    <m/>
    <m/>
    <m/>
    <m/>
    <m/>
    <m/>
    <m/>
    <m/>
    <m/>
    <m/>
    <m/>
    <m/>
    <m/>
    <m/>
    <m/>
    <m/>
  </r>
  <r>
    <x v="1"/>
    <x v="0"/>
    <x v="6"/>
    <x v="10"/>
    <n v="0"/>
    <n v="0"/>
    <n v="0"/>
    <m/>
    <m/>
    <m/>
    <m/>
    <m/>
    <m/>
    <m/>
    <m/>
    <m/>
    <m/>
    <m/>
    <m/>
    <m/>
    <m/>
    <m/>
    <m/>
    <m/>
    <m/>
    <m/>
    <m/>
    <m/>
    <m/>
    <m/>
    <m/>
    <m/>
    <m/>
    <m/>
    <m/>
  </r>
  <r>
    <x v="1"/>
    <x v="0"/>
    <x v="7"/>
    <x v="10"/>
    <n v="0"/>
    <n v="0"/>
    <n v="0"/>
    <m/>
    <m/>
    <m/>
    <m/>
    <m/>
    <m/>
    <m/>
    <m/>
    <m/>
    <m/>
    <m/>
    <m/>
    <m/>
    <m/>
    <m/>
    <m/>
    <m/>
    <m/>
    <m/>
    <m/>
    <m/>
    <m/>
    <m/>
    <m/>
    <m/>
    <m/>
    <m/>
    <m/>
  </r>
  <r>
    <x v="1"/>
    <x v="0"/>
    <x v="8"/>
    <x v="10"/>
    <n v="0"/>
    <n v="0"/>
    <n v="0"/>
    <m/>
    <m/>
    <m/>
    <m/>
    <m/>
    <m/>
    <m/>
    <m/>
    <m/>
    <m/>
    <m/>
    <m/>
    <m/>
    <m/>
    <m/>
    <m/>
    <m/>
    <m/>
    <m/>
    <m/>
    <m/>
    <m/>
    <m/>
    <m/>
    <m/>
    <m/>
    <m/>
    <m/>
  </r>
  <r>
    <x v="1"/>
    <x v="1"/>
    <x v="9"/>
    <x v="10"/>
    <n v="0"/>
    <n v="0"/>
    <n v="0"/>
    <m/>
    <m/>
    <m/>
    <m/>
    <m/>
    <m/>
    <m/>
    <m/>
    <m/>
    <m/>
    <m/>
    <m/>
    <m/>
    <m/>
    <m/>
    <m/>
    <m/>
    <m/>
    <m/>
    <m/>
    <m/>
    <m/>
    <m/>
    <m/>
    <m/>
    <m/>
    <m/>
    <m/>
  </r>
  <r>
    <x v="1"/>
    <x v="1"/>
    <x v="10"/>
    <x v="10"/>
    <n v="0"/>
    <n v="0"/>
    <n v="0"/>
    <m/>
    <m/>
    <m/>
    <m/>
    <m/>
    <m/>
    <m/>
    <m/>
    <m/>
    <m/>
    <m/>
    <m/>
    <m/>
    <m/>
    <m/>
    <m/>
    <m/>
    <m/>
    <m/>
    <m/>
    <m/>
    <m/>
    <m/>
    <m/>
    <m/>
    <m/>
    <m/>
    <m/>
  </r>
  <r>
    <x v="1"/>
    <x v="1"/>
    <x v="11"/>
    <x v="10"/>
    <n v="0"/>
    <n v="0"/>
    <n v="0"/>
    <m/>
    <m/>
    <m/>
    <m/>
    <m/>
    <m/>
    <m/>
    <m/>
    <m/>
    <m/>
    <m/>
    <m/>
    <m/>
    <m/>
    <m/>
    <m/>
    <m/>
    <m/>
    <m/>
    <m/>
    <m/>
    <m/>
    <m/>
    <m/>
    <m/>
    <m/>
    <m/>
    <m/>
  </r>
  <r>
    <x v="1"/>
    <x v="1"/>
    <x v="12"/>
    <x v="10"/>
    <n v="0"/>
    <n v="0"/>
    <n v="0"/>
    <m/>
    <m/>
    <m/>
    <m/>
    <m/>
    <m/>
    <m/>
    <m/>
    <m/>
    <m/>
    <m/>
    <m/>
    <m/>
    <m/>
    <m/>
    <m/>
    <m/>
    <m/>
    <m/>
    <m/>
    <m/>
    <m/>
    <m/>
    <m/>
    <m/>
    <m/>
    <m/>
    <m/>
  </r>
  <r>
    <x v="1"/>
    <x v="1"/>
    <x v="13"/>
    <x v="10"/>
    <n v="0"/>
    <n v="0"/>
    <n v="0"/>
    <m/>
    <m/>
    <m/>
    <m/>
    <m/>
    <m/>
    <m/>
    <m/>
    <m/>
    <m/>
    <m/>
    <m/>
    <m/>
    <m/>
    <m/>
    <m/>
    <m/>
    <m/>
    <m/>
    <m/>
    <m/>
    <m/>
    <m/>
    <m/>
    <m/>
    <m/>
    <m/>
    <m/>
  </r>
  <r>
    <x v="1"/>
    <x v="1"/>
    <x v="14"/>
    <x v="10"/>
    <n v="0"/>
    <n v="0"/>
    <n v="0"/>
    <m/>
    <m/>
    <m/>
    <m/>
    <m/>
    <m/>
    <m/>
    <m/>
    <m/>
    <m/>
    <m/>
    <m/>
    <m/>
    <m/>
    <m/>
    <m/>
    <m/>
    <m/>
    <m/>
    <m/>
    <m/>
    <m/>
    <m/>
    <m/>
    <m/>
    <m/>
    <m/>
    <m/>
  </r>
  <r>
    <x v="1"/>
    <x v="0"/>
    <x v="15"/>
    <x v="10"/>
    <n v="0"/>
    <n v="0"/>
    <n v="0"/>
    <m/>
    <m/>
    <m/>
    <m/>
    <m/>
    <m/>
    <m/>
    <m/>
    <m/>
    <m/>
    <m/>
    <m/>
    <m/>
    <m/>
    <m/>
    <m/>
    <m/>
    <m/>
    <m/>
    <m/>
    <m/>
    <m/>
    <m/>
    <m/>
    <m/>
    <m/>
    <m/>
    <m/>
  </r>
  <r>
    <x v="1"/>
    <x v="0"/>
    <x v="16"/>
    <x v="10"/>
    <n v="0"/>
    <n v="0"/>
    <n v="0"/>
    <m/>
    <m/>
    <m/>
    <m/>
    <m/>
    <m/>
    <m/>
    <m/>
    <m/>
    <m/>
    <m/>
    <m/>
    <m/>
    <m/>
    <m/>
    <m/>
    <m/>
    <m/>
    <m/>
    <m/>
    <m/>
    <m/>
    <m/>
    <m/>
    <m/>
    <m/>
    <m/>
    <m/>
  </r>
  <r>
    <x v="1"/>
    <x v="1"/>
    <x v="17"/>
    <x v="10"/>
    <n v="0"/>
    <n v="0"/>
    <n v="0"/>
    <m/>
    <m/>
    <m/>
    <m/>
    <m/>
    <m/>
    <m/>
    <m/>
    <m/>
    <m/>
    <m/>
    <m/>
    <m/>
    <m/>
    <m/>
    <m/>
    <m/>
    <m/>
    <m/>
    <m/>
    <m/>
    <m/>
    <m/>
    <m/>
    <m/>
    <m/>
    <m/>
    <m/>
  </r>
  <r>
    <x v="1"/>
    <x v="1"/>
    <x v="18"/>
    <x v="10"/>
    <n v="0"/>
    <n v="0"/>
    <n v="0"/>
    <m/>
    <m/>
    <m/>
    <m/>
    <m/>
    <m/>
    <m/>
    <m/>
    <m/>
    <m/>
    <m/>
    <m/>
    <m/>
    <m/>
    <m/>
    <m/>
    <m/>
    <m/>
    <m/>
    <m/>
    <m/>
    <m/>
    <m/>
    <m/>
    <m/>
    <m/>
    <m/>
    <m/>
  </r>
  <r>
    <x v="1"/>
    <x v="0"/>
    <x v="19"/>
    <x v="10"/>
    <n v="0"/>
    <n v="0"/>
    <n v="0"/>
    <m/>
    <m/>
    <m/>
    <m/>
    <m/>
    <m/>
    <m/>
    <m/>
    <m/>
    <m/>
    <m/>
    <m/>
    <m/>
    <m/>
    <m/>
    <m/>
    <m/>
    <m/>
    <m/>
    <m/>
    <m/>
    <m/>
    <m/>
    <m/>
    <m/>
    <m/>
    <m/>
    <m/>
  </r>
  <r>
    <x v="1"/>
    <x v="1"/>
    <x v="20"/>
    <x v="10"/>
    <n v="0"/>
    <n v="0"/>
    <n v="0"/>
    <m/>
    <m/>
    <m/>
    <m/>
    <m/>
    <m/>
    <m/>
    <m/>
    <m/>
    <m/>
    <m/>
    <m/>
    <m/>
    <m/>
    <m/>
    <m/>
    <m/>
    <m/>
    <m/>
    <m/>
    <m/>
    <m/>
    <m/>
    <m/>
    <m/>
    <m/>
    <m/>
    <m/>
  </r>
  <r>
    <x v="1"/>
    <x v="1"/>
    <x v="21"/>
    <x v="10"/>
    <n v="0"/>
    <n v="0"/>
    <n v="0"/>
    <m/>
    <n v="0"/>
    <m/>
    <n v="0"/>
    <n v="0"/>
    <n v="0"/>
    <n v="0"/>
    <n v="0"/>
    <n v="0"/>
    <n v="0"/>
    <n v="0"/>
    <m/>
    <m/>
    <m/>
    <m/>
    <m/>
    <m/>
    <m/>
    <m/>
    <m/>
    <m/>
    <m/>
    <m/>
    <m/>
    <m/>
    <m/>
    <m/>
    <m/>
  </r>
  <r>
    <x v="1"/>
    <x v="0"/>
    <x v="0"/>
    <x v="2"/>
    <n v="99543862"/>
    <n v="1449708"/>
    <n v="0"/>
    <n v="41419758"/>
    <n v="0"/>
    <m/>
    <n v="0"/>
    <n v="0"/>
    <n v="0"/>
    <n v="0"/>
    <n v="0"/>
    <n v="0"/>
    <n v="0"/>
    <n v="0"/>
    <m/>
    <n v="61.64"/>
    <m/>
    <m/>
    <m/>
    <m/>
    <m/>
    <m/>
    <m/>
    <m/>
    <m/>
    <m/>
    <m/>
    <m/>
    <m/>
    <m/>
    <m/>
  </r>
  <r>
    <x v="1"/>
    <x v="1"/>
    <x v="1"/>
    <x v="2"/>
    <n v="20493395"/>
    <n v="349999"/>
    <n v="0"/>
    <n v="26541518"/>
    <n v="0"/>
    <m/>
    <n v="0"/>
    <n v="0"/>
    <n v="0"/>
    <n v="0"/>
    <n v="0"/>
    <n v="0"/>
    <n v="0"/>
    <n v="0"/>
    <m/>
    <n v="64.89"/>
    <m/>
    <m/>
    <m/>
    <m/>
    <m/>
    <m/>
    <m/>
    <m/>
    <m/>
    <m/>
    <m/>
    <m/>
    <m/>
    <m/>
    <m/>
  </r>
  <r>
    <x v="1"/>
    <x v="0"/>
    <x v="2"/>
    <x v="2"/>
    <n v="36882299"/>
    <n v="350000"/>
    <n v="0"/>
    <n v="36290218"/>
    <n v="0"/>
    <m/>
    <n v="0"/>
    <n v="0"/>
    <n v="0"/>
    <n v="0"/>
    <n v="0"/>
    <n v="0"/>
    <n v="0"/>
    <n v="0"/>
    <m/>
    <n v="65.430000000000007"/>
    <m/>
    <m/>
    <m/>
    <m/>
    <m/>
    <m/>
    <m/>
    <m/>
    <m/>
    <m/>
    <m/>
    <m/>
    <m/>
    <m/>
    <m/>
  </r>
  <r>
    <x v="1"/>
    <x v="0"/>
    <x v="3"/>
    <x v="2"/>
    <n v="37884172"/>
    <n v="1350000"/>
    <n v="0"/>
    <n v="35402455"/>
    <n v="0"/>
    <m/>
    <n v="0"/>
    <n v="0"/>
    <n v="0"/>
    <n v="0"/>
    <n v="0"/>
    <n v="0"/>
    <n v="0"/>
    <n v="0"/>
    <m/>
    <n v="65.31"/>
    <m/>
    <m/>
    <m/>
    <m/>
    <m/>
    <m/>
    <m/>
    <m/>
    <m/>
    <m/>
    <m/>
    <m/>
    <m/>
    <m/>
    <m/>
  </r>
  <r>
    <x v="1"/>
    <x v="1"/>
    <x v="4"/>
    <x v="2"/>
    <n v="24222471"/>
    <n v="26364855"/>
    <n v="0"/>
    <n v="44763788"/>
    <n v="0"/>
    <m/>
    <n v="0"/>
    <n v="0"/>
    <n v="0"/>
    <n v="0"/>
    <n v="0"/>
    <n v="0"/>
    <n v="0"/>
    <n v="0"/>
    <m/>
    <n v="64.91"/>
    <m/>
    <m/>
    <m/>
    <m/>
    <m/>
    <m/>
    <m/>
    <m/>
    <m/>
    <m/>
    <m/>
    <m/>
    <m/>
    <m/>
    <m/>
  </r>
  <r>
    <x v="1"/>
    <x v="0"/>
    <x v="5"/>
    <x v="2"/>
    <n v="30504481"/>
    <n v="350000"/>
    <n v="0"/>
    <n v="14619466"/>
    <n v="0"/>
    <m/>
    <n v="0"/>
    <n v="0"/>
    <n v="0"/>
    <n v="0"/>
    <n v="0"/>
    <n v="0"/>
    <n v="0"/>
    <n v="0"/>
    <m/>
    <n v="67.2"/>
    <m/>
    <m/>
    <m/>
    <m/>
    <m/>
    <m/>
    <m/>
    <m/>
    <m/>
    <m/>
    <m/>
    <m/>
    <m/>
    <m/>
    <m/>
  </r>
  <r>
    <x v="1"/>
    <x v="0"/>
    <x v="6"/>
    <x v="2"/>
    <n v="48889508"/>
    <n v="1867760"/>
    <n v="0"/>
    <n v="32654833"/>
    <n v="0"/>
    <m/>
    <n v="0"/>
    <n v="0"/>
    <n v="0"/>
    <n v="0"/>
    <n v="0"/>
    <n v="0"/>
    <n v="0"/>
    <n v="0"/>
    <m/>
    <n v="67.11"/>
    <m/>
    <m/>
    <m/>
    <m/>
    <m/>
    <m/>
    <m/>
    <m/>
    <m/>
    <m/>
    <m/>
    <m/>
    <m/>
    <m/>
    <m/>
  </r>
  <r>
    <x v="1"/>
    <x v="0"/>
    <x v="7"/>
    <x v="2"/>
    <n v="31806552"/>
    <n v="1100000"/>
    <n v="0"/>
    <n v="23501325"/>
    <n v="0"/>
    <m/>
    <n v="0"/>
    <n v="0"/>
    <n v="0"/>
    <n v="0"/>
    <n v="0"/>
    <n v="0"/>
    <n v="0"/>
    <n v="0"/>
    <m/>
    <n v="68.12"/>
    <m/>
    <m/>
    <m/>
    <m/>
    <m/>
    <m/>
    <m/>
    <m/>
    <m/>
    <m/>
    <m/>
    <m/>
    <m/>
    <m/>
    <m/>
  </r>
  <r>
    <x v="1"/>
    <x v="0"/>
    <x v="8"/>
    <x v="2"/>
    <n v="49641677"/>
    <n v="3040999"/>
    <n v="0"/>
    <n v="35896191"/>
    <n v="0"/>
    <m/>
    <n v="0"/>
    <n v="0"/>
    <n v="0"/>
    <n v="0"/>
    <n v="0"/>
    <n v="0"/>
    <n v="0"/>
    <n v="0"/>
    <m/>
    <n v="67.45"/>
    <m/>
    <m/>
    <m/>
    <m/>
    <m/>
    <m/>
    <m/>
    <m/>
    <m/>
    <m/>
    <m/>
    <m/>
    <m/>
    <m/>
    <m/>
  </r>
  <r>
    <x v="1"/>
    <x v="1"/>
    <x v="9"/>
    <x v="2"/>
    <n v="54213945"/>
    <n v="714999"/>
    <n v="0"/>
    <n v="13926290"/>
    <n v="0"/>
    <m/>
    <n v="0"/>
    <n v="0"/>
    <n v="0"/>
    <n v="0"/>
    <n v="0"/>
    <n v="0"/>
    <n v="0"/>
    <n v="0"/>
    <m/>
    <n v="67.12"/>
    <m/>
    <m/>
    <m/>
    <m/>
    <m/>
    <m/>
    <m/>
    <m/>
    <m/>
    <m/>
    <m/>
    <m/>
    <m/>
    <m/>
    <m/>
  </r>
  <r>
    <x v="1"/>
    <x v="1"/>
    <x v="10"/>
    <x v="2"/>
    <n v="32672913"/>
    <n v="350000"/>
    <n v="0"/>
    <n v="32182774"/>
    <n v="0"/>
    <m/>
    <n v="0"/>
    <n v="0"/>
    <n v="0"/>
    <n v="0"/>
    <n v="0"/>
    <n v="0"/>
    <n v="0"/>
    <n v="0"/>
    <m/>
    <n v="65.16"/>
    <m/>
    <m/>
    <m/>
    <m/>
    <m/>
    <m/>
    <m/>
    <m/>
    <m/>
    <m/>
    <m/>
    <m/>
    <m/>
    <m/>
    <m/>
  </r>
  <r>
    <x v="1"/>
    <x v="1"/>
    <x v="11"/>
    <x v="2"/>
    <n v="29507793"/>
    <n v="3858739"/>
    <n v="0"/>
    <n v="52187643"/>
    <n v="0"/>
    <m/>
    <n v="0"/>
    <n v="0"/>
    <n v="0"/>
    <n v="0"/>
    <n v="0"/>
    <n v="0"/>
    <n v="0"/>
    <n v="0"/>
    <m/>
    <n v="66.459999999999994"/>
    <m/>
    <m/>
    <m/>
    <m/>
    <m/>
    <m/>
    <m/>
    <m/>
    <m/>
    <m/>
    <m/>
    <m/>
    <m/>
    <m/>
    <m/>
  </r>
  <r>
    <x v="1"/>
    <x v="1"/>
    <x v="12"/>
    <x v="2"/>
    <n v="25081697"/>
    <n v="350000"/>
    <n v="0"/>
    <n v="38782956"/>
    <n v="0"/>
    <m/>
    <n v="0"/>
    <n v="0"/>
    <n v="0"/>
    <n v="0"/>
    <n v="0"/>
    <n v="0"/>
    <n v="0"/>
    <n v="0"/>
    <m/>
    <n v="67.09"/>
    <m/>
    <m/>
    <m/>
    <m/>
    <m/>
    <m/>
    <m/>
    <m/>
    <m/>
    <m/>
    <m/>
    <m/>
    <m/>
    <m/>
    <m/>
  </r>
  <r>
    <x v="1"/>
    <x v="1"/>
    <x v="13"/>
    <x v="2"/>
    <n v="54535314"/>
    <m/>
    <n v="0"/>
    <n v="13185324"/>
    <n v="0"/>
    <m/>
    <n v="0"/>
    <n v="0"/>
    <n v="0"/>
    <n v="0"/>
    <n v="0"/>
    <n v="0"/>
    <n v="0"/>
    <n v="0"/>
    <m/>
    <n v="69.73"/>
    <m/>
    <m/>
    <m/>
    <m/>
    <m/>
    <m/>
    <m/>
    <m/>
    <m/>
    <m/>
    <m/>
    <m/>
    <m/>
    <m/>
    <m/>
  </r>
  <r>
    <x v="1"/>
    <x v="1"/>
    <x v="14"/>
    <x v="2"/>
    <n v="31871443"/>
    <n v="1235875"/>
    <n v="0"/>
    <n v="21061104"/>
    <n v="0"/>
    <m/>
    <n v="0"/>
    <n v="0"/>
    <n v="0"/>
    <n v="0"/>
    <n v="0"/>
    <n v="0"/>
    <n v="0"/>
    <n v="0"/>
    <m/>
    <n v="64.88"/>
    <m/>
    <m/>
    <m/>
    <m/>
    <m/>
    <m/>
    <m/>
    <m/>
    <m/>
    <m/>
    <m/>
    <m/>
    <m/>
    <m/>
    <m/>
  </r>
  <r>
    <x v="1"/>
    <x v="0"/>
    <x v="15"/>
    <x v="2"/>
    <n v="27177043"/>
    <n v="350000"/>
    <n v="0"/>
    <n v="29846823"/>
    <n v="0"/>
    <m/>
    <n v="0"/>
    <n v="0"/>
    <n v="0"/>
    <n v="0"/>
    <n v="0"/>
    <n v="0"/>
    <n v="0"/>
    <n v="0"/>
    <m/>
    <n v="67.459999999999994"/>
    <m/>
    <m/>
    <m/>
    <m/>
    <m/>
    <m/>
    <m/>
    <m/>
    <m/>
    <m/>
    <m/>
    <m/>
    <m/>
    <m/>
    <m/>
  </r>
  <r>
    <x v="1"/>
    <x v="0"/>
    <x v="16"/>
    <x v="2"/>
    <n v="30495883"/>
    <n v="795854"/>
    <n v="0"/>
    <n v="13392929"/>
    <n v="0"/>
    <m/>
    <n v="0"/>
    <n v="0"/>
    <n v="0"/>
    <n v="0"/>
    <n v="0"/>
    <n v="0"/>
    <n v="0"/>
    <n v="0"/>
    <m/>
    <n v="67.25"/>
    <m/>
    <m/>
    <m/>
    <m/>
    <m/>
    <m/>
    <m/>
    <m/>
    <m/>
    <m/>
    <m/>
    <m/>
    <m/>
    <m/>
    <m/>
  </r>
  <r>
    <x v="1"/>
    <x v="1"/>
    <x v="17"/>
    <x v="2"/>
    <n v="26913737"/>
    <n v="32072678"/>
    <n v="0"/>
    <n v="24722670"/>
    <n v="0"/>
    <m/>
    <n v="0"/>
    <n v="0"/>
    <n v="0"/>
    <n v="0"/>
    <n v="0"/>
    <n v="0"/>
    <n v="0"/>
    <n v="0"/>
    <m/>
    <n v="68.569999999999993"/>
    <m/>
    <m/>
    <m/>
    <m/>
    <m/>
    <m/>
    <m/>
    <m/>
    <m/>
    <m/>
    <m/>
    <m/>
    <m/>
    <m/>
    <m/>
  </r>
  <r>
    <x v="1"/>
    <x v="1"/>
    <x v="18"/>
    <x v="2"/>
    <n v="24575889"/>
    <n v="1800000"/>
    <n v="0"/>
    <n v="14672921"/>
    <n v="0"/>
    <m/>
    <n v="0"/>
    <n v="0"/>
    <n v="0"/>
    <n v="0"/>
    <n v="0"/>
    <n v="0"/>
    <n v="0"/>
    <n v="0"/>
    <m/>
    <n v="68.42"/>
    <m/>
    <m/>
    <m/>
    <m/>
    <m/>
    <m/>
    <m/>
    <m/>
    <m/>
    <m/>
    <m/>
    <m/>
    <m/>
    <m/>
    <m/>
  </r>
  <r>
    <x v="1"/>
    <x v="0"/>
    <x v="19"/>
    <x v="2"/>
    <n v="76906923"/>
    <n v="1021999"/>
    <n v="0"/>
    <n v="39415511"/>
    <n v="0"/>
    <m/>
    <n v="0"/>
    <n v="0"/>
    <n v="0"/>
    <n v="0"/>
    <n v="0"/>
    <n v="0"/>
    <n v="0"/>
    <n v="0"/>
    <m/>
    <n v="68.069999999999993"/>
    <m/>
    <m/>
    <m/>
    <m/>
    <m/>
    <m/>
    <m/>
    <m/>
    <m/>
    <m/>
    <m/>
    <m/>
    <m/>
    <m/>
    <m/>
  </r>
  <r>
    <x v="1"/>
    <x v="1"/>
    <x v="20"/>
    <x v="2"/>
    <n v="19091704"/>
    <n v="1871603"/>
    <n v="0"/>
    <n v="12707039"/>
    <n v="0"/>
    <m/>
    <n v="0"/>
    <n v="0"/>
    <n v="0"/>
    <n v="0"/>
    <n v="0"/>
    <n v="0"/>
    <n v="0"/>
    <n v="0"/>
    <m/>
    <n v="60.66"/>
    <m/>
    <m/>
    <m/>
    <m/>
    <m/>
    <m/>
    <m/>
    <m/>
    <m/>
    <m/>
    <m/>
    <m/>
    <m/>
    <m/>
    <m/>
  </r>
  <r>
    <x v="1"/>
    <x v="1"/>
    <x v="21"/>
    <x v="2"/>
    <n v="64581766"/>
    <n v="1175620"/>
    <n v="0"/>
    <n v="33571247"/>
    <n v="0"/>
    <m/>
    <n v="0"/>
    <n v="0"/>
    <n v="0"/>
    <n v="0"/>
    <n v="0"/>
    <n v="0"/>
    <n v="0"/>
    <n v="0"/>
    <m/>
    <n v="65.010000000000005"/>
    <m/>
    <m/>
    <m/>
    <m/>
    <m/>
    <m/>
    <m/>
    <m/>
    <m/>
    <m/>
    <m/>
    <m/>
    <m/>
    <m/>
    <m/>
  </r>
  <r>
    <x v="1"/>
    <x v="0"/>
    <x v="0"/>
    <x v="8"/>
    <n v="0"/>
    <m/>
    <n v="0"/>
    <m/>
    <n v="0"/>
    <m/>
    <n v="0"/>
    <n v="0"/>
    <n v="0"/>
    <n v="0"/>
    <n v="0"/>
    <n v="0"/>
    <n v="0"/>
    <n v="0"/>
    <m/>
    <m/>
    <m/>
    <m/>
    <m/>
    <m/>
    <m/>
    <m/>
    <m/>
    <m/>
    <m/>
    <m/>
    <m/>
    <m/>
    <m/>
    <m/>
    <m/>
  </r>
  <r>
    <x v="1"/>
    <x v="1"/>
    <x v="1"/>
    <x v="8"/>
    <n v="0"/>
    <m/>
    <n v="0"/>
    <m/>
    <n v="0"/>
    <m/>
    <n v="0"/>
    <n v="0"/>
    <n v="0"/>
    <n v="0"/>
    <n v="0"/>
    <n v="0"/>
    <n v="0"/>
    <n v="0"/>
    <m/>
    <m/>
    <m/>
    <m/>
    <m/>
    <m/>
    <m/>
    <m/>
    <m/>
    <m/>
    <m/>
    <m/>
    <m/>
    <m/>
    <m/>
    <m/>
    <m/>
  </r>
  <r>
    <x v="1"/>
    <x v="0"/>
    <x v="2"/>
    <x v="8"/>
    <n v="0"/>
    <n v="13945800"/>
    <n v="0"/>
    <n v="862578"/>
    <n v="0"/>
    <m/>
    <n v="0"/>
    <n v="0"/>
    <n v="0"/>
    <n v="0"/>
    <n v="0"/>
    <n v="0"/>
    <n v="0"/>
    <n v="0"/>
    <m/>
    <m/>
    <m/>
    <m/>
    <m/>
    <m/>
    <m/>
    <m/>
    <m/>
    <m/>
    <m/>
    <m/>
    <m/>
    <m/>
    <m/>
    <m/>
    <m/>
  </r>
  <r>
    <x v="1"/>
    <x v="0"/>
    <x v="3"/>
    <x v="8"/>
    <n v="0"/>
    <n v="5359498"/>
    <n v="0"/>
    <n v="862578"/>
    <n v="0"/>
    <m/>
    <n v="0"/>
    <n v="0"/>
    <n v="0"/>
    <n v="0"/>
    <n v="0"/>
    <n v="0"/>
    <n v="0"/>
    <n v="0"/>
    <m/>
    <m/>
    <m/>
    <m/>
    <m/>
    <m/>
    <m/>
    <m/>
    <m/>
    <m/>
    <m/>
    <m/>
    <m/>
    <m/>
    <m/>
    <m/>
    <m/>
  </r>
  <r>
    <x v="1"/>
    <x v="1"/>
    <x v="4"/>
    <x v="8"/>
    <n v="0"/>
    <m/>
    <n v="0"/>
    <m/>
    <n v="0"/>
    <m/>
    <n v="0"/>
    <n v="0"/>
    <n v="0"/>
    <n v="0"/>
    <n v="0"/>
    <n v="0"/>
    <n v="0"/>
    <n v="0"/>
    <m/>
    <m/>
    <m/>
    <m/>
    <m/>
    <m/>
    <m/>
    <m/>
    <m/>
    <m/>
    <m/>
    <m/>
    <m/>
    <m/>
    <m/>
    <m/>
    <m/>
  </r>
  <r>
    <x v="1"/>
    <x v="0"/>
    <x v="5"/>
    <x v="8"/>
    <n v="0"/>
    <m/>
    <n v="0"/>
    <m/>
    <n v="0"/>
    <m/>
    <n v="0"/>
    <n v="0"/>
    <n v="0"/>
    <n v="0"/>
    <n v="0"/>
    <n v="0"/>
    <n v="0"/>
    <n v="0"/>
    <m/>
    <m/>
    <m/>
    <m/>
    <m/>
    <m/>
    <m/>
    <m/>
    <m/>
    <m/>
    <m/>
    <m/>
    <m/>
    <m/>
    <m/>
    <m/>
    <m/>
  </r>
  <r>
    <x v="1"/>
    <x v="0"/>
    <x v="6"/>
    <x v="8"/>
    <n v="0"/>
    <n v="1370372"/>
    <n v="0"/>
    <n v="862578"/>
    <n v="0"/>
    <m/>
    <n v="0"/>
    <n v="0"/>
    <n v="0"/>
    <n v="0"/>
    <n v="0"/>
    <n v="0"/>
    <n v="0"/>
    <n v="0"/>
    <m/>
    <m/>
    <m/>
    <m/>
    <m/>
    <m/>
    <m/>
    <m/>
    <m/>
    <m/>
    <m/>
    <m/>
    <m/>
    <m/>
    <m/>
    <m/>
    <m/>
  </r>
  <r>
    <x v="1"/>
    <x v="0"/>
    <x v="7"/>
    <x v="8"/>
    <n v="0"/>
    <n v="540000"/>
    <n v="0"/>
    <n v="862578"/>
    <n v="0"/>
    <m/>
    <n v="0"/>
    <n v="0"/>
    <n v="0"/>
    <n v="0"/>
    <n v="0"/>
    <n v="0"/>
    <n v="0"/>
    <n v="0"/>
    <m/>
    <m/>
    <m/>
    <m/>
    <m/>
    <m/>
    <m/>
    <m/>
    <m/>
    <m/>
    <m/>
    <m/>
    <m/>
    <m/>
    <m/>
    <m/>
    <m/>
  </r>
  <r>
    <x v="1"/>
    <x v="0"/>
    <x v="8"/>
    <x v="8"/>
    <n v="0"/>
    <n v="3852513"/>
    <n v="0"/>
    <n v="862578"/>
    <n v="0"/>
    <m/>
    <n v="0"/>
    <n v="0"/>
    <n v="0"/>
    <n v="0"/>
    <n v="0"/>
    <n v="0"/>
    <n v="0"/>
    <n v="0"/>
    <m/>
    <m/>
    <m/>
    <m/>
    <m/>
    <m/>
    <m/>
    <m/>
    <m/>
    <m/>
    <m/>
    <m/>
    <m/>
    <m/>
    <m/>
    <m/>
    <m/>
  </r>
  <r>
    <x v="1"/>
    <x v="1"/>
    <x v="9"/>
    <x v="8"/>
    <n v="0"/>
    <m/>
    <n v="0"/>
    <m/>
    <n v="0"/>
    <m/>
    <n v="0"/>
    <n v="0"/>
    <n v="0"/>
    <n v="0"/>
    <n v="0"/>
    <n v="0"/>
    <n v="0"/>
    <n v="0"/>
    <m/>
    <m/>
    <m/>
    <m/>
    <m/>
    <m/>
    <m/>
    <m/>
    <m/>
    <m/>
    <m/>
    <m/>
    <m/>
    <m/>
    <m/>
    <m/>
    <m/>
  </r>
  <r>
    <x v="1"/>
    <x v="1"/>
    <x v="10"/>
    <x v="8"/>
    <n v="0"/>
    <m/>
    <n v="0"/>
    <m/>
    <n v="0"/>
    <m/>
    <n v="0"/>
    <n v="0"/>
    <n v="0"/>
    <n v="0"/>
    <n v="0"/>
    <n v="0"/>
    <n v="0"/>
    <n v="0"/>
    <m/>
    <m/>
    <m/>
    <m/>
    <m/>
    <m/>
    <m/>
    <m/>
    <m/>
    <m/>
    <m/>
    <m/>
    <m/>
    <m/>
    <m/>
    <m/>
    <m/>
  </r>
  <r>
    <x v="1"/>
    <x v="1"/>
    <x v="11"/>
    <x v="8"/>
    <n v="0"/>
    <m/>
    <n v="0"/>
    <m/>
    <n v="0"/>
    <m/>
    <n v="0"/>
    <n v="0"/>
    <n v="0"/>
    <n v="0"/>
    <n v="0"/>
    <n v="0"/>
    <n v="0"/>
    <n v="0"/>
    <m/>
    <m/>
    <m/>
    <m/>
    <m/>
    <m/>
    <m/>
    <m/>
    <m/>
    <m/>
    <m/>
    <m/>
    <m/>
    <m/>
    <m/>
    <m/>
    <m/>
  </r>
  <r>
    <x v="1"/>
    <x v="1"/>
    <x v="12"/>
    <x v="8"/>
    <n v="0"/>
    <m/>
    <n v="0"/>
    <m/>
    <n v="0"/>
    <m/>
    <n v="0"/>
    <n v="0"/>
    <n v="0"/>
    <n v="0"/>
    <n v="0"/>
    <n v="0"/>
    <n v="0"/>
    <n v="0"/>
    <m/>
    <m/>
    <m/>
    <m/>
    <m/>
    <m/>
    <m/>
    <m/>
    <m/>
    <m/>
    <m/>
    <m/>
    <m/>
    <m/>
    <m/>
    <m/>
    <m/>
  </r>
  <r>
    <x v="1"/>
    <x v="1"/>
    <x v="13"/>
    <x v="8"/>
    <n v="0"/>
    <m/>
    <n v="0"/>
    <m/>
    <n v="0"/>
    <m/>
    <n v="0"/>
    <n v="0"/>
    <n v="0"/>
    <n v="0"/>
    <n v="0"/>
    <n v="0"/>
    <n v="0"/>
    <n v="0"/>
    <m/>
    <m/>
    <m/>
    <m/>
    <m/>
    <m/>
    <m/>
    <m/>
    <m/>
    <m/>
    <m/>
    <m/>
    <m/>
    <m/>
    <m/>
    <m/>
    <m/>
  </r>
  <r>
    <x v="1"/>
    <x v="1"/>
    <x v="14"/>
    <x v="8"/>
    <n v="0"/>
    <m/>
    <n v="0"/>
    <m/>
    <n v="0"/>
    <m/>
    <n v="0"/>
    <n v="0"/>
    <n v="0"/>
    <n v="0"/>
    <n v="0"/>
    <n v="0"/>
    <n v="0"/>
    <n v="0"/>
    <m/>
    <m/>
    <m/>
    <m/>
    <m/>
    <m/>
    <m/>
    <m/>
    <m/>
    <m/>
    <m/>
    <m/>
    <m/>
    <m/>
    <m/>
    <m/>
    <m/>
  </r>
  <r>
    <x v="1"/>
    <x v="0"/>
    <x v="15"/>
    <x v="8"/>
    <n v="0"/>
    <n v="2131091"/>
    <n v="0"/>
    <n v="862578"/>
    <n v="0"/>
    <m/>
    <n v="0"/>
    <n v="0"/>
    <n v="0"/>
    <n v="0"/>
    <n v="0"/>
    <n v="0"/>
    <n v="0"/>
    <n v="0"/>
    <m/>
    <m/>
    <m/>
    <m/>
    <m/>
    <m/>
    <m/>
    <m/>
    <m/>
    <m/>
    <m/>
    <m/>
    <m/>
    <m/>
    <m/>
    <m/>
    <m/>
  </r>
  <r>
    <x v="1"/>
    <x v="0"/>
    <x v="16"/>
    <x v="8"/>
    <n v="0"/>
    <n v="1000232"/>
    <n v="0"/>
    <n v="862578"/>
    <n v="0"/>
    <m/>
    <n v="0"/>
    <n v="0"/>
    <n v="0"/>
    <n v="0"/>
    <n v="0"/>
    <n v="0"/>
    <n v="0"/>
    <n v="0"/>
    <m/>
    <m/>
    <m/>
    <m/>
    <m/>
    <m/>
    <m/>
    <m/>
    <m/>
    <m/>
    <m/>
    <m/>
    <m/>
    <m/>
    <m/>
    <m/>
    <m/>
  </r>
  <r>
    <x v="1"/>
    <x v="1"/>
    <x v="17"/>
    <x v="8"/>
    <n v="0"/>
    <m/>
    <n v="0"/>
    <m/>
    <n v="0"/>
    <m/>
    <n v="0"/>
    <n v="0"/>
    <n v="0"/>
    <n v="0"/>
    <n v="0"/>
    <n v="0"/>
    <n v="0"/>
    <n v="0"/>
    <m/>
    <m/>
    <m/>
    <m/>
    <m/>
    <m/>
    <m/>
    <m/>
    <m/>
    <m/>
    <m/>
    <m/>
    <m/>
    <m/>
    <m/>
    <m/>
    <m/>
  </r>
  <r>
    <x v="1"/>
    <x v="1"/>
    <x v="18"/>
    <x v="8"/>
    <n v="0"/>
    <m/>
    <n v="0"/>
    <m/>
    <n v="0"/>
    <m/>
    <n v="0"/>
    <n v="0"/>
    <n v="0"/>
    <n v="0"/>
    <n v="0"/>
    <n v="0"/>
    <n v="0"/>
    <n v="0"/>
    <m/>
    <m/>
    <m/>
    <m/>
    <m/>
    <m/>
    <m/>
    <m/>
    <m/>
    <m/>
    <m/>
    <m/>
    <m/>
    <m/>
    <m/>
    <m/>
    <m/>
  </r>
  <r>
    <x v="1"/>
    <x v="0"/>
    <x v="19"/>
    <x v="8"/>
    <n v="0"/>
    <n v="5149578"/>
    <n v="0"/>
    <n v="862578"/>
    <n v="0"/>
    <m/>
    <n v="0"/>
    <n v="0"/>
    <n v="0"/>
    <n v="0"/>
    <n v="0"/>
    <n v="0"/>
    <n v="0"/>
    <n v="0"/>
    <m/>
    <m/>
    <m/>
    <m/>
    <m/>
    <m/>
    <m/>
    <m/>
    <m/>
    <m/>
    <m/>
    <m/>
    <m/>
    <m/>
    <m/>
    <m/>
    <m/>
  </r>
  <r>
    <x v="1"/>
    <x v="1"/>
    <x v="20"/>
    <x v="8"/>
    <n v="0"/>
    <m/>
    <n v="0"/>
    <m/>
    <n v="0"/>
    <m/>
    <n v="0"/>
    <n v="0"/>
    <n v="0"/>
    <n v="0"/>
    <n v="0"/>
    <n v="0"/>
    <n v="0"/>
    <n v="0"/>
    <m/>
    <m/>
    <m/>
    <m/>
    <m/>
    <m/>
    <m/>
    <m/>
    <m/>
    <m/>
    <m/>
    <m/>
    <m/>
    <m/>
    <m/>
    <m/>
    <m/>
  </r>
  <r>
    <x v="1"/>
    <x v="1"/>
    <x v="21"/>
    <x v="8"/>
    <n v="0"/>
    <m/>
    <n v="0"/>
    <m/>
    <n v="0"/>
    <m/>
    <n v="0"/>
    <n v="0"/>
    <n v="0"/>
    <n v="0"/>
    <n v="0"/>
    <n v="0"/>
    <n v="0"/>
    <n v="0"/>
    <m/>
    <m/>
    <m/>
    <m/>
    <m/>
    <m/>
    <m/>
    <m/>
    <m/>
    <m/>
    <m/>
    <m/>
    <m/>
    <m/>
    <m/>
    <m/>
    <m/>
  </r>
  <r>
    <x v="1"/>
    <x v="0"/>
    <x v="0"/>
    <x v="6"/>
    <n v="0"/>
    <m/>
    <n v="0"/>
    <n v="392223"/>
    <n v="0"/>
    <m/>
    <n v="0"/>
    <n v="0"/>
    <n v="0"/>
    <n v="0"/>
    <n v="0"/>
    <n v="0"/>
    <n v="0"/>
    <n v="0"/>
    <m/>
    <m/>
    <m/>
    <m/>
    <n v="6751"/>
    <n v="2.59"/>
    <n v="72.400000000000006"/>
    <m/>
    <m/>
    <m/>
    <m/>
    <m/>
    <m/>
    <m/>
    <m/>
    <m/>
    <m/>
  </r>
  <r>
    <x v="1"/>
    <x v="1"/>
    <x v="1"/>
    <x v="6"/>
    <n v="0"/>
    <m/>
    <n v="0"/>
    <n v="782527"/>
    <n v="0"/>
    <m/>
    <n v="0"/>
    <n v="0"/>
    <n v="0"/>
    <n v="0"/>
    <n v="0"/>
    <n v="0"/>
    <n v="0"/>
    <n v="0"/>
    <m/>
    <m/>
    <m/>
    <m/>
    <n v="7431"/>
    <n v="5.35"/>
    <n v="70.81"/>
    <m/>
    <m/>
    <m/>
    <m/>
    <m/>
    <m/>
    <m/>
    <m/>
    <m/>
    <m/>
  </r>
  <r>
    <x v="1"/>
    <x v="0"/>
    <x v="2"/>
    <x v="6"/>
    <n v="0"/>
    <m/>
    <n v="0"/>
    <n v="782527"/>
    <n v="0"/>
    <m/>
    <n v="0"/>
    <n v="0"/>
    <n v="0"/>
    <n v="0"/>
    <n v="0"/>
    <n v="0"/>
    <n v="0"/>
    <n v="0"/>
    <m/>
    <m/>
    <m/>
    <m/>
    <n v="9027"/>
    <n v="2.61"/>
    <n v="77.569999999999993"/>
    <m/>
    <m/>
    <m/>
    <m/>
    <m/>
    <m/>
    <m/>
    <m/>
    <m/>
    <m/>
  </r>
  <r>
    <x v="1"/>
    <x v="0"/>
    <x v="3"/>
    <x v="6"/>
    <n v="0"/>
    <m/>
    <n v="0"/>
    <n v="782527"/>
    <n v="0"/>
    <m/>
    <n v="0"/>
    <n v="0"/>
    <n v="0"/>
    <n v="0"/>
    <n v="0"/>
    <n v="0"/>
    <n v="0"/>
    <n v="0"/>
    <m/>
    <m/>
    <m/>
    <m/>
    <n v="7578"/>
    <n v="3.81"/>
    <n v="71.8"/>
    <m/>
    <m/>
    <m/>
    <m/>
    <m/>
    <m/>
    <m/>
    <m/>
    <m/>
    <m/>
  </r>
  <r>
    <x v="1"/>
    <x v="1"/>
    <x v="4"/>
    <x v="6"/>
    <n v="0"/>
    <m/>
    <n v="0"/>
    <n v="782527"/>
    <n v="0"/>
    <m/>
    <n v="0"/>
    <n v="0"/>
    <n v="0"/>
    <n v="0"/>
    <n v="0"/>
    <n v="0"/>
    <n v="0"/>
    <n v="0"/>
    <m/>
    <m/>
    <m/>
    <m/>
    <n v="7476"/>
    <n v="3.99"/>
    <n v="73.760000000000005"/>
    <m/>
    <m/>
    <m/>
    <m/>
    <m/>
    <m/>
    <m/>
    <m/>
    <m/>
    <m/>
  </r>
  <r>
    <x v="1"/>
    <x v="0"/>
    <x v="5"/>
    <x v="6"/>
    <n v="0"/>
    <m/>
    <n v="0"/>
    <n v="782527"/>
    <n v="0"/>
    <m/>
    <n v="0"/>
    <n v="0"/>
    <n v="0"/>
    <n v="0"/>
    <n v="0"/>
    <n v="0"/>
    <n v="0"/>
    <n v="0"/>
    <m/>
    <m/>
    <m/>
    <m/>
    <n v="7257"/>
    <n v="4.9400000000000004"/>
    <n v="68.239999999999995"/>
    <m/>
    <m/>
    <m/>
    <m/>
    <m/>
    <m/>
    <m/>
    <m/>
    <m/>
    <m/>
  </r>
  <r>
    <x v="1"/>
    <x v="0"/>
    <x v="6"/>
    <x v="6"/>
    <n v="0"/>
    <m/>
    <n v="0"/>
    <n v="782527"/>
    <n v="0"/>
    <m/>
    <n v="0"/>
    <n v="0"/>
    <n v="0"/>
    <n v="0"/>
    <n v="0"/>
    <n v="0"/>
    <n v="0"/>
    <n v="0"/>
    <m/>
    <m/>
    <m/>
    <m/>
    <n v="7133"/>
    <n v="3.7"/>
    <n v="77.599999999999994"/>
    <m/>
    <m/>
    <m/>
    <m/>
    <m/>
    <m/>
    <m/>
    <m/>
    <m/>
    <m/>
  </r>
  <r>
    <x v="1"/>
    <x v="0"/>
    <x v="7"/>
    <x v="6"/>
    <n v="0"/>
    <n v="6200604"/>
    <n v="0"/>
    <n v="392223"/>
    <n v="0"/>
    <m/>
    <n v="0"/>
    <n v="0"/>
    <n v="0"/>
    <n v="0"/>
    <n v="0"/>
    <n v="0"/>
    <n v="0"/>
    <n v="0"/>
    <m/>
    <m/>
    <m/>
    <m/>
    <n v="8819"/>
    <n v="2.99"/>
    <n v="72.489999999999995"/>
    <m/>
    <m/>
    <m/>
    <m/>
    <m/>
    <m/>
    <m/>
    <m/>
    <m/>
    <m/>
  </r>
  <r>
    <x v="1"/>
    <x v="0"/>
    <x v="8"/>
    <x v="6"/>
    <n v="0"/>
    <m/>
    <n v="0"/>
    <n v="782527"/>
    <n v="0"/>
    <m/>
    <n v="0"/>
    <n v="0"/>
    <n v="0"/>
    <n v="0"/>
    <n v="0"/>
    <n v="0"/>
    <n v="0"/>
    <n v="0"/>
    <m/>
    <m/>
    <m/>
    <m/>
    <n v="8021"/>
    <n v="4.54"/>
    <n v="73.92"/>
    <m/>
    <m/>
    <m/>
    <m/>
    <m/>
    <m/>
    <m/>
    <m/>
    <m/>
    <m/>
  </r>
  <r>
    <x v="1"/>
    <x v="1"/>
    <x v="9"/>
    <x v="6"/>
    <n v="0"/>
    <m/>
    <n v="0"/>
    <n v="392223"/>
    <n v="0"/>
    <m/>
    <n v="0"/>
    <n v="0"/>
    <n v="0"/>
    <n v="0"/>
    <n v="0"/>
    <n v="0"/>
    <n v="0"/>
    <n v="0"/>
    <m/>
    <m/>
    <m/>
    <m/>
    <n v="7307"/>
    <n v="1.74"/>
    <n v="74.14"/>
    <m/>
    <m/>
    <m/>
    <m/>
    <m/>
    <m/>
    <m/>
    <m/>
    <m/>
    <m/>
  </r>
  <r>
    <x v="1"/>
    <x v="1"/>
    <x v="10"/>
    <x v="6"/>
    <n v="0"/>
    <n v="763856"/>
    <n v="0"/>
    <n v="392223"/>
    <n v="0"/>
    <m/>
    <n v="0"/>
    <n v="0"/>
    <n v="0"/>
    <n v="0"/>
    <n v="0"/>
    <n v="0"/>
    <n v="0"/>
    <n v="0"/>
    <m/>
    <m/>
    <m/>
    <m/>
    <n v="9354"/>
    <n v="3.35"/>
    <n v="72.39"/>
    <m/>
    <m/>
    <m/>
    <m/>
    <m/>
    <m/>
    <m/>
    <m/>
    <m/>
    <m/>
  </r>
  <r>
    <x v="1"/>
    <x v="1"/>
    <x v="11"/>
    <x v="6"/>
    <n v="0"/>
    <m/>
    <n v="0"/>
    <n v="392223"/>
    <n v="0"/>
    <m/>
    <n v="0"/>
    <n v="0"/>
    <n v="0"/>
    <n v="0"/>
    <n v="0"/>
    <n v="0"/>
    <n v="0"/>
    <n v="0"/>
    <m/>
    <m/>
    <m/>
    <m/>
    <n v="6839"/>
    <n v="2.57"/>
    <n v="78.59"/>
    <m/>
    <m/>
    <m/>
    <m/>
    <m/>
    <m/>
    <m/>
    <m/>
    <m/>
    <m/>
  </r>
  <r>
    <x v="1"/>
    <x v="1"/>
    <x v="12"/>
    <x v="6"/>
    <n v="0"/>
    <n v="500048"/>
    <n v="0"/>
    <n v="782527"/>
    <n v="0"/>
    <m/>
    <n v="0"/>
    <n v="0"/>
    <n v="0"/>
    <n v="0"/>
    <n v="0"/>
    <n v="0"/>
    <n v="0"/>
    <n v="0"/>
    <m/>
    <m/>
    <m/>
    <m/>
    <n v="6324"/>
    <n v="3.88"/>
    <n v="78.41"/>
    <m/>
    <m/>
    <m/>
    <m/>
    <m/>
    <m/>
    <m/>
    <m/>
    <m/>
    <m/>
  </r>
  <r>
    <x v="1"/>
    <x v="1"/>
    <x v="13"/>
    <x v="6"/>
    <n v="0"/>
    <n v="3187661"/>
    <n v="0"/>
    <n v="734117"/>
    <n v="0"/>
    <m/>
    <n v="0"/>
    <n v="0"/>
    <n v="0"/>
    <n v="0"/>
    <n v="0"/>
    <n v="0"/>
    <n v="0"/>
    <n v="0"/>
    <m/>
    <m/>
    <m/>
    <m/>
    <n v="13218"/>
    <n v="9.76"/>
    <n v="62.34"/>
    <m/>
    <m/>
    <m/>
    <m/>
    <m/>
    <m/>
    <m/>
    <m/>
    <m/>
    <m/>
  </r>
  <r>
    <x v="1"/>
    <x v="1"/>
    <x v="14"/>
    <x v="6"/>
    <n v="0"/>
    <n v="7459976"/>
    <n v="0"/>
    <n v="392223"/>
    <n v="0"/>
    <m/>
    <n v="0"/>
    <n v="0"/>
    <n v="0"/>
    <n v="0"/>
    <n v="0"/>
    <n v="0"/>
    <n v="0"/>
    <n v="0"/>
    <m/>
    <m/>
    <m/>
    <m/>
    <n v="6503"/>
    <n v="3.67"/>
    <n v="74.16"/>
    <m/>
    <m/>
    <m/>
    <m/>
    <m/>
    <m/>
    <m/>
    <m/>
    <m/>
    <m/>
  </r>
  <r>
    <x v="1"/>
    <x v="0"/>
    <x v="15"/>
    <x v="6"/>
    <n v="0"/>
    <m/>
    <n v="0"/>
    <n v="392223"/>
    <n v="0"/>
    <m/>
    <n v="0"/>
    <n v="0"/>
    <n v="0"/>
    <n v="0"/>
    <n v="0"/>
    <n v="0"/>
    <n v="0"/>
    <n v="0"/>
    <m/>
    <m/>
    <m/>
    <m/>
    <n v="7410"/>
    <n v="4.9400000000000004"/>
    <n v="73.180000000000007"/>
    <m/>
    <m/>
    <m/>
    <m/>
    <m/>
    <m/>
    <m/>
    <m/>
    <m/>
    <m/>
  </r>
  <r>
    <x v="1"/>
    <x v="0"/>
    <x v="16"/>
    <x v="6"/>
    <n v="0"/>
    <n v="1700165"/>
    <n v="0"/>
    <n v="782527"/>
    <n v="0"/>
    <m/>
    <n v="0"/>
    <n v="0"/>
    <n v="0"/>
    <n v="0"/>
    <n v="0"/>
    <n v="0"/>
    <n v="0"/>
    <n v="0"/>
    <m/>
    <m/>
    <m/>
    <m/>
    <n v="8254"/>
    <n v="0.97"/>
    <n v="67.19"/>
    <m/>
    <m/>
    <m/>
    <m/>
    <m/>
    <m/>
    <m/>
    <m/>
    <m/>
    <m/>
  </r>
  <r>
    <x v="1"/>
    <x v="1"/>
    <x v="17"/>
    <x v="6"/>
    <n v="0"/>
    <n v="6350618"/>
    <n v="0"/>
    <n v="782527"/>
    <n v="0"/>
    <m/>
    <n v="0"/>
    <n v="0"/>
    <n v="0"/>
    <n v="0"/>
    <n v="0"/>
    <n v="0"/>
    <n v="0"/>
    <n v="0"/>
    <m/>
    <m/>
    <m/>
    <m/>
    <n v="6355"/>
    <n v="2.04"/>
    <n v="83.33"/>
    <m/>
    <m/>
    <m/>
    <m/>
    <m/>
    <m/>
    <m/>
    <m/>
    <m/>
    <m/>
  </r>
  <r>
    <x v="1"/>
    <x v="1"/>
    <x v="18"/>
    <x v="6"/>
    <n v="0"/>
    <m/>
    <n v="0"/>
    <n v="392223"/>
    <n v="0"/>
    <m/>
    <n v="0"/>
    <n v="0"/>
    <n v="0"/>
    <n v="0"/>
    <n v="0"/>
    <n v="0"/>
    <n v="0"/>
    <n v="0"/>
    <m/>
    <m/>
    <m/>
    <m/>
    <n v="6061"/>
    <n v="1.45"/>
    <n v="69.12"/>
    <m/>
    <m/>
    <m/>
    <m/>
    <m/>
    <m/>
    <m/>
    <m/>
    <m/>
    <m/>
  </r>
  <r>
    <x v="1"/>
    <x v="0"/>
    <x v="19"/>
    <x v="6"/>
    <n v="0"/>
    <n v="3000292"/>
    <n v="0"/>
    <n v="782527"/>
    <n v="0"/>
    <m/>
    <n v="0"/>
    <n v="0"/>
    <n v="0"/>
    <n v="0"/>
    <n v="0"/>
    <n v="0"/>
    <n v="0"/>
    <n v="0"/>
    <m/>
    <m/>
    <m/>
    <m/>
    <n v="5780"/>
    <n v="1.96"/>
    <n v="81.95"/>
    <m/>
    <m/>
    <m/>
    <m/>
    <m/>
    <m/>
    <m/>
    <m/>
    <m/>
    <m/>
  </r>
  <r>
    <x v="1"/>
    <x v="1"/>
    <x v="20"/>
    <x v="6"/>
    <n v="0"/>
    <n v="2200214"/>
    <n v="0"/>
    <n v="392223"/>
    <n v="0"/>
    <m/>
    <n v="0"/>
    <n v="0"/>
    <n v="0"/>
    <n v="0"/>
    <n v="0"/>
    <n v="0"/>
    <n v="0"/>
    <n v="0"/>
    <m/>
    <m/>
    <m/>
    <m/>
    <n v="5256"/>
    <n v="1.25"/>
    <n v="68.819999999999993"/>
    <m/>
    <m/>
    <m/>
    <m/>
    <m/>
    <m/>
    <m/>
    <m/>
    <m/>
    <m/>
  </r>
  <r>
    <x v="1"/>
    <x v="1"/>
    <x v="21"/>
    <x v="6"/>
    <n v="0"/>
    <m/>
    <n v="0"/>
    <n v="392223"/>
    <n v="0"/>
    <m/>
    <n v="0"/>
    <n v="0"/>
    <n v="0"/>
    <n v="0"/>
    <n v="0"/>
    <n v="0"/>
    <n v="0"/>
    <n v="0"/>
    <m/>
    <m/>
    <m/>
    <m/>
    <n v="5861"/>
    <n v="3.43"/>
    <n v="70.099999999999994"/>
    <m/>
    <m/>
    <m/>
    <m/>
    <m/>
    <m/>
    <m/>
    <m/>
    <m/>
    <m/>
  </r>
  <r>
    <x v="1"/>
    <x v="0"/>
    <x v="0"/>
    <x v="5"/>
    <n v="0"/>
    <n v="8485840"/>
    <n v="0"/>
    <m/>
    <n v="0"/>
    <m/>
    <n v="0"/>
    <n v="0"/>
    <n v="0"/>
    <n v="0"/>
    <n v="0"/>
    <n v="0"/>
    <n v="0"/>
    <n v="0"/>
    <m/>
    <m/>
    <m/>
    <m/>
    <m/>
    <m/>
    <m/>
    <m/>
    <m/>
    <m/>
    <m/>
    <m/>
    <m/>
    <m/>
    <m/>
    <m/>
    <m/>
  </r>
  <r>
    <x v="1"/>
    <x v="1"/>
    <x v="1"/>
    <x v="5"/>
    <n v="0"/>
    <n v="4152291"/>
    <n v="0"/>
    <n v="560000"/>
    <n v="0"/>
    <m/>
    <n v="0"/>
    <n v="0"/>
    <n v="0"/>
    <n v="0"/>
    <n v="0"/>
    <n v="0"/>
    <n v="0"/>
    <n v="0"/>
    <m/>
    <m/>
    <m/>
    <m/>
    <m/>
    <m/>
    <m/>
    <m/>
    <m/>
    <m/>
    <m/>
    <m/>
    <m/>
    <m/>
    <m/>
    <m/>
    <m/>
  </r>
  <r>
    <x v="1"/>
    <x v="0"/>
    <x v="2"/>
    <x v="5"/>
    <n v="0"/>
    <n v="4400000"/>
    <n v="0"/>
    <m/>
    <n v="0"/>
    <m/>
    <n v="0"/>
    <n v="0"/>
    <n v="0"/>
    <n v="0"/>
    <n v="0"/>
    <n v="0"/>
    <n v="0"/>
    <n v="0"/>
    <m/>
    <m/>
    <m/>
    <m/>
    <m/>
    <m/>
    <m/>
    <m/>
    <m/>
    <m/>
    <m/>
    <m/>
    <m/>
    <m/>
    <m/>
    <m/>
    <m/>
  </r>
  <r>
    <x v="1"/>
    <x v="0"/>
    <x v="3"/>
    <x v="5"/>
    <n v="0"/>
    <m/>
    <n v="0"/>
    <m/>
    <n v="0"/>
    <m/>
    <n v="0"/>
    <n v="0"/>
    <n v="0"/>
    <n v="0"/>
    <n v="0"/>
    <n v="0"/>
    <n v="0"/>
    <n v="0"/>
    <m/>
    <m/>
    <m/>
    <m/>
    <m/>
    <m/>
    <m/>
    <m/>
    <m/>
    <m/>
    <m/>
    <m/>
    <m/>
    <m/>
    <m/>
    <m/>
    <m/>
  </r>
  <r>
    <x v="1"/>
    <x v="1"/>
    <x v="4"/>
    <x v="5"/>
    <n v="0"/>
    <n v="4991800"/>
    <n v="0"/>
    <n v="560000"/>
    <n v="0"/>
    <m/>
    <n v="0"/>
    <n v="0"/>
    <n v="0"/>
    <n v="0"/>
    <n v="0"/>
    <n v="0"/>
    <n v="0"/>
    <n v="0"/>
    <m/>
    <m/>
    <m/>
    <m/>
    <m/>
    <m/>
    <m/>
    <m/>
    <m/>
    <m/>
    <m/>
    <m/>
    <m/>
    <m/>
    <m/>
    <m/>
    <m/>
  </r>
  <r>
    <x v="1"/>
    <x v="0"/>
    <x v="5"/>
    <x v="5"/>
    <n v="0"/>
    <n v="1940713"/>
    <n v="0"/>
    <n v="560000"/>
    <n v="0"/>
    <m/>
    <n v="0"/>
    <n v="0"/>
    <n v="0"/>
    <n v="0"/>
    <n v="0"/>
    <n v="0"/>
    <n v="0"/>
    <n v="0"/>
    <m/>
    <m/>
    <m/>
    <m/>
    <m/>
    <m/>
    <m/>
    <m/>
    <m/>
    <m/>
    <m/>
    <m/>
    <m/>
    <m/>
    <m/>
    <m/>
    <m/>
  </r>
  <r>
    <x v="1"/>
    <x v="0"/>
    <x v="6"/>
    <x v="5"/>
    <n v="0"/>
    <n v="7067500"/>
    <n v="0"/>
    <n v="683000"/>
    <n v="0"/>
    <m/>
    <n v="0"/>
    <n v="0"/>
    <n v="0"/>
    <n v="0"/>
    <n v="0"/>
    <n v="0"/>
    <n v="0"/>
    <n v="0"/>
    <m/>
    <m/>
    <m/>
    <m/>
    <m/>
    <m/>
    <m/>
    <m/>
    <m/>
    <m/>
    <m/>
    <m/>
    <m/>
    <m/>
    <m/>
    <m/>
    <m/>
  </r>
  <r>
    <x v="1"/>
    <x v="0"/>
    <x v="7"/>
    <x v="5"/>
    <n v="0"/>
    <n v="4193112"/>
    <n v="0"/>
    <n v="683000"/>
    <n v="0"/>
    <m/>
    <n v="0"/>
    <n v="0"/>
    <n v="0"/>
    <n v="0"/>
    <n v="0"/>
    <n v="0"/>
    <n v="0"/>
    <n v="0"/>
    <m/>
    <m/>
    <m/>
    <m/>
    <m/>
    <m/>
    <m/>
    <m/>
    <m/>
    <m/>
    <m/>
    <m/>
    <m/>
    <m/>
    <m/>
    <m/>
    <m/>
  </r>
  <r>
    <x v="1"/>
    <x v="0"/>
    <x v="8"/>
    <x v="5"/>
    <n v="0"/>
    <n v="3805673"/>
    <n v="0"/>
    <m/>
    <n v="0"/>
    <m/>
    <n v="0"/>
    <n v="0"/>
    <n v="0"/>
    <n v="0"/>
    <n v="0"/>
    <n v="0"/>
    <n v="0"/>
    <n v="0"/>
    <m/>
    <m/>
    <m/>
    <m/>
    <m/>
    <m/>
    <m/>
    <m/>
    <m/>
    <m/>
    <m/>
    <m/>
    <m/>
    <m/>
    <m/>
    <m/>
    <m/>
  </r>
  <r>
    <x v="1"/>
    <x v="1"/>
    <x v="9"/>
    <x v="5"/>
    <n v="0"/>
    <n v="2035250"/>
    <n v="0"/>
    <n v="222000"/>
    <n v="0"/>
    <m/>
    <n v="0"/>
    <n v="0"/>
    <n v="0"/>
    <n v="0"/>
    <n v="0"/>
    <n v="0"/>
    <n v="0"/>
    <n v="0"/>
    <m/>
    <m/>
    <m/>
    <m/>
    <m/>
    <m/>
    <m/>
    <m/>
    <m/>
    <m/>
    <m/>
    <m/>
    <m/>
    <m/>
    <m/>
    <m/>
    <m/>
  </r>
  <r>
    <x v="1"/>
    <x v="1"/>
    <x v="10"/>
    <x v="5"/>
    <n v="0"/>
    <n v="5620000"/>
    <n v="0"/>
    <n v="365500"/>
    <n v="0"/>
    <m/>
    <n v="0"/>
    <n v="0"/>
    <n v="0"/>
    <n v="0"/>
    <n v="0"/>
    <n v="0"/>
    <n v="0"/>
    <n v="0"/>
    <m/>
    <m/>
    <m/>
    <m/>
    <m/>
    <m/>
    <m/>
    <m/>
    <m/>
    <m/>
    <m/>
    <m/>
    <m/>
    <m/>
    <m/>
    <m/>
    <m/>
  </r>
  <r>
    <x v="1"/>
    <x v="1"/>
    <x v="11"/>
    <x v="5"/>
    <n v="0"/>
    <n v="6870559"/>
    <n v="0"/>
    <m/>
    <n v="0"/>
    <m/>
    <n v="0"/>
    <n v="0"/>
    <n v="0"/>
    <n v="0"/>
    <n v="0"/>
    <n v="0"/>
    <n v="0"/>
    <n v="0"/>
    <m/>
    <m/>
    <m/>
    <m/>
    <m/>
    <m/>
    <m/>
    <m/>
    <m/>
    <m/>
    <m/>
    <m/>
    <m/>
    <m/>
    <m/>
    <m/>
    <m/>
  </r>
  <r>
    <x v="1"/>
    <x v="1"/>
    <x v="12"/>
    <x v="5"/>
    <n v="0"/>
    <n v="4250000"/>
    <n v="0"/>
    <m/>
    <n v="0"/>
    <m/>
    <n v="0"/>
    <n v="0"/>
    <n v="0"/>
    <n v="0"/>
    <n v="0"/>
    <n v="0"/>
    <n v="0"/>
    <n v="0"/>
    <m/>
    <m/>
    <m/>
    <m/>
    <m/>
    <m/>
    <m/>
    <m/>
    <m/>
    <m/>
    <m/>
    <m/>
    <m/>
    <m/>
    <m/>
    <m/>
    <m/>
  </r>
  <r>
    <x v="1"/>
    <x v="1"/>
    <x v="13"/>
    <x v="5"/>
    <n v="0"/>
    <n v="1750000"/>
    <n v="0"/>
    <n v="560000"/>
    <n v="0"/>
    <m/>
    <n v="0"/>
    <n v="0"/>
    <n v="0"/>
    <n v="0"/>
    <n v="0"/>
    <n v="0"/>
    <n v="0"/>
    <n v="0"/>
    <m/>
    <m/>
    <m/>
    <m/>
    <m/>
    <m/>
    <m/>
    <m/>
    <m/>
    <m/>
    <m/>
    <m/>
    <m/>
    <m/>
    <m/>
    <m/>
    <m/>
  </r>
  <r>
    <x v="1"/>
    <x v="1"/>
    <x v="14"/>
    <x v="5"/>
    <n v="0"/>
    <n v="4934999"/>
    <n v="0"/>
    <n v="242500"/>
    <n v="0"/>
    <m/>
    <n v="0"/>
    <n v="0"/>
    <n v="0"/>
    <n v="0"/>
    <n v="0"/>
    <n v="0"/>
    <n v="0"/>
    <n v="0"/>
    <m/>
    <m/>
    <m/>
    <m/>
    <m/>
    <m/>
    <m/>
    <m/>
    <m/>
    <m/>
    <m/>
    <m/>
    <m/>
    <m/>
    <m/>
    <m/>
    <m/>
  </r>
  <r>
    <x v="1"/>
    <x v="0"/>
    <x v="15"/>
    <x v="5"/>
    <n v="0"/>
    <n v="8848253"/>
    <n v="0"/>
    <n v="683000"/>
    <n v="0"/>
    <m/>
    <n v="0"/>
    <n v="0"/>
    <n v="0"/>
    <n v="0"/>
    <n v="0"/>
    <n v="0"/>
    <n v="0"/>
    <n v="0"/>
    <m/>
    <m/>
    <m/>
    <m/>
    <m/>
    <m/>
    <m/>
    <m/>
    <m/>
    <m/>
    <m/>
    <m/>
    <m/>
    <m/>
    <m/>
    <m/>
    <m/>
  </r>
  <r>
    <x v="1"/>
    <x v="0"/>
    <x v="16"/>
    <x v="5"/>
    <n v="0"/>
    <n v="7833000"/>
    <n v="0"/>
    <n v="211750"/>
    <n v="0"/>
    <m/>
    <n v="0"/>
    <n v="0"/>
    <n v="0"/>
    <n v="0"/>
    <n v="0"/>
    <n v="0"/>
    <n v="0"/>
    <n v="0"/>
    <m/>
    <m/>
    <m/>
    <m/>
    <m/>
    <m/>
    <m/>
    <m/>
    <m/>
    <m/>
    <m/>
    <m/>
    <m/>
    <m/>
    <m/>
    <m/>
    <m/>
  </r>
  <r>
    <x v="1"/>
    <x v="1"/>
    <x v="17"/>
    <x v="5"/>
    <n v="0"/>
    <n v="10708845"/>
    <n v="0"/>
    <n v="672750"/>
    <n v="0"/>
    <m/>
    <n v="0"/>
    <n v="0"/>
    <n v="0"/>
    <n v="0"/>
    <n v="0"/>
    <n v="0"/>
    <n v="0"/>
    <n v="0"/>
    <m/>
    <m/>
    <m/>
    <m/>
    <m/>
    <m/>
    <m/>
    <m/>
    <m/>
    <m/>
    <m/>
    <m/>
    <m/>
    <m/>
    <m/>
    <m/>
    <m/>
  </r>
  <r>
    <x v="1"/>
    <x v="1"/>
    <x v="18"/>
    <x v="5"/>
    <n v="0"/>
    <n v="4469593"/>
    <n v="0"/>
    <n v="191250"/>
    <n v="0"/>
    <m/>
    <n v="0"/>
    <n v="0"/>
    <n v="0"/>
    <n v="0"/>
    <n v="0"/>
    <n v="0"/>
    <n v="0"/>
    <n v="0"/>
    <m/>
    <m/>
    <m/>
    <m/>
    <m/>
    <m/>
    <m/>
    <m/>
    <m/>
    <m/>
    <m/>
    <m/>
    <m/>
    <m/>
    <m/>
    <m/>
    <m/>
  </r>
  <r>
    <x v="1"/>
    <x v="0"/>
    <x v="19"/>
    <x v="5"/>
    <n v="0"/>
    <n v="10002879"/>
    <n v="0"/>
    <n v="652250"/>
    <n v="0"/>
    <m/>
    <n v="0"/>
    <n v="0"/>
    <n v="0"/>
    <n v="0"/>
    <n v="0"/>
    <n v="0"/>
    <n v="0"/>
    <n v="0"/>
    <m/>
    <m/>
    <m/>
    <m/>
    <m/>
    <m/>
    <m/>
    <m/>
    <m/>
    <m/>
    <m/>
    <m/>
    <m/>
    <m/>
    <m/>
    <m/>
    <m/>
  </r>
  <r>
    <x v="1"/>
    <x v="1"/>
    <x v="20"/>
    <x v="5"/>
    <n v="0"/>
    <n v="2670000"/>
    <n v="0"/>
    <n v="560000"/>
    <n v="0"/>
    <m/>
    <n v="0"/>
    <n v="0"/>
    <n v="0"/>
    <n v="0"/>
    <n v="0"/>
    <n v="0"/>
    <n v="0"/>
    <n v="0"/>
    <m/>
    <m/>
    <m/>
    <m/>
    <m/>
    <m/>
    <m/>
    <m/>
    <m/>
    <m/>
    <m/>
    <m/>
    <m/>
    <m/>
    <m/>
    <m/>
    <m/>
  </r>
  <r>
    <x v="1"/>
    <x v="1"/>
    <x v="21"/>
    <x v="5"/>
    <n v="0"/>
    <n v="6199388"/>
    <n v="0"/>
    <m/>
    <n v="0"/>
    <m/>
    <n v="0"/>
    <n v="0"/>
    <n v="0"/>
    <n v="0"/>
    <n v="0"/>
    <n v="0"/>
    <n v="0"/>
    <n v="0"/>
    <m/>
    <m/>
    <m/>
    <m/>
    <m/>
    <m/>
    <m/>
    <m/>
    <m/>
    <m/>
    <m/>
    <m/>
    <m/>
    <m/>
    <m/>
    <m/>
    <m/>
  </r>
  <r>
    <x v="1"/>
    <x v="0"/>
    <x v="0"/>
    <x v="4"/>
    <n v="21868141"/>
    <n v="10568661"/>
    <n v="0"/>
    <m/>
    <n v="0"/>
    <m/>
    <n v="0"/>
    <n v="0"/>
    <n v="0"/>
    <n v="0"/>
    <n v="0"/>
    <n v="0"/>
    <n v="0"/>
    <n v="0"/>
    <m/>
    <m/>
    <m/>
    <m/>
    <m/>
    <m/>
    <m/>
    <m/>
    <m/>
    <m/>
    <m/>
    <m/>
    <m/>
    <m/>
    <m/>
    <m/>
    <m/>
  </r>
  <r>
    <x v="1"/>
    <x v="1"/>
    <x v="1"/>
    <x v="4"/>
    <n v="16031781"/>
    <n v="8710289"/>
    <n v="0"/>
    <m/>
    <n v="0"/>
    <m/>
    <n v="0"/>
    <n v="0"/>
    <n v="0"/>
    <n v="0"/>
    <n v="0"/>
    <n v="0"/>
    <n v="0"/>
    <n v="0"/>
    <m/>
    <m/>
    <m/>
    <m/>
    <m/>
    <m/>
    <m/>
    <m/>
    <m/>
    <m/>
    <m/>
    <m/>
    <m/>
    <m/>
    <m/>
    <m/>
    <m/>
  </r>
  <r>
    <x v="1"/>
    <x v="0"/>
    <x v="2"/>
    <x v="4"/>
    <n v="21778551"/>
    <m/>
    <n v="0"/>
    <m/>
    <n v="0"/>
    <m/>
    <n v="0"/>
    <n v="0"/>
    <n v="0"/>
    <n v="0"/>
    <n v="0"/>
    <n v="0"/>
    <n v="0"/>
    <n v="0"/>
    <m/>
    <m/>
    <m/>
    <m/>
    <m/>
    <m/>
    <m/>
    <m/>
    <m/>
    <m/>
    <m/>
    <m/>
    <m/>
    <m/>
    <m/>
    <m/>
    <m/>
  </r>
  <r>
    <x v="1"/>
    <x v="0"/>
    <x v="3"/>
    <x v="4"/>
    <n v="14450775"/>
    <m/>
    <n v="0"/>
    <m/>
    <n v="0"/>
    <m/>
    <n v="0"/>
    <n v="0"/>
    <n v="0"/>
    <n v="0"/>
    <n v="0"/>
    <n v="0"/>
    <n v="0"/>
    <n v="0"/>
    <m/>
    <m/>
    <m/>
    <m/>
    <m/>
    <m/>
    <m/>
    <m/>
    <m/>
    <m/>
    <m/>
    <m/>
    <m/>
    <m/>
    <m/>
    <m/>
    <m/>
  </r>
  <r>
    <x v="1"/>
    <x v="1"/>
    <x v="4"/>
    <x v="4"/>
    <n v="16861565"/>
    <n v="9724387"/>
    <n v="0"/>
    <m/>
    <n v="0"/>
    <m/>
    <n v="0"/>
    <n v="0"/>
    <n v="0"/>
    <n v="0"/>
    <n v="0"/>
    <n v="0"/>
    <n v="0"/>
    <n v="0"/>
    <m/>
    <m/>
    <m/>
    <m/>
    <m/>
    <m/>
    <m/>
    <m/>
    <m/>
    <m/>
    <m/>
    <m/>
    <m/>
    <m/>
    <m/>
    <m/>
    <m/>
  </r>
  <r>
    <x v="1"/>
    <x v="0"/>
    <x v="5"/>
    <x v="4"/>
    <n v="30053447"/>
    <n v="7629878"/>
    <n v="0"/>
    <m/>
    <n v="0"/>
    <m/>
    <n v="0"/>
    <n v="0"/>
    <n v="0"/>
    <n v="0"/>
    <n v="0"/>
    <n v="0"/>
    <n v="0"/>
    <n v="0"/>
    <m/>
    <m/>
    <m/>
    <m/>
    <m/>
    <m/>
    <m/>
    <m/>
    <m/>
    <m/>
    <m/>
    <m/>
    <m/>
    <m/>
    <m/>
    <m/>
    <m/>
  </r>
  <r>
    <x v="1"/>
    <x v="0"/>
    <x v="6"/>
    <x v="4"/>
    <n v="18805650"/>
    <n v="8775608"/>
    <n v="0"/>
    <m/>
    <n v="0"/>
    <m/>
    <n v="0"/>
    <n v="0"/>
    <n v="0"/>
    <n v="0"/>
    <n v="0"/>
    <n v="0"/>
    <n v="0"/>
    <n v="0"/>
    <m/>
    <m/>
    <m/>
    <m/>
    <m/>
    <m/>
    <m/>
    <m/>
    <m/>
    <m/>
    <m/>
    <m/>
    <m/>
    <m/>
    <m/>
    <m/>
    <m/>
  </r>
  <r>
    <x v="1"/>
    <x v="0"/>
    <x v="7"/>
    <x v="4"/>
    <n v="13109885"/>
    <m/>
    <n v="0"/>
    <m/>
    <n v="0"/>
    <m/>
    <n v="0"/>
    <n v="0"/>
    <n v="0"/>
    <n v="0"/>
    <n v="0"/>
    <n v="0"/>
    <n v="0"/>
    <n v="0"/>
    <m/>
    <m/>
    <m/>
    <m/>
    <m/>
    <m/>
    <m/>
    <m/>
    <m/>
    <m/>
    <m/>
    <m/>
    <m/>
    <m/>
    <m/>
    <m/>
    <m/>
  </r>
  <r>
    <x v="1"/>
    <x v="0"/>
    <x v="8"/>
    <x v="4"/>
    <n v="16334362"/>
    <m/>
    <n v="0"/>
    <m/>
    <n v="0"/>
    <m/>
    <n v="0"/>
    <n v="0"/>
    <n v="0"/>
    <n v="0"/>
    <n v="0"/>
    <n v="0"/>
    <n v="0"/>
    <n v="0"/>
    <m/>
    <m/>
    <m/>
    <m/>
    <m/>
    <m/>
    <m/>
    <m/>
    <m/>
    <m/>
    <m/>
    <m/>
    <m/>
    <m/>
    <m/>
    <m/>
    <m/>
  </r>
  <r>
    <x v="1"/>
    <x v="1"/>
    <x v="9"/>
    <x v="4"/>
    <n v="15441437"/>
    <n v="7260868"/>
    <n v="0"/>
    <m/>
    <n v="0"/>
    <m/>
    <n v="0"/>
    <n v="0"/>
    <n v="0"/>
    <n v="0"/>
    <n v="0"/>
    <n v="0"/>
    <n v="0"/>
    <n v="0"/>
    <m/>
    <m/>
    <m/>
    <m/>
    <m/>
    <m/>
    <m/>
    <m/>
    <m/>
    <m/>
    <m/>
    <m/>
    <m/>
    <m/>
    <m/>
    <m/>
    <m/>
  </r>
  <r>
    <x v="1"/>
    <x v="1"/>
    <x v="10"/>
    <x v="4"/>
    <n v="29103900"/>
    <n v="10895421"/>
    <n v="0"/>
    <m/>
    <n v="0"/>
    <m/>
    <n v="0"/>
    <n v="0"/>
    <n v="0"/>
    <n v="0"/>
    <n v="0"/>
    <n v="0"/>
    <n v="0"/>
    <n v="0"/>
    <m/>
    <m/>
    <m/>
    <m/>
    <m/>
    <m/>
    <m/>
    <m/>
    <m/>
    <m/>
    <m/>
    <m/>
    <m/>
    <m/>
    <m/>
    <m/>
    <m/>
  </r>
  <r>
    <x v="1"/>
    <x v="1"/>
    <x v="11"/>
    <x v="4"/>
    <n v="22385689"/>
    <n v="10557722"/>
    <n v="0"/>
    <m/>
    <n v="0"/>
    <m/>
    <n v="0"/>
    <n v="0"/>
    <n v="0"/>
    <n v="0"/>
    <n v="0"/>
    <n v="0"/>
    <n v="0"/>
    <n v="0"/>
    <m/>
    <m/>
    <m/>
    <m/>
    <m/>
    <m/>
    <m/>
    <m/>
    <m/>
    <m/>
    <m/>
    <m/>
    <m/>
    <m/>
    <m/>
    <m/>
    <m/>
  </r>
  <r>
    <x v="1"/>
    <x v="1"/>
    <x v="12"/>
    <x v="4"/>
    <n v="19719845"/>
    <n v="9940134"/>
    <n v="0"/>
    <m/>
    <n v="0"/>
    <m/>
    <n v="0"/>
    <n v="0"/>
    <n v="0"/>
    <n v="0"/>
    <n v="0"/>
    <n v="0"/>
    <n v="0"/>
    <n v="0"/>
    <m/>
    <m/>
    <m/>
    <m/>
    <m/>
    <m/>
    <m/>
    <m/>
    <m/>
    <m/>
    <m/>
    <m/>
    <m/>
    <m/>
    <m/>
    <m/>
    <m/>
  </r>
  <r>
    <x v="1"/>
    <x v="1"/>
    <x v="13"/>
    <x v="4"/>
    <n v="10343827"/>
    <m/>
    <n v="0"/>
    <m/>
    <n v="0"/>
    <m/>
    <n v="0"/>
    <n v="0"/>
    <n v="0"/>
    <n v="0"/>
    <n v="0"/>
    <n v="0"/>
    <n v="0"/>
    <n v="0"/>
    <m/>
    <m/>
    <m/>
    <m/>
    <m/>
    <m/>
    <m/>
    <m/>
    <m/>
    <m/>
    <m/>
    <m/>
    <m/>
    <m/>
    <m/>
    <m/>
    <m/>
  </r>
  <r>
    <x v="1"/>
    <x v="1"/>
    <x v="14"/>
    <x v="4"/>
    <n v="23311784"/>
    <n v="8989438"/>
    <n v="0"/>
    <m/>
    <n v="0"/>
    <m/>
    <n v="0"/>
    <n v="0"/>
    <n v="0"/>
    <n v="0"/>
    <n v="0"/>
    <n v="0"/>
    <n v="0"/>
    <n v="0"/>
    <m/>
    <m/>
    <m/>
    <m/>
    <m/>
    <m/>
    <m/>
    <m/>
    <m/>
    <m/>
    <m/>
    <m/>
    <m/>
    <m/>
    <m/>
    <m/>
    <m/>
  </r>
  <r>
    <x v="1"/>
    <x v="0"/>
    <x v="15"/>
    <x v="4"/>
    <n v="19491421"/>
    <n v="9435427"/>
    <n v="0"/>
    <m/>
    <n v="0"/>
    <m/>
    <n v="0"/>
    <n v="0"/>
    <n v="0"/>
    <n v="0"/>
    <n v="0"/>
    <n v="0"/>
    <n v="0"/>
    <n v="0"/>
    <m/>
    <m/>
    <m/>
    <m/>
    <m/>
    <m/>
    <m/>
    <m/>
    <m/>
    <m/>
    <m/>
    <m/>
    <m/>
    <m/>
    <m/>
    <m/>
    <m/>
  </r>
  <r>
    <x v="1"/>
    <x v="0"/>
    <x v="16"/>
    <x v="4"/>
    <n v="23617560"/>
    <m/>
    <n v="0"/>
    <m/>
    <n v="0"/>
    <m/>
    <n v="0"/>
    <n v="0"/>
    <n v="0"/>
    <n v="0"/>
    <n v="0"/>
    <n v="0"/>
    <n v="0"/>
    <n v="0"/>
    <m/>
    <m/>
    <m/>
    <m/>
    <m/>
    <m/>
    <m/>
    <m/>
    <m/>
    <m/>
    <m/>
    <m/>
    <m/>
    <m/>
    <m/>
    <m/>
    <m/>
  </r>
  <r>
    <x v="1"/>
    <x v="1"/>
    <x v="17"/>
    <x v="4"/>
    <n v="16965802"/>
    <n v="6597992"/>
    <n v="0"/>
    <m/>
    <n v="0"/>
    <m/>
    <n v="0"/>
    <n v="0"/>
    <n v="0"/>
    <n v="0"/>
    <n v="0"/>
    <n v="0"/>
    <n v="0"/>
    <n v="0"/>
    <m/>
    <m/>
    <m/>
    <m/>
    <m/>
    <m/>
    <m/>
    <m/>
    <m/>
    <m/>
    <m/>
    <m/>
    <m/>
    <m/>
    <m/>
    <m/>
    <m/>
  </r>
  <r>
    <x v="1"/>
    <x v="1"/>
    <x v="18"/>
    <x v="4"/>
    <n v="16699131"/>
    <n v="7439376"/>
    <n v="0"/>
    <m/>
    <n v="0"/>
    <m/>
    <n v="0"/>
    <n v="0"/>
    <n v="0"/>
    <n v="0"/>
    <n v="0"/>
    <n v="0"/>
    <n v="0"/>
    <n v="0"/>
    <m/>
    <m/>
    <m/>
    <m/>
    <m/>
    <m/>
    <m/>
    <m/>
    <m/>
    <m/>
    <m/>
    <m/>
    <m/>
    <m/>
    <m/>
    <m/>
    <m/>
  </r>
  <r>
    <x v="1"/>
    <x v="0"/>
    <x v="19"/>
    <x v="4"/>
    <n v="20053035"/>
    <n v="11113174"/>
    <n v="0"/>
    <m/>
    <n v="0"/>
    <m/>
    <n v="0"/>
    <n v="0"/>
    <n v="0"/>
    <n v="0"/>
    <n v="0"/>
    <n v="0"/>
    <n v="0"/>
    <n v="0"/>
    <m/>
    <m/>
    <m/>
    <m/>
    <m/>
    <m/>
    <m/>
    <m/>
    <m/>
    <m/>
    <m/>
    <m/>
    <m/>
    <m/>
    <m/>
    <m/>
    <m/>
  </r>
  <r>
    <x v="1"/>
    <x v="1"/>
    <x v="20"/>
    <x v="4"/>
    <n v="18760411"/>
    <n v="8407285"/>
    <n v="0"/>
    <m/>
    <n v="0"/>
    <m/>
    <n v="0"/>
    <n v="0"/>
    <n v="0"/>
    <n v="0"/>
    <n v="0"/>
    <n v="0"/>
    <n v="0"/>
    <n v="0"/>
    <m/>
    <m/>
    <m/>
    <m/>
    <m/>
    <m/>
    <m/>
    <m/>
    <m/>
    <m/>
    <m/>
    <m/>
    <m/>
    <m/>
    <m/>
    <m/>
    <m/>
  </r>
  <r>
    <x v="1"/>
    <x v="1"/>
    <x v="21"/>
    <x v="4"/>
    <n v="12887218"/>
    <n v="9309163"/>
    <n v="0"/>
    <m/>
    <n v="0"/>
    <m/>
    <n v="0"/>
    <n v="0"/>
    <n v="0"/>
    <n v="0"/>
    <n v="0"/>
    <n v="0"/>
    <n v="0"/>
    <n v="0"/>
    <m/>
    <m/>
    <m/>
    <m/>
    <m/>
    <m/>
    <m/>
    <m/>
    <m/>
    <m/>
    <m/>
    <m/>
    <m/>
    <m/>
    <m/>
    <m/>
    <m/>
  </r>
  <r>
    <x v="1"/>
    <x v="0"/>
    <x v="0"/>
    <x v="7"/>
    <n v="0"/>
    <n v="2112000"/>
    <n v="0"/>
    <m/>
    <n v="0"/>
    <m/>
    <n v="0"/>
    <n v="0"/>
    <n v="0"/>
    <n v="0"/>
    <n v="0"/>
    <n v="0"/>
    <n v="0"/>
    <n v="0"/>
    <m/>
    <m/>
    <m/>
    <m/>
    <m/>
    <m/>
    <m/>
    <m/>
    <m/>
    <m/>
    <m/>
    <m/>
    <m/>
    <m/>
    <m/>
    <m/>
    <m/>
  </r>
  <r>
    <x v="1"/>
    <x v="1"/>
    <x v="1"/>
    <x v="7"/>
    <n v="0"/>
    <n v="1032813"/>
    <n v="0"/>
    <m/>
    <n v="0"/>
    <m/>
    <n v="0"/>
    <n v="0"/>
    <n v="0"/>
    <n v="0"/>
    <n v="0"/>
    <n v="0"/>
    <n v="0"/>
    <n v="0"/>
    <m/>
    <m/>
    <m/>
    <m/>
    <m/>
    <m/>
    <m/>
    <m/>
    <m/>
    <m/>
    <m/>
    <m/>
    <m/>
    <m/>
    <m/>
    <m/>
    <m/>
  </r>
  <r>
    <x v="1"/>
    <x v="0"/>
    <x v="2"/>
    <x v="7"/>
    <n v="0"/>
    <n v="950000"/>
    <n v="0"/>
    <m/>
    <n v="0"/>
    <m/>
    <n v="0"/>
    <n v="0"/>
    <n v="0"/>
    <n v="0"/>
    <n v="0"/>
    <n v="0"/>
    <n v="0"/>
    <n v="0"/>
    <m/>
    <m/>
    <m/>
    <m/>
    <m/>
    <m/>
    <m/>
    <m/>
    <m/>
    <m/>
    <m/>
    <m/>
    <m/>
    <m/>
    <m/>
    <m/>
    <m/>
  </r>
  <r>
    <x v="1"/>
    <x v="0"/>
    <x v="3"/>
    <x v="7"/>
    <n v="0"/>
    <n v="2256000"/>
    <n v="0"/>
    <m/>
    <n v="0"/>
    <m/>
    <n v="0"/>
    <n v="0"/>
    <n v="0"/>
    <n v="0"/>
    <n v="0"/>
    <n v="0"/>
    <n v="0"/>
    <n v="0"/>
    <m/>
    <m/>
    <m/>
    <m/>
    <m/>
    <m/>
    <m/>
    <m/>
    <m/>
    <m/>
    <m/>
    <m/>
    <m/>
    <m/>
    <m/>
    <m/>
    <m/>
  </r>
  <r>
    <x v="1"/>
    <x v="1"/>
    <x v="4"/>
    <x v="7"/>
    <n v="0"/>
    <n v="1588000"/>
    <n v="0"/>
    <m/>
    <n v="0"/>
    <m/>
    <n v="0"/>
    <n v="0"/>
    <n v="0"/>
    <n v="0"/>
    <n v="0"/>
    <n v="0"/>
    <n v="0"/>
    <n v="0"/>
    <m/>
    <m/>
    <m/>
    <m/>
    <m/>
    <m/>
    <m/>
    <m/>
    <m/>
    <m/>
    <m/>
    <m/>
    <m/>
    <m/>
    <m/>
    <m/>
    <m/>
  </r>
  <r>
    <x v="1"/>
    <x v="0"/>
    <x v="5"/>
    <x v="7"/>
    <n v="0"/>
    <n v="1430000"/>
    <n v="0"/>
    <m/>
    <n v="0"/>
    <m/>
    <n v="0"/>
    <n v="0"/>
    <n v="0"/>
    <n v="0"/>
    <n v="0"/>
    <n v="0"/>
    <n v="0"/>
    <n v="0"/>
    <m/>
    <m/>
    <m/>
    <m/>
    <m/>
    <m/>
    <m/>
    <m/>
    <m/>
    <m/>
    <m/>
    <m/>
    <m/>
    <m/>
    <m/>
    <m/>
    <m/>
  </r>
  <r>
    <x v="1"/>
    <x v="0"/>
    <x v="6"/>
    <x v="7"/>
    <n v="0"/>
    <n v="1479000"/>
    <n v="0"/>
    <m/>
    <n v="0"/>
    <m/>
    <n v="0"/>
    <n v="0"/>
    <n v="0"/>
    <n v="0"/>
    <n v="0"/>
    <n v="0"/>
    <n v="0"/>
    <n v="0"/>
    <m/>
    <m/>
    <m/>
    <m/>
    <m/>
    <m/>
    <m/>
    <m/>
    <m/>
    <m/>
    <m/>
    <m/>
    <m/>
    <m/>
    <m/>
    <m/>
    <m/>
  </r>
  <r>
    <x v="1"/>
    <x v="0"/>
    <x v="7"/>
    <x v="7"/>
    <n v="0"/>
    <n v="1153200"/>
    <n v="0"/>
    <m/>
    <n v="0"/>
    <m/>
    <n v="0"/>
    <n v="0"/>
    <n v="0"/>
    <n v="0"/>
    <n v="0"/>
    <n v="0"/>
    <n v="0"/>
    <n v="0"/>
    <m/>
    <m/>
    <m/>
    <m/>
    <m/>
    <m/>
    <m/>
    <m/>
    <m/>
    <m/>
    <m/>
    <m/>
    <m/>
    <m/>
    <m/>
    <m/>
    <m/>
  </r>
  <r>
    <x v="1"/>
    <x v="0"/>
    <x v="8"/>
    <x v="7"/>
    <n v="0"/>
    <n v="1700000"/>
    <n v="0"/>
    <m/>
    <n v="0"/>
    <m/>
    <n v="0"/>
    <n v="0"/>
    <n v="0"/>
    <n v="0"/>
    <n v="0"/>
    <n v="0"/>
    <n v="0"/>
    <n v="0"/>
    <m/>
    <m/>
    <m/>
    <m/>
    <m/>
    <m/>
    <m/>
    <m/>
    <m/>
    <m/>
    <m/>
    <m/>
    <m/>
    <m/>
    <m/>
    <m/>
    <m/>
  </r>
  <r>
    <x v="1"/>
    <x v="1"/>
    <x v="9"/>
    <x v="7"/>
    <n v="0"/>
    <n v="1169000"/>
    <n v="0"/>
    <m/>
    <n v="0"/>
    <m/>
    <n v="0"/>
    <n v="0"/>
    <n v="0"/>
    <n v="0"/>
    <n v="0"/>
    <n v="0"/>
    <n v="0"/>
    <n v="0"/>
    <m/>
    <m/>
    <m/>
    <m/>
    <m/>
    <m/>
    <m/>
    <m/>
    <m/>
    <m/>
    <m/>
    <m/>
    <m/>
    <m/>
    <m/>
    <m/>
    <m/>
  </r>
  <r>
    <x v="1"/>
    <x v="1"/>
    <x v="10"/>
    <x v="7"/>
    <n v="0"/>
    <n v="1821694"/>
    <n v="0"/>
    <m/>
    <n v="0"/>
    <m/>
    <n v="0"/>
    <n v="0"/>
    <n v="0"/>
    <n v="0"/>
    <n v="0"/>
    <n v="0"/>
    <n v="0"/>
    <n v="0"/>
    <m/>
    <m/>
    <m/>
    <m/>
    <m/>
    <m/>
    <m/>
    <m/>
    <m/>
    <m/>
    <m/>
    <m/>
    <m/>
    <m/>
    <m/>
    <m/>
    <m/>
  </r>
  <r>
    <x v="1"/>
    <x v="1"/>
    <x v="11"/>
    <x v="7"/>
    <n v="0"/>
    <n v="1125000"/>
    <n v="0"/>
    <m/>
    <n v="0"/>
    <m/>
    <n v="0"/>
    <n v="0"/>
    <n v="0"/>
    <n v="0"/>
    <n v="0"/>
    <n v="0"/>
    <n v="0"/>
    <n v="0"/>
    <m/>
    <m/>
    <m/>
    <m/>
    <m/>
    <m/>
    <m/>
    <m/>
    <m/>
    <m/>
    <m/>
    <m/>
    <m/>
    <m/>
    <m/>
    <m/>
    <m/>
  </r>
  <r>
    <x v="1"/>
    <x v="1"/>
    <x v="12"/>
    <x v="7"/>
    <n v="0"/>
    <n v="331350"/>
    <n v="0"/>
    <m/>
    <n v="0"/>
    <m/>
    <n v="0"/>
    <n v="0"/>
    <n v="0"/>
    <n v="0"/>
    <n v="0"/>
    <n v="0"/>
    <n v="0"/>
    <n v="0"/>
    <m/>
    <m/>
    <m/>
    <m/>
    <m/>
    <m/>
    <m/>
    <m/>
    <m/>
    <m/>
    <m/>
    <m/>
    <m/>
    <m/>
    <m/>
    <m/>
    <m/>
  </r>
  <r>
    <x v="1"/>
    <x v="1"/>
    <x v="13"/>
    <x v="7"/>
    <n v="0"/>
    <n v="1197250"/>
    <n v="0"/>
    <m/>
    <n v="0"/>
    <m/>
    <n v="0"/>
    <n v="0"/>
    <n v="0"/>
    <n v="0"/>
    <n v="0"/>
    <n v="0"/>
    <n v="0"/>
    <n v="0"/>
    <m/>
    <m/>
    <m/>
    <m/>
    <m/>
    <m/>
    <m/>
    <m/>
    <m/>
    <m/>
    <m/>
    <m/>
    <m/>
    <m/>
    <m/>
    <m/>
    <m/>
  </r>
  <r>
    <x v="1"/>
    <x v="1"/>
    <x v="14"/>
    <x v="7"/>
    <n v="0"/>
    <n v="1293000"/>
    <n v="0"/>
    <m/>
    <n v="0"/>
    <m/>
    <n v="0"/>
    <n v="0"/>
    <n v="0"/>
    <n v="0"/>
    <n v="0"/>
    <n v="0"/>
    <n v="0"/>
    <n v="0"/>
    <m/>
    <m/>
    <m/>
    <m/>
    <m/>
    <m/>
    <m/>
    <m/>
    <m/>
    <m/>
    <m/>
    <m/>
    <m/>
    <m/>
    <m/>
    <m/>
    <m/>
  </r>
  <r>
    <x v="1"/>
    <x v="0"/>
    <x v="15"/>
    <x v="7"/>
    <n v="0"/>
    <n v="1052100"/>
    <n v="0"/>
    <m/>
    <n v="0"/>
    <m/>
    <n v="0"/>
    <n v="0"/>
    <n v="0"/>
    <n v="0"/>
    <n v="0"/>
    <n v="0"/>
    <n v="0"/>
    <n v="0"/>
    <m/>
    <m/>
    <m/>
    <m/>
    <m/>
    <m/>
    <m/>
    <m/>
    <m/>
    <m/>
    <m/>
    <m/>
    <m/>
    <m/>
    <m/>
    <m/>
    <m/>
  </r>
  <r>
    <x v="1"/>
    <x v="0"/>
    <x v="16"/>
    <x v="7"/>
    <n v="0"/>
    <n v="512570"/>
    <n v="0"/>
    <m/>
    <n v="0"/>
    <m/>
    <n v="0"/>
    <n v="0"/>
    <n v="0"/>
    <n v="0"/>
    <n v="0"/>
    <n v="0"/>
    <n v="0"/>
    <n v="0"/>
    <m/>
    <m/>
    <m/>
    <m/>
    <m/>
    <m/>
    <m/>
    <m/>
    <m/>
    <m/>
    <m/>
    <m/>
    <m/>
    <m/>
    <m/>
    <m/>
    <m/>
  </r>
  <r>
    <x v="1"/>
    <x v="1"/>
    <x v="17"/>
    <x v="7"/>
    <n v="0"/>
    <n v="1280000"/>
    <n v="0"/>
    <m/>
    <n v="0"/>
    <m/>
    <n v="0"/>
    <n v="0"/>
    <n v="0"/>
    <n v="0"/>
    <n v="0"/>
    <n v="0"/>
    <n v="0"/>
    <n v="0"/>
    <m/>
    <m/>
    <m/>
    <m/>
    <m/>
    <m/>
    <m/>
    <m/>
    <m/>
    <m/>
    <m/>
    <m/>
    <m/>
    <m/>
    <m/>
    <m/>
    <m/>
  </r>
  <r>
    <x v="1"/>
    <x v="1"/>
    <x v="18"/>
    <x v="7"/>
    <n v="0"/>
    <n v="1140000"/>
    <n v="0"/>
    <m/>
    <n v="0"/>
    <m/>
    <n v="0"/>
    <n v="0"/>
    <n v="0"/>
    <n v="0"/>
    <n v="0"/>
    <n v="0"/>
    <n v="0"/>
    <n v="0"/>
    <m/>
    <m/>
    <m/>
    <m/>
    <m/>
    <m/>
    <m/>
    <m/>
    <m/>
    <m/>
    <m/>
    <m/>
    <m/>
    <m/>
    <m/>
    <m/>
    <m/>
  </r>
  <r>
    <x v="1"/>
    <x v="0"/>
    <x v="19"/>
    <x v="7"/>
    <n v="0"/>
    <n v="1092000"/>
    <n v="0"/>
    <m/>
    <n v="0"/>
    <m/>
    <n v="0"/>
    <n v="0"/>
    <n v="0"/>
    <n v="0"/>
    <n v="0"/>
    <n v="0"/>
    <n v="0"/>
    <n v="0"/>
    <m/>
    <m/>
    <m/>
    <m/>
    <m/>
    <m/>
    <m/>
    <m/>
    <m/>
    <m/>
    <m/>
    <m/>
    <m/>
    <m/>
    <m/>
    <m/>
    <m/>
  </r>
  <r>
    <x v="1"/>
    <x v="1"/>
    <x v="20"/>
    <x v="7"/>
    <n v="0"/>
    <n v="1012500"/>
    <n v="0"/>
    <m/>
    <n v="0"/>
    <m/>
    <n v="0"/>
    <n v="0"/>
    <n v="0"/>
    <n v="0"/>
    <n v="0"/>
    <n v="0"/>
    <n v="0"/>
    <n v="0"/>
    <m/>
    <m/>
    <m/>
    <m/>
    <m/>
    <m/>
    <m/>
    <m/>
    <m/>
    <m/>
    <m/>
    <m/>
    <m/>
    <m/>
    <m/>
    <m/>
    <m/>
  </r>
  <r>
    <x v="1"/>
    <x v="1"/>
    <x v="21"/>
    <x v="7"/>
    <n v="0"/>
    <n v="834690"/>
    <n v="0"/>
    <m/>
    <n v="0"/>
    <m/>
    <n v="0"/>
    <n v="0"/>
    <n v="0"/>
    <n v="0"/>
    <n v="0"/>
    <n v="0"/>
    <n v="0"/>
    <n v="0"/>
    <m/>
    <m/>
    <m/>
    <m/>
    <m/>
    <m/>
    <m/>
    <m/>
    <m/>
    <m/>
    <m/>
    <m/>
    <m/>
    <m/>
    <m/>
    <m/>
    <m/>
  </r>
  <r>
    <x v="1"/>
    <x v="0"/>
    <x v="0"/>
    <x v="9"/>
    <n v="0"/>
    <n v="10028614"/>
    <n v="0"/>
    <m/>
    <n v="0"/>
    <m/>
    <n v="0"/>
    <n v="0"/>
    <n v="0"/>
    <n v="0"/>
    <n v="0"/>
    <n v="0"/>
    <n v="0"/>
    <n v="0"/>
    <m/>
    <m/>
    <m/>
    <m/>
    <m/>
    <m/>
    <m/>
    <m/>
    <m/>
    <m/>
    <m/>
    <m/>
    <m/>
    <m/>
    <m/>
    <m/>
    <m/>
  </r>
  <r>
    <x v="1"/>
    <x v="1"/>
    <x v="1"/>
    <x v="9"/>
    <n v="0"/>
    <n v="10644543"/>
    <n v="0"/>
    <m/>
    <n v="0"/>
    <m/>
    <n v="0"/>
    <n v="0"/>
    <n v="0"/>
    <n v="0"/>
    <n v="0"/>
    <n v="0"/>
    <n v="0"/>
    <n v="0"/>
    <m/>
    <m/>
    <m/>
    <m/>
    <m/>
    <m/>
    <m/>
    <m/>
    <m/>
    <m/>
    <m/>
    <m/>
    <m/>
    <m/>
    <m/>
    <m/>
    <m/>
  </r>
  <r>
    <x v="1"/>
    <x v="0"/>
    <x v="2"/>
    <x v="9"/>
    <n v="0"/>
    <n v="11548751"/>
    <n v="0"/>
    <m/>
    <n v="0"/>
    <m/>
    <n v="0"/>
    <n v="0"/>
    <n v="0"/>
    <n v="0"/>
    <n v="0"/>
    <n v="0"/>
    <n v="0"/>
    <n v="0"/>
    <m/>
    <m/>
    <m/>
    <m/>
    <m/>
    <m/>
    <m/>
    <m/>
    <m/>
    <m/>
    <m/>
    <m/>
    <m/>
    <m/>
    <m/>
    <m/>
    <m/>
  </r>
  <r>
    <x v="1"/>
    <x v="0"/>
    <x v="3"/>
    <x v="9"/>
    <n v="0"/>
    <n v="24147564"/>
    <n v="0"/>
    <m/>
    <n v="0"/>
    <m/>
    <n v="0"/>
    <n v="0"/>
    <n v="0"/>
    <n v="0"/>
    <n v="0"/>
    <n v="0"/>
    <n v="0"/>
    <n v="0"/>
    <m/>
    <m/>
    <m/>
    <m/>
    <m/>
    <m/>
    <m/>
    <m/>
    <m/>
    <m/>
    <m/>
    <m/>
    <m/>
    <m/>
    <m/>
    <m/>
    <m/>
  </r>
  <r>
    <x v="1"/>
    <x v="1"/>
    <x v="4"/>
    <x v="9"/>
    <n v="0"/>
    <n v="20522523"/>
    <n v="0"/>
    <m/>
    <n v="0"/>
    <m/>
    <n v="0"/>
    <n v="0"/>
    <n v="0"/>
    <n v="0"/>
    <n v="0"/>
    <n v="0"/>
    <n v="0"/>
    <n v="0"/>
    <m/>
    <m/>
    <m/>
    <m/>
    <m/>
    <m/>
    <m/>
    <m/>
    <m/>
    <m/>
    <m/>
    <m/>
    <m/>
    <m/>
    <m/>
    <m/>
    <m/>
  </r>
  <r>
    <x v="1"/>
    <x v="0"/>
    <x v="5"/>
    <x v="9"/>
    <n v="0"/>
    <n v="18565249"/>
    <n v="0"/>
    <m/>
    <n v="0"/>
    <m/>
    <n v="0"/>
    <n v="0"/>
    <n v="0"/>
    <n v="0"/>
    <n v="0"/>
    <n v="0"/>
    <n v="0"/>
    <n v="0"/>
    <m/>
    <m/>
    <m/>
    <m/>
    <m/>
    <m/>
    <m/>
    <m/>
    <m/>
    <m/>
    <m/>
    <m/>
    <m/>
    <m/>
    <m/>
    <m/>
    <m/>
  </r>
  <r>
    <x v="1"/>
    <x v="0"/>
    <x v="6"/>
    <x v="9"/>
    <n v="0"/>
    <n v="29135617"/>
    <n v="0"/>
    <m/>
    <n v="0"/>
    <m/>
    <n v="0"/>
    <n v="0"/>
    <n v="0"/>
    <n v="0"/>
    <n v="0"/>
    <n v="0"/>
    <n v="0"/>
    <n v="0"/>
    <m/>
    <m/>
    <m/>
    <m/>
    <m/>
    <m/>
    <m/>
    <m/>
    <m/>
    <m/>
    <m/>
    <m/>
    <m/>
    <m/>
    <m/>
    <m/>
    <m/>
  </r>
  <r>
    <x v="1"/>
    <x v="0"/>
    <x v="7"/>
    <x v="9"/>
    <n v="0"/>
    <n v="19455668"/>
    <n v="0"/>
    <m/>
    <n v="0"/>
    <m/>
    <n v="0"/>
    <n v="0"/>
    <n v="0"/>
    <n v="0"/>
    <n v="0"/>
    <n v="0"/>
    <n v="0"/>
    <n v="0"/>
    <m/>
    <m/>
    <m/>
    <m/>
    <m/>
    <m/>
    <m/>
    <m/>
    <m/>
    <m/>
    <m/>
    <m/>
    <m/>
    <m/>
    <m/>
    <m/>
    <m/>
  </r>
  <r>
    <x v="1"/>
    <x v="0"/>
    <x v="8"/>
    <x v="9"/>
    <n v="0"/>
    <n v="28625907"/>
    <n v="0"/>
    <m/>
    <n v="0"/>
    <m/>
    <n v="0"/>
    <n v="0"/>
    <n v="0"/>
    <n v="0"/>
    <n v="0"/>
    <n v="0"/>
    <n v="0"/>
    <n v="0"/>
    <m/>
    <m/>
    <m/>
    <m/>
    <m/>
    <m/>
    <m/>
    <m/>
    <m/>
    <m/>
    <m/>
    <m/>
    <m/>
    <m/>
    <m/>
    <m/>
    <m/>
  </r>
  <r>
    <x v="1"/>
    <x v="1"/>
    <x v="9"/>
    <x v="9"/>
    <n v="0"/>
    <n v="20280754"/>
    <n v="0"/>
    <m/>
    <n v="0"/>
    <m/>
    <n v="0"/>
    <n v="0"/>
    <n v="0"/>
    <n v="0"/>
    <n v="0"/>
    <n v="0"/>
    <n v="0"/>
    <n v="0"/>
    <m/>
    <m/>
    <m/>
    <m/>
    <m/>
    <m/>
    <m/>
    <m/>
    <m/>
    <m/>
    <m/>
    <m/>
    <m/>
    <m/>
    <m/>
    <m/>
    <m/>
  </r>
  <r>
    <x v="1"/>
    <x v="1"/>
    <x v="10"/>
    <x v="9"/>
    <n v="0"/>
    <n v="12354878"/>
    <n v="0"/>
    <m/>
    <n v="0"/>
    <m/>
    <n v="0"/>
    <n v="0"/>
    <n v="0"/>
    <n v="0"/>
    <n v="0"/>
    <n v="0"/>
    <n v="0"/>
    <n v="0"/>
    <m/>
    <m/>
    <m/>
    <m/>
    <m/>
    <m/>
    <m/>
    <m/>
    <m/>
    <m/>
    <m/>
    <m/>
    <m/>
    <m/>
    <m/>
    <m/>
    <m/>
  </r>
  <r>
    <x v="1"/>
    <x v="1"/>
    <x v="11"/>
    <x v="9"/>
    <n v="0"/>
    <n v="18891928"/>
    <n v="0"/>
    <m/>
    <n v="0"/>
    <m/>
    <n v="0"/>
    <n v="0"/>
    <n v="0"/>
    <n v="0"/>
    <n v="0"/>
    <n v="0"/>
    <n v="0"/>
    <n v="0"/>
    <m/>
    <m/>
    <m/>
    <m/>
    <m/>
    <m/>
    <m/>
    <m/>
    <m/>
    <m/>
    <m/>
    <m/>
    <m/>
    <m/>
    <m/>
    <m/>
    <m/>
  </r>
  <r>
    <x v="1"/>
    <x v="1"/>
    <x v="12"/>
    <x v="9"/>
    <n v="0"/>
    <n v="11018707"/>
    <n v="0"/>
    <m/>
    <n v="0"/>
    <m/>
    <n v="0"/>
    <n v="0"/>
    <n v="0"/>
    <n v="0"/>
    <n v="0"/>
    <n v="0"/>
    <n v="0"/>
    <n v="0"/>
    <m/>
    <m/>
    <m/>
    <m/>
    <m/>
    <m/>
    <m/>
    <m/>
    <m/>
    <m/>
    <m/>
    <m/>
    <m/>
    <m/>
    <m/>
    <m/>
    <m/>
  </r>
  <r>
    <x v="1"/>
    <x v="1"/>
    <x v="13"/>
    <x v="9"/>
    <n v="0"/>
    <n v="6373292"/>
    <n v="0"/>
    <m/>
    <n v="0"/>
    <m/>
    <n v="0"/>
    <n v="0"/>
    <n v="0"/>
    <n v="0"/>
    <n v="0"/>
    <n v="0"/>
    <n v="0"/>
    <n v="0"/>
    <m/>
    <m/>
    <m/>
    <m/>
    <m/>
    <m/>
    <m/>
    <m/>
    <m/>
    <m/>
    <m/>
    <m/>
    <m/>
    <m/>
    <m/>
    <m/>
    <m/>
  </r>
  <r>
    <x v="1"/>
    <x v="1"/>
    <x v="14"/>
    <x v="9"/>
    <n v="0"/>
    <n v="6372130"/>
    <n v="0"/>
    <m/>
    <n v="0"/>
    <m/>
    <n v="0"/>
    <n v="0"/>
    <n v="0"/>
    <n v="0"/>
    <n v="0"/>
    <n v="0"/>
    <n v="0"/>
    <n v="0"/>
    <m/>
    <m/>
    <m/>
    <m/>
    <m/>
    <m/>
    <m/>
    <m/>
    <m/>
    <m/>
    <m/>
    <m/>
    <m/>
    <m/>
    <m/>
    <m/>
    <m/>
  </r>
  <r>
    <x v="1"/>
    <x v="0"/>
    <x v="15"/>
    <x v="9"/>
    <n v="0"/>
    <n v="15197287"/>
    <n v="0"/>
    <m/>
    <n v="0"/>
    <m/>
    <n v="0"/>
    <n v="0"/>
    <n v="0"/>
    <n v="0"/>
    <n v="0"/>
    <n v="0"/>
    <n v="0"/>
    <n v="0"/>
    <m/>
    <m/>
    <m/>
    <m/>
    <m/>
    <m/>
    <m/>
    <m/>
    <m/>
    <m/>
    <m/>
    <m/>
    <m/>
    <m/>
    <m/>
    <m/>
    <m/>
  </r>
  <r>
    <x v="1"/>
    <x v="0"/>
    <x v="16"/>
    <x v="9"/>
    <n v="0"/>
    <n v="10814397"/>
    <n v="0"/>
    <m/>
    <n v="0"/>
    <m/>
    <n v="0"/>
    <n v="0"/>
    <n v="0"/>
    <n v="0"/>
    <n v="0"/>
    <n v="0"/>
    <n v="0"/>
    <n v="0"/>
    <m/>
    <m/>
    <m/>
    <m/>
    <m/>
    <m/>
    <m/>
    <m/>
    <m/>
    <m/>
    <m/>
    <m/>
    <m/>
    <m/>
    <m/>
    <m/>
    <m/>
  </r>
  <r>
    <x v="1"/>
    <x v="1"/>
    <x v="17"/>
    <x v="9"/>
    <n v="0"/>
    <n v="21409421"/>
    <n v="0"/>
    <m/>
    <n v="0"/>
    <m/>
    <n v="0"/>
    <n v="0"/>
    <n v="0"/>
    <n v="0"/>
    <n v="0"/>
    <n v="0"/>
    <n v="0"/>
    <n v="0"/>
    <m/>
    <m/>
    <m/>
    <m/>
    <m/>
    <m/>
    <m/>
    <m/>
    <m/>
    <m/>
    <m/>
    <m/>
    <m/>
    <m/>
    <m/>
    <m/>
    <m/>
  </r>
  <r>
    <x v="1"/>
    <x v="1"/>
    <x v="18"/>
    <x v="9"/>
    <n v="0"/>
    <n v="11096592"/>
    <n v="0"/>
    <m/>
    <n v="0"/>
    <m/>
    <n v="0"/>
    <n v="0"/>
    <n v="0"/>
    <n v="0"/>
    <n v="0"/>
    <n v="0"/>
    <n v="0"/>
    <n v="0"/>
    <m/>
    <m/>
    <m/>
    <m/>
    <m/>
    <m/>
    <m/>
    <m/>
    <m/>
    <m/>
    <m/>
    <m/>
    <m/>
    <m/>
    <m/>
    <m/>
    <m/>
  </r>
  <r>
    <x v="1"/>
    <x v="0"/>
    <x v="19"/>
    <x v="9"/>
    <n v="0"/>
    <n v="21120984"/>
    <n v="0"/>
    <m/>
    <n v="0"/>
    <m/>
    <n v="0"/>
    <n v="0"/>
    <n v="0"/>
    <n v="0"/>
    <n v="0"/>
    <n v="0"/>
    <n v="0"/>
    <n v="0"/>
    <m/>
    <m/>
    <m/>
    <m/>
    <m/>
    <m/>
    <m/>
    <m/>
    <m/>
    <m/>
    <m/>
    <m/>
    <m/>
    <m/>
    <m/>
    <m/>
    <m/>
  </r>
  <r>
    <x v="1"/>
    <x v="1"/>
    <x v="20"/>
    <x v="9"/>
    <n v="0"/>
    <n v="7570944"/>
    <n v="0"/>
    <m/>
    <n v="0"/>
    <m/>
    <n v="0"/>
    <n v="0"/>
    <n v="0"/>
    <n v="0"/>
    <n v="0"/>
    <n v="0"/>
    <n v="0"/>
    <n v="0"/>
    <m/>
    <m/>
    <m/>
    <m/>
    <m/>
    <m/>
    <m/>
    <m/>
    <m/>
    <m/>
    <m/>
    <m/>
    <m/>
    <m/>
    <m/>
    <m/>
    <m/>
  </r>
  <r>
    <x v="1"/>
    <x v="1"/>
    <x v="21"/>
    <x v="9"/>
    <n v="0"/>
    <n v="13062663"/>
    <n v="0"/>
    <m/>
    <n v="0"/>
    <m/>
    <n v="0"/>
    <n v="0"/>
    <n v="0"/>
    <n v="0"/>
    <n v="0"/>
    <n v="0"/>
    <n v="0"/>
    <n v="0"/>
    <m/>
    <m/>
    <m/>
    <m/>
    <m/>
    <m/>
    <m/>
    <m/>
    <m/>
    <m/>
    <m/>
    <m/>
    <m/>
    <m/>
    <m/>
    <m/>
    <m/>
  </r>
  <r>
    <x v="0"/>
    <x v="0"/>
    <x v="0"/>
    <x v="11"/>
    <m/>
    <m/>
    <m/>
    <m/>
    <m/>
    <m/>
    <m/>
    <m/>
    <m/>
    <m/>
    <m/>
    <m/>
    <m/>
    <n v="0"/>
    <m/>
    <m/>
    <m/>
    <m/>
    <m/>
    <m/>
    <m/>
    <n v="43.55"/>
    <n v="21.09"/>
    <m/>
    <m/>
    <m/>
    <m/>
    <m/>
    <m/>
    <m/>
    <m/>
  </r>
  <r>
    <x v="0"/>
    <x v="1"/>
    <x v="1"/>
    <x v="11"/>
    <m/>
    <m/>
    <m/>
    <m/>
    <m/>
    <m/>
    <m/>
    <m/>
    <m/>
    <m/>
    <m/>
    <m/>
    <m/>
    <n v="0"/>
    <m/>
    <m/>
    <m/>
    <m/>
    <m/>
    <m/>
    <m/>
    <n v="34.18"/>
    <n v="15.37"/>
    <m/>
    <m/>
    <m/>
    <m/>
    <m/>
    <m/>
    <m/>
    <m/>
  </r>
  <r>
    <x v="0"/>
    <x v="0"/>
    <x v="2"/>
    <x v="11"/>
    <m/>
    <m/>
    <m/>
    <m/>
    <m/>
    <m/>
    <m/>
    <m/>
    <m/>
    <m/>
    <m/>
    <m/>
    <m/>
    <n v="0"/>
    <m/>
    <m/>
    <m/>
    <m/>
    <m/>
    <m/>
    <m/>
    <n v="65.22"/>
    <n v="23.76"/>
    <m/>
    <m/>
    <m/>
    <m/>
    <m/>
    <m/>
    <m/>
    <m/>
  </r>
  <r>
    <x v="0"/>
    <x v="0"/>
    <x v="3"/>
    <x v="11"/>
    <m/>
    <m/>
    <m/>
    <m/>
    <m/>
    <m/>
    <m/>
    <m/>
    <m/>
    <m/>
    <m/>
    <m/>
    <m/>
    <n v="0"/>
    <m/>
    <m/>
    <m/>
    <m/>
    <m/>
    <m/>
    <m/>
    <n v="27.89"/>
    <n v="10.84"/>
    <m/>
    <m/>
    <m/>
    <m/>
    <m/>
    <m/>
    <m/>
    <m/>
  </r>
  <r>
    <x v="0"/>
    <x v="1"/>
    <x v="4"/>
    <x v="11"/>
    <m/>
    <m/>
    <m/>
    <m/>
    <m/>
    <m/>
    <m/>
    <m/>
    <m/>
    <m/>
    <m/>
    <m/>
    <m/>
    <n v="0"/>
    <m/>
    <m/>
    <m/>
    <m/>
    <m/>
    <m/>
    <m/>
    <n v="94.94"/>
    <n v="22.77"/>
    <m/>
    <m/>
    <m/>
    <m/>
    <m/>
    <m/>
    <m/>
    <m/>
  </r>
  <r>
    <x v="0"/>
    <x v="0"/>
    <x v="5"/>
    <x v="11"/>
    <m/>
    <m/>
    <m/>
    <m/>
    <m/>
    <m/>
    <m/>
    <m/>
    <m/>
    <m/>
    <m/>
    <m/>
    <m/>
    <n v="0"/>
    <m/>
    <m/>
    <m/>
    <m/>
    <m/>
    <m/>
    <m/>
    <n v="37.92"/>
    <n v="26.14"/>
    <m/>
    <m/>
    <m/>
    <m/>
    <m/>
    <m/>
    <m/>
    <m/>
  </r>
  <r>
    <x v="0"/>
    <x v="0"/>
    <x v="6"/>
    <x v="11"/>
    <m/>
    <m/>
    <m/>
    <m/>
    <m/>
    <m/>
    <m/>
    <m/>
    <m/>
    <m/>
    <m/>
    <m/>
    <m/>
    <n v="0"/>
    <m/>
    <m/>
    <m/>
    <m/>
    <m/>
    <m/>
    <m/>
    <n v="69.52"/>
    <n v="20.34"/>
    <m/>
    <m/>
    <m/>
    <m/>
    <m/>
    <m/>
    <m/>
    <m/>
  </r>
  <r>
    <x v="0"/>
    <x v="0"/>
    <x v="7"/>
    <x v="11"/>
    <m/>
    <m/>
    <m/>
    <m/>
    <m/>
    <m/>
    <m/>
    <m/>
    <m/>
    <m/>
    <m/>
    <m/>
    <m/>
    <n v="0"/>
    <m/>
    <m/>
    <m/>
    <m/>
    <m/>
    <m/>
    <m/>
    <n v="20.62"/>
    <n v="12.51"/>
    <m/>
    <m/>
    <m/>
    <m/>
    <m/>
    <m/>
    <m/>
    <m/>
  </r>
  <r>
    <x v="0"/>
    <x v="0"/>
    <x v="8"/>
    <x v="11"/>
    <m/>
    <m/>
    <m/>
    <m/>
    <m/>
    <m/>
    <m/>
    <m/>
    <m/>
    <m/>
    <m/>
    <m/>
    <m/>
    <n v="0"/>
    <m/>
    <m/>
    <m/>
    <m/>
    <m/>
    <m/>
    <m/>
    <n v="42.18"/>
    <n v="13.12"/>
    <m/>
    <m/>
    <m/>
    <m/>
    <m/>
    <m/>
    <m/>
    <m/>
  </r>
  <r>
    <x v="0"/>
    <x v="1"/>
    <x v="9"/>
    <x v="11"/>
    <m/>
    <m/>
    <m/>
    <m/>
    <m/>
    <m/>
    <m/>
    <m/>
    <m/>
    <m/>
    <m/>
    <m/>
    <m/>
    <n v="0"/>
    <m/>
    <m/>
    <m/>
    <m/>
    <m/>
    <m/>
    <m/>
    <n v="36.950000000000003"/>
    <n v="28.17"/>
    <m/>
    <m/>
    <m/>
    <m/>
    <m/>
    <m/>
    <m/>
    <m/>
  </r>
  <r>
    <x v="0"/>
    <x v="1"/>
    <x v="10"/>
    <x v="11"/>
    <m/>
    <m/>
    <m/>
    <m/>
    <m/>
    <m/>
    <m/>
    <m/>
    <m/>
    <m/>
    <m/>
    <m/>
    <m/>
    <n v="0"/>
    <m/>
    <m/>
    <m/>
    <m/>
    <m/>
    <m/>
    <m/>
    <n v="77.3"/>
    <n v="29.65"/>
    <m/>
    <m/>
    <m/>
    <m/>
    <m/>
    <m/>
    <m/>
    <m/>
  </r>
  <r>
    <x v="0"/>
    <x v="1"/>
    <x v="11"/>
    <x v="11"/>
    <m/>
    <m/>
    <m/>
    <m/>
    <m/>
    <m/>
    <m/>
    <m/>
    <m/>
    <m/>
    <m/>
    <m/>
    <m/>
    <n v="0"/>
    <m/>
    <m/>
    <m/>
    <m/>
    <m/>
    <m/>
    <m/>
    <n v="128.97999999999999"/>
    <n v="27.49"/>
    <m/>
    <m/>
    <m/>
    <m/>
    <m/>
    <m/>
    <m/>
    <m/>
  </r>
  <r>
    <x v="0"/>
    <x v="1"/>
    <x v="12"/>
    <x v="11"/>
    <m/>
    <m/>
    <m/>
    <m/>
    <m/>
    <m/>
    <m/>
    <m/>
    <m/>
    <m/>
    <m/>
    <m/>
    <m/>
    <n v="0"/>
    <m/>
    <m/>
    <m/>
    <m/>
    <m/>
    <m/>
    <m/>
    <n v="56.98"/>
    <n v="22.28"/>
    <m/>
    <m/>
    <m/>
    <m/>
    <m/>
    <m/>
    <m/>
    <m/>
  </r>
  <r>
    <x v="0"/>
    <x v="1"/>
    <x v="13"/>
    <x v="11"/>
    <m/>
    <m/>
    <m/>
    <m/>
    <m/>
    <m/>
    <m/>
    <m/>
    <m/>
    <m/>
    <m/>
    <m/>
    <m/>
    <n v="0"/>
    <m/>
    <m/>
    <m/>
    <m/>
    <m/>
    <m/>
    <m/>
    <n v="39.72"/>
    <n v="8.9600000000000009"/>
    <m/>
    <m/>
    <m/>
    <m/>
    <m/>
    <m/>
    <m/>
    <m/>
  </r>
  <r>
    <x v="0"/>
    <x v="1"/>
    <x v="14"/>
    <x v="11"/>
    <m/>
    <m/>
    <m/>
    <m/>
    <m/>
    <m/>
    <m/>
    <m/>
    <m/>
    <m/>
    <m/>
    <m/>
    <m/>
    <n v="0"/>
    <m/>
    <m/>
    <m/>
    <m/>
    <m/>
    <m/>
    <m/>
    <n v="48.77"/>
    <n v="27.54"/>
    <m/>
    <m/>
    <m/>
    <m/>
    <m/>
    <m/>
    <m/>
    <m/>
  </r>
  <r>
    <x v="0"/>
    <x v="0"/>
    <x v="15"/>
    <x v="11"/>
    <m/>
    <m/>
    <m/>
    <m/>
    <m/>
    <m/>
    <m/>
    <m/>
    <m/>
    <m/>
    <m/>
    <m/>
    <m/>
    <n v="0"/>
    <m/>
    <m/>
    <m/>
    <m/>
    <m/>
    <m/>
    <m/>
    <n v="49.4"/>
    <n v="17.71"/>
    <m/>
    <m/>
    <m/>
    <m/>
    <m/>
    <m/>
    <m/>
    <m/>
  </r>
  <r>
    <x v="0"/>
    <x v="0"/>
    <x v="16"/>
    <x v="11"/>
    <m/>
    <m/>
    <m/>
    <m/>
    <m/>
    <m/>
    <m/>
    <m/>
    <m/>
    <m/>
    <m/>
    <m/>
    <m/>
    <n v="0"/>
    <m/>
    <m/>
    <m/>
    <m/>
    <m/>
    <m/>
    <m/>
    <n v="18.510000000000002"/>
    <n v="12.61"/>
    <m/>
    <m/>
    <m/>
    <m/>
    <m/>
    <m/>
    <m/>
    <m/>
  </r>
  <r>
    <x v="0"/>
    <x v="1"/>
    <x v="17"/>
    <x v="11"/>
    <m/>
    <m/>
    <m/>
    <m/>
    <m/>
    <m/>
    <m/>
    <m/>
    <m/>
    <m/>
    <m/>
    <m/>
    <m/>
    <n v="0"/>
    <m/>
    <m/>
    <m/>
    <m/>
    <m/>
    <m/>
    <m/>
    <n v="97.81"/>
    <n v="28"/>
    <m/>
    <m/>
    <m/>
    <m/>
    <m/>
    <m/>
    <m/>
    <m/>
  </r>
  <r>
    <x v="0"/>
    <x v="1"/>
    <x v="18"/>
    <x v="11"/>
    <m/>
    <m/>
    <m/>
    <m/>
    <m/>
    <m/>
    <m/>
    <m/>
    <m/>
    <m/>
    <m/>
    <m/>
    <m/>
    <n v="0"/>
    <m/>
    <m/>
    <m/>
    <m/>
    <m/>
    <m/>
    <m/>
    <n v="25.37"/>
    <n v="34.49"/>
    <m/>
    <m/>
    <m/>
    <m/>
    <m/>
    <m/>
    <m/>
    <m/>
  </r>
  <r>
    <x v="0"/>
    <x v="0"/>
    <x v="19"/>
    <x v="11"/>
    <m/>
    <m/>
    <m/>
    <m/>
    <m/>
    <m/>
    <m/>
    <m/>
    <m/>
    <m/>
    <m/>
    <m/>
    <m/>
    <n v="0"/>
    <m/>
    <m/>
    <m/>
    <m/>
    <m/>
    <m/>
    <m/>
    <n v="76.69"/>
    <n v="26.52"/>
    <m/>
    <m/>
    <m/>
    <m/>
    <m/>
    <m/>
    <m/>
    <m/>
  </r>
  <r>
    <x v="0"/>
    <x v="1"/>
    <x v="20"/>
    <x v="11"/>
    <m/>
    <m/>
    <m/>
    <m/>
    <m/>
    <m/>
    <m/>
    <m/>
    <m/>
    <m/>
    <m/>
    <m/>
    <m/>
    <n v="0"/>
    <m/>
    <m/>
    <m/>
    <m/>
    <m/>
    <m/>
    <m/>
    <n v="30.14"/>
    <n v="30.18"/>
    <m/>
    <m/>
    <m/>
    <m/>
    <m/>
    <m/>
    <m/>
    <m/>
  </r>
  <r>
    <x v="0"/>
    <x v="1"/>
    <x v="21"/>
    <x v="11"/>
    <m/>
    <m/>
    <m/>
    <m/>
    <m/>
    <m/>
    <m/>
    <m/>
    <m/>
    <m/>
    <m/>
    <m/>
    <m/>
    <n v="0"/>
    <m/>
    <m/>
    <m/>
    <m/>
    <m/>
    <m/>
    <m/>
    <n v="31.12"/>
    <n v="16.04"/>
    <m/>
    <m/>
    <m/>
    <m/>
    <m/>
    <m/>
    <m/>
    <m/>
  </r>
  <r>
    <x v="1"/>
    <x v="0"/>
    <x v="0"/>
    <x v="11"/>
    <m/>
    <m/>
    <m/>
    <m/>
    <m/>
    <m/>
    <m/>
    <m/>
    <m/>
    <m/>
    <m/>
    <m/>
    <m/>
    <n v="0"/>
    <m/>
    <m/>
    <m/>
    <m/>
    <m/>
    <m/>
    <m/>
    <n v="43.83"/>
    <n v="21.09"/>
    <m/>
    <m/>
    <m/>
    <m/>
    <m/>
    <m/>
    <m/>
    <m/>
  </r>
  <r>
    <x v="1"/>
    <x v="1"/>
    <x v="1"/>
    <x v="11"/>
    <m/>
    <m/>
    <m/>
    <m/>
    <m/>
    <m/>
    <m/>
    <m/>
    <m/>
    <m/>
    <m/>
    <m/>
    <m/>
    <n v="0"/>
    <m/>
    <m/>
    <m/>
    <m/>
    <m/>
    <m/>
    <m/>
    <n v="35.409999999999997"/>
    <n v="15.68"/>
    <m/>
    <m/>
    <m/>
    <m/>
    <m/>
    <m/>
    <m/>
    <m/>
  </r>
  <r>
    <x v="1"/>
    <x v="0"/>
    <x v="2"/>
    <x v="11"/>
    <m/>
    <m/>
    <m/>
    <m/>
    <m/>
    <m/>
    <m/>
    <m/>
    <m/>
    <m/>
    <m/>
    <m/>
    <m/>
    <n v="0"/>
    <m/>
    <m/>
    <m/>
    <m/>
    <m/>
    <m/>
    <m/>
    <n v="66.38"/>
    <n v="24.13"/>
    <m/>
    <m/>
    <m/>
    <m/>
    <m/>
    <m/>
    <m/>
    <m/>
  </r>
  <r>
    <x v="1"/>
    <x v="0"/>
    <x v="3"/>
    <x v="11"/>
    <m/>
    <m/>
    <m/>
    <m/>
    <m/>
    <m/>
    <m/>
    <m/>
    <m/>
    <m/>
    <m/>
    <m/>
    <m/>
    <n v="0"/>
    <m/>
    <m/>
    <m/>
    <m/>
    <m/>
    <m/>
    <m/>
    <n v="28.9"/>
    <n v="11.14"/>
    <m/>
    <m/>
    <m/>
    <m/>
    <m/>
    <m/>
    <m/>
    <m/>
  </r>
  <r>
    <x v="1"/>
    <x v="1"/>
    <x v="4"/>
    <x v="11"/>
    <m/>
    <m/>
    <m/>
    <m/>
    <m/>
    <m/>
    <m/>
    <m/>
    <m/>
    <m/>
    <m/>
    <m/>
    <m/>
    <n v="0"/>
    <m/>
    <m/>
    <m/>
    <m/>
    <m/>
    <m/>
    <m/>
    <n v="91.25"/>
    <n v="22.98"/>
    <m/>
    <m/>
    <m/>
    <m/>
    <m/>
    <m/>
    <m/>
    <m/>
  </r>
  <r>
    <x v="1"/>
    <x v="0"/>
    <x v="5"/>
    <x v="11"/>
    <m/>
    <m/>
    <m/>
    <m/>
    <m/>
    <m/>
    <m/>
    <m/>
    <m/>
    <m/>
    <m/>
    <m/>
    <m/>
    <n v="0"/>
    <m/>
    <m/>
    <m/>
    <m/>
    <m/>
    <m/>
    <m/>
    <n v="38.75"/>
    <n v="26.21"/>
    <m/>
    <m/>
    <m/>
    <m/>
    <m/>
    <m/>
    <m/>
    <m/>
  </r>
  <r>
    <x v="1"/>
    <x v="0"/>
    <x v="6"/>
    <x v="11"/>
    <m/>
    <m/>
    <m/>
    <m/>
    <m/>
    <m/>
    <m/>
    <m/>
    <m/>
    <m/>
    <m/>
    <m/>
    <m/>
    <n v="0"/>
    <m/>
    <m/>
    <m/>
    <m/>
    <m/>
    <m/>
    <m/>
    <n v="71.03"/>
    <n v="20.48"/>
    <m/>
    <m/>
    <m/>
    <m/>
    <m/>
    <m/>
    <m/>
    <m/>
  </r>
  <r>
    <x v="1"/>
    <x v="0"/>
    <x v="7"/>
    <x v="11"/>
    <m/>
    <m/>
    <m/>
    <m/>
    <m/>
    <m/>
    <m/>
    <m/>
    <m/>
    <m/>
    <m/>
    <m/>
    <m/>
    <n v="0"/>
    <m/>
    <m/>
    <m/>
    <m/>
    <m/>
    <m/>
    <m/>
    <n v="20.98"/>
    <n v="12.58"/>
    <m/>
    <m/>
    <m/>
    <m/>
    <m/>
    <m/>
    <m/>
    <m/>
  </r>
  <r>
    <x v="1"/>
    <x v="0"/>
    <x v="8"/>
    <x v="11"/>
    <m/>
    <m/>
    <m/>
    <m/>
    <m/>
    <m/>
    <m/>
    <m/>
    <m/>
    <m/>
    <m/>
    <m/>
    <m/>
    <n v="0"/>
    <m/>
    <m/>
    <m/>
    <m/>
    <m/>
    <m/>
    <m/>
    <n v="43.09"/>
    <n v="13.35"/>
    <m/>
    <m/>
    <m/>
    <m/>
    <m/>
    <m/>
    <m/>
    <m/>
  </r>
  <r>
    <x v="1"/>
    <x v="1"/>
    <x v="9"/>
    <x v="11"/>
    <m/>
    <m/>
    <m/>
    <m/>
    <m/>
    <m/>
    <m/>
    <m/>
    <m/>
    <m/>
    <m/>
    <m/>
    <m/>
    <n v="0"/>
    <m/>
    <m/>
    <m/>
    <m/>
    <m/>
    <m/>
    <m/>
    <n v="37.78"/>
    <n v="28.39"/>
    <m/>
    <m/>
    <m/>
    <m/>
    <m/>
    <m/>
    <m/>
    <m/>
  </r>
  <r>
    <x v="1"/>
    <x v="1"/>
    <x v="10"/>
    <x v="11"/>
    <m/>
    <m/>
    <m/>
    <m/>
    <m/>
    <m/>
    <m/>
    <m/>
    <m/>
    <m/>
    <m/>
    <m/>
    <m/>
    <n v="0"/>
    <m/>
    <m/>
    <m/>
    <m/>
    <m/>
    <m/>
    <m/>
    <n v="78.33"/>
    <n v="29.68"/>
    <m/>
    <m/>
    <m/>
    <m/>
    <m/>
    <m/>
    <m/>
    <m/>
  </r>
  <r>
    <x v="1"/>
    <x v="1"/>
    <x v="11"/>
    <x v="11"/>
    <m/>
    <m/>
    <m/>
    <m/>
    <m/>
    <m/>
    <m/>
    <m/>
    <m/>
    <m/>
    <m/>
    <m/>
    <m/>
    <n v="0"/>
    <m/>
    <m/>
    <m/>
    <m/>
    <m/>
    <m/>
    <m/>
    <n v="125.68"/>
    <n v="26.64"/>
    <m/>
    <m/>
    <m/>
    <m/>
    <m/>
    <m/>
    <m/>
    <m/>
  </r>
  <r>
    <x v="1"/>
    <x v="1"/>
    <x v="12"/>
    <x v="11"/>
    <m/>
    <m/>
    <m/>
    <m/>
    <m/>
    <m/>
    <m/>
    <m/>
    <m/>
    <m/>
    <m/>
    <m/>
    <m/>
    <n v="0"/>
    <m/>
    <m/>
    <m/>
    <m/>
    <m/>
    <m/>
    <m/>
    <n v="58.33"/>
    <n v="22.62"/>
    <m/>
    <m/>
    <m/>
    <m/>
    <m/>
    <m/>
    <m/>
    <m/>
  </r>
  <r>
    <x v="1"/>
    <x v="1"/>
    <x v="13"/>
    <x v="11"/>
    <m/>
    <m/>
    <m/>
    <m/>
    <m/>
    <m/>
    <m/>
    <m/>
    <m/>
    <m/>
    <m/>
    <m/>
    <m/>
    <n v="0"/>
    <m/>
    <m/>
    <m/>
    <m/>
    <m/>
    <m/>
    <m/>
    <n v="41.77"/>
    <n v="9.17"/>
    <m/>
    <m/>
    <m/>
    <m/>
    <m/>
    <m/>
    <m/>
    <m/>
  </r>
  <r>
    <x v="1"/>
    <x v="1"/>
    <x v="14"/>
    <x v="11"/>
    <m/>
    <m/>
    <m/>
    <m/>
    <m/>
    <m/>
    <m/>
    <m/>
    <m/>
    <m/>
    <m/>
    <m/>
    <m/>
    <n v="0"/>
    <m/>
    <m/>
    <m/>
    <m/>
    <m/>
    <m/>
    <m/>
    <n v="51.71"/>
    <n v="28.08"/>
    <m/>
    <m/>
    <m/>
    <m/>
    <m/>
    <m/>
    <m/>
    <m/>
  </r>
  <r>
    <x v="1"/>
    <x v="0"/>
    <x v="15"/>
    <x v="11"/>
    <m/>
    <m/>
    <m/>
    <m/>
    <m/>
    <m/>
    <m/>
    <m/>
    <m/>
    <m/>
    <m/>
    <m/>
    <m/>
    <n v="0"/>
    <m/>
    <m/>
    <m/>
    <m/>
    <m/>
    <m/>
    <m/>
    <n v="51.15"/>
    <n v="17.920000000000002"/>
    <m/>
    <m/>
    <m/>
    <m/>
    <m/>
    <m/>
    <m/>
    <m/>
  </r>
  <r>
    <x v="1"/>
    <x v="0"/>
    <x v="16"/>
    <x v="11"/>
    <m/>
    <m/>
    <m/>
    <m/>
    <m/>
    <m/>
    <m/>
    <m/>
    <m/>
    <m/>
    <m/>
    <m/>
    <m/>
    <n v="0"/>
    <m/>
    <m/>
    <m/>
    <m/>
    <m/>
    <m/>
    <m/>
    <n v="19.11"/>
    <n v="12.91"/>
    <m/>
    <m/>
    <m/>
    <m/>
    <m/>
    <m/>
    <m/>
    <m/>
  </r>
  <r>
    <x v="1"/>
    <x v="1"/>
    <x v="17"/>
    <x v="11"/>
    <m/>
    <m/>
    <m/>
    <m/>
    <m/>
    <m/>
    <m/>
    <m/>
    <m/>
    <m/>
    <m/>
    <m/>
    <m/>
    <n v="0"/>
    <m/>
    <m/>
    <m/>
    <m/>
    <m/>
    <m/>
    <m/>
    <n v="100.42"/>
    <n v="28.18"/>
    <m/>
    <m/>
    <m/>
    <m/>
    <m/>
    <m/>
    <m/>
    <m/>
  </r>
  <r>
    <x v="1"/>
    <x v="1"/>
    <x v="18"/>
    <x v="11"/>
    <m/>
    <m/>
    <m/>
    <m/>
    <m/>
    <m/>
    <m/>
    <m/>
    <m/>
    <m/>
    <m/>
    <m/>
    <m/>
    <n v="0"/>
    <m/>
    <m/>
    <m/>
    <m/>
    <m/>
    <m/>
    <m/>
    <n v="25.48"/>
    <n v="34.270000000000003"/>
    <m/>
    <m/>
    <m/>
    <m/>
    <m/>
    <m/>
    <m/>
    <m/>
  </r>
  <r>
    <x v="1"/>
    <x v="0"/>
    <x v="19"/>
    <x v="11"/>
    <m/>
    <m/>
    <m/>
    <m/>
    <m/>
    <m/>
    <m/>
    <m/>
    <m/>
    <m/>
    <m/>
    <m/>
    <m/>
    <n v="0"/>
    <m/>
    <m/>
    <m/>
    <m/>
    <m/>
    <m/>
    <m/>
    <n v="77.17"/>
    <n v="26.5"/>
    <m/>
    <m/>
    <m/>
    <m/>
    <m/>
    <m/>
    <m/>
    <m/>
  </r>
  <r>
    <x v="1"/>
    <x v="1"/>
    <x v="20"/>
    <x v="11"/>
    <m/>
    <m/>
    <m/>
    <m/>
    <m/>
    <m/>
    <m/>
    <m/>
    <m/>
    <m/>
    <m/>
    <m/>
    <m/>
    <n v="0"/>
    <m/>
    <m/>
    <m/>
    <m/>
    <m/>
    <m/>
    <m/>
    <n v="30.6"/>
    <n v="30.13"/>
    <m/>
    <m/>
    <m/>
    <m/>
    <m/>
    <m/>
    <m/>
    <m/>
  </r>
  <r>
    <x v="1"/>
    <x v="1"/>
    <x v="21"/>
    <x v="11"/>
    <m/>
    <m/>
    <m/>
    <m/>
    <m/>
    <m/>
    <m/>
    <m/>
    <m/>
    <m/>
    <m/>
    <m/>
    <m/>
    <n v="0"/>
    <m/>
    <m/>
    <m/>
    <m/>
    <m/>
    <m/>
    <m/>
    <n v="32.17"/>
    <n v="16.329999999999998"/>
    <m/>
    <m/>
    <m/>
    <m/>
    <m/>
    <m/>
    <m/>
    <n v="0"/>
  </r>
  <r>
    <x v="1"/>
    <x v="0"/>
    <x v="0"/>
    <x v="3"/>
    <n v="0"/>
    <m/>
    <m/>
    <m/>
    <m/>
    <m/>
    <m/>
    <m/>
    <m/>
    <m/>
    <m/>
    <m/>
    <m/>
    <m/>
    <m/>
    <m/>
    <m/>
    <m/>
    <m/>
    <m/>
    <m/>
    <m/>
    <m/>
    <m/>
    <m/>
    <m/>
    <m/>
    <m/>
    <m/>
    <m/>
    <m/>
  </r>
  <r>
    <x v="1"/>
    <x v="1"/>
    <x v="1"/>
    <x v="3"/>
    <n v="0"/>
    <m/>
    <m/>
    <n v="380769"/>
    <m/>
    <m/>
    <m/>
    <m/>
    <m/>
    <m/>
    <m/>
    <m/>
    <m/>
    <m/>
    <m/>
    <m/>
    <m/>
    <m/>
    <m/>
    <m/>
    <m/>
    <m/>
    <m/>
    <m/>
    <m/>
    <m/>
    <m/>
    <m/>
    <m/>
    <m/>
    <m/>
  </r>
  <r>
    <x v="1"/>
    <x v="0"/>
    <x v="2"/>
    <x v="3"/>
    <n v="0"/>
    <m/>
    <m/>
    <n v="419957"/>
    <m/>
    <m/>
    <m/>
    <m/>
    <m/>
    <m/>
    <m/>
    <m/>
    <m/>
    <m/>
    <m/>
    <m/>
    <m/>
    <m/>
    <m/>
    <m/>
    <m/>
    <m/>
    <m/>
    <m/>
    <m/>
    <m/>
    <m/>
    <m/>
    <m/>
    <m/>
    <m/>
  </r>
  <r>
    <x v="1"/>
    <x v="0"/>
    <x v="3"/>
    <x v="3"/>
    <n v="0"/>
    <m/>
    <m/>
    <m/>
    <m/>
    <m/>
    <m/>
    <m/>
    <m/>
    <m/>
    <m/>
    <m/>
    <m/>
    <m/>
    <m/>
    <m/>
    <m/>
    <m/>
    <m/>
    <m/>
    <m/>
    <m/>
    <m/>
    <m/>
    <m/>
    <m/>
    <m/>
    <m/>
    <m/>
    <m/>
    <m/>
  </r>
  <r>
    <x v="1"/>
    <x v="1"/>
    <x v="4"/>
    <x v="3"/>
    <n v="0"/>
    <m/>
    <m/>
    <m/>
    <m/>
    <m/>
    <m/>
    <m/>
    <m/>
    <m/>
    <m/>
    <m/>
    <m/>
    <m/>
    <m/>
    <m/>
    <m/>
    <m/>
    <m/>
    <m/>
    <m/>
    <m/>
    <m/>
    <m/>
    <m/>
    <m/>
    <m/>
    <m/>
    <m/>
    <m/>
    <m/>
  </r>
  <r>
    <x v="1"/>
    <x v="0"/>
    <x v="5"/>
    <x v="3"/>
    <n v="0"/>
    <m/>
    <m/>
    <m/>
    <m/>
    <m/>
    <m/>
    <m/>
    <m/>
    <m/>
    <m/>
    <m/>
    <m/>
    <m/>
    <m/>
    <m/>
    <m/>
    <m/>
    <m/>
    <m/>
    <m/>
    <m/>
    <m/>
    <m/>
    <m/>
    <m/>
    <m/>
    <m/>
    <m/>
    <m/>
    <m/>
  </r>
  <r>
    <x v="1"/>
    <x v="0"/>
    <x v="6"/>
    <x v="3"/>
    <n v="0"/>
    <m/>
    <m/>
    <m/>
    <m/>
    <m/>
    <m/>
    <m/>
    <m/>
    <m/>
    <m/>
    <m/>
    <m/>
    <m/>
    <m/>
    <m/>
    <m/>
    <m/>
    <m/>
    <m/>
    <m/>
    <m/>
    <m/>
    <m/>
    <m/>
    <m/>
    <m/>
    <m/>
    <m/>
    <m/>
    <m/>
  </r>
  <r>
    <x v="1"/>
    <x v="0"/>
    <x v="7"/>
    <x v="3"/>
    <n v="0"/>
    <m/>
    <m/>
    <m/>
    <m/>
    <m/>
    <m/>
    <m/>
    <m/>
    <m/>
    <m/>
    <m/>
    <m/>
    <m/>
    <m/>
    <m/>
    <m/>
    <m/>
    <m/>
    <m/>
    <m/>
    <m/>
    <m/>
    <m/>
    <m/>
    <m/>
    <m/>
    <m/>
    <m/>
    <m/>
    <m/>
  </r>
  <r>
    <x v="1"/>
    <x v="0"/>
    <x v="8"/>
    <x v="3"/>
    <n v="0"/>
    <m/>
    <m/>
    <m/>
    <m/>
    <m/>
    <m/>
    <m/>
    <m/>
    <m/>
    <m/>
    <m/>
    <m/>
    <m/>
    <m/>
    <m/>
    <m/>
    <m/>
    <m/>
    <m/>
    <m/>
    <m/>
    <m/>
    <m/>
    <m/>
    <m/>
    <m/>
    <m/>
    <m/>
    <m/>
    <m/>
  </r>
  <r>
    <x v="1"/>
    <x v="1"/>
    <x v="9"/>
    <x v="3"/>
    <n v="0"/>
    <m/>
    <m/>
    <m/>
    <m/>
    <m/>
    <m/>
    <m/>
    <m/>
    <m/>
    <m/>
    <m/>
    <m/>
    <m/>
    <m/>
    <m/>
    <m/>
    <m/>
    <m/>
    <m/>
    <m/>
    <m/>
    <m/>
    <m/>
    <m/>
    <m/>
    <m/>
    <m/>
    <m/>
    <m/>
    <m/>
  </r>
  <r>
    <x v="1"/>
    <x v="1"/>
    <x v="10"/>
    <x v="3"/>
    <n v="0"/>
    <m/>
    <m/>
    <n v="380769"/>
    <m/>
    <m/>
    <m/>
    <m/>
    <m/>
    <m/>
    <m/>
    <m/>
    <m/>
    <m/>
    <m/>
    <m/>
    <m/>
    <m/>
    <m/>
    <m/>
    <m/>
    <m/>
    <m/>
    <m/>
    <m/>
    <m/>
    <m/>
    <m/>
    <m/>
    <m/>
    <m/>
  </r>
  <r>
    <x v="1"/>
    <x v="1"/>
    <x v="11"/>
    <x v="3"/>
    <n v="0"/>
    <m/>
    <m/>
    <n v="419957"/>
    <m/>
    <m/>
    <m/>
    <m/>
    <m/>
    <m/>
    <m/>
    <m/>
    <m/>
    <m/>
    <m/>
    <m/>
    <m/>
    <m/>
    <m/>
    <m/>
    <m/>
    <m/>
    <m/>
    <m/>
    <m/>
    <m/>
    <m/>
    <m/>
    <m/>
    <m/>
    <m/>
  </r>
  <r>
    <x v="1"/>
    <x v="1"/>
    <x v="12"/>
    <x v="3"/>
    <n v="0"/>
    <m/>
    <m/>
    <n v="419957"/>
    <m/>
    <m/>
    <m/>
    <m/>
    <m/>
    <m/>
    <m/>
    <m/>
    <m/>
    <m/>
    <m/>
    <m/>
    <m/>
    <m/>
    <m/>
    <m/>
    <m/>
    <m/>
    <m/>
    <m/>
    <m/>
    <m/>
    <m/>
    <m/>
    <m/>
    <m/>
    <m/>
  </r>
  <r>
    <x v="1"/>
    <x v="1"/>
    <x v="13"/>
    <x v="3"/>
    <n v="0"/>
    <m/>
    <m/>
    <n v="380769"/>
    <m/>
    <m/>
    <m/>
    <m/>
    <m/>
    <m/>
    <m/>
    <m/>
    <m/>
    <m/>
    <m/>
    <m/>
    <m/>
    <m/>
    <m/>
    <m/>
    <m/>
    <m/>
    <m/>
    <m/>
    <m/>
    <m/>
    <m/>
    <m/>
    <m/>
    <m/>
    <m/>
  </r>
  <r>
    <x v="1"/>
    <x v="1"/>
    <x v="14"/>
    <x v="3"/>
    <n v="0"/>
    <m/>
    <m/>
    <m/>
    <m/>
    <m/>
    <m/>
    <m/>
    <m/>
    <m/>
    <m/>
    <m/>
    <m/>
    <m/>
    <m/>
    <m/>
    <m/>
    <m/>
    <m/>
    <m/>
    <m/>
    <m/>
    <m/>
    <m/>
    <m/>
    <m/>
    <m/>
    <m/>
    <m/>
    <m/>
    <m/>
  </r>
  <r>
    <x v="1"/>
    <x v="0"/>
    <x v="15"/>
    <x v="3"/>
    <n v="0"/>
    <m/>
    <m/>
    <m/>
    <m/>
    <m/>
    <m/>
    <m/>
    <m/>
    <m/>
    <m/>
    <m/>
    <m/>
    <m/>
    <m/>
    <m/>
    <m/>
    <m/>
    <m/>
    <m/>
    <m/>
    <m/>
    <m/>
    <m/>
    <m/>
    <m/>
    <m/>
    <m/>
    <m/>
    <m/>
    <m/>
  </r>
  <r>
    <x v="1"/>
    <x v="0"/>
    <x v="16"/>
    <x v="3"/>
    <n v="0"/>
    <m/>
    <m/>
    <m/>
    <m/>
    <m/>
    <m/>
    <m/>
    <m/>
    <m/>
    <m/>
    <m/>
    <m/>
    <m/>
    <m/>
    <m/>
    <m/>
    <m/>
    <m/>
    <m/>
    <m/>
    <m/>
    <m/>
    <m/>
    <m/>
    <m/>
    <m/>
    <m/>
    <m/>
    <m/>
    <m/>
  </r>
  <r>
    <x v="1"/>
    <x v="1"/>
    <x v="17"/>
    <x v="3"/>
    <n v="0"/>
    <m/>
    <m/>
    <m/>
    <m/>
    <m/>
    <m/>
    <m/>
    <m/>
    <m/>
    <m/>
    <m/>
    <m/>
    <m/>
    <m/>
    <m/>
    <m/>
    <m/>
    <m/>
    <m/>
    <m/>
    <m/>
    <m/>
    <m/>
    <m/>
    <m/>
    <m/>
    <m/>
    <m/>
    <m/>
    <m/>
  </r>
  <r>
    <x v="1"/>
    <x v="1"/>
    <x v="18"/>
    <x v="3"/>
    <n v="0"/>
    <m/>
    <m/>
    <m/>
    <m/>
    <m/>
    <m/>
    <m/>
    <m/>
    <m/>
    <m/>
    <m/>
    <m/>
    <m/>
    <m/>
    <m/>
    <m/>
    <m/>
    <m/>
    <m/>
    <m/>
    <m/>
    <m/>
    <m/>
    <m/>
    <m/>
    <m/>
    <m/>
    <m/>
    <m/>
    <m/>
  </r>
  <r>
    <x v="1"/>
    <x v="0"/>
    <x v="19"/>
    <x v="3"/>
    <n v="0"/>
    <m/>
    <m/>
    <m/>
    <m/>
    <m/>
    <m/>
    <m/>
    <m/>
    <m/>
    <m/>
    <m/>
    <m/>
    <m/>
    <m/>
    <m/>
    <m/>
    <m/>
    <m/>
    <m/>
    <m/>
    <m/>
    <m/>
    <m/>
    <m/>
    <m/>
    <m/>
    <m/>
    <m/>
    <m/>
    <m/>
  </r>
  <r>
    <x v="1"/>
    <x v="1"/>
    <x v="20"/>
    <x v="3"/>
    <n v="0"/>
    <m/>
    <m/>
    <m/>
    <m/>
    <m/>
    <m/>
    <m/>
    <m/>
    <m/>
    <m/>
    <m/>
    <m/>
    <m/>
    <m/>
    <m/>
    <m/>
    <m/>
    <m/>
    <m/>
    <m/>
    <m/>
    <m/>
    <m/>
    <m/>
    <m/>
    <m/>
    <m/>
    <m/>
    <m/>
    <m/>
  </r>
  <r>
    <x v="1"/>
    <x v="1"/>
    <x v="21"/>
    <x v="3"/>
    <n v="0"/>
    <m/>
    <m/>
    <m/>
    <m/>
    <m/>
    <m/>
    <m/>
    <m/>
    <m/>
    <m/>
    <m/>
    <m/>
    <m/>
    <m/>
    <m/>
    <m/>
    <m/>
    <m/>
    <m/>
    <m/>
    <m/>
    <m/>
    <m/>
    <m/>
    <m/>
    <m/>
    <m/>
    <m/>
    <m/>
    <m/>
  </r>
  <r>
    <x v="2"/>
    <x v="0"/>
    <x v="0"/>
    <x v="0"/>
    <m/>
    <m/>
    <m/>
    <m/>
    <n v="566240969"/>
    <n v="2399639"/>
    <n v="151437299"/>
    <n v="2231161"/>
    <n v="4855121"/>
    <m/>
    <n v="27454"/>
    <n v="56"/>
    <n v="1958311"/>
    <n v="210124"/>
    <m/>
    <m/>
    <m/>
    <m/>
    <m/>
    <m/>
    <m/>
    <m/>
    <m/>
    <m/>
    <m/>
    <m/>
    <m/>
    <m/>
    <m/>
    <m/>
    <n v="116099"/>
  </r>
  <r>
    <x v="2"/>
    <x v="1"/>
    <x v="1"/>
    <x v="0"/>
    <m/>
    <m/>
    <m/>
    <m/>
    <n v="466681212"/>
    <m/>
    <n v="76180697"/>
    <n v="3030582"/>
    <n v="4525075"/>
    <m/>
    <n v="98506"/>
    <n v="56"/>
    <n v="1958311"/>
    <n v="117514"/>
    <m/>
    <m/>
    <m/>
    <m/>
    <m/>
    <m/>
    <m/>
    <m/>
    <m/>
    <m/>
    <m/>
    <m/>
    <m/>
    <m/>
    <m/>
    <m/>
    <n v="117741"/>
  </r>
  <r>
    <x v="2"/>
    <x v="0"/>
    <x v="2"/>
    <x v="0"/>
    <m/>
    <m/>
    <m/>
    <m/>
    <n v="587010907"/>
    <n v="3106574"/>
    <n v="192874597"/>
    <n v="3980734"/>
    <n v="5520571"/>
    <m/>
    <n v="16754"/>
    <n v="56"/>
    <n v="1958311"/>
    <n v="1295557"/>
    <m/>
    <m/>
    <m/>
    <m/>
    <m/>
    <m/>
    <m/>
    <m/>
    <m/>
    <m/>
    <m/>
    <m/>
    <m/>
    <m/>
    <m/>
    <m/>
    <n v="124804"/>
  </r>
  <r>
    <x v="2"/>
    <x v="0"/>
    <x v="3"/>
    <x v="0"/>
    <m/>
    <m/>
    <m/>
    <m/>
    <n v="583050585"/>
    <n v="2713288"/>
    <n v="171186831"/>
    <n v="2685180"/>
    <n v="4865316"/>
    <m/>
    <n v="15606"/>
    <n v="56"/>
    <n v="1958311"/>
    <n v="201037"/>
    <m/>
    <m/>
    <m/>
    <m/>
    <m/>
    <m/>
    <m/>
    <m/>
    <m/>
    <m/>
    <m/>
    <m/>
    <m/>
    <m/>
    <m/>
    <m/>
    <n v="552646"/>
  </r>
  <r>
    <x v="2"/>
    <x v="1"/>
    <x v="4"/>
    <x v="0"/>
    <m/>
    <m/>
    <m/>
    <m/>
    <n v="629437173"/>
    <n v="4100298"/>
    <n v="152722637"/>
    <n v="2904860"/>
    <n v="5285218"/>
    <m/>
    <n v="372062"/>
    <n v="56"/>
    <n v="1958311"/>
    <n v="117514"/>
    <m/>
    <m/>
    <m/>
    <m/>
    <m/>
    <m/>
    <m/>
    <m/>
    <m/>
    <m/>
    <m/>
    <m/>
    <m/>
    <m/>
    <m/>
    <m/>
    <n v="124516"/>
  </r>
  <r>
    <x v="2"/>
    <x v="0"/>
    <x v="5"/>
    <x v="0"/>
    <m/>
    <m/>
    <m/>
    <m/>
    <n v="438496561"/>
    <n v="6368630"/>
    <n v="123621783"/>
    <n v="2127225"/>
    <n v="4616402"/>
    <m/>
    <n v="16118"/>
    <n v="56"/>
    <n v="1958311"/>
    <n v="372930"/>
    <m/>
    <m/>
    <m/>
    <m/>
    <m/>
    <m/>
    <m/>
    <m/>
    <m/>
    <m/>
    <m/>
    <m/>
    <m/>
    <m/>
    <m/>
    <m/>
    <n v="104027"/>
  </r>
  <r>
    <x v="2"/>
    <x v="0"/>
    <x v="6"/>
    <x v="0"/>
    <m/>
    <m/>
    <m/>
    <m/>
    <n v="552299937"/>
    <m/>
    <n v="123185581"/>
    <n v="3233833"/>
    <n v="5533694"/>
    <m/>
    <n v="85539"/>
    <n v="56"/>
    <n v="1958311"/>
    <n v="888974"/>
    <m/>
    <m/>
    <m/>
    <m/>
    <m/>
    <m/>
    <m/>
    <m/>
    <m/>
    <m/>
    <m/>
    <m/>
    <m/>
    <m/>
    <m/>
    <m/>
    <n v="537659"/>
  </r>
  <r>
    <x v="2"/>
    <x v="0"/>
    <x v="7"/>
    <x v="0"/>
    <m/>
    <m/>
    <m/>
    <m/>
    <n v="439602004"/>
    <n v="8488263"/>
    <n v="104621456"/>
    <n v="2096844"/>
    <n v="4903661"/>
    <m/>
    <n v="15606"/>
    <n v="56"/>
    <n v="1958311"/>
    <n v="134907"/>
    <m/>
    <m/>
    <m/>
    <m/>
    <m/>
    <m/>
    <m/>
    <m/>
    <m/>
    <m/>
    <m/>
    <m/>
    <m/>
    <m/>
    <m/>
    <m/>
    <n v="92982"/>
  </r>
  <r>
    <x v="2"/>
    <x v="0"/>
    <x v="8"/>
    <x v="0"/>
    <m/>
    <m/>
    <m/>
    <m/>
    <n v="579933112"/>
    <n v="3222886"/>
    <n v="141334007"/>
    <n v="3872623"/>
    <n v="4771279"/>
    <m/>
    <n v="15606"/>
    <n v="56"/>
    <n v="1958311"/>
    <n v="117514"/>
    <m/>
    <m/>
    <m/>
    <m/>
    <m/>
    <m/>
    <m/>
    <m/>
    <m/>
    <m/>
    <m/>
    <m/>
    <m/>
    <m/>
    <m/>
    <m/>
    <n v="304727"/>
  </r>
  <r>
    <x v="2"/>
    <x v="1"/>
    <x v="9"/>
    <x v="0"/>
    <m/>
    <m/>
    <m/>
    <m/>
    <n v="373384668"/>
    <n v="2273275"/>
    <n v="71006553"/>
    <n v="2174499"/>
    <n v="4552875"/>
    <m/>
    <n v="15606"/>
    <n v="56"/>
    <n v="1958311"/>
    <n v="117514"/>
    <m/>
    <m/>
    <m/>
    <m/>
    <m/>
    <m/>
    <m/>
    <m/>
    <m/>
    <m/>
    <m/>
    <m/>
    <m/>
    <m/>
    <m/>
    <m/>
    <n v="94501"/>
  </r>
  <r>
    <x v="2"/>
    <x v="1"/>
    <x v="10"/>
    <x v="0"/>
    <m/>
    <m/>
    <m/>
    <m/>
    <n v="597856916"/>
    <m/>
    <n v="123230634"/>
    <n v="3593270"/>
    <n v="6851410"/>
    <m/>
    <n v="15606"/>
    <n v="56"/>
    <n v="1958311"/>
    <n v="117514"/>
    <m/>
    <m/>
    <m/>
    <m/>
    <m/>
    <m/>
    <m/>
    <m/>
    <m/>
    <m/>
    <m/>
    <m/>
    <m/>
    <m/>
    <m/>
    <m/>
    <n v="140899"/>
  </r>
  <r>
    <x v="2"/>
    <x v="1"/>
    <x v="11"/>
    <x v="0"/>
    <m/>
    <m/>
    <m/>
    <m/>
    <n v="706597159"/>
    <m/>
    <n v="278443438"/>
    <n v="2863375"/>
    <n v="5189765"/>
    <m/>
    <n v="762717"/>
    <n v="56"/>
    <n v="1958311"/>
    <n v="117514"/>
    <m/>
    <m/>
    <m/>
    <m/>
    <m/>
    <m/>
    <m/>
    <m/>
    <m/>
    <m/>
    <m/>
    <m/>
    <m/>
    <m/>
    <m/>
    <m/>
    <n v="127513"/>
  </r>
  <r>
    <x v="2"/>
    <x v="1"/>
    <x v="12"/>
    <x v="0"/>
    <m/>
    <m/>
    <m/>
    <m/>
    <n v="554794481"/>
    <n v="4091410"/>
    <n v="153166740"/>
    <n v="2268765"/>
    <n v="4832483"/>
    <m/>
    <n v="791270"/>
    <n v="56"/>
    <n v="1958311"/>
    <n v="117514"/>
    <m/>
    <m/>
    <m/>
    <m/>
    <m/>
    <m/>
    <m/>
    <m/>
    <m/>
    <m/>
    <m/>
    <m/>
    <m/>
    <m/>
    <m/>
    <m/>
    <n v="103535"/>
  </r>
  <r>
    <x v="2"/>
    <x v="1"/>
    <x v="13"/>
    <x v="0"/>
    <m/>
    <m/>
    <m/>
    <m/>
    <n v="609915054"/>
    <n v="2604965"/>
    <m/>
    <n v="20150387"/>
    <n v="4650775"/>
    <m/>
    <n v="15606"/>
    <n v="56"/>
    <n v="1958311"/>
    <n v="117514"/>
    <m/>
    <m/>
    <m/>
    <m/>
    <m/>
    <m/>
    <m/>
    <m/>
    <m/>
    <m/>
    <m/>
    <m/>
    <m/>
    <m/>
    <m/>
    <m/>
    <n v="76353"/>
  </r>
  <r>
    <x v="2"/>
    <x v="1"/>
    <x v="14"/>
    <x v="0"/>
    <m/>
    <m/>
    <m/>
    <m/>
    <n v="420312379"/>
    <n v="4837632"/>
    <n v="98578052"/>
    <n v="1993634"/>
    <n v="4719639"/>
    <m/>
    <n v="15722"/>
    <n v="56"/>
    <n v="1958311"/>
    <n v="117514"/>
    <m/>
    <m/>
    <m/>
    <m/>
    <m/>
    <m/>
    <m/>
    <m/>
    <m/>
    <m/>
    <m/>
    <m/>
    <m/>
    <m/>
    <m/>
    <m/>
    <n v="110021"/>
  </r>
  <r>
    <x v="2"/>
    <x v="0"/>
    <x v="15"/>
    <x v="0"/>
    <m/>
    <m/>
    <m/>
    <m/>
    <n v="496029645"/>
    <m/>
    <n v="145840976"/>
    <n v="2668355"/>
    <n v="4799760"/>
    <m/>
    <n v="15606"/>
    <n v="929"/>
    <n v="1958311"/>
    <n v="117514"/>
    <m/>
    <m/>
    <m/>
    <m/>
    <m/>
    <m/>
    <m/>
    <m/>
    <m/>
    <m/>
    <m/>
    <m/>
    <m/>
    <m/>
    <m/>
    <m/>
    <n v="172926"/>
  </r>
  <r>
    <x v="2"/>
    <x v="0"/>
    <x v="16"/>
    <x v="0"/>
    <m/>
    <m/>
    <m/>
    <m/>
    <n v="407517873"/>
    <n v="2301731"/>
    <n v="80345106"/>
    <n v="1855583"/>
    <n v="4672106"/>
    <m/>
    <n v="44419"/>
    <n v="56"/>
    <n v="1958311"/>
    <n v="117514"/>
    <m/>
    <m/>
    <m/>
    <m/>
    <m/>
    <m/>
    <m/>
    <m/>
    <m/>
    <m/>
    <m/>
    <m/>
    <m/>
    <m/>
    <m/>
    <m/>
    <n v="92777"/>
  </r>
  <r>
    <x v="2"/>
    <x v="1"/>
    <x v="17"/>
    <x v="0"/>
    <m/>
    <m/>
    <m/>
    <m/>
    <n v="457331762"/>
    <n v="2301731"/>
    <n v="214005766"/>
    <n v="2039050"/>
    <n v="4959764"/>
    <m/>
    <n v="15606"/>
    <n v="56"/>
    <n v="1958311"/>
    <n v="117514"/>
    <m/>
    <m/>
    <m/>
    <m/>
    <m/>
    <m/>
    <m/>
    <m/>
    <m/>
    <m/>
    <m/>
    <m/>
    <m/>
    <m/>
    <m/>
    <m/>
    <n v="343077"/>
  </r>
  <r>
    <x v="2"/>
    <x v="1"/>
    <x v="18"/>
    <x v="0"/>
    <m/>
    <m/>
    <m/>
    <m/>
    <n v="330446192"/>
    <n v="2399568"/>
    <n v="62754365"/>
    <n v="1399439"/>
    <n v="4640685"/>
    <m/>
    <n v="15606"/>
    <n v="56"/>
    <n v="1958311"/>
    <n v="117514"/>
    <m/>
    <m/>
    <m/>
    <m/>
    <m/>
    <m/>
    <m/>
    <m/>
    <m/>
    <m/>
    <m/>
    <m/>
    <m/>
    <m/>
    <m/>
    <m/>
    <n v="78488"/>
  </r>
  <r>
    <x v="2"/>
    <x v="0"/>
    <x v="19"/>
    <x v="0"/>
    <m/>
    <m/>
    <m/>
    <m/>
    <n v="487094037"/>
    <n v="1938300"/>
    <n v="170013901"/>
    <n v="1998276"/>
    <n v="4797321"/>
    <m/>
    <n v="63906"/>
    <n v="56"/>
    <n v="1958311"/>
    <n v="117514"/>
    <m/>
    <m/>
    <m/>
    <m/>
    <m/>
    <m/>
    <m/>
    <m/>
    <m/>
    <m/>
    <m/>
    <m/>
    <m/>
    <m/>
    <m/>
    <m/>
    <n v="121576"/>
  </r>
  <r>
    <x v="2"/>
    <x v="1"/>
    <x v="20"/>
    <x v="0"/>
    <m/>
    <m/>
    <m/>
    <m/>
    <n v="337332898"/>
    <m/>
    <n v="61458836"/>
    <n v="1548481"/>
    <n v="4426960"/>
    <m/>
    <n v="107564"/>
    <n v="56"/>
    <n v="1958311"/>
    <n v="117514"/>
    <m/>
    <m/>
    <m/>
    <m/>
    <m/>
    <m/>
    <m/>
    <m/>
    <m/>
    <m/>
    <m/>
    <m/>
    <m/>
    <m/>
    <m/>
    <m/>
    <n v="98525"/>
  </r>
  <r>
    <x v="2"/>
    <x v="1"/>
    <x v="21"/>
    <x v="0"/>
    <m/>
    <m/>
    <m/>
    <m/>
    <n v="422513118"/>
    <n v="4066693"/>
    <n v="109503100"/>
    <n v="1935204"/>
    <n v="4542766"/>
    <m/>
    <n v="285920"/>
    <n v="56"/>
    <n v="1958311"/>
    <n v="117514"/>
    <m/>
    <m/>
    <m/>
    <m/>
    <m/>
    <m/>
    <m/>
    <m/>
    <m/>
    <m/>
    <m/>
    <m/>
    <m/>
    <m/>
    <m/>
    <m/>
    <n v="105916"/>
  </r>
  <r>
    <x v="2"/>
    <x v="0"/>
    <x v="0"/>
    <x v="1"/>
    <n v="30229927"/>
    <m/>
    <m/>
    <n v="87817493"/>
    <m/>
    <m/>
    <m/>
    <m/>
    <m/>
    <m/>
    <m/>
    <m/>
    <m/>
    <m/>
    <m/>
    <m/>
    <m/>
    <m/>
    <m/>
    <m/>
    <m/>
    <m/>
    <m/>
    <m/>
    <m/>
    <m/>
    <m/>
    <m/>
    <m/>
    <m/>
    <m/>
  </r>
  <r>
    <x v="2"/>
    <x v="1"/>
    <x v="1"/>
    <x v="1"/>
    <n v="35131866"/>
    <m/>
    <m/>
    <n v="81118560"/>
    <m/>
    <m/>
    <m/>
    <m/>
    <m/>
    <m/>
    <m/>
    <m/>
    <m/>
    <m/>
    <m/>
    <m/>
    <m/>
    <m/>
    <m/>
    <m/>
    <m/>
    <m/>
    <m/>
    <m/>
    <m/>
    <m/>
    <m/>
    <m/>
    <m/>
    <m/>
    <m/>
  </r>
  <r>
    <x v="2"/>
    <x v="0"/>
    <x v="2"/>
    <x v="1"/>
    <n v="31574163"/>
    <m/>
    <m/>
    <n v="109181576"/>
    <m/>
    <m/>
    <m/>
    <m/>
    <m/>
    <m/>
    <m/>
    <m/>
    <m/>
    <m/>
    <m/>
    <m/>
    <m/>
    <m/>
    <m/>
    <m/>
    <m/>
    <m/>
    <m/>
    <m/>
    <m/>
    <m/>
    <m/>
    <m/>
    <m/>
    <m/>
    <m/>
  </r>
  <r>
    <x v="2"/>
    <x v="0"/>
    <x v="3"/>
    <x v="1"/>
    <n v="48879434"/>
    <m/>
    <m/>
    <n v="103934402"/>
    <m/>
    <m/>
    <m/>
    <m/>
    <m/>
    <m/>
    <m/>
    <m/>
    <m/>
    <m/>
    <m/>
    <m/>
    <m/>
    <m/>
    <m/>
    <m/>
    <m/>
    <m/>
    <m/>
    <m/>
    <m/>
    <m/>
    <m/>
    <m/>
    <m/>
    <m/>
    <m/>
  </r>
  <r>
    <x v="2"/>
    <x v="1"/>
    <x v="4"/>
    <x v="1"/>
    <n v="11298394"/>
    <m/>
    <m/>
    <n v="145496675"/>
    <m/>
    <m/>
    <m/>
    <m/>
    <m/>
    <m/>
    <m/>
    <m/>
    <m/>
    <m/>
    <m/>
    <m/>
    <m/>
    <m/>
    <m/>
    <m/>
    <m/>
    <m/>
    <m/>
    <m/>
    <m/>
    <m/>
    <m/>
    <m/>
    <m/>
    <m/>
    <m/>
  </r>
  <r>
    <x v="2"/>
    <x v="0"/>
    <x v="5"/>
    <x v="1"/>
    <n v="21792140"/>
    <m/>
    <m/>
    <n v="52616114"/>
    <m/>
    <m/>
    <m/>
    <m/>
    <m/>
    <m/>
    <m/>
    <m/>
    <m/>
    <m/>
    <m/>
    <m/>
    <m/>
    <m/>
    <m/>
    <m/>
    <m/>
    <m/>
    <m/>
    <m/>
    <m/>
    <m/>
    <m/>
    <m/>
    <m/>
    <m/>
    <m/>
  </r>
  <r>
    <x v="2"/>
    <x v="0"/>
    <x v="6"/>
    <x v="1"/>
    <n v="16055254"/>
    <m/>
    <m/>
    <n v="151237926"/>
    <m/>
    <m/>
    <m/>
    <m/>
    <m/>
    <m/>
    <m/>
    <m/>
    <m/>
    <m/>
    <m/>
    <m/>
    <m/>
    <m/>
    <m/>
    <m/>
    <m/>
    <m/>
    <m/>
    <m/>
    <m/>
    <m/>
    <m/>
    <m/>
    <m/>
    <m/>
    <m/>
  </r>
  <r>
    <x v="2"/>
    <x v="0"/>
    <x v="7"/>
    <x v="1"/>
    <n v="35463344"/>
    <m/>
    <m/>
    <n v="71923552"/>
    <m/>
    <m/>
    <m/>
    <m/>
    <m/>
    <m/>
    <m/>
    <m/>
    <m/>
    <m/>
    <m/>
    <m/>
    <m/>
    <m/>
    <m/>
    <m/>
    <m/>
    <m/>
    <m/>
    <m/>
    <m/>
    <m/>
    <m/>
    <m/>
    <m/>
    <m/>
    <m/>
  </r>
  <r>
    <x v="2"/>
    <x v="0"/>
    <x v="8"/>
    <x v="1"/>
    <n v="29337255"/>
    <m/>
    <m/>
    <n v="123855708"/>
    <m/>
    <m/>
    <m/>
    <m/>
    <m/>
    <m/>
    <m/>
    <m/>
    <m/>
    <m/>
    <m/>
    <m/>
    <m/>
    <m/>
    <m/>
    <m/>
    <m/>
    <m/>
    <m/>
    <m/>
    <m/>
    <m/>
    <m/>
    <m/>
    <m/>
    <m/>
    <m/>
  </r>
  <r>
    <x v="2"/>
    <x v="1"/>
    <x v="9"/>
    <x v="1"/>
    <n v="23805942"/>
    <m/>
    <m/>
    <n v="45689644"/>
    <m/>
    <m/>
    <m/>
    <m/>
    <m/>
    <m/>
    <m/>
    <m/>
    <m/>
    <m/>
    <m/>
    <m/>
    <m/>
    <m/>
    <m/>
    <m/>
    <m/>
    <m/>
    <m/>
    <m/>
    <m/>
    <m/>
    <m/>
    <m/>
    <m/>
    <m/>
    <m/>
  </r>
  <r>
    <x v="2"/>
    <x v="1"/>
    <x v="10"/>
    <x v="1"/>
    <n v="13230972"/>
    <m/>
    <m/>
    <n v="97314149"/>
    <m/>
    <m/>
    <m/>
    <m/>
    <m/>
    <m/>
    <m/>
    <m/>
    <m/>
    <m/>
    <m/>
    <m/>
    <m/>
    <m/>
    <m/>
    <m/>
    <m/>
    <m/>
    <m/>
    <m/>
    <m/>
    <m/>
    <m/>
    <m/>
    <m/>
    <m/>
    <m/>
  </r>
  <r>
    <x v="2"/>
    <x v="1"/>
    <x v="11"/>
    <x v="1"/>
    <n v="18247188"/>
    <m/>
    <m/>
    <n v="179797682"/>
    <m/>
    <m/>
    <m/>
    <m/>
    <m/>
    <m/>
    <m/>
    <m/>
    <m/>
    <m/>
    <m/>
    <m/>
    <m/>
    <m/>
    <m/>
    <m/>
    <m/>
    <m/>
    <m/>
    <m/>
    <m/>
    <m/>
    <m/>
    <m/>
    <m/>
    <m/>
    <m/>
  </r>
  <r>
    <x v="2"/>
    <x v="1"/>
    <x v="12"/>
    <x v="1"/>
    <n v="9288603"/>
    <m/>
    <m/>
    <n v="111992868"/>
    <m/>
    <m/>
    <m/>
    <m/>
    <m/>
    <m/>
    <m/>
    <m/>
    <m/>
    <m/>
    <m/>
    <m/>
    <m/>
    <m/>
    <m/>
    <m/>
    <m/>
    <m/>
    <m/>
    <m/>
    <m/>
    <m/>
    <m/>
    <m/>
    <m/>
    <m/>
    <m/>
  </r>
  <r>
    <x v="2"/>
    <x v="1"/>
    <x v="13"/>
    <x v="1"/>
    <n v="12618999"/>
    <m/>
    <m/>
    <n v="136109554"/>
    <m/>
    <m/>
    <m/>
    <m/>
    <m/>
    <m/>
    <m/>
    <m/>
    <m/>
    <m/>
    <m/>
    <m/>
    <m/>
    <m/>
    <m/>
    <m/>
    <m/>
    <m/>
    <m/>
    <m/>
    <m/>
    <m/>
    <m/>
    <m/>
    <m/>
    <m/>
    <m/>
  </r>
  <r>
    <x v="2"/>
    <x v="1"/>
    <x v="14"/>
    <x v="1"/>
    <n v="19864850"/>
    <m/>
    <m/>
    <n v="72912691"/>
    <m/>
    <m/>
    <m/>
    <m/>
    <m/>
    <m/>
    <m/>
    <m/>
    <m/>
    <m/>
    <m/>
    <m/>
    <m/>
    <m/>
    <m/>
    <m/>
    <m/>
    <m/>
    <m/>
    <m/>
    <m/>
    <m/>
    <m/>
    <m/>
    <m/>
    <m/>
    <m/>
  </r>
  <r>
    <x v="2"/>
    <x v="0"/>
    <x v="15"/>
    <x v="1"/>
    <n v="55933876"/>
    <m/>
    <m/>
    <n v="101404449"/>
    <m/>
    <m/>
    <m/>
    <m/>
    <m/>
    <m/>
    <m/>
    <m/>
    <m/>
    <m/>
    <m/>
    <m/>
    <m/>
    <m/>
    <m/>
    <m/>
    <m/>
    <m/>
    <m/>
    <m/>
    <m/>
    <m/>
    <m/>
    <m/>
    <m/>
    <m/>
    <m/>
  </r>
  <r>
    <x v="2"/>
    <x v="0"/>
    <x v="16"/>
    <x v="1"/>
    <n v="17461496"/>
    <m/>
    <m/>
    <n v="64499537"/>
    <m/>
    <m/>
    <m/>
    <m/>
    <m/>
    <m/>
    <m/>
    <m/>
    <m/>
    <m/>
    <m/>
    <m/>
    <m/>
    <m/>
    <m/>
    <m/>
    <m/>
    <m/>
    <m/>
    <m/>
    <m/>
    <m/>
    <m/>
    <m/>
    <m/>
    <m/>
    <m/>
  </r>
  <r>
    <x v="2"/>
    <x v="1"/>
    <x v="17"/>
    <x v="1"/>
    <n v="34289327"/>
    <m/>
    <m/>
    <n v="143554314"/>
    <m/>
    <m/>
    <m/>
    <m/>
    <m/>
    <m/>
    <m/>
    <m/>
    <m/>
    <m/>
    <m/>
    <m/>
    <m/>
    <m/>
    <m/>
    <m/>
    <m/>
    <m/>
    <m/>
    <m/>
    <m/>
    <m/>
    <m/>
    <m/>
    <m/>
    <m/>
    <m/>
  </r>
  <r>
    <x v="2"/>
    <x v="1"/>
    <x v="18"/>
    <x v="1"/>
    <n v="18878329"/>
    <m/>
    <m/>
    <n v="34132149"/>
    <m/>
    <m/>
    <m/>
    <m/>
    <m/>
    <m/>
    <m/>
    <m/>
    <m/>
    <m/>
    <m/>
    <m/>
    <m/>
    <m/>
    <m/>
    <m/>
    <m/>
    <m/>
    <m/>
    <m/>
    <m/>
    <m/>
    <m/>
    <m/>
    <m/>
    <m/>
    <m/>
  </r>
  <r>
    <x v="2"/>
    <x v="0"/>
    <x v="19"/>
    <x v="1"/>
    <n v="30859894"/>
    <m/>
    <m/>
    <n v="119483972"/>
    <m/>
    <m/>
    <m/>
    <m/>
    <m/>
    <m/>
    <m/>
    <m/>
    <m/>
    <m/>
    <m/>
    <m/>
    <m/>
    <m/>
    <m/>
    <m/>
    <m/>
    <m/>
    <m/>
    <m/>
    <m/>
    <m/>
    <m/>
    <m/>
    <m/>
    <m/>
    <m/>
  </r>
  <r>
    <x v="2"/>
    <x v="1"/>
    <x v="20"/>
    <x v="1"/>
    <n v="8139730"/>
    <m/>
    <m/>
    <n v="40888172"/>
    <m/>
    <m/>
    <m/>
    <m/>
    <m/>
    <m/>
    <m/>
    <m/>
    <m/>
    <m/>
    <m/>
    <m/>
    <m/>
    <m/>
    <m/>
    <m/>
    <m/>
    <m/>
    <m/>
    <m/>
    <m/>
    <m/>
    <m/>
    <m/>
    <m/>
    <m/>
    <m/>
  </r>
  <r>
    <x v="2"/>
    <x v="1"/>
    <x v="21"/>
    <x v="1"/>
    <n v="10558298"/>
    <m/>
    <m/>
    <n v="71725035"/>
    <m/>
    <m/>
    <m/>
    <m/>
    <m/>
    <m/>
    <m/>
    <m/>
    <m/>
    <m/>
    <m/>
    <m/>
    <m/>
    <m/>
    <m/>
    <m/>
    <m/>
    <m/>
    <m/>
    <m/>
    <m/>
    <m/>
    <m/>
    <m/>
    <m/>
    <m/>
    <m/>
  </r>
  <r>
    <x v="2"/>
    <x v="0"/>
    <x v="0"/>
    <x v="2"/>
    <n v="35811678"/>
    <m/>
    <m/>
    <n v="39417475"/>
    <m/>
    <m/>
    <m/>
    <m/>
    <m/>
    <m/>
    <m/>
    <m/>
    <m/>
    <m/>
    <m/>
    <m/>
    <m/>
    <m/>
    <m/>
    <m/>
    <m/>
    <m/>
    <m/>
    <m/>
    <m/>
    <m/>
    <m/>
    <m/>
    <m/>
    <m/>
    <m/>
  </r>
  <r>
    <x v="2"/>
    <x v="1"/>
    <x v="1"/>
    <x v="2"/>
    <n v="22429332"/>
    <m/>
    <m/>
    <n v="38389763"/>
    <m/>
    <m/>
    <m/>
    <m/>
    <m/>
    <m/>
    <m/>
    <m/>
    <m/>
    <m/>
    <m/>
    <m/>
    <m/>
    <m/>
    <m/>
    <m/>
    <m/>
    <m/>
    <m/>
    <m/>
    <m/>
    <m/>
    <m/>
    <m/>
    <m/>
    <m/>
    <m/>
  </r>
  <r>
    <x v="2"/>
    <x v="0"/>
    <x v="2"/>
    <x v="2"/>
    <n v="98147531"/>
    <m/>
    <m/>
    <n v="40310902"/>
    <m/>
    <m/>
    <m/>
    <m/>
    <m/>
    <m/>
    <m/>
    <m/>
    <m/>
    <m/>
    <m/>
    <m/>
    <m/>
    <m/>
    <m/>
    <m/>
    <m/>
    <m/>
    <m/>
    <m/>
    <m/>
    <m/>
    <m/>
    <m/>
    <m/>
    <m/>
    <m/>
  </r>
  <r>
    <x v="2"/>
    <x v="0"/>
    <x v="3"/>
    <x v="2"/>
    <n v="23183879"/>
    <m/>
    <m/>
    <n v="30543086"/>
    <m/>
    <m/>
    <m/>
    <m/>
    <m/>
    <m/>
    <m/>
    <m/>
    <m/>
    <m/>
    <m/>
    <m/>
    <m/>
    <m/>
    <m/>
    <m/>
    <m/>
    <m/>
    <m/>
    <m/>
    <m/>
    <m/>
    <m/>
    <m/>
    <m/>
    <m/>
    <m/>
  </r>
  <r>
    <x v="2"/>
    <x v="1"/>
    <x v="4"/>
    <x v="2"/>
    <n v="28628196"/>
    <m/>
    <m/>
    <n v="49496172"/>
    <m/>
    <m/>
    <m/>
    <m/>
    <m/>
    <m/>
    <m/>
    <m/>
    <m/>
    <m/>
    <m/>
    <m/>
    <m/>
    <m/>
    <m/>
    <m/>
    <m/>
    <m/>
    <m/>
    <m/>
    <m/>
    <m/>
    <m/>
    <m/>
    <m/>
    <m/>
    <m/>
  </r>
  <r>
    <x v="2"/>
    <x v="0"/>
    <x v="5"/>
    <x v="2"/>
    <n v="26512907"/>
    <m/>
    <m/>
    <n v="17058635"/>
    <m/>
    <m/>
    <m/>
    <m/>
    <m/>
    <m/>
    <m/>
    <m/>
    <m/>
    <m/>
    <m/>
    <m/>
    <m/>
    <m/>
    <m/>
    <m/>
    <m/>
    <m/>
    <m/>
    <m/>
    <m/>
    <m/>
    <m/>
    <m/>
    <m/>
    <m/>
    <m/>
  </r>
  <r>
    <x v="2"/>
    <x v="0"/>
    <x v="6"/>
    <x v="2"/>
    <n v="91962723"/>
    <m/>
    <m/>
    <n v="29867679"/>
    <m/>
    <m/>
    <m/>
    <m/>
    <m/>
    <m/>
    <m/>
    <m/>
    <m/>
    <m/>
    <m/>
    <m/>
    <m/>
    <m/>
    <m/>
    <m/>
    <m/>
    <m/>
    <m/>
    <m/>
    <m/>
    <m/>
    <m/>
    <m/>
    <m/>
    <m/>
    <m/>
  </r>
  <r>
    <x v="2"/>
    <x v="0"/>
    <x v="7"/>
    <x v="2"/>
    <n v="22452058"/>
    <m/>
    <m/>
    <n v="17641099"/>
    <m/>
    <m/>
    <m/>
    <m/>
    <m/>
    <m/>
    <m/>
    <m/>
    <m/>
    <m/>
    <m/>
    <m/>
    <m/>
    <m/>
    <m/>
    <m/>
    <m/>
    <m/>
    <m/>
    <m/>
    <m/>
    <m/>
    <m/>
    <m/>
    <m/>
    <m/>
    <m/>
  </r>
  <r>
    <x v="2"/>
    <x v="0"/>
    <x v="8"/>
    <x v="2"/>
    <n v="45342629"/>
    <m/>
    <m/>
    <n v="40597328"/>
    <m/>
    <m/>
    <m/>
    <m/>
    <m/>
    <m/>
    <m/>
    <m/>
    <m/>
    <m/>
    <m/>
    <m/>
    <m/>
    <m/>
    <m/>
    <m/>
    <m/>
    <m/>
    <m/>
    <m/>
    <m/>
    <m/>
    <m/>
    <m/>
    <m/>
    <m/>
    <m/>
  </r>
  <r>
    <x v="2"/>
    <x v="1"/>
    <x v="9"/>
    <x v="2"/>
    <n v="10508444"/>
    <m/>
    <m/>
    <n v="19495178"/>
    <m/>
    <m/>
    <m/>
    <m/>
    <m/>
    <m/>
    <m/>
    <m/>
    <m/>
    <m/>
    <m/>
    <m/>
    <m/>
    <m/>
    <m/>
    <m/>
    <m/>
    <m/>
    <m/>
    <m/>
    <m/>
    <m/>
    <m/>
    <m/>
    <m/>
    <m/>
    <m/>
  </r>
  <r>
    <x v="2"/>
    <x v="1"/>
    <x v="10"/>
    <x v="2"/>
    <n v="23766822"/>
    <m/>
    <m/>
    <n v="31340279"/>
    <m/>
    <m/>
    <m/>
    <m/>
    <m/>
    <m/>
    <m/>
    <m/>
    <m/>
    <m/>
    <m/>
    <m/>
    <m/>
    <m/>
    <m/>
    <m/>
    <m/>
    <m/>
    <m/>
    <m/>
    <m/>
    <m/>
    <m/>
    <m/>
    <m/>
    <m/>
    <m/>
  </r>
  <r>
    <x v="2"/>
    <x v="1"/>
    <x v="11"/>
    <x v="2"/>
    <n v="137410972"/>
    <m/>
    <m/>
    <n v="39237585"/>
    <m/>
    <m/>
    <m/>
    <m/>
    <m/>
    <m/>
    <m/>
    <m/>
    <m/>
    <m/>
    <m/>
    <m/>
    <m/>
    <m/>
    <m/>
    <m/>
    <m/>
    <m/>
    <m/>
    <m/>
    <m/>
    <m/>
    <m/>
    <m/>
    <m/>
    <m/>
    <m/>
  </r>
  <r>
    <x v="2"/>
    <x v="1"/>
    <x v="12"/>
    <x v="2"/>
    <n v="142881224"/>
    <m/>
    <m/>
    <n v="36411320"/>
    <m/>
    <m/>
    <m/>
    <m/>
    <m/>
    <m/>
    <m/>
    <m/>
    <m/>
    <m/>
    <m/>
    <m/>
    <m/>
    <m/>
    <m/>
    <m/>
    <m/>
    <m/>
    <m/>
    <m/>
    <m/>
    <m/>
    <m/>
    <m/>
    <m/>
    <m/>
    <m/>
  </r>
  <r>
    <x v="2"/>
    <x v="1"/>
    <x v="13"/>
    <x v="2"/>
    <n v="21359379"/>
    <m/>
    <m/>
    <n v="12344322"/>
    <m/>
    <m/>
    <m/>
    <m/>
    <m/>
    <m/>
    <m/>
    <m/>
    <m/>
    <m/>
    <m/>
    <m/>
    <m/>
    <m/>
    <m/>
    <m/>
    <m/>
    <m/>
    <m/>
    <m/>
    <m/>
    <m/>
    <m/>
    <m/>
    <m/>
    <m/>
    <m/>
  </r>
  <r>
    <x v="2"/>
    <x v="1"/>
    <x v="14"/>
    <x v="2"/>
    <n v="38054927"/>
    <m/>
    <m/>
    <n v="24919732"/>
    <m/>
    <m/>
    <m/>
    <m/>
    <m/>
    <m/>
    <m/>
    <m/>
    <m/>
    <m/>
    <m/>
    <m/>
    <m/>
    <m/>
    <m/>
    <m/>
    <m/>
    <m/>
    <m/>
    <m/>
    <m/>
    <m/>
    <m/>
    <m/>
    <m/>
    <m/>
    <m/>
  </r>
  <r>
    <x v="2"/>
    <x v="0"/>
    <x v="15"/>
    <x v="2"/>
    <n v="117475616"/>
    <m/>
    <m/>
    <n v="22492167"/>
    <m/>
    <m/>
    <m/>
    <m/>
    <m/>
    <m/>
    <m/>
    <m/>
    <m/>
    <m/>
    <m/>
    <m/>
    <m/>
    <m/>
    <m/>
    <m/>
    <m/>
    <m/>
    <m/>
    <m/>
    <m/>
    <m/>
    <m/>
    <m/>
    <m/>
    <m/>
    <m/>
  </r>
  <r>
    <x v="2"/>
    <x v="0"/>
    <x v="16"/>
    <x v="2"/>
    <n v="10735329"/>
    <m/>
    <m/>
    <n v="21076953"/>
    <m/>
    <m/>
    <m/>
    <m/>
    <m/>
    <m/>
    <m/>
    <m/>
    <m/>
    <m/>
    <m/>
    <m/>
    <m/>
    <m/>
    <m/>
    <m/>
    <m/>
    <m/>
    <m/>
    <m/>
    <m/>
    <m/>
    <m/>
    <m/>
    <m/>
    <m/>
    <m/>
  </r>
  <r>
    <x v="2"/>
    <x v="1"/>
    <x v="17"/>
    <x v="2"/>
    <n v="14380091"/>
    <m/>
    <m/>
    <n v="17137900"/>
    <m/>
    <m/>
    <m/>
    <m/>
    <m/>
    <m/>
    <m/>
    <m/>
    <m/>
    <m/>
    <m/>
    <m/>
    <m/>
    <m/>
    <m/>
    <m/>
    <m/>
    <m/>
    <m/>
    <m/>
    <m/>
    <m/>
    <m/>
    <m/>
    <m/>
    <m/>
    <m/>
  </r>
  <r>
    <x v="2"/>
    <x v="1"/>
    <x v="18"/>
    <x v="2"/>
    <n v="30508575"/>
    <m/>
    <m/>
    <n v="11571210"/>
    <m/>
    <m/>
    <m/>
    <m/>
    <m/>
    <m/>
    <m/>
    <m/>
    <m/>
    <m/>
    <m/>
    <m/>
    <m/>
    <m/>
    <m/>
    <m/>
    <m/>
    <m/>
    <m/>
    <m/>
    <m/>
    <m/>
    <m/>
    <m/>
    <m/>
    <m/>
    <m/>
  </r>
  <r>
    <x v="2"/>
    <x v="0"/>
    <x v="19"/>
    <x v="2"/>
    <n v="51537963"/>
    <m/>
    <m/>
    <n v="59260462"/>
    <m/>
    <m/>
    <m/>
    <m/>
    <m/>
    <m/>
    <m/>
    <m/>
    <m/>
    <m/>
    <m/>
    <m/>
    <m/>
    <m/>
    <m/>
    <m/>
    <m/>
    <m/>
    <m/>
    <m/>
    <m/>
    <m/>
    <m/>
    <m/>
    <m/>
    <m/>
    <m/>
  </r>
  <r>
    <x v="2"/>
    <x v="1"/>
    <x v="20"/>
    <x v="2"/>
    <n v="8162171"/>
    <m/>
    <m/>
    <n v="10659224"/>
    <m/>
    <m/>
    <m/>
    <m/>
    <m/>
    <m/>
    <m/>
    <m/>
    <m/>
    <m/>
    <m/>
    <m/>
    <m/>
    <m/>
    <m/>
    <m/>
    <m/>
    <m/>
    <m/>
    <m/>
    <m/>
    <m/>
    <m/>
    <m/>
    <m/>
    <m/>
    <m/>
  </r>
  <r>
    <x v="2"/>
    <x v="1"/>
    <x v="21"/>
    <x v="2"/>
    <n v="35945720"/>
    <m/>
    <m/>
    <n v="26365004"/>
    <m/>
    <m/>
    <m/>
    <m/>
    <m/>
    <m/>
    <m/>
    <m/>
    <m/>
    <m/>
    <m/>
    <m/>
    <m/>
    <m/>
    <m/>
    <m/>
    <m/>
    <m/>
    <m/>
    <m/>
    <m/>
    <m/>
    <m/>
    <m/>
    <m/>
    <m/>
    <m/>
  </r>
  <r>
    <x v="2"/>
    <x v="0"/>
    <x v="0"/>
    <x v="3"/>
    <m/>
    <m/>
    <m/>
    <m/>
    <m/>
    <m/>
    <m/>
    <m/>
    <m/>
    <m/>
    <m/>
    <m/>
    <m/>
    <m/>
    <m/>
    <m/>
    <m/>
    <m/>
    <m/>
    <m/>
    <m/>
    <m/>
    <m/>
    <m/>
    <m/>
    <m/>
    <m/>
    <m/>
    <m/>
    <m/>
    <m/>
  </r>
  <r>
    <x v="2"/>
    <x v="1"/>
    <x v="1"/>
    <x v="3"/>
    <m/>
    <m/>
    <m/>
    <m/>
    <m/>
    <m/>
    <m/>
    <m/>
    <m/>
    <m/>
    <m/>
    <m/>
    <m/>
    <m/>
    <m/>
    <m/>
    <m/>
    <m/>
    <m/>
    <m/>
    <m/>
    <m/>
    <m/>
    <m/>
    <m/>
    <m/>
    <m/>
    <m/>
    <m/>
    <m/>
    <m/>
  </r>
  <r>
    <x v="2"/>
    <x v="0"/>
    <x v="2"/>
    <x v="3"/>
    <m/>
    <m/>
    <m/>
    <m/>
    <m/>
    <m/>
    <m/>
    <m/>
    <m/>
    <m/>
    <m/>
    <m/>
    <m/>
    <m/>
    <m/>
    <m/>
    <m/>
    <m/>
    <m/>
    <m/>
    <m/>
    <m/>
    <m/>
    <m/>
    <m/>
    <m/>
    <m/>
    <m/>
    <m/>
    <m/>
    <m/>
  </r>
  <r>
    <x v="2"/>
    <x v="0"/>
    <x v="3"/>
    <x v="3"/>
    <m/>
    <m/>
    <m/>
    <m/>
    <m/>
    <m/>
    <m/>
    <m/>
    <m/>
    <m/>
    <m/>
    <m/>
    <m/>
    <m/>
    <m/>
    <m/>
    <m/>
    <m/>
    <m/>
    <m/>
    <m/>
    <m/>
    <m/>
    <m/>
    <m/>
    <m/>
    <m/>
    <m/>
    <m/>
    <m/>
    <m/>
  </r>
  <r>
    <x v="2"/>
    <x v="1"/>
    <x v="4"/>
    <x v="3"/>
    <m/>
    <m/>
    <m/>
    <m/>
    <m/>
    <m/>
    <m/>
    <m/>
    <m/>
    <m/>
    <m/>
    <m/>
    <m/>
    <m/>
    <m/>
    <m/>
    <m/>
    <m/>
    <m/>
    <m/>
    <m/>
    <m/>
    <m/>
    <m/>
    <m/>
    <m/>
    <m/>
    <m/>
    <m/>
    <m/>
    <m/>
  </r>
  <r>
    <x v="2"/>
    <x v="0"/>
    <x v="5"/>
    <x v="3"/>
    <m/>
    <m/>
    <m/>
    <m/>
    <m/>
    <m/>
    <m/>
    <m/>
    <m/>
    <m/>
    <m/>
    <m/>
    <m/>
    <m/>
    <m/>
    <m/>
    <m/>
    <m/>
    <m/>
    <m/>
    <m/>
    <m/>
    <m/>
    <m/>
    <m/>
    <m/>
    <m/>
    <m/>
    <m/>
    <m/>
    <m/>
  </r>
  <r>
    <x v="2"/>
    <x v="0"/>
    <x v="6"/>
    <x v="3"/>
    <m/>
    <m/>
    <m/>
    <m/>
    <m/>
    <m/>
    <m/>
    <m/>
    <m/>
    <m/>
    <m/>
    <m/>
    <m/>
    <m/>
    <m/>
    <m/>
    <m/>
    <m/>
    <m/>
    <m/>
    <m/>
    <m/>
    <m/>
    <m/>
    <m/>
    <m/>
    <m/>
    <m/>
    <m/>
    <m/>
    <m/>
  </r>
  <r>
    <x v="2"/>
    <x v="0"/>
    <x v="7"/>
    <x v="3"/>
    <m/>
    <m/>
    <m/>
    <m/>
    <m/>
    <m/>
    <m/>
    <m/>
    <m/>
    <m/>
    <m/>
    <m/>
    <m/>
    <m/>
    <m/>
    <m/>
    <m/>
    <m/>
    <m/>
    <m/>
    <m/>
    <m/>
    <m/>
    <m/>
    <m/>
    <m/>
    <m/>
    <m/>
    <m/>
    <m/>
    <m/>
  </r>
  <r>
    <x v="2"/>
    <x v="0"/>
    <x v="8"/>
    <x v="3"/>
    <m/>
    <m/>
    <m/>
    <m/>
    <m/>
    <m/>
    <m/>
    <m/>
    <m/>
    <m/>
    <m/>
    <m/>
    <m/>
    <m/>
    <m/>
    <m/>
    <m/>
    <m/>
    <m/>
    <m/>
    <m/>
    <m/>
    <m/>
    <m/>
    <m/>
    <m/>
    <m/>
    <m/>
    <m/>
    <m/>
    <m/>
  </r>
  <r>
    <x v="2"/>
    <x v="1"/>
    <x v="9"/>
    <x v="3"/>
    <m/>
    <m/>
    <m/>
    <m/>
    <m/>
    <m/>
    <m/>
    <m/>
    <m/>
    <m/>
    <m/>
    <m/>
    <m/>
    <m/>
    <m/>
    <m/>
    <m/>
    <m/>
    <m/>
    <m/>
    <m/>
    <m/>
    <m/>
    <m/>
    <m/>
    <m/>
    <m/>
    <m/>
    <m/>
    <m/>
    <m/>
  </r>
  <r>
    <x v="2"/>
    <x v="1"/>
    <x v="10"/>
    <x v="3"/>
    <m/>
    <m/>
    <m/>
    <m/>
    <m/>
    <m/>
    <m/>
    <m/>
    <m/>
    <m/>
    <m/>
    <m/>
    <m/>
    <m/>
    <m/>
    <m/>
    <m/>
    <m/>
    <m/>
    <m/>
    <m/>
    <m/>
    <m/>
    <m/>
    <m/>
    <m/>
    <m/>
    <m/>
    <m/>
    <m/>
    <m/>
  </r>
  <r>
    <x v="2"/>
    <x v="1"/>
    <x v="11"/>
    <x v="3"/>
    <m/>
    <m/>
    <m/>
    <m/>
    <m/>
    <m/>
    <m/>
    <m/>
    <m/>
    <m/>
    <m/>
    <m/>
    <m/>
    <m/>
    <m/>
    <m/>
    <m/>
    <m/>
    <m/>
    <m/>
    <m/>
    <m/>
    <m/>
    <m/>
    <m/>
    <m/>
    <m/>
    <m/>
    <m/>
    <m/>
    <m/>
  </r>
  <r>
    <x v="2"/>
    <x v="1"/>
    <x v="12"/>
    <x v="3"/>
    <m/>
    <m/>
    <m/>
    <n v="451800"/>
    <m/>
    <m/>
    <m/>
    <m/>
    <m/>
    <m/>
    <m/>
    <m/>
    <m/>
    <m/>
    <m/>
    <m/>
    <m/>
    <m/>
    <m/>
    <m/>
    <m/>
    <m/>
    <m/>
    <m/>
    <m/>
    <m/>
    <m/>
    <m/>
    <m/>
    <m/>
    <m/>
  </r>
  <r>
    <x v="2"/>
    <x v="1"/>
    <x v="13"/>
    <x v="3"/>
    <m/>
    <m/>
    <m/>
    <m/>
    <m/>
    <m/>
    <m/>
    <m/>
    <m/>
    <m/>
    <m/>
    <m/>
    <m/>
    <m/>
    <m/>
    <m/>
    <m/>
    <m/>
    <m/>
    <m/>
    <m/>
    <m/>
    <m/>
    <m/>
    <m/>
    <m/>
    <m/>
    <m/>
    <m/>
    <m/>
    <m/>
  </r>
  <r>
    <x v="2"/>
    <x v="1"/>
    <x v="14"/>
    <x v="3"/>
    <m/>
    <m/>
    <m/>
    <m/>
    <m/>
    <m/>
    <m/>
    <m/>
    <m/>
    <m/>
    <m/>
    <m/>
    <m/>
    <m/>
    <m/>
    <m/>
    <m/>
    <m/>
    <m/>
    <m/>
    <m/>
    <m/>
    <m/>
    <m/>
    <m/>
    <m/>
    <m/>
    <m/>
    <m/>
    <m/>
    <m/>
  </r>
  <r>
    <x v="2"/>
    <x v="0"/>
    <x v="15"/>
    <x v="3"/>
    <m/>
    <m/>
    <m/>
    <m/>
    <m/>
    <m/>
    <m/>
    <m/>
    <m/>
    <m/>
    <m/>
    <m/>
    <m/>
    <m/>
    <m/>
    <m/>
    <m/>
    <m/>
    <m/>
    <m/>
    <m/>
    <m/>
    <m/>
    <m/>
    <m/>
    <m/>
    <m/>
    <m/>
    <m/>
    <m/>
    <m/>
  </r>
  <r>
    <x v="2"/>
    <x v="0"/>
    <x v="16"/>
    <x v="3"/>
    <m/>
    <m/>
    <m/>
    <m/>
    <m/>
    <m/>
    <m/>
    <m/>
    <m/>
    <m/>
    <m/>
    <m/>
    <m/>
    <m/>
    <m/>
    <m/>
    <m/>
    <m/>
    <m/>
    <m/>
    <m/>
    <m/>
    <m/>
    <m/>
    <m/>
    <m/>
    <m/>
    <m/>
    <m/>
    <m/>
    <m/>
  </r>
  <r>
    <x v="2"/>
    <x v="1"/>
    <x v="17"/>
    <x v="3"/>
    <m/>
    <m/>
    <m/>
    <m/>
    <m/>
    <m/>
    <m/>
    <m/>
    <m/>
    <m/>
    <m/>
    <m/>
    <m/>
    <m/>
    <m/>
    <m/>
    <m/>
    <m/>
    <m/>
    <m/>
    <m/>
    <m/>
    <m/>
    <m/>
    <m/>
    <m/>
    <m/>
    <m/>
    <m/>
    <m/>
    <m/>
  </r>
  <r>
    <x v="2"/>
    <x v="1"/>
    <x v="18"/>
    <x v="3"/>
    <m/>
    <m/>
    <m/>
    <n v="451800"/>
    <m/>
    <m/>
    <m/>
    <m/>
    <m/>
    <m/>
    <m/>
    <m/>
    <m/>
    <m/>
    <m/>
    <m/>
    <m/>
    <m/>
    <m/>
    <m/>
    <m/>
    <m/>
    <m/>
    <m/>
    <m/>
    <m/>
    <m/>
    <m/>
    <m/>
    <m/>
    <m/>
  </r>
  <r>
    <x v="2"/>
    <x v="0"/>
    <x v="19"/>
    <x v="3"/>
    <m/>
    <m/>
    <m/>
    <m/>
    <m/>
    <m/>
    <m/>
    <m/>
    <m/>
    <m/>
    <m/>
    <m/>
    <m/>
    <m/>
    <m/>
    <m/>
    <m/>
    <m/>
    <m/>
    <m/>
    <m/>
    <m/>
    <m/>
    <m/>
    <m/>
    <m/>
    <m/>
    <m/>
    <m/>
    <m/>
    <m/>
  </r>
  <r>
    <x v="2"/>
    <x v="1"/>
    <x v="20"/>
    <x v="3"/>
    <m/>
    <m/>
    <m/>
    <n v="451800"/>
    <m/>
    <m/>
    <m/>
    <m/>
    <m/>
    <m/>
    <m/>
    <m/>
    <m/>
    <m/>
    <m/>
    <m/>
    <m/>
    <m/>
    <m/>
    <m/>
    <m/>
    <m/>
    <m/>
    <m/>
    <m/>
    <m/>
    <m/>
    <m/>
    <m/>
    <m/>
    <m/>
  </r>
  <r>
    <x v="2"/>
    <x v="1"/>
    <x v="21"/>
    <x v="3"/>
    <m/>
    <m/>
    <m/>
    <m/>
    <m/>
    <m/>
    <m/>
    <m/>
    <m/>
    <m/>
    <m/>
    <m/>
    <m/>
    <m/>
    <m/>
    <m/>
    <m/>
    <m/>
    <m/>
    <m/>
    <m/>
    <m/>
    <m/>
    <m/>
    <m/>
    <m/>
    <m/>
    <m/>
    <m/>
    <m/>
    <m/>
  </r>
  <r>
    <x v="2"/>
    <x v="0"/>
    <x v="0"/>
    <x v="4"/>
    <n v="8887777"/>
    <n v="33049542"/>
    <m/>
    <m/>
    <m/>
    <m/>
    <m/>
    <m/>
    <m/>
    <m/>
    <m/>
    <m/>
    <m/>
    <m/>
    <m/>
    <m/>
    <m/>
    <m/>
    <m/>
    <m/>
    <m/>
    <m/>
    <m/>
    <m/>
    <m/>
    <m/>
    <m/>
    <m/>
    <m/>
    <m/>
    <m/>
  </r>
  <r>
    <x v="2"/>
    <x v="1"/>
    <x v="1"/>
    <x v="4"/>
    <n v="6375717"/>
    <n v="28009532"/>
    <m/>
    <m/>
    <m/>
    <m/>
    <m/>
    <m/>
    <m/>
    <m/>
    <m/>
    <m/>
    <m/>
    <m/>
    <m/>
    <m/>
    <m/>
    <m/>
    <m/>
    <m/>
    <m/>
    <m/>
    <m/>
    <m/>
    <m/>
    <m/>
    <m/>
    <m/>
    <m/>
    <m/>
    <m/>
  </r>
  <r>
    <x v="2"/>
    <x v="0"/>
    <x v="2"/>
    <x v="4"/>
    <n v="12202228"/>
    <n v="34334673"/>
    <m/>
    <m/>
    <m/>
    <m/>
    <m/>
    <m/>
    <m/>
    <m/>
    <m/>
    <m/>
    <m/>
    <m/>
    <m/>
    <m/>
    <m/>
    <m/>
    <m/>
    <m/>
    <m/>
    <m/>
    <m/>
    <m/>
    <m/>
    <m/>
    <m/>
    <m/>
    <m/>
    <m/>
    <m/>
  </r>
  <r>
    <x v="2"/>
    <x v="0"/>
    <x v="3"/>
    <x v="4"/>
    <n v="12491499"/>
    <n v="16797687"/>
    <m/>
    <m/>
    <m/>
    <m/>
    <m/>
    <m/>
    <m/>
    <m/>
    <m/>
    <m/>
    <m/>
    <m/>
    <m/>
    <m/>
    <m/>
    <m/>
    <m/>
    <m/>
    <m/>
    <m/>
    <m/>
    <m/>
    <m/>
    <m/>
    <m/>
    <m/>
    <m/>
    <m/>
    <m/>
  </r>
  <r>
    <x v="2"/>
    <x v="1"/>
    <x v="4"/>
    <x v="4"/>
    <n v="6579420"/>
    <n v="35434171"/>
    <m/>
    <m/>
    <m/>
    <m/>
    <m/>
    <m/>
    <m/>
    <m/>
    <m/>
    <m/>
    <m/>
    <m/>
    <m/>
    <m/>
    <m/>
    <m/>
    <m/>
    <m/>
    <m/>
    <m/>
    <m/>
    <m/>
    <m/>
    <m/>
    <m/>
    <m/>
    <m/>
    <m/>
    <m/>
  </r>
  <r>
    <x v="2"/>
    <x v="0"/>
    <x v="5"/>
    <x v="4"/>
    <n v="10106098"/>
    <n v="28730582"/>
    <m/>
    <m/>
    <m/>
    <m/>
    <m/>
    <m/>
    <m/>
    <m/>
    <m/>
    <m/>
    <m/>
    <m/>
    <m/>
    <m/>
    <m/>
    <m/>
    <m/>
    <m/>
    <m/>
    <m/>
    <m/>
    <m/>
    <m/>
    <m/>
    <m/>
    <m/>
    <m/>
    <m/>
    <m/>
  </r>
  <r>
    <x v="2"/>
    <x v="0"/>
    <x v="6"/>
    <x v="4"/>
    <m/>
    <n v="3503938"/>
    <m/>
    <m/>
    <m/>
    <m/>
    <m/>
    <m/>
    <m/>
    <m/>
    <m/>
    <m/>
    <m/>
    <m/>
    <m/>
    <m/>
    <m/>
    <m/>
    <m/>
    <m/>
    <m/>
    <m/>
    <m/>
    <m/>
    <m/>
    <m/>
    <m/>
    <m/>
    <m/>
    <m/>
    <m/>
  </r>
  <r>
    <x v="2"/>
    <x v="0"/>
    <x v="7"/>
    <x v="4"/>
    <m/>
    <m/>
    <m/>
    <m/>
    <m/>
    <m/>
    <m/>
    <m/>
    <m/>
    <m/>
    <m/>
    <m/>
    <m/>
    <m/>
    <m/>
    <m/>
    <m/>
    <m/>
    <m/>
    <m/>
    <m/>
    <m/>
    <m/>
    <m/>
    <m/>
    <m/>
    <m/>
    <m/>
    <m/>
    <m/>
    <m/>
  </r>
  <r>
    <x v="2"/>
    <x v="0"/>
    <x v="8"/>
    <x v="4"/>
    <m/>
    <n v="8545921"/>
    <m/>
    <m/>
    <m/>
    <m/>
    <m/>
    <m/>
    <m/>
    <m/>
    <m/>
    <m/>
    <m/>
    <m/>
    <m/>
    <m/>
    <m/>
    <m/>
    <m/>
    <m/>
    <m/>
    <m/>
    <m/>
    <m/>
    <m/>
    <m/>
    <m/>
    <m/>
    <m/>
    <m/>
    <m/>
  </r>
  <r>
    <x v="2"/>
    <x v="1"/>
    <x v="9"/>
    <x v="4"/>
    <n v="7046256"/>
    <n v="29361785"/>
    <m/>
    <m/>
    <m/>
    <m/>
    <m/>
    <m/>
    <m/>
    <m/>
    <m/>
    <m/>
    <m/>
    <m/>
    <m/>
    <m/>
    <m/>
    <m/>
    <m/>
    <m/>
    <m/>
    <m/>
    <m/>
    <m/>
    <m/>
    <m/>
    <m/>
    <m/>
    <m/>
    <m/>
    <m/>
  </r>
  <r>
    <x v="2"/>
    <x v="1"/>
    <x v="10"/>
    <x v="4"/>
    <n v="53181779"/>
    <n v="75883636"/>
    <m/>
    <m/>
    <m/>
    <m/>
    <m/>
    <m/>
    <m/>
    <m/>
    <m/>
    <m/>
    <m/>
    <m/>
    <m/>
    <m/>
    <m/>
    <m/>
    <m/>
    <m/>
    <m/>
    <m/>
    <m/>
    <m/>
    <m/>
    <m/>
    <m/>
    <m/>
    <m/>
    <m/>
    <m/>
  </r>
  <r>
    <x v="2"/>
    <x v="1"/>
    <x v="11"/>
    <x v="4"/>
    <n v="9998529"/>
    <n v="36241815"/>
    <m/>
    <m/>
    <m/>
    <m/>
    <m/>
    <m/>
    <m/>
    <m/>
    <m/>
    <m/>
    <m/>
    <m/>
    <m/>
    <m/>
    <m/>
    <m/>
    <m/>
    <m/>
    <m/>
    <m/>
    <m/>
    <m/>
    <m/>
    <m/>
    <m/>
    <m/>
    <m/>
    <m/>
    <m/>
  </r>
  <r>
    <x v="2"/>
    <x v="1"/>
    <x v="12"/>
    <x v="4"/>
    <n v="9155637"/>
    <n v="36006040"/>
    <m/>
    <m/>
    <m/>
    <m/>
    <m/>
    <m/>
    <m/>
    <m/>
    <m/>
    <m/>
    <m/>
    <m/>
    <m/>
    <m/>
    <m/>
    <m/>
    <m/>
    <m/>
    <m/>
    <m/>
    <m/>
    <m/>
    <m/>
    <m/>
    <m/>
    <m/>
    <m/>
    <m/>
    <m/>
  </r>
  <r>
    <x v="2"/>
    <x v="1"/>
    <x v="13"/>
    <x v="4"/>
    <n v="7337456"/>
    <m/>
    <m/>
    <m/>
    <m/>
    <m/>
    <m/>
    <m/>
    <m/>
    <m/>
    <m/>
    <m/>
    <m/>
    <m/>
    <m/>
    <m/>
    <m/>
    <m/>
    <m/>
    <m/>
    <m/>
    <m/>
    <m/>
    <m/>
    <m/>
    <m/>
    <m/>
    <m/>
    <m/>
    <m/>
    <m/>
  </r>
  <r>
    <x v="2"/>
    <x v="1"/>
    <x v="14"/>
    <x v="4"/>
    <n v="28987726"/>
    <n v="41032907"/>
    <m/>
    <m/>
    <m/>
    <m/>
    <m/>
    <m/>
    <m/>
    <m/>
    <m/>
    <m/>
    <m/>
    <m/>
    <m/>
    <m/>
    <m/>
    <m/>
    <m/>
    <m/>
    <m/>
    <m/>
    <m/>
    <m/>
    <m/>
    <m/>
    <m/>
    <m/>
    <m/>
    <m/>
    <m/>
  </r>
  <r>
    <x v="2"/>
    <x v="0"/>
    <x v="15"/>
    <x v="4"/>
    <n v="11358645"/>
    <n v="37628229"/>
    <m/>
    <m/>
    <m/>
    <m/>
    <m/>
    <m/>
    <m/>
    <m/>
    <m/>
    <m/>
    <m/>
    <m/>
    <m/>
    <m/>
    <m/>
    <m/>
    <m/>
    <m/>
    <m/>
    <m/>
    <m/>
    <m/>
    <m/>
    <m/>
    <m/>
    <m/>
    <m/>
    <m/>
    <m/>
  </r>
  <r>
    <x v="2"/>
    <x v="0"/>
    <x v="16"/>
    <x v="4"/>
    <n v="7053164"/>
    <n v="33561020"/>
    <m/>
    <m/>
    <m/>
    <m/>
    <m/>
    <m/>
    <m/>
    <m/>
    <m/>
    <m/>
    <m/>
    <m/>
    <m/>
    <m/>
    <m/>
    <m/>
    <m/>
    <m/>
    <m/>
    <m/>
    <m/>
    <m/>
    <m/>
    <m/>
    <m/>
    <m/>
    <m/>
    <m/>
    <m/>
  </r>
  <r>
    <x v="2"/>
    <x v="1"/>
    <x v="17"/>
    <x v="4"/>
    <n v="9105031"/>
    <n v="48765678"/>
    <m/>
    <m/>
    <m/>
    <m/>
    <m/>
    <m/>
    <m/>
    <m/>
    <m/>
    <m/>
    <m/>
    <m/>
    <m/>
    <m/>
    <m/>
    <m/>
    <m/>
    <m/>
    <m/>
    <m/>
    <m/>
    <m/>
    <m/>
    <m/>
    <m/>
    <m/>
    <m/>
    <m/>
    <m/>
  </r>
  <r>
    <x v="2"/>
    <x v="1"/>
    <x v="18"/>
    <x v="4"/>
    <n v="9982538"/>
    <n v="37344658"/>
    <m/>
    <m/>
    <m/>
    <m/>
    <m/>
    <m/>
    <m/>
    <m/>
    <m/>
    <m/>
    <m/>
    <m/>
    <m/>
    <m/>
    <m/>
    <m/>
    <m/>
    <m/>
    <m/>
    <m/>
    <m/>
    <m/>
    <m/>
    <m/>
    <m/>
    <m/>
    <m/>
    <m/>
    <m/>
  </r>
  <r>
    <x v="2"/>
    <x v="0"/>
    <x v="19"/>
    <x v="4"/>
    <n v="10593319"/>
    <n v="53480027"/>
    <m/>
    <m/>
    <m/>
    <m/>
    <m/>
    <m/>
    <m/>
    <m/>
    <m/>
    <m/>
    <m/>
    <m/>
    <m/>
    <m/>
    <m/>
    <m/>
    <m/>
    <m/>
    <m/>
    <m/>
    <m/>
    <m/>
    <m/>
    <m/>
    <m/>
    <m/>
    <m/>
    <m/>
    <m/>
  </r>
  <r>
    <x v="2"/>
    <x v="1"/>
    <x v="20"/>
    <x v="4"/>
    <n v="8828794"/>
    <n v="37110002"/>
    <m/>
    <m/>
    <m/>
    <m/>
    <m/>
    <m/>
    <m/>
    <m/>
    <m/>
    <m/>
    <m/>
    <m/>
    <m/>
    <m/>
    <m/>
    <m/>
    <m/>
    <m/>
    <m/>
    <m/>
    <m/>
    <m/>
    <m/>
    <m/>
    <m/>
    <m/>
    <m/>
    <m/>
    <m/>
  </r>
  <r>
    <x v="2"/>
    <x v="1"/>
    <x v="21"/>
    <x v="4"/>
    <n v="6094843"/>
    <n v="24284182"/>
    <m/>
    <m/>
    <m/>
    <m/>
    <m/>
    <m/>
    <m/>
    <m/>
    <m/>
    <m/>
    <m/>
    <m/>
    <m/>
    <m/>
    <m/>
    <m/>
    <m/>
    <m/>
    <m/>
    <m/>
    <m/>
    <m/>
    <m/>
    <m/>
    <m/>
    <m/>
    <m/>
    <m/>
    <m/>
  </r>
  <r>
    <x v="2"/>
    <x v="0"/>
    <x v="0"/>
    <x v="5"/>
    <m/>
    <m/>
    <m/>
    <n v="170700"/>
    <m/>
    <m/>
    <m/>
    <m/>
    <m/>
    <m/>
    <m/>
    <m/>
    <m/>
    <m/>
    <m/>
    <m/>
    <m/>
    <m/>
    <m/>
    <m/>
    <m/>
    <m/>
    <m/>
    <m/>
    <m/>
    <m/>
    <m/>
    <m/>
    <m/>
    <m/>
    <m/>
  </r>
  <r>
    <x v="2"/>
    <x v="1"/>
    <x v="1"/>
    <x v="5"/>
    <m/>
    <n v="12565312"/>
    <m/>
    <n v="525200"/>
    <m/>
    <m/>
    <m/>
    <m/>
    <m/>
    <m/>
    <m/>
    <m/>
    <m/>
    <m/>
    <m/>
    <m/>
    <m/>
    <m/>
    <m/>
    <m/>
    <m/>
    <m/>
    <m/>
    <m/>
    <m/>
    <m/>
    <m/>
    <m/>
    <m/>
    <m/>
    <m/>
  </r>
  <r>
    <x v="2"/>
    <x v="0"/>
    <x v="2"/>
    <x v="5"/>
    <m/>
    <m/>
    <m/>
    <n v="149100"/>
    <m/>
    <m/>
    <m/>
    <m/>
    <m/>
    <m/>
    <m/>
    <m/>
    <m/>
    <m/>
    <m/>
    <m/>
    <m/>
    <m/>
    <m/>
    <m/>
    <m/>
    <m/>
    <m/>
    <m/>
    <m/>
    <m/>
    <m/>
    <m/>
    <m/>
    <m/>
    <m/>
  </r>
  <r>
    <x v="2"/>
    <x v="0"/>
    <x v="3"/>
    <x v="5"/>
    <m/>
    <n v="4636051"/>
    <m/>
    <n v="234900"/>
    <m/>
    <m/>
    <m/>
    <m/>
    <m/>
    <m/>
    <m/>
    <m/>
    <m/>
    <m/>
    <m/>
    <m/>
    <m/>
    <m/>
    <m/>
    <m/>
    <m/>
    <m/>
    <m/>
    <m/>
    <m/>
    <m/>
    <m/>
    <m/>
    <m/>
    <m/>
    <m/>
  </r>
  <r>
    <x v="2"/>
    <x v="1"/>
    <x v="4"/>
    <x v="5"/>
    <m/>
    <n v="15435723"/>
    <m/>
    <n v="1430400"/>
    <m/>
    <m/>
    <m/>
    <m/>
    <m/>
    <m/>
    <m/>
    <m/>
    <m/>
    <m/>
    <m/>
    <m/>
    <m/>
    <m/>
    <m/>
    <m/>
    <m/>
    <m/>
    <m/>
    <m/>
    <m/>
    <m/>
    <m/>
    <m/>
    <m/>
    <m/>
    <m/>
  </r>
  <r>
    <x v="2"/>
    <x v="0"/>
    <x v="5"/>
    <x v="5"/>
    <m/>
    <m/>
    <m/>
    <n v="453900"/>
    <m/>
    <m/>
    <m/>
    <m/>
    <m/>
    <m/>
    <m/>
    <m/>
    <m/>
    <m/>
    <m/>
    <m/>
    <m/>
    <m/>
    <m/>
    <m/>
    <m/>
    <m/>
    <m/>
    <m/>
    <m/>
    <m/>
    <m/>
    <m/>
    <m/>
    <m/>
    <m/>
  </r>
  <r>
    <x v="2"/>
    <x v="0"/>
    <x v="6"/>
    <x v="5"/>
    <m/>
    <m/>
    <m/>
    <n v="325200"/>
    <m/>
    <m/>
    <m/>
    <m/>
    <m/>
    <m/>
    <m/>
    <m/>
    <m/>
    <m/>
    <m/>
    <m/>
    <m/>
    <m/>
    <m/>
    <m/>
    <m/>
    <m/>
    <m/>
    <m/>
    <m/>
    <m/>
    <m/>
    <m/>
    <m/>
    <m/>
    <m/>
  </r>
  <r>
    <x v="2"/>
    <x v="0"/>
    <x v="7"/>
    <x v="5"/>
    <m/>
    <m/>
    <m/>
    <n v="625200"/>
    <m/>
    <m/>
    <m/>
    <m/>
    <m/>
    <m/>
    <m/>
    <m/>
    <m/>
    <m/>
    <m/>
    <m/>
    <m/>
    <m/>
    <m/>
    <m/>
    <m/>
    <m/>
    <m/>
    <m/>
    <m/>
    <m/>
    <m/>
    <m/>
    <m/>
    <m/>
    <m/>
  </r>
  <r>
    <x v="2"/>
    <x v="0"/>
    <x v="8"/>
    <x v="5"/>
    <m/>
    <m/>
    <m/>
    <n v="149100"/>
    <m/>
    <m/>
    <m/>
    <m/>
    <m/>
    <m/>
    <m/>
    <m/>
    <m/>
    <m/>
    <m/>
    <m/>
    <m/>
    <m/>
    <m/>
    <m/>
    <m/>
    <m/>
    <m/>
    <m/>
    <m/>
    <m/>
    <m/>
    <m/>
    <m/>
    <m/>
    <m/>
  </r>
  <r>
    <x v="2"/>
    <x v="1"/>
    <x v="9"/>
    <x v="5"/>
    <m/>
    <n v="12287621"/>
    <m/>
    <n v="116800"/>
    <m/>
    <m/>
    <m/>
    <m/>
    <m/>
    <m/>
    <m/>
    <m/>
    <m/>
    <m/>
    <m/>
    <m/>
    <m/>
    <m/>
    <m/>
    <m/>
    <m/>
    <m/>
    <m/>
    <m/>
    <m/>
    <m/>
    <m/>
    <m/>
    <m/>
    <m/>
    <m/>
  </r>
  <r>
    <x v="2"/>
    <x v="1"/>
    <x v="10"/>
    <x v="5"/>
    <m/>
    <n v="10280693"/>
    <m/>
    <n v="216200"/>
    <m/>
    <m/>
    <m/>
    <m/>
    <m/>
    <m/>
    <m/>
    <m/>
    <m/>
    <m/>
    <m/>
    <m/>
    <m/>
    <m/>
    <m/>
    <m/>
    <m/>
    <m/>
    <m/>
    <m/>
    <m/>
    <m/>
    <m/>
    <m/>
    <m/>
    <m/>
    <m/>
  </r>
  <r>
    <x v="2"/>
    <x v="1"/>
    <x v="11"/>
    <x v="5"/>
    <m/>
    <n v="12382943"/>
    <m/>
    <n v="227200"/>
    <m/>
    <m/>
    <m/>
    <m/>
    <m/>
    <m/>
    <m/>
    <m/>
    <m/>
    <m/>
    <m/>
    <m/>
    <m/>
    <m/>
    <m/>
    <m/>
    <m/>
    <m/>
    <m/>
    <m/>
    <m/>
    <m/>
    <m/>
    <m/>
    <m/>
    <m/>
    <m/>
  </r>
  <r>
    <x v="2"/>
    <x v="1"/>
    <x v="12"/>
    <x v="5"/>
    <m/>
    <n v="9064084"/>
    <m/>
    <n v="170400"/>
    <m/>
    <m/>
    <m/>
    <m/>
    <m/>
    <m/>
    <m/>
    <m/>
    <m/>
    <m/>
    <m/>
    <m/>
    <m/>
    <m/>
    <m/>
    <m/>
    <m/>
    <m/>
    <m/>
    <m/>
    <m/>
    <m/>
    <m/>
    <m/>
    <m/>
    <m/>
    <m/>
  </r>
  <r>
    <x v="2"/>
    <x v="1"/>
    <x v="13"/>
    <x v="5"/>
    <m/>
    <n v="3907387"/>
    <m/>
    <n v="282600"/>
    <m/>
    <m/>
    <m/>
    <m/>
    <m/>
    <m/>
    <m/>
    <m/>
    <m/>
    <m/>
    <m/>
    <m/>
    <m/>
    <m/>
    <m/>
    <m/>
    <m/>
    <m/>
    <m/>
    <m/>
    <m/>
    <m/>
    <m/>
    <m/>
    <m/>
    <m/>
    <m/>
  </r>
  <r>
    <x v="2"/>
    <x v="1"/>
    <x v="14"/>
    <x v="5"/>
    <m/>
    <n v="12114123"/>
    <m/>
    <n v="131000"/>
    <m/>
    <m/>
    <m/>
    <m/>
    <m/>
    <m/>
    <m/>
    <m/>
    <m/>
    <m/>
    <m/>
    <m/>
    <m/>
    <m/>
    <m/>
    <m/>
    <m/>
    <m/>
    <m/>
    <m/>
    <m/>
    <m/>
    <m/>
    <m/>
    <m/>
    <m/>
    <m/>
  </r>
  <r>
    <x v="2"/>
    <x v="0"/>
    <x v="15"/>
    <x v="5"/>
    <m/>
    <n v="14916536"/>
    <m/>
    <n v="625200"/>
    <m/>
    <m/>
    <m/>
    <m/>
    <m/>
    <m/>
    <m/>
    <m/>
    <m/>
    <m/>
    <m/>
    <m/>
    <m/>
    <m/>
    <m/>
    <m/>
    <m/>
    <m/>
    <m/>
    <m/>
    <m/>
    <m/>
    <m/>
    <m/>
    <m/>
    <m/>
    <m/>
  </r>
  <r>
    <x v="2"/>
    <x v="0"/>
    <x v="16"/>
    <x v="5"/>
    <m/>
    <m/>
    <m/>
    <n v="359700"/>
    <m/>
    <m/>
    <m/>
    <m/>
    <m/>
    <m/>
    <m/>
    <m/>
    <m/>
    <m/>
    <m/>
    <m/>
    <m/>
    <m/>
    <m/>
    <m/>
    <m/>
    <m/>
    <m/>
    <m/>
    <m/>
    <m/>
    <m/>
    <m/>
    <m/>
    <m/>
    <m/>
  </r>
  <r>
    <x v="2"/>
    <x v="1"/>
    <x v="17"/>
    <x v="5"/>
    <m/>
    <n v="24821393"/>
    <m/>
    <n v="768100"/>
    <m/>
    <m/>
    <m/>
    <m/>
    <m/>
    <m/>
    <m/>
    <m/>
    <m/>
    <m/>
    <m/>
    <m/>
    <m/>
    <m/>
    <m/>
    <m/>
    <m/>
    <m/>
    <m/>
    <m/>
    <m/>
    <m/>
    <m/>
    <m/>
    <m/>
    <m/>
    <m/>
  </r>
  <r>
    <x v="2"/>
    <x v="1"/>
    <x v="18"/>
    <x v="5"/>
    <m/>
    <n v="28296822"/>
    <m/>
    <n v="195500"/>
    <m/>
    <m/>
    <m/>
    <m/>
    <m/>
    <m/>
    <m/>
    <m/>
    <m/>
    <m/>
    <m/>
    <m/>
    <m/>
    <m/>
    <m/>
    <m/>
    <m/>
    <m/>
    <m/>
    <m/>
    <m/>
    <m/>
    <m/>
    <m/>
    <m/>
    <m/>
    <m/>
  </r>
  <r>
    <x v="2"/>
    <x v="0"/>
    <x v="19"/>
    <x v="5"/>
    <m/>
    <m/>
    <m/>
    <n v="753900"/>
    <m/>
    <m/>
    <m/>
    <m/>
    <m/>
    <m/>
    <m/>
    <m/>
    <m/>
    <m/>
    <m/>
    <m/>
    <m/>
    <m/>
    <m/>
    <m/>
    <m/>
    <m/>
    <m/>
    <m/>
    <m/>
    <m/>
    <m/>
    <m/>
    <m/>
    <m/>
    <m/>
  </r>
  <r>
    <x v="2"/>
    <x v="1"/>
    <x v="20"/>
    <x v="5"/>
    <m/>
    <n v="3040339"/>
    <m/>
    <n v="282600"/>
    <m/>
    <m/>
    <m/>
    <m/>
    <m/>
    <m/>
    <m/>
    <m/>
    <m/>
    <m/>
    <m/>
    <m/>
    <m/>
    <m/>
    <m/>
    <m/>
    <m/>
    <m/>
    <m/>
    <m/>
    <m/>
    <m/>
    <m/>
    <m/>
    <m/>
    <m/>
    <m/>
  </r>
  <r>
    <x v="2"/>
    <x v="1"/>
    <x v="21"/>
    <x v="5"/>
    <m/>
    <n v="9525923"/>
    <m/>
    <n v="85200"/>
    <m/>
    <m/>
    <m/>
    <m/>
    <m/>
    <m/>
    <m/>
    <m/>
    <m/>
    <m/>
    <m/>
    <m/>
    <m/>
    <m/>
    <m/>
    <m/>
    <m/>
    <m/>
    <m/>
    <m/>
    <m/>
    <m/>
    <m/>
    <m/>
    <m/>
    <m/>
    <m/>
  </r>
  <r>
    <x v="2"/>
    <x v="0"/>
    <x v="0"/>
    <x v="6"/>
    <m/>
    <m/>
    <m/>
    <n v="789454"/>
    <m/>
    <m/>
    <m/>
    <m/>
    <m/>
    <m/>
    <m/>
    <m/>
    <m/>
    <m/>
    <m/>
    <m/>
    <m/>
    <m/>
    <m/>
    <m/>
    <m/>
    <m/>
    <m/>
    <m/>
    <m/>
    <m/>
    <m/>
    <m/>
    <m/>
    <m/>
    <m/>
  </r>
  <r>
    <x v="2"/>
    <x v="1"/>
    <x v="1"/>
    <x v="6"/>
    <m/>
    <m/>
    <m/>
    <n v="773895"/>
    <m/>
    <m/>
    <m/>
    <m/>
    <m/>
    <m/>
    <m/>
    <m/>
    <m/>
    <m/>
    <m/>
    <m/>
    <m/>
    <m/>
    <m/>
    <m/>
    <m/>
    <m/>
    <m/>
    <m/>
    <m/>
    <m/>
    <m/>
    <m/>
    <m/>
    <m/>
    <m/>
  </r>
  <r>
    <x v="2"/>
    <x v="0"/>
    <x v="2"/>
    <x v="6"/>
    <m/>
    <m/>
    <m/>
    <n v="807073"/>
    <m/>
    <m/>
    <m/>
    <m/>
    <m/>
    <m/>
    <m/>
    <m/>
    <m/>
    <m/>
    <m/>
    <m/>
    <m/>
    <m/>
    <m/>
    <m/>
    <m/>
    <m/>
    <m/>
    <m/>
    <m/>
    <m/>
    <m/>
    <m/>
    <m/>
    <m/>
    <m/>
  </r>
  <r>
    <x v="2"/>
    <x v="0"/>
    <x v="3"/>
    <x v="6"/>
    <m/>
    <m/>
    <m/>
    <n v="773895"/>
    <m/>
    <m/>
    <m/>
    <m/>
    <m/>
    <m/>
    <m/>
    <m/>
    <m/>
    <m/>
    <m/>
    <m/>
    <m/>
    <m/>
    <m/>
    <m/>
    <m/>
    <m/>
    <m/>
    <m/>
    <m/>
    <m/>
    <m/>
    <m/>
    <m/>
    <m/>
    <m/>
  </r>
  <r>
    <x v="2"/>
    <x v="1"/>
    <x v="4"/>
    <x v="6"/>
    <m/>
    <m/>
    <m/>
    <n v="764416"/>
    <m/>
    <m/>
    <m/>
    <m/>
    <m/>
    <m/>
    <m/>
    <m/>
    <m/>
    <m/>
    <m/>
    <m/>
    <m/>
    <m/>
    <m/>
    <m/>
    <m/>
    <m/>
    <m/>
    <m/>
    <m/>
    <m/>
    <m/>
    <m/>
    <m/>
    <m/>
    <m/>
  </r>
  <r>
    <x v="2"/>
    <x v="0"/>
    <x v="5"/>
    <x v="6"/>
    <m/>
    <m/>
    <m/>
    <n v="770495"/>
    <m/>
    <m/>
    <m/>
    <m/>
    <m/>
    <m/>
    <m/>
    <m/>
    <m/>
    <m/>
    <m/>
    <m/>
    <m/>
    <m/>
    <m/>
    <m/>
    <m/>
    <m/>
    <m/>
    <m/>
    <m/>
    <m/>
    <m/>
    <m/>
    <m/>
    <m/>
    <m/>
  </r>
  <r>
    <x v="2"/>
    <x v="0"/>
    <x v="6"/>
    <x v="6"/>
    <m/>
    <n v="661744"/>
    <m/>
    <n v="2155857"/>
    <m/>
    <m/>
    <m/>
    <m/>
    <m/>
    <m/>
    <m/>
    <m/>
    <m/>
    <m/>
    <m/>
    <m/>
    <m/>
    <m/>
    <m/>
    <m/>
    <m/>
    <m/>
    <m/>
    <m/>
    <m/>
    <m/>
    <m/>
    <m/>
    <m/>
    <m/>
    <m/>
  </r>
  <r>
    <x v="2"/>
    <x v="0"/>
    <x v="7"/>
    <x v="6"/>
    <m/>
    <m/>
    <m/>
    <n v="789454"/>
    <m/>
    <m/>
    <m/>
    <m/>
    <m/>
    <m/>
    <m/>
    <m/>
    <m/>
    <m/>
    <m/>
    <m/>
    <m/>
    <m/>
    <m/>
    <m/>
    <m/>
    <m/>
    <m/>
    <m/>
    <m/>
    <m/>
    <m/>
    <m/>
    <m/>
    <m/>
    <m/>
  </r>
  <r>
    <x v="2"/>
    <x v="0"/>
    <x v="8"/>
    <x v="6"/>
    <m/>
    <m/>
    <m/>
    <n v="918971"/>
    <m/>
    <m/>
    <m/>
    <m/>
    <m/>
    <m/>
    <m/>
    <m/>
    <m/>
    <m/>
    <m/>
    <m/>
    <m/>
    <m/>
    <m/>
    <m/>
    <m/>
    <m/>
    <m/>
    <m/>
    <m/>
    <m/>
    <m/>
    <m/>
    <m/>
    <m/>
    <m/>
  </r>
  <r>
    <x v="2"/>
    <x v="1"/>
    <x v="9"/>
    <x v="6"/>
    <m/>
    <m/>
    <m/>
    <n v="599254"/>
    <m/>
    <m/>
    <m/>
    <m/>
    <m/>
    <m/>
    <m/>
    <m/>
    <m/>
    <m/>
    <m/>
    <m/>
    <m/>
    <m/>
    <m/>
    <m/>
    <m/>
    <m/>
    <m/>
    <m/>
    <m/>
    <m/>
    <m/>
    <m/>
    <m/>
    <m/>
    <m/>
  </r>
  <r>
    <x v="2"/>
    <x v="1"/>
    <x v="10"/>
    <x v="6"/>
    <m/>
    <m/>
    <m/>
    <n v="426571"/>
    <m/>
    <m/>
    <m/>
    <m/>
    <m/>
    <m/>
    <m/>
    <m/>
    <m/>
    <m/>
    <m/>
    <m/>
    <m/>
    <m/>
    <m/>
    <m/>
    <m/>
    <m/>
    <m/>
    <m/>
    <m/>
    <m/>
    <m/>
    <m/>
    <m/>
    <m/>
    <m/>
  </r>
  <r>
    <x v="2"/>
    <x v="1"/>
    <x v="11"/>
    <x v="6"/>
    <m/>
    <m/>
    <m/>
    <n v="784714"/>
    <m/>
    <m/>
    <m/>
    <m/>
    <m/>
    <m/>
    <m/>
    <m/>
    <m/>
    <m/>
    <m/>
    <m/>
    <m/>
    <m/>
    <m/>
    <m/>
    <m/>
    <m/>
    <m/>
    <m/>
    <m/>
    <m/>
    <m/>
    <m/>
    <m/>
    <m/>
    <m/>
  </r>
  <r>
    <x v="2"/>
    <x v="1"/>
    <x v="12"/>
    <x v="6"/>
    <m/>
    <m/>
    <m/>
    <n v="803673"/>
    <m/>
    <m/>
    <m/>
    <m/>
    <m/>
    <m/>
    <m/>
    <m/>
    <m/>
    <m/>
    <m/>
    <m/>
    <m/>
    <m/>
    <m/>
    <m/>
    <m/>
    <m/>
    <m/>
    <m/>
    <m/>
    <m/>
    <m/>
    <m/>
    <m/>
    <m/>
    <m/>
  </r>
  <r>
    <x v="2"/>
    <x v="1"/>
    <x v="13"/>
    <x v="6"/>
    <m/>
    <m/>
    <m/>
    <n v="904752"/>
    <m/>
    <m/>
    <m/>
    <m/>
    <m/>
    <m/>
    <m/>
    <m/>
    <m/>
    <m/>
    <m/>
    <m/>
    <m/>
    <m/>
    <m/>
    <m/>
    <m/>
    <m/>
    <m/>
    <m/>
    <m/>
    <m/>
    <m/>
    <m/>
    <m/>
    <m/>
    <m/>
  </r>
  <r>
    <x v="2"/>
    <x v="1"/>
    <x v="14"/>
    <x v="6"/>
    <m/>
    <m/>
    <m/>
    <n v="585654"/>
    <m/>
    <m/>
    <m/>
    <m/>
    <m/>
    <m/>
    <m/>
    <m/>
    <m/>
    <m/>
    <m/>
    <m/>
    <m/>
    <m/>
    <m/>
    <m/>
    <m/>
    <m/>
    <m/>
    <m/>
    <m/>
    <m/>
    <m/>
    <m/>
    <m/>
    <m/>
    <m/>
  </r>
  <r>
    <x v="2"/>
    <x v="0"/>
    <x v="15"/>
    <x v="6"/>
    <m/>
    <n v="16752920"/>
    <m/>
    <n v="2269527"/>
    <m/>
    <m/>
    <m/>
    <m/>
    <m/>
    <m/>
    <m/>
    <m/>
    <m/>
    <m/>
    <m/>
    <m/>
    <m/>
    <m/>
    <m/>
    <m/>
    <m/>
    <m/>
    <m/>
    <m/>
    <m/>
    <m/>
    <m/>
    <m/>
    <m/>
    <m/>
    <m/>
  </r>
  <r>
    <x v="2"/>
    <x v="0"/>
    <x v="16"/>
    <x v="6"/>
    <m/>
    <m/>
    <m/>
    <n v="789454"/>
    <m/>
    <m/>
    <m/>
    <m/>
    <m/>
    <m/>
    <m/>
    <m/>
    <m/>
    <m/>
    <m/>
    <m/>
    <m/>
    <m/>
    <m/>
    <m/>
    <m/>
    <m/>
    <m/>
    <m/>
    <m/>
    <m/>
    <m/>
    <m/>
    <m/>
    <m/>
    <m/>
  </r>
  <r>
    <x v="2"/>
    <x v="1"/>
    <x v="17"/>
    <x v="6"/>
    <m/>
    <m/>
    <m/>
    <n v="800273"/>
    <m/>
    <m/>
    <m/>
    <m/>
    <m/>
    <m/>
    <m/>
    <m/>
    <m/>
    <m/>
    <m/>
    <m/>
    <m/>
    <m/>
    <m/>
    <m/>
    <m/>
    <m/>
    <m/>
    <m/>
    <m/>
    <m/>
    <m/>
    <m/>
    <m/>
    <m/>
    <m/>
  </r>
  <r>
    <x v="2"/>
    <x v="1"/>
    <x v="18"/>
    <x v="6"/>
    <m/>
    <m/>
    <m/>
    <n v="388654"/>
    <m/>
    <m/>
    <m/>
    <m/>
    <m/>
    <m/>
    <m/>
    <m/>
    <m/>
    <m/>
    <m/>
    <m/>
    <m/>
    <m/>
    <m/>
    <m/>
    <m/>
    <m/>
    <m/>
    <m/>
    <m/>
    <m/>
    <m/>
    <m/>
    <m/>
    <m/>
    <m/>
  </r>
  <r>
    <x v="2"/>
    <x v="0"/>
    <x v="19"/>
    <x v="6"/>
    <m/>
    <n v="4199502"/>
    <m/>
    <n v="3157648"/>
    <m/>
    <m/>
    <m/>
    <m/>
    <m/>
    <m/>
    <m/>
    <m/>
    <m/>
    <m/>
    <m/>
    <m/>
    <m/>
    <m/>
    <m/>
    <m/>
    <m/>
    <m/>
    <m/>
    <m/>
    <m/>
    <m/>
    <m/>
    <m/>
    <m/>
    <m/>
    <m/>
  </r>
  <r>
    <x v="2"/>
    <x v="1"/>
    <x v="20"/>
    <x v="6"/>
    <m/>
    <m/>
    <m/>
    <n v="388654"/>
    <m/>
    <m/>
    <m/>
    <m/>
    <m/>
    <m/>
    <m/>
    <m/>
    <m/>
    <m/>
    <m/>
    <m/>
    <m/>
    <m/>
    <m/>
    <m/>
    <m/>
    <m/>
    <m/>
    <m/>
    <m/>
    <m/>
    <m/>
    <m/>
    <m/>
    <m/>
    <m/>
  </r>
  <r>
    <x v="2"/>
    <x v="1"/>
    <x v="21"/>
    <x v="6"/>
    <m/>
    <m/>
    <m/>
    <n v="388654"/>
    <m/>
    <m/>
    <m/>
    <m/>
    <m/>
    <m/>
    <m/>
    <m/>
    <m/>
    <m/>
    <m/>
    <m/>
    <m/>
    <m/>
    <m/>
    <m/>
    <m/>
    <m/>
    <m/>
    <m/>
    <m/>
    <m/>
    <m/>
    <m/>
    <m/>
    <m/>
    <m/>
  </r>
  <r>
    <x v="2"/>
    <x v="0"/>
    <x v="0"/>
    <x v="7"/>
    <m/>
    <m/>
    <m/>
    <m/>
    <m/>
    <m/>
    <m/>
    <m/>
    <m/>
    <m/>
    <m/>
    <m/>
    <m/>
    <m/>
    <m/>
    <m/>
    <m/>
    <m/>
    <m/>
    <m/>
    <m/>
    <m/>
    <m/>
    <m/>
    <m/>
    <m/>
    <m/>
    <m/>
    <m/>
    <m/>
    <m/>
  </r>
  <r>
    <x v="2"/>
    <x v="1"/>
    <x v="1"/>
    <x v="7"/>
    <m/>
    <n v="5388000"/>
    <m/>
    <m/>
    <m/>
    <m/>
    <m/>
    <m/>
    <m/>
    <m/>
    <m/>
    <m/>
    <m/>
    <m/>
    <m/>
    <m/>
    <m/>
    <m/>
    <m/>
    <m/>
    <m/>
    <m/>
    <m/>
    <m/>
    <m/>
    <m/>
    <m/>
    <m/>
    <m/>
    <m/>
    <m/>
  </r>
  <r>
    <x v="2"/>
    <x v="0"/>
    <x v="2"/>
    <x v="7"/>
    <m/>
    <m/>
    <m/>
    <m/>
    <m/>
    <m/>
    <m/>
    <m/>
    <m/>
    <m/>
    <m/>
    <m/>
    <m/>
    <m/>
    <m/>
    <m/>
    <m/>
    <m/>
    <m/>
    <m/>
    <m/>
    <m/>
    <m/>
    <m/>
    <m/>
    <m/>
    <m/>
    <m/>
    <m/>
    <m/>
    <m/>
  </r>
  <r>
    <x v="2"/>
    <x v="0"/>
    <x v="3"/>
    <x v="7"/>
    <m/>
    <n v="6405000"/>
    <m/>
    <m/>
    <m/>
    <m/>
    <m/>
    <m/>
    <m/>
    <m/>
    <m/>
    <m/>
    <m/>
    <m/>
    <m/>
    <m/>
    <m/>
    <m/>
    <m/>
    <m/>
    <m/>
    <m/>
    <m/>
    <m/>
    <m/>
    <m/>
    <m/>
    <m/>
    <m/>
    <m/>
    <m/>
  </r>
  <r>
    <x v="2"/>
    <x v="1"/>
    <x v="4"/>
    <x v="7"/>
    <m/>
    <n v="5976350"/>
    <m/>
    <m/>
    <m/>
    <m/>
    <m/>
    <m/>
    <m/>
    <m/>
    <m/>
    <m/>
    <m/>
    <m/>
    <m/>
    <m/>
    <m/>
    <m/>
    <m/>
    <m/>
    <m/>
    <m/>
    <m/>
    <m/>
    <m/>
    <m/>
    <m/>
    <m/>
    <m/>
    <m/>
    <m/>
  </r>
  <r>
    <x v="2"/>
    <x v="0"/>
    <x v="5"/>
    <x v="7"/>
    <m/>
    <m/>
    <m/>
    <m/>
    <m/>
    <m/>
    <m/>
    <m/>
    <m/>
    <m/>
    <m/>
    <m/>
    <m/>
    <m/>
    <m/>
    <m/>
    <m/>
    <m/>
    <m/>
    <m/>
    <m/>
    <m/>
    <m/>
    <m/>
    <m/>
    <m/>
    <m/>
    <m/>
    <m/>
    <m/>
    <m/>
  </r>
  <r>
    <x v="2"/>
    <x v="0"/>
    <x v="6"/>
    <x v="7"/>
    <m/>
    <m/>
    <m/>
    <m/>
    <m/>
    <m/>
    <m/>
    <m/>
    <m/>
    <m/>
    <m/>
    <m/>
    <m/>
    <m/>
    <m/>
    <m/>
    <m/>
    <m/>
    <m/>
    <m/>
    <m/>
    <m/>
    <m/>
    <m/>
    <m/>
    <m/>
    <m/>
    <m/>
    <m/>
    <m/>
    <m/>
  </r>
  <r>
    <x v="2"/>
    <x v="0"/>
    <x v="7"/>
    <x v="7"/>
    <m/>
    <m/>
    <m/>
    <m/>
    <m/>
    <m/>
    <m/>
    <m/>
    <m/>
    <m/>
    <m/>
    <m/>
    <m/>
    <m/>
    <m/>
    <m/>
    <m/>
    <m/>
    <m/>
    <m/>
    <m/>
    <m/>
    <m/>
    <m/>
    <m/>
    <m/>
    <m/>
    <m/>
    <m/>
    <m/>
    <m/>
  </r>
  <r>
    <x v="2"/>
    <x v="0"/>
    <x v="8"/>
    <x v="7"/>
    <m/>
    <m/>
    <m/>
    <m/>
    <m/>
    <m/>
    <m/>
    <m/>
    <m/>
    <m/>
    <m/>
    <m/>
    <m/>
    <m/>
    <m/>
    <m/>
    <m/>
    <m/>
    <m/>
    <m/>
    <m/>
    <m/>
    <m/>
    <m/>
    <m/>
    <m/>
    <m/>
    <m/>
    <m/>
    <m/>
    <m/>
  </r>
  <r>
    <x v="2"/>
    <x v="1"/>
    <x v="9"/>
    <x v="7"/>
    <m/>
    <n v="2875000"/>
    <m/>
    <m/>
    <m/>
    <m/>
    <m/>
    <m/>
    <m/>
    <m/>
    <m/>
    <m/>
    <m/>
    <m/>
    <m/>
    <m/>
    <m/>
    <m/>
    <m/>
    <m/>
    <m/>
    <m/>
    <m/>
    <m/>
    <m/>
    <m/>
    <m/>
    <m/>
    <m/>
    <m/>
    <m/>
  </r>
  <r>
    <x v="2"/>
    <x v="1"/>
    <x v="10"/>
    <x v="7"/>
    <m/>
    <n v="5938800"/>
    <m/>
    <m/>
    <m/>
    <m/>
    <m/>
    <m/>
    <m/>
    <m/>
    <m/>
    <m/>
    <m/>
    <m/>
    <m/>
    <m/>
    <m/>
    <m/>
    <m/>
    <m/>
    <m/>
    <m/>
    <m/>
    <m/>
    <m/>
    <m/>
    <m/>
    <m/>
    <m/>
    <m/>
    <m/>
  </r>
  <r>
    <x v="2"/>
    <x v="1"/>
    <x v="11"/>
    <x v="7"/>
    <m/>
    <m/>
    <m/>
    <m/>
    <m/>
    <m/>
    <m/>
    <m/>
    <m/>
    <m/>
    <m/>
    <m/>
    <m/>
    <m/>
    <m/>
    <m/>
    <m/>
    <m/>
    <m/>
    <m/>
    <m/>
    <m/>
    <m/>
    <m/>
    <m/>
    <m/>
    <m/>
    <m/>
    <m/>
    <m/>
    <m/>
  </r>
  <r>
    <x v="2"/>
    <x v="1"/>
    <x v="12"/>
    <x v="7"/>
    <m/>
    <m/>
    <m/>
    <m/>
    <m/>
    <m/>
    <m/>
    <m/>
    <m/>
    <m/>
    <m/>
    <m/>
    <m/>
    <m/>
    <m/>
    <m/>
    <m/>
    <m/>
    <m/>
    <m/>
    <m/>
    <m/>
    <m/>
    <m/>
    <m/>
    <m/>
    <m/>
    <m/>
    <m/>
    <m/>
    <m/>
  </r>
  <r>
    <x v="2"/>
    <x v="1"/>
    <x v="13"/>
    <x v="7"/>
    <m/>
    <n v="5385500"/>
    <m/>
    <m/>
    <m/>
    <m/>
    <m/>
    <m/>
    <m/>
    <m/>
    <m/>
    <m/>
    <m/>
    <m/>
    <m/>
    <m/>
    <m/>
    <m/>
    <m/>
    <m/>
    <m/>
    <m/>
    <m/>
    <m/>
    <m/>
    <m/>
    <m/>
    <m/>
    <m/>
    <m/>
    <m/>
  </r>
  <r>
    <x v="2"/>
    <x v="1"/>
    <x v="14"/>
    <x v="7"/>
    <m/>
    <n v="2772000"/>
    <m/>
    <m/>
    <m/>
    <m/>
    <m/>
    <m/>
    <m/>
    <m/>
    <m/>
    <m/>
    <m/>
    <m/>
    <m/>
    <m/>
    <m/>
    <m/>
    <m/>
    <m/>
    <m/>
    <m/>
    <m/>
    <m/>
    <m/>
    <m/>
    <m/>
    <m/>
    <m/>
    <m/>
    <m/>
  </r>
  <r>
    <x v="2"/>
    <x v="0"/>
    <x v="15"/>
    <x v="7"/>
    <m/>
    <m/>
    <m/>
    <m/>
    <m/>
    <m/>
    <m/>
    <m/>
    <m/>
    <m/>
    <m/>
    <m/>
    <m/>
    <m/>
    <m/>
    <m/>
    <m/>
    <m/>
    <m/>
    <m/>
    <m/>
    <m/>
    <m/>
    <m/>
    <m/>
    <m/>
    <m/>
    <m/>
    <m/>
    <m/>
    <m/>
  </r>
  <r>
    <x v="2"/>
    <x v="0"/>
    <x v="16"/>
    <x v="7"/>
    <m/>
    <m/>
    <m/>
    <m/>
    <m/>
    <m/>
    <m/>
    <m/>
    <m/>
    <m/>
    <m/>
    <m/>
    <m/>
    <m/>
    <m/>
    <m/>
    <m/>
    <m/>
    <m/>
    <m/>
    <m/>
    <m/>
    <m/>
    <m/>
    <m/>
    <m/>
    <m/>
    <m/>
    <m/>
    <m/>
    <m/>
  </r>
  <r>
    <x v="2"/>
    <x v="1"/>
    <x v="17"/>
    <x v="7"/>
    <m/>
    <m/>
    <m/>
    <m/>
    <m/>
    <m/>
    <m/>
    <m/>
    <m/>
    <m/>
    <m/>
    <m/>
    <m/>
    <m/>
    <m/>
    <m/>
    <m/>
    <m/>
    <m/>
    <m/>
    <m/>
    <m/>
    <m/>
    <m/>
    <m/>
    <m/>
    <m/>
    <m/>
    <m/>
    <m/>
    <m/>
  </r>
  <r>
    <x v="2"/>
    <x v="1"/>
    <x v="18"/>
    <x v="7"/>
    <m/>
    <n v="3020000"/>
    <m/>
    <m/>
    <m/>
    <m/>
    <m/>
    <m/>
    <m/>
    <m/>
    <m/>
    <m/>
    <m/>
    <m/>
    <m/>
    <m/>
    <m/>
    <m/>
    <m/>
    <m/>
    <m/>
    <m/>
    <m/>
    <m/>
    <m/>
    <m/>
    <m/>
    <m/>
    <m/>
    <m/>
    <m/>
  </r>
  <r>
    <x v="2"/>
    <x v="0"/>
    <x v="19"/>
    <x v="7"/>
    <m/>
    <m/>
    <m/>
    <m/>
    <m/>
    <m/>
    <m/>
    <m/>
    <m/>
    <m/>
    <m/>
    <m/>
    <m/>
    <m/>
    <m/>
    <m/>
    <m/>
    <m/>
    <m/>
    <m/>
    <m/>
    <m/>
    <m/>
    <m/>
    <m/>
    <m/>
    <m/>
    <m/>
    <m/>
    <m/>
    <m/>
  </r>
  <r>
    <x v="2"/>
    <x v="1"/>
    <x v="20"/>
    <x v="7"/>
    <m/>
    <n v="1132303"/>
    <m/>
    <m/>
    <m/>
    <m/>
    <m/>
    <m/>
    <m/>
    <m/>
    <m/>
    <m/>
    <m/>
    <m/>
    <m/>
    <m/>
    <m/>
    <m/>
    <m/>
    <m/>
    <m/>
    <m/>
    <m/>
    <m/>
    <m/>
    <m/>
    <m/>
    <m/>
    <m/>
    <m/>
    <m/>
  </r>
  <r>
    <x v="2"/>
    <x v="1"/>
    <x v="21"/>
    <x v="7"/>
    <m/>
    <m/>
    <m/>
    <m/>
    <m/>
    <m/>
    <m/>
    <m/>
    <m/>
    <m/>
    <m/>
    <m/>
    <m/>
    <m/>
    <m/>
    <m/>
    <m/>
    <m/>
    <m/>
    <m/>
    <m/>
    <m/>
    <m/>
    <m/>
    <m/>
    <m/>
    <m/>
    <m/>
    <m/>
    <m/>
    <m/>
  </r>
  <r>
    <x v="2"/>
    <x v="0"/>
    <x v="0"/>
    <x v="8"/>
    <m/>
    <m/>
    <m/>
    <m/>
    <m/>
    <m/>
    <m/>
    <m/>
    <m/>
    <m/>
    <m/>
    <m/>
    <m/>
    <m/>
    <m/>
    <m/>
    <m/>
    <m/>
    <m/>
    <m/>
    <m/>
    <m/>
    <m/>
    <m/>
    <m/>
    <m/>
    <m/>
    <m/>
    <m/>
    <m/>
    <m/>
  </r>
  <r>
    <x v="2"/>
    <x v="1"/>
    <x v="1"/>
    <x v="8"/>
    <m/>
    <m/>
    <m/>
    <m/>
    <m/>
    <m/>
    <m/>
    <m/>
    <m/>
    <m/>
    <m/>
    <m/>
    <m/>
    <m/>
    <m/>
    <m/>
    <m/>
    <m/>
    <m/>
    <m/>
    <m/>
    <m/>
    <m/>
    <m/>
    <m/>
    <m/>
    <m/>
    <m/>
    <m/>
    <m/>
    <m/>
  </r>
  <r>
    <x v="2"/>
    <x v="0"/>
    <x v="2"/>
    <x v="8"/>
    <m/>
    <m/>
    <m/>
    <n v="974332"/>
    <m/>
    <m/>
    <m/>
    <m/>
    <m/>
    <m/>
    <m/>
    <m/>
    <m/>
    <m/>
    <m/>
    <m/>
    <m/>
    <m/>
    <m/>
    <m/>
    <m/>
    <m/>
    <m/>
    <m/>
    <m/>
    <m/>
    <m/>
    <m/>
    <m/>
    <m/>
    <m/>
  </r>
  <r>
    <x v="2"/>
    <x v="0"/>
    <x v="3"/>
    <x v="8"/>
    <m/>
    <m/>
    <m/>
    <n v="670360"/>
    <m/>
    <m/>
    <m/>
    <m/>
    <m/>
    <m/>
    <m/>
    <m/>
    <m/>
    <m/>
    <m/>
    <m/>
    <m/>
    <m/>
    <m/>
    <m/>
    <m/>
    <m/>
    <m/>
    <m/>
    <m/>
    <m/>
    <m/>
    <m/>
    <m/>
    <m/>
    <m/>
  </r>
  <r>
    <x v="2"/>
    <x v="1"/>
    <x v="4"/>
    <x v="8"/>
    <m/>
    <m/>
    <m/>
    <m/>
    <m/>
    <m/>
    <m/>
    <m/>
    <m/>
    <m/>
    <m/>
    <m/>
    <m/>
    <m/>
    <m/>
    <m/>
    <m/>
    <m/>
    <m/>
    <m/>
    <m/>
    <m/>
    <m/>
    <m/>
    <m/>
    <m/>
    <m/>
    <m/>
    <m/>
    <m/>
    <m/>
  </r>
  <r>
    <x v="2"/>
    <x v="0"/>
    <x v="5"/>
    <x v="8"/>
    <m/>
    <m/>
    <m/>
    <m/>
    <m/>
    <m/>
    <m/>
    <m/>
    <m/>
    <m/>
    <m/>
    <m/>
    <m/>
    <m/>
    <m/>
    <m/>
    <m/>
    <m/>
    <m/>
    <m/>
    <m/>
    <m/>
    <m/>
    <m/>
    <m/>
    <m/>
    <m/>
    <m/>
    <m/>
    <m/>
    <m/>
  </r>
  <r>
    <x v="2"/>
    <x v="0"/>
    <x v="6"/>
    <x v="8"/>
    <m/>
    <n v="1494706"/>
    <m/>
    <n v="937304"/>
    <m/>
    <m/>
    <m/>
    <m/>
    <m/>
    <m/>
    <m/>
    <m/>
    <m/>
    <m/>
    <m/>
    <m/>
    <m/>
    <m/>
    <m/>
    <m/>
    <m/>
    <m/>
    <m/>
    <m/>
    <m/>
    <m/>
    <m/>
    <m/>
    <m/>
    <m/>
    <m/>
  </r>
  <r>
    <x v="2"/>
    <x v="0"/>
    <x v="7"/>
    <x v="8"/>
    <m/>
    <m/>
    <m/>
    <n v="803832"/>
    <m/>
    <m/>
    <m/>
    <m/>
    <m/>
    <m/>
    <m/>
    <m/>
    <m/>
    <m/>
    <m/>
    <m/>
    <m/>
    <m/>
    <m/>
    <m/>
    <m/>
    <m/>
    <m/>
    <m/>
    <m/>
    <m/>
    <m/>
    <m/>
    <m/>
    <m/>
    <m/>
  </r>
  <r>
    <x v="2"/>
    <x v="0"/>
    <x v="8"/>
    <x v="8"/>
    <m/>
    <m/>
    <m/>
    <n v="974332"/>
    <m/>
    <m/>
    <m/>
    <m/>
    <m/>
    <m/>
    <m/>
    <m/>
    <m/>
    <m/>
    <m/>
    <m/>
    <m/>
    <m/>
    <m/>
    <m/>
    <m/>
    <m/>
    <m/>
    <m/>
    <m/>
    <m/>
    <m/>
    <m/>
    <m/>
    <m/>
    <m/>
  </r>
  <r>
    <x v="2"/>
    <x v="1"/>
    <x v="9"/>
    <x v="8"/>
    <m/>
    <m/>
    <m/>
    <m/>
    <m/>
    <m/>
    <m/>
    <m/>
    <m/>
    <m/>
    <m/>
    <m/>
    <m/>
    <m/>
    <m/>
    <m/>
    <m/>
    <m/>
    <m/>
    <m/>
    <m/>
    <m/>
    <m/>
    <m/>
    <m/>
    <m/>
    <m/>
    <m/>
    <m/>
    <m/>
    <m/>
  </r>
  <r>
    <x v="2"/>
    <x v="1"/>
    <x v="10"/>
    <x v="8"/>
    <m/>
    <m/>
    <m/>
    <m/>
    <m/>
    <m/>
    <m/>
    <m/>
    <m/>
    <m/>
    <m/>
    <m/>
    <m/>
    <m/>
    <m/>
    <m/>
    <m/>
    <m/>
    <m/>
    <m/>
    <m/>
    <m/>
    <m/>
    <m/>
    <m/>
    <m/>
    <m/>
    <m/>
    <m/>
    <m/>
    <m/>
  </r>
  <r>
    <x v="2"/>
    <x v="1"/>
    <x v="11"/>
    <x v="8"/>
    <m/>
    <m/>
    <m/>
    <m/>
    <m/>
    <m/>
    <m/>
    <m/>
    <m/>
    <m/>
    <m/>
    <m/>
    <m/>
    <m/>
    <m/>
    <m/>
    <m/>
    <m/>
    <m/>
    <m/>
    <m/>
    <m/>
    <m/>
    <m/>
    <m/>
    <m/>
    <m/>
    <m/>
    <m/>
    <m/>
    <m/>
  </r>
  <r>
    <x v="2"/>
    <x v="1"/>
    <x v="12"/>
    <x v="8"/>
    <m/>
    <m/>
    <m/>
    <m/>
    <m/>
    <m/>
    <m/>
    <m/>
    <m/>
    <m/>
    <m/>
    <m/>
    <m/>
    <m/>
    <m/>
    <m/>
    <m/>
    <m/>
    <m/>
    <m/>
    <m/>
    <m/>
    <m/>
    <m/>
    <m/>
    <m/>
    <m/>
    <m/>
    <m/>
    <m/>
    <m/>
  </r>
  <r>
    <x v="2"/>
    <x v="1"/>
    <x v="13"/>
    <x v="8"/>
    <m/>
    <m/>
    <m/>
    <m/>
    <m/>
    <m/>
    <m/>
    <m/>
    <m/>
    <m/>
    <m/>
    <m/>
    <m/>
    <m/>
    <m/>
    <m/>
    <m/>
    <m/>
    <m/>
    <m/>
    <m/>
    <m/>
    <m/>
    <m/>
    <m/>
    <m/>
    <m/>
    <m/>
    <m/>
    <m/>
    <m/>
  </r>
  <r>
    <x v="2"/>
    <x v="1"/>
    <x v="14"/>
    <x v="8"/>
    <m/>
    <m/>
    <m/>
    <m/>
    <m/>
    <m/>
    <m/>
    <m/>
    <m/>
    <m/>
    <m/>
    <m/>
    <m/>
    <m/>
    <m/>
    <m/>
    <m/>
    <m/>
    <m/>
    <m/>
    <m/>
    <m/>
    <m/>
    <m/>
    <m/>
    <m/>
    <m/>
    <m/>
    <m/>
    <m/>
    <m/>
  </r>
  <r>
    <x v="2"/>
    <x v="0"/>
    <x v="15"/>
    <x v="8"/>
    <m/>
    <m/>
    <m/>
    <n v="1107804"/>
    <m/>
    <m/>
    <m/>
    <m/>
    <m/>
    <m/>
    <m/>
    <m/>
    <m/>
    <m/>
    <m/>
    <m/>
    <m/>
    <m/>
    <m/>
    <m/>
    <m/>
    <m/>
    <m/>
    <m/>
    <m/>
    <m/>
    <m/>
    <m/>
    <m/>
    <m/>
    <m/>
  </r>
  <r>
    <x v="2"/>
    <x v="0"/>
    <x v="16"/>
    <x v="8"/>
    <m/>
    <m/>
    <m/>
    <n v="670360"/>
    <m/>
    <m/>
    <m/>
    <m/>
    <m/>
    <m/>
    <m/>
    <m/>
    <m/>
    <m/>
    <m/>
    <m/>
    <m/>
    <m/>
    <m/>
    <m/>
    <m/>
    <m/>
    <m/>
    <m/>
    <m/>
    <m/>
    <m/>
    <m/>
    <m/>
    <m/>
    <m/>
  </r>
  <r>
    <x v="2"/>
    <x v="1"/>
    <x v="17"/>
    <x v="8"/>
    <m/>
    <m/>
    <m/>
    <m/>
    <m/>
    <m/>
    <m/>
    <m/>
    <m/>
    <m/>
    <m/>
    <m/>
    <m/>
    <m/>
    <m/>
    <m/>
    <m/>
    <m/>
    <m/>
    <m/>
    <m/>
    <m/>
    <m/>
    <m/>
    <m/>
    <m/>
    <m/>
    <m/>
    <m/>
    <m/>
    <m/>
  </r>
  <r>
    <x v="2"/>
    <x v="1"/>
    <x v="18"/>
    <x v="8"/>
    <m/>
    <m/>
    <m/>
    <m/>
    <m/>
    <m/>
    <m/>
    <m/>
    <m/>
    <m/>
    <m/>
    <m/>
    <m/>
    <m/>
    <m/>
    <m/>
    <m/>
    <m/>
    <m/>
    <m/>
    <m/>
    <m/>
    <m/>
    <m/>
    <m/>
    <m/>
    <m/>
    <m/>
    <m/>
    <m/>
    <m/>
  </r>
  <r>
    <x v="2"/>
    <x v="0"/>
    <x v="19"/>
    <x v="8"/>
    <m/>
    <n v="1045230"/>
    <m/>
    <n v="1107804"/>
    <m/>
    <m/>
    <m/>
    <m/>
    <m/>
    <m/>
    <m/>
    <m/>
    <m/>
    <m/>
    <m/>
    <m/>
    <m/>
    <m/>
    <m/>
    <m/>
    <m/>
    <m/>
    <m/>
    <m/>
    <m/>
    <m/>
    <m/>
    <m/>
    <m/>
    <m/>
    <m/>
  </r>
  <r>
    <x v="2"/>
    <x v="1"/>
    <x v="20"/>
    <x v="8"/>
    <m/>
    <m/>
    <m/>
    <m/>
    <m/>
    <m/>
    <m/>
    <m/>
    <m/>
    <m/>
    <m/>
    <m/>
    <m/>
    <m/>
    <m/>
    <m/>
    <m/>
    <m/>
    <m/>
    <m/>
    <m/>
    <m/>
    <m/>
    <m/>
    <m/>
    <m/>
    <m/>
    <m/>
    <m/>
    <m/>
    <m/>
  </r>
  <r>
    <x v="2"/>
    <x v="1"/>
    <x v="21"/>
    <x v="8"/>
    <m/>
    <m/>
    <m/>
    <m/>
    <m/>
    <m/>
    <m/>
    <m/>
    <m/>
    <m/>
    <m/>
    <m/>
    <m/>
    <m/>
    <m/>
    <m/>
    <m/>
    <m/>
    <m/>
    <m/>
    <m/>
    <m/>
    <m/>
    <m/>
    <m/>
    <m/>
    <m/>
    <m/>
    <m/>
    <m/>
    <m/>
  </r>
  <r>
    <x v="2"/>
    <x v="0"/>
    <x v="0"/>
    <x v="9"/>
    <n v="21624307"/>
    <m/>
    <m/>
    <m/>
    <m/>
    <m/>
    <m/>
    <m/>
    <m/>
    <m/>
    <m/>
    <m/>
    <m/>
    <m/>
    <m/>
    <m/>
    <m/>
    <m/>
    <m/>
    <m/>
    <m/>
    <m/>
    <m/>
    <m/>
    <m/>
    <m/>
    <m/>
    <m/>
    <m/>
    <m/>
    <m/>
  </r>
  <r>
    <x v="2"/>
    <x v="1"/>
    <x v="1"/>
    <x v="9"/>
    <n v="13020787"/>
    <n v="1300000"/>
    <m/>
    <m/>
    <m/>
    <m/>
    <m/>
    <m/>
    <m/>
    <m/>
    <m/>
    <m/>
    <m/>
    <m/>
    <m/>
    <m/>
    <m/>
    <m/>
    <m/>
    <m/>
    <m/>
    <m/>
    <m/>
    <m/>
    <m/>
    <m/>
    <m/>
    <m/>
    <m/>
    <m/>
    <m/>
  </r>
  <r>
    <x v="2"/>
    <x v="0"/>
    <x v="2"/>
    <x v="9"/>
    <n v="13709376"/>
    <m/>
    <m/>
    <m/>
    <m/>
    <m/>
    <m/>
    <m/>
    <m/>
    <m/>
    <m/>
    <m/>
    <m/>
    <m/>
    <m/>
    <m/>
    <m/>
    <m/>
    <m/>
    <m/>
    <m/>
    <m/>
    <m/>
    <m/>
    <m/>
    <m/>
    <m/>
    <m/>
    <m/>
    <m/>
    <m/>
  </r>
  <r>
    <x v="2"/>
    <x v="0"/>
    <x v="3"/>
    <x v="9"/>
    <n v="28622990"/>
    <m/>
    <m/>
    <m/>
    <m/>
    <m/>
    <m/>
    <m/>
    <m/>
    <m/>
    <m/>
    <m/>
    <m/>
    <m/>
    <m/>
    <m/>
    <m/>
    <m/>
    <m/>
    <m/>
    <m/>
    <m/>
    <m/>
    <m/>
    <m/>
    <m/>
    <m/>
    <m/>
    <m/>
    <m/>
    <m/>
  </r>
  <r>
    <x v="2"/>
    <x v="1"/>
    <x v="4"/>
    <x v="9"/>
    <n v="23131594"/>
    <m/>
    <m/>
    <m/>
    <m/>
    <m/>
    <m/>
    <m/>
    <m/>
    <m/>
    <m/>
    <m/>
    <m/>
    <m/>
    <m/>
    <m/>
    <m/>
    <m/>
    <m/>
    <m/>
    <m/>
    <m/>
    <m/>
    <m/>
    <m/>
    <m/>
    <m/>
    <m/>
    <m/>
    <m/>
    <m/>
  </r>
  <r>
    <x v="2"/>
    <x v="0"/>
    <x v="5"/>
    <x v="9"/>
    <n v="19196067"/>
    <m/>
    <m/>
    <m/>
    <m/>
    <m/>
    <m/>
    <m/>
    <m/>
    <m/>
    <m/>
    <m/>
    <m/>
    <m/>
    <m/>
    <m/>
    <m/>
    <m/>
    <m/>
    <m/>
    <m/>
    <m/>
    <m/>
    <m/>
    <m/>
    <m/>
    <m/>
    <m/>
    <m/>
    <m/>
    <m/>
  </r>
  <r>
    <x v="2"/>
    <x v="0"/>
    <x v="6"/>
    <x v="9"/>
    <n v="17102567"/>
    <n v="779100"/>
    <m/>
    <m/>
    <m/>
    <m/>
    <m/>
    <m/>
    <m/>
    <m/>
    <m/>
    <m/>
    <m/>
    <m/>
    <m/>
    <m/>
    <m/>
    <m/>
    <m/>
    <m/>
    <m/>
    <m/>
    <m/>
    <m/>
    <m/>
    <m/>
    <m/>
    <m/>
    <m/>
    <m/>
    <m/>
  </r>
  <r>
    <x v="2"/>
    <x v="0"/>
    <x v="7"/>
    <x v="9"/>
    <n v="17392964"/>
    <m/>
    <m/>
    <m/>
    <m/>
    <m/>
    <m/>
    <m/>
    <m/>
    <m/>
    <m/>
    <m/>
    <m/>
    <m/>
    <m/>
    <m/>
    <m/>
    <m/>
    <m/>
    <m/>
    <m/>
    <m/>
    <m/>
    <m/>
    <m/>
    <m/>
    <m/>
    <m/>
    <m/>
    <m/>
    <m/>
  </r>
  <r>
    <x v="2"/>
    <x v="0"/>
    <x v="8"/>
    <x v="9"/>
    <n v="15979226"/>
    <m/>
    <m/>
    <m/>
    <m/>
    <m/>
    <m/>
    <m/>
    <m/>
    <m/>
    <m/>
    <m/>
    <m/>
    <m/>
    <m/>
    <m/>
    <m/>
    <m/>
    <m/>
    <m/>
    <m/>
    <m/>
    <m/>
    <m/>
    <m/>
    <m/>
    <m/>
    <m/>
    <m/>
    <m/>
    <m/>
  </r>
  <r>
    <x v="2"/>
    <x v="1"/>
    <x v="9"/>
    <x v="9"/>
    <n v="11739217"/>
    <m/>
    <m/>
    <m/>
    <m/>
    <m/>
    <m/>
    <m/>
    <m/>
    <m/>
    <m/>
    <m/>
    <m/>
    <m/>
    <m/>
    <m/>
    <m/>
    <m/>
    <m/>
    <m/>
    <m/>
    <m/>
    <m/>
    <m/>
    <m/>
    <m/>
    <m/>
    <m/>
    <m/>
    <m/>
    <m/>
  </r>
  <r>
    <x v="2"/>
    <x v="1"/>
    <x v="10"/>
    <x v="9"/>
    <n v="14894616"/>
    <n v="1365000"/>
    <m/>
    <m/>
    <m/>
    <m/>
    <m/>
    <m/>
    <m/>
    <m/>
    <m/>
    <m/>
    <m/>
    <m/>
    <m/>
    <m/>
    <m/>
    <m/>
    <m/>
    <m/>
    <m/>
    <m/>
    <m/>
    <m/>
    <m/>
    <m/>
    <m/>
    <m/>
    <m/>
    <m/>
    <m/>
  </r>
  <r>
    <x v="2"/>
    <x v="1"/>
    <x v="11"/>
    <x v="9"/>
    <n v="23664485"/>
    <m/>
    <m/>
    <m/>
    <m/>
    <m/>
    <m/>
    <m/>
    <m/>
    <m/>
    <m/>
    <m/>
    <m/>
    <m/>
    <m/>
    <m/>
    <m/>
    <m/>
    <m/>
    <m/>
    <m/>
    <m/>
    <m/>
    <m/>
    <m/>
    <m/>
    <m/>
    <m/>
    <m/>
    <m/>
    <m/>
  </r>
  <r>
    <x v="2"/>
    <x v="1"/>
    <x v="12"/>
    <x v="9"/>
    <n v="15681554"/>
    <m/>
    <m/>
    <m/>
    <m/>
    <m/>
    <m/>
    <m/>
    <m/>
    <m/>
    <m/>
    <m/>
    <m/>
    <m/>
    <m/>
    <m/>
    <m/>
    <m/>
    <m/>
    <m/>
    <m/>
    <m/>
    <m/>
    <m/>
    <m/>
    <m/>
    <m/>
    <m/>
    <m/>
    <m/>
    <m/>
  </r>
  <r>
    <x v="2"/>
    <x v="1"/>
    <x v="13"/>
    <x v="9"/>
    <n v="7885265"/>
    <m/>
    <m/>
    <m/>
    <m/>
    <m/>
    <m/>
    <m/>
    <m/>
    <m/>
    <m/>
    <m/>
    <m/>
    <m/>
    <m/>
    <m/>
    <m/>
    <m/>
    <m/>
    <m/>
    <m/>
    <m/>
    <m/>
    <m/>
    <m/>
    <m/>
    <m/>
    <m/>
    <m/>
    <m/>
    <m/>
  </r>
  <r>
    <x v="2"/>
    <x v="1"/>
    <x v="14"/>
    <x v="9"/>
    <n v="6210001"/>
    <m/>
    <m/>
    <m/>
    <m/>
    <m/>
    <m/>
    <m/>
    <m/>
    <m/>
    <m/>
    <m/>
    <m/>
    <m/>
    <m/>
    <m/>
    <m/>
    <m/>
    <m/>
    <m/>
    <m/>
    <m/>
    <m/>
    <m/>
    <m/>
    <m/>
    <m/>
    <m/>
    <m/>
    <m/>
    <m/>
  </r>
  <r>
    <x v="2"/>
    <x v="0"/>
    <x v="15"/>
    <x v="9"/>
    <n v="9158399"/>
    <n v="1034663"/>
    <m/>
    <m/>
    <m/>
    <m/>
    <m/>
    <m/>
    <m/>
    <m/>
    <m/>
    <m/>
    <m/>
    <m/>
    <m/>
    <m/>
    <m/>
    <m/>
    <m/>
    <m/>
    <m/>
    <m/>
    <m/>
    <m/>
    <m/>
    <m/>
    <m/>
    <m/>
    <m/>
    <m/>
    <m/>
  </r>
  <r>
    <x v="2"/>
    <x v="0"/>
    <x v="16"/>
    <x v="9"/>
    <n v="9157937"/>
    <m/>
    <m/>
    <m/>
    <m/>
    <m/>
    <m/>
    <m/>
    <m/>
    <m/>
    <m/>
    <m/>
    <m/>
    <m/>
    <m/>
    <m/>
    <m/>
    <m/>
    <m/>
    <m/>
    <m/>
    <m/>
    <m/>
    <m/>
    <m/>
    <m/>
    <m/>
    <m/>
    <m/>
    <m/>
    <m/>
  </r>
  <r>
    <x v="2"/>
    <x v="1"/>
    <x v="17"/>
    <x v="9"/>
    <n v="25801435"/>
    <m/>
    <m/>
    <m/>
    <m/>
    <m/>
    <m/>
    <m/>
    <m/>
    <m/>
    <m/>
    <m/>
    <m/>
    <m/>
    <m/>
    <m/>
    <m/>
    <m/>
    <m/>
    <m/>
    <m/>
    <m/>
    <m/>
    <m/>
    <m/>
    <m/>
    <m/>
    <m/>
    <m/>
    <m/>
    <m/>
  </r>
  <r>
    <x v="2"/>
    <x v="1"/>
    <x v="18"/>
    <x v="9"/>
    <n v="14703951"/>
    <n v="1300000"/>
    <m/>
    <m/>
    <m/>
    <m/>
    <m/>
    <m/>
    <m/>
    <m/>
    <m/>
    <m/>
    <m/>
    <m/>
    <m/>
    <m/>
    <m/>
    <m/>
    <m/>
    <m/>
    <m/>
    <m/>
    <m/>
    <m/>
    <m/>
    <m/>
    <m/>
    <m/>
    <m/>
    <m/>
    <m/>
  </r>
  <r>
    <x v="2"/>
    <x v="0"/>
    <x v="19"/>
    <x v="9"/>
    <n v="22592157"/>
    <n v="630000"/>
    <m/>
    <m/>
    <m/>
    <m/>
    <m/>
    <m/>
    <m/>
    <m/>
    <m/>
    <m/>
    <m/>
    <m/>
    <m/>
    <m/>
    <m/>
    <m/>
    <m/>
    <m/>
    <m/>
    <m/>
    <m/>
    <m/>
    <m/>
    <m/>
    <m/>
    <m/>
    <m/>
    <m/>
    <m/>
  </r>
  <r>
    <x v="2"/>
    <x v="1"/>
    <x v="20"/>
    <x v="9"/>
    <n v="11354568"/>
    <m/>
    <m/>
    <m/>
    <m/>
    <m/>
    <m/>
    <m/>
    <m/>
    <m/>
    <m/>
    <m/>
    <m/>
    <m/>
    <m/>
    <m/>
    <m/>
    <m/>
    <m/>
    <m/>
    <m/>
    <m/>
    <m/>
    <m/>
    <m/>
    <m/>
    <m/>
    <m/>
    <m/>
    <m/>
    <m/>
  </r>
  <r>
    <x v="2"/>
    <x v="1"/>
    <x v="21"/>
    <x v="9"/>
    <n v="15816144"/>
    <m/>
    <m/>
    <m/>
    <m/>
    <m/>
    <m/>
    <m/>
    <m/>
    <m/>
    <m/>
    <m/>
    <m/>
    <m/>
    <m/>
    <m/>
    <m/>
    <m/>
    <m/>
    <m/>
    <m/>
    <m/>
    <m/>
    <m/>
    <m/>
    <m/>
    <m/>
    <m/>
    <m/>
    <m/>
    <m/>
  </r>
  <r>
    <x v="2"/>
    <x v="0"/>
    <x v="0"/>
    <x v="10"/>
    <m/>
    <m/>
    <m/>
    <n v="700000"/>
    <m/>
    <m/>
    <m/>
    <m/>
    <m/>
    <m/>
    <m/>
    <m/>
    <m/>
    <m/>
    <m/>
    <m/>
    <m/>
    <m/>
    <m/>
    <m/>
    <m/>
    <m/>
    <m/>
    <m/>
    <m/>
    <m/>
    <m/>
    <m/>
    <m/>
    <m/>
    <m/>
  </r>
  <r>
    <x v="2"/>
    <x v="1"/>
    <x v="1"/>
    <x v="10"/>
    <m/>
    <m/>
    <m/>
    <m/>
    <m/>
    <m/>
    <m/>
    <m/>
    <m/>
    <m/>
    <m/>
    <m/>
    <m/>
    <m/>
    <m/>
    <m/>
    <m/>
    <m/>
    <m/>
    <m/>
    <m/>
    <m/>
    <m/>
    <m/>
    <m/>
    <m/>
    <m/>
    <m/>
    <m/>
    <m/>
    <m/>
  </r>
  <r>
    <x v="2"/>
    <x v="0"/>
    <x v="2"/>
    <x v="10"/>
    <m/>
    <m/>
    <m/>
    <m/>
    <m/>
    <m/>
    <m/>
    <m/>
    <m/>
    <m/>
    <m/>
    <m/>
    <m/>
    <m/>
    <m/>
    <m/>
    <m/>
    <m/>
    <m/>
    <m/>
    <m/>
    <m/>
    <m/>
    <m/>
    <m/>
    <m/>
    <m/>
    <m/>
    <m/>
    <m/>
    <m/>
  </r>
  <r>
    <x v="2"/>
    <x v="0"/>
    <x v="3"/>
    <x v="10"/>
    <m/>
    <m/>
    <m/>
    <m/>
    <m/>
    <m/>
    <m/>
    <m/>
    <m/>
    <m/>
    <m/>
    <m/>
    <m/>
    <m/>
    <m/>
    <m/>
    <m/>
    <m/>
    <m/>
    <m/>
    <m/>
    <m/>
    <m/>
    <m/>
    <m/>
    <m/>
    <m/>
    <m/>
    <m/>
    <m/>
    <m/>
  </r>
  <r>
    <x v="2"/>
    <x v="1"/>
    <x v="4"/>
    <x v="10"/>
    <m/>
    <m/>
    <m/>
    <m/>
    <m/>
    <m/>
    <m/>
    <m/>
    <m/>
    <m/>
    <m/>
    <m/>
    <m/>
    <m/>
    <m/>
    <m/>
    <m/>
    <m/>
    <m/>
    <m/>
    <m/>
    <m/>
    <m/>
    <m/>
    <m/>
    <m/>
    <m/>
    <m/>
    <m/>
    <m/>
    <m/>
  </r>
  <r>
    <x v="2"/>
    <x v="0"/>
    <x v="5"/>
    <x v="10"/>
    <m/>
    <m/>
    <m/>
    <m/>
    <m/>
    <m/>
    <m/>
    <m/>
    <m/>
    <m/>
    <m/>
    <m/>
    <m/>
    <m/>
    <m/>
    <m/>
    <m/>
    <m/>
    <m/>
    <m/>
    <m/>
    <m/>
    <m/>
    <m/>
    <m/>
    <m/>
    <m/>
    <m/>
    <m/>
    <m/>
    <m/>
  </r>
  <r>
    <x v="2"/>
    <x v="0"/>
    <x v="6"/>
    <x v="10"/>
    <m/>
    <m/>
    <m/>
    <m/>
    <m/>
    <m/>
    <m/>
    <m/>
    <m/>
    <m/>
    <m/>
    <m/>
    <m/>
    <m/>
    <m/>
    <m/>
    <m/>
    <m/>
    <m/>
    <m/>
    <m/>
    <m/>
    <m/>
    <m/>
    <m/>
    <m/>
    <m/>
    <m/>
    <m/>
    <m/>
    <m/>
  </r>
  <r>
    <x v="2"/>
    <x v="0"/>
    <x v="7"/>
    <x v="10"/>
    <m/>
    <m/>
    <m/>
    <m/>
    <m/>
    <m/>
    <m/>
    <m/>
    <m/>
    <m/>
    <m/>
    <m/>
    <m/>
    <m/>
    <m/>
    <m/>
    <m/>
    <m/>
    <m/>
    <m/>
    <m/>
    <m/>
    <m/>
    <m/>
    <m/>
    <m/>
    <m/>
    <m/>
    <m/>
    <m/>
    <m/>
  </r>
  <r>
    <x v="2"/>
    <x v="0"/>
    <x v="8"/>
    <x v="10"/>
    <m/>
    <m/>
    <m/>
    <m/>
    <m/>
    <m/>
    <m/>
    <m/>
    <m/>
    <m/>
    <m/>
    <m/>
    <m/>
    <m/>
    <m/>
    <m/>
    <m/>
    <m/>
    <m/>
    <m/>
    <m/>
    <m/>
    <m/>
    <m/>
    <m/>
    <m/>
    <m/>
    <m/>
    <m/>
    <m/>
    <m/>
  </r>
  <r>
    <x v="2"/>
    <x v="1"/>
    <x v="9"/>
    <x v="10"/>
    <m/>
    <m/>
    <m/>
    <m/>
    <m/>
    <m/>
    <m/>
    <m/>
    <m/>
    <m/>
    <m/>
    <m/>
    <m/>
    <m/>
    <m/>
    <m/>
    <m/>
    <m/>
    <m/>
    <m/>
    <m/>
    <m/>
    <m/>
    <m/>
    <m/>
    <m/>
    <m/>
    <m/>
    <m/>
    <m/>
    <m/>
  </r>
  <r>
    <x v="2"/>
    <x v="1"/>
    <x v="10"/>
    <x v="10"/>
    <m/>
    <m/>
    <m/>
    <m/>
    <m/>
    <m/>
    <m/>
    <m/>
    <m/>
    <m/>
    <m/>
    <m/>
    <m/>
    <m/>
    <m/>
    <m/>
    <m/>
    <m/>
    <m/>
    <m/>
    <m/>
    <m/>
    <m/>
    <m/>
    <m/>
    <m/>
    <m/>
    <m/>
    <m/>
    <m/>
    <m/>
  </r>
  <r>
    <x v="2"/>
    <x v="1"/>
    <x v="11"/>
    <x v="10"/>
    <m/>
    <m/>
    <m/>
    <m/>
    <m/>
    <m/>
    <m/>
    <m/>
    <m/>
    <m/>
    <m/>
    <m/>
    <m/>
    <m/>
    <m/>
    <m/>
    <m/>
    <m/>
    <m/>
    <m/>
    <m/>
    <m/>
    <m/>
    <m/>
    <m/>
    <m/>
    <m/>
    <m/>
    <m/>
    <m/>
    <m/>
  </r>
  <r>
    <x v="2"/>
    <x v="1"/>
    <x v="12"/>
    <x v="10"/>
    <m/>
    <m/>
    <m/>
    <m/>
    <m/>
    <m/>
    <m/>
    <m/>
    <m/>
    <m/>
    <m/>
    <m/>
    <m/>
    <m/>
    <m/>
    <m/>
    <m/>
    <m/>
    <m/>
    <m/>
    <m/>
    <m/>
    <m/>
    <m/>
    <m/>
    <m/>
    <m/>
    <m/>
    <m/>
    <m/>
    <m/>
  </r>
  <r>
    <x v="2"/>
    <x v="1"/>
    <x v="13"/>
    <x v="10"/>
    <m/>
    <m/>
    <m/>
    <m/>
    <m/>
    <m/>
    <m/>
    <m/>
    <m/>
    <m/>
    <m/>
    <m/>
    <m/>
    <m/>
    <m/>
    <m/>
    <m/>
    <m/>
    <m/>
    <m/>
    <m/>
    <m/>
    <m/>
    <m/>
    <m/>
    <m/>
    <m/>
    <m/>
    <m/>
    <m/>
    <m/>
  </r>
  <r>
    <x v="2"/>
    <x v="1"/>
    <x v="14"/>
    <x v="10"/>
    <m/>
    <m/>
    <m/>
    <m/>
    <m/>
    <m/>
    <m/>
    <m/>
    <m/>
    <m/>
    <m/>
    <m/>
    <m/>
    <m/>
    <m/>
    <m/>
    <m/>
    <m/>
    <m/>
    <m/>
    <m/>
    <m/>
    <m/>
    <m/>
    <m/>
    <m/>
    <m/>
    <m/>
    <m/>
    <m/>
    <m/>
  </r>
  <r>
    <x v="2"/>
    <x v="0"/>
    <x v="15"/>
    <x v="10"/>
    <m/>
    <m/>
    <m/>
    <m/>
    <m/>
    <m/>
    <m/>
    <m/>
    <m/>
    <m/>
    <m/>
    <m/>
    <m/>
    <m/>
    <m/>
    <m/>
    <m/>
    <m/>
    <m/>
    <m/>
    <m/>
    <m/>
    <m/>
    <m/>
    <m/>
    <m/>
    <m/>
    <m/>
    <m/>
    <m/>
    <m/>
  </r>
  <r>
    <x v="2"/>
    <x v="0"/>
    <x v="16"/>
    <x v="10"/>
    <m/>
    <m/>
    <m/>
    <m/>
    <m/>
    <m/>
    <m/>
    <m/>
    <m/>
    <m/>
    <m/>
    <m/>
    <m/>
    <m/>
    <m/>
    <m/>
    <m/>
    <m/>
    <m/>
    <m/>
    <m/>
    <m/>
    <m/>
    <m/>
    <m/>
    <m/>
    <m/>
    <m/>
    <m/>
    <m/>
    <m/>
  </r>
  <r>
    <x v="2"/>
    <x v="1"/>
    <x v="17"/>
    <x v="10"/>
    <m/>
    <m/>
    <m/>
    <m/>
    <m/>
    <m/>
    <m/>
    <m/>
    <m/>
    <m/>
    <m/>
    <m/>
    <m/>
    <m/>
    <m/>
    <m/>
    <m/>
    <m/>
    <m/>
    <m/>
    <m/>
    <m/>
    <m/>
    <m/>
    <m/>
    <m/>
    <m/>
    <m/>
    <m/>
    <m/>
    <m/>
  </r>
  <r>
    <x v="2"/>
    <x v="1"/>
    <x v="18"/>
    <x v="10"/>
    <m/>
    <m/>
    <m/>
    <m/>
    <m/>
    <m/>
    <m/>
    <m/>
    <m/>
    <m/>
    <m/>
    <m/>
    <m/>
    <m/>
    <m/>
    <m/>
    <m/>
    <m/>
    <m/>
    <m/>
    <m/>
    <m/>
    <m/>
    <m/>
    <m/>
    <m/>
    <m/>
    <m/>
    <m/>
    <m/>
    <m/>
  </r>
  <r>
    <x v="2"/>
    <x v="0"/>
    <x v="19"/>
    <x v="10"/>
    <m/>
    <m/>
    <m/>
    <m/>
    <m/>
    <m/>
    <m/>
    <m/>
    <m/>
    <m/>
    <m/>
    <m/>
    <m/>
    <m/>
    <m/>
    <m/>
    <m/>
    <m/>
    <m/>
    <m/>
    <m/>
    <m/>
    <m/>
    <m/>
    <m/>
    <m/>
    <m/>
    <m/>
    <m/>
    <m/>
    <m/>
  </r>
  <r>
    <x v="2"/>
    <x v="1"/>
    <x v="20"/>
    <x v="10"/>
    <m/>
    <m/>
    <m/>
    <m/>
    <m/>
    <m/>
    <m/>
    <m/>
    <m/>
    <m/>
    <m/>
    <m/>
    <m/>
    <m/>
    <m/>
    <m/>
    <m/>
    <m/>
    <m/>
    <m/>
    <m/>
    <m/>
    <m/>
    <m/>
    <m/>
    <m/>
    <m/>
    <m/>
    <m/>
    <m/>
    <m/>
  </r>
  <r>
    <x v="2"/>
    <x v="1"/>
    <x v="21"/>
    <x v="10"/>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E6A97E3-1E1C-4A1F-BF86-C0B741233578}" name="PivotTable2" cacheId="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2:E16" firstHeaderRow="1" firstDataRow="2" firstDataCol="1"/>
  <pivotFields count="36">
    <pivotField axis="axisCol" showAll="0">
      <items count="4">
        <item x="0"/>
        <item x="1"/>
        <item x="2"/>
        <item t="default"/>
      </items>
    </pivotField>
    <pivotField showAll="0">
      <items count="14">
        <item h="1" m="1" x="11"/>
        <item h="1" m="1" x="5"/>
        <item h="1" m="1" x="12"/>
        <item h="1" m="1" x="2"/>
        <item h="1" m="1" x="6"/>
        <item h="1" m="1" x="7"/>
        <item h="1" m="1" x="3"/>
        <item h="1" m="1" x="8"/>
        <item h="1" m="1" x="10"/>
        <item h="1" m="1" x="9"/>
        <item h="1" m="1" x="4"/>
        <item h="1" x="0"/>
        <item x="1"/>
        <item t="default"/>
      </items>
    </pivotField>
    <pivotField axis="axisRow" showAll="0">
      <items count="61">
        <item m="1" x="48"/>
        <item m="1" x="23"/>
        <item m="1" x="35"/>
        <item m="1" x="30"/>
        <item m="1" x="24"/>
        <item m="1" x="22"/>
        <item m="1" x="38"/>
        <item m="1" x="28"/>
        <item m="1" x="26"/>
        <item m="1" x="56"/>
        <item m="1" x="41"/>
        <item m="1" x="55"/>
        <item m="1" x="27"/>
        <item m="1" x="36"/>
        <item m="1" x="50"/>
        <item m="1" x="43"/>
        <item m="1" x="45"/>
        <item m="1" x="58"/>
        <item m="1" x="34"/>
        <item m="1" x="59"/>
        <item m="1" x="57"/>
        <item m="1" x="53"/>
        <item m="1" x="40"/>
        <item m="1" x="33"/>
        <item m="1" x="47"/>
        <item m="1" x="42"/>
        <item m="1" x="29"/>
        <item m="1" x="51"/>
        <item m="1" x="44"/>
        <item m="1" x="37"/>
        <item m="1" x="31"/>
        <item m="1" x="25"/>
        <item m="1" x="52"/>
        <item m="1" x="32"/>
        <item m="1" x="46"/>
        <item m="1" x="54"/>
        <item m="1" x="49"/>
        <item m="1" x="39"/>
        <item x="0"/>
        <item x="1"/>
        <item x="2"/>
        <item x="3"/>
        <item x="4"/>
        <item x="5"/>
        <item x="6"/>
        <item x="7"/>
        <item x="8"/>
        <item x="9"/>
        <item x="10"/>
        <item x="11"/>
        <item x="12"/>
        <item x="13"/>
        <item x="14"/>
        <item x="15"/>
        <item x="16"/>
        <item x="17"/>
        <item x="18"/>
        <item x="19"/>
        <item x="20"/>
        <item x="21"/>
        <item t="default"/>
      </items>
    </pivotField>
    <pivotField showAll="0">
      <items count="13">
        <item x="6"/>
        <item x="4"/>
        <item x="10"/>
        <item x="7"/>
        <item x="11"/>
        <item x="2"/>
        <item x="9"/>
        <item x="8"/>
        <item x="1"/>
        <item x="5"/>
        <item x="3"/>
        <item x="0"/>
        <item t="default"/>
      </items>
    </pivotField>
    <pivotField dataField="1"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3">
    <i>
      <x v="39"/>
    </i>
    <i>
      <x v="42"/>
    </i>
    <i>
      <x v="47"/>
    </i>
    <i>
      <x v="48"/>
    </i>
    <i>
      <x v="49"/>
    </i>
    <i>
      <x v="50"/>
    </i>
    <i>
      <x v="51"/>
    </i>
    <i>
      <x v="52"/>
    </i>
    <i>
      <x v="55"/>
    </i>
    <i>
      <x v="56"/>
    </i>
    <i>
      <x v="58"/>
    </i>
    <i>
      <x v="59"/>
    </i>
    <i t="grand">
      <x/>
    </i>
  </rowItems>
  <colFields count="1">
    <field x="0"/>
  </colFields>
  <colItems count="4">
    <i>
      <x/>
    </i>
    <i>
      <x v="1"/>
    </i>
    <i>
      <x v="2"/>
    </i>
    <i t="grand">
      <x/>
    </i>
  </colItems>
  <dataFields count="1">
    <dataField name="Sum of DAK Fisik Reguler" fld="4" baseField="0" baseItem="0" numFmtId="164"/>
  </dataFields>
  <formats count="1">
    <format dxfId="120">
      <pivotArea outline="0" collapsedLevelsAreSubtotals="1" fieldPosition="0"/>
    </format>
  </formats>
  <chartFormats count="3">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 chart="3"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1951F1-6810-484C-97D4-0D27482CA11F}" name="PivotTable3" cacheId="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E17" firstHeaderRow="1" firstDataRow="2" firstDataCol="1"/>
  <pivotFields count="36">
    <pivotField axis="axisCol" showAll="0">
      <items count="4">
        <item x="0"/>
        <item x="1"/>
        <item x="2"/>
        <item t="default"/>
      </items>
    </pivotField>
    <pivotField showAll="0">
      <items count="14">
        <item h="1" m="1" x="11"/>
        <item h="1" m="1" x="5"/>
        <item h="1" m="1" x="12"/>
        <item h="1" m="1" x="2"/>
        <item h="1" m="1" x="6"/>
        <item h="1" m="1" x="7"/>
        <item h="1" m="1" x="3"/>
        <item h="1" m="1" x="8"/>
        <item h="1" m="1" x="10"/>
        <item h="1" m="1" x="9"/>
        <item h="1" m="1" x="4"/>
        <item h="1" x="0"/>
        <item x="1"/>
        <item t="default"/>
      </items>
    </pivotField>
    <pivotField axis="axisRow" showAll="0">
      <items count="61">
        <item m="1" x="48"/>
        <item m="1" x="23"/>
        <item m="1" x="35"/>
        <item m="1" x="30"/>
        <item m="1" x="24"/>
        <item m="1" x="22"/>
        <item m="1" x="38"/>
        <item m="1" x="28"/>
        <item m="1" x="26"/>
        <item m="1" x="56"/>
        <item m="1" x="41"/>
        <item m="1" x="55"/>
        <item m="1" x="27"/>
        <item m="1" x="36"/>
        <item m="1" x="50"/>
        <item m="1" x="43"/>
        <item m="1" x="45"/>
        <item m="1" x="58"/>
        <item m="1" x="34"/>
        <item m="1" x="59"/>
        <item m="1" x="57"/>
        <item m="1" x="53"/>
        <item m="1" x="40"/>
        <item m="1" x="33"/>
        <item m="1" x="47"/>
        <item m="1" x="42"/>
        <item m="1" x="29"/>
        <item m="1" x="51"/>
        <item m="1" x="44"/>
        <item m="1" x="37"/>
        <item m="1" x="31"/>
        <item m="1" x="25"/>
        <item m="1" x="52"/>
        <item m="1" x="32"/>
        <item m="1" x="46"/>
        <item m="1" x="54"/>
        <item m="1" x="49"/>
        <item m="1" x="39"/>
        <item x="0"/>
        <item x="1"/>
        <item x="2"/>
        <item x="3"/>
        <item x="4"/>
        <item x="5"/>
        <item x="6"/>
        <item x="7"/>
        <item x="8"/>
        <item x="9"/>
        <item x="10"/>
        <item x="11"/>
        <item x="12"/>
        <item x="13"/>
        <item x="14"/>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dataField="1"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3">
    <i>
      <x v="39"/>
    </i>
    <i>
      <x v="42"/>
    </i>
    <i>
      <x v="47"/>
    </i>
    <i>
      <x v="48"/>
    </i>
    <i>
      <x v="49"/>
    </i>
    <i>
      <x v="50"/>
    </i>
    <i>
      <x v="51"/>
    </i>
    <i>
      <x v="52"/>
    </i>
    <i>
      <x v="55"/>
    </i>
    <i>
      <x v="56"/>
    </i>
    <i>
      <x v="58"/>
    </i>
    <i>
      <x v="59"/>
    </i>
    <i t="grand">
      <x/>
    </i>
  </rowItems>
  <colFields count="1">
    <field x="0"/>
  </colFields>
  <colItems count="4">
    <i>
      <x/>
    </i>
    <i>
      <x v="1"/>
    </i>
    <i>
      <x v="2"/>
    </i>
    <i t="grand">
      <x/>
    </i>
  </colItems>
  <dataFields count="1">
    <dataField name="Sum of DAK Fisik Penugasan" fld="5" baseField="0" baseItem="0" numFmtId="164"/>
  </dataFields>
  <formats count="1">
    <format dxfId="119">
      <pivotArea outline="0" collapsedLevelsAreSubtotals="1" fieldPosition="0"/>
    </format>
  </formats>
  <chartFormats count="3">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 chart="3"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3F3D71-28D4-48AB-A704-5A9E76B89C70}" name="PivotTable4" cacheId="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17" firstHeaderRow="1" firstDataRow="2" firstDataCol="1"/>
  <pivotFields count="36">
    <pivotField axis="axisCol" showAll="0">
      <items count="4">
        <item x="0"/>
        <item x="1"/>
        <item x="2"/>
        <item t="default"/>
      </items>
    </pivotField>
    <pivotField showAll="0">
      <items count="14">
        <item h="1" m="1" x="11"/>
        <item h="1" m="1" x="5"/>
        <item h="1" m="1" x="12"/>
        <item h="1" m="1" x="2"/>
        <item h="1" m="1" x="6"/>
        <item h="1" m="1" x="7"/>
        <item h="1" m="1" x="3"/>
        <item h="1" m="1" x="8"/>
        <item h="1" m="1" x="10"/>
        <item h="1" m="1" x="9"/>
        <item h="1" m="1" x="4"/>
        <item h="1" x="0"/>
        <item x="1"/>
        <item t="default"/>
      </items>
    </pivotField>
    <pivotField axis="axisRow" showAll="0">
      <items count="61">
        <item m="1" x="48"/>
        <item m="1" x="23"/>
        <item m="1" x="35"/>
        <item m="1" x="30"/>
        <item m="1" x="24"/>
        <item m="1" x="22"/>
        <item m="1" x="38"/>
        <item m="1" x="28"/>
        <item m="1" x="26"/>
        <item m="1" x="56"/>
        <item m="1" x="41"/>
        <item m="1" x="55"/>
        <item m="1" x="27"/>
        <item m="1" x="36"/>
        <item m="1" x="50"/>
        <item m="1" x="43"/>
        <item m="1" x="45"/>
        <item m="1" x="58"/>
        <item m="1" x="34"/>
        <item m="1" x="59"/>
        <item m="1" x="57"/>
        <item m="1" x="53"/>
        <item m="1" x="40"/>
        <item m="1" x="33"/>
        <item m="1" x="47"/>
        <item m="1" x="42"/>
        <item m="1" x="29"/>
        <item m="1" x="51"/>
        <item m="1" x="44"/>
        <item m="1" x="37"/>
        <item m="1" x="31"/>
        <item m="1" x="25"/>
        <item m="1" x="52"/>
        <item m="1" x="32"/>
        <item m="1" x="46"/>
        <item m="1" x="54"/>
        <item m="1" x="49"/>
        <item m="1" x="39"/>
        <item x="0"/>
        <item x="1"/>
        <item x="2"/>
        <item x="3"/>
        <item x="4"/>
        <item x="5"/>
        <item x="6"/>
        <item x="7"/>
        <item x="8"/>
        <item x="9"/>
        <item x="10"/>
        <item x="11"/>
        <item x="12"/>
        <item x="13"/>
        <item x="14"/>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dataField="1"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3">
    <i>
      <x v="39"/>
    </i>
    <i>
      <x v="42"/>
    </i>
    <i>
      <x v="47"/>
    </i>
    <i>
      <x v="48"/>
    </i>
    <i>
      <x v="49"/>
    </i>
    <i>
      <x v="50"/>
    </i>
    <i>
      <x v="51"/>
    </i>
    <i>
      <x v="52"/>
    </i>
    <i>
      <x v="55"/>
    </i>
    <i>
      <x v="56"/>
    </i>
    <i>
      <x v="58"/>
    </i>
    <i>
      <x v="59"/>
    </i>
    <i t="grand">
      <x/>
    </i>
  </rowItems>
  <colFields count="1">
    <field x="0"/>
  </colFields>
  <colItems count="4">
    <i>
      <x/>
    </i>
    <i>
      <x v="1"/>
    </i>
    <i>
      <x v="2"/>
    </i>
    <i t="grand">
      <x/>
    </i>
  </colItems>
  <dataFields count="1">
    <dataField name="Sum of DAK Fisik Afirmasi" fld="6" baseField="0" baseItem="0" numFmtId="164"/>
  </dataFields>
  <formats count="1">
    <format dxfId="118">
      <pivotArea outline="0" collapsedLevelsAreSubtotals="1" fieldPosition="0"/>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1AE5319-93F7-45D2-A116-E5150F9F5A40}" name="PivotTable5" cacheId="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E17" firstHeaderRow="1" firstDataRow="2" firstDataCol="1"/>
  <pivotFields count="36">
    <pivotField axis="axisCol" showAll="0">
      <items count="4">
        <item x="0"/>
        <item x="1"/>
        <item x="2"/>
        <item t="default"/>
      </items>
    </pivotField>
    <pivotField showAll="0">
      <items count="14">
        <item h="1" m="1" x="11"/>
        <item h="1" m="1" x="5"/>
        <item h="1" m="1" x="12"/>
        <item h="1" m="1" x="2"/>
        <item h="1" m="1" x="6"/>
        <item h="1" m="1" x="7"/>
        <item h="1" m="1" x="3"/>
        <item h="1" m="1" x="8"/>
        <item h="1" m="1" x="10"/>
        <item h="1" m="1" x="9"/>
        <item h="1" m="1" x="4"/>
        <item h="1" x="0"/>
        <item x="1"/>
        <item t="default"/>
      </items>
    </pivotField>
    <pivotField axis="axisRow" showAll="0">
      <items count="61">
        <item m="1" x="48"/>
        <item m="1" x="23"/>
        <item m="1" x="35"/>
        <item m="1" x="30"/>
        <item m="1" x="24"/>
        <item m="1" x="22"/>
        <item m="1" x="38"/>
        <item m="1" x="28"/>
        <item m="1" x="26"/>
        <item m="1" x="56"/>
        <item m="1" x="41"/>
        <item m="1" x="55"/>
        <item m="1" x="27"/>
        <item m="1" x="36"/>
        <item m="1" x="50"/>
        <item m="1" x="43"/>
        <item m="1" x="45"/>
        <item m="1" x="58"/>
        <item m="1" x="34"/>
        <item m="1" x="59"/>
        <item m="1" x="57"/>
        <item m="1" x="53"/>
        <item m="1" x="40"/>
        <item m="1" x="33"/>
        <item m="1" x="47"/>
        <item m="1" x="42"/>
        <item m="1" x="29"/>
        <item m="1" x="51"/>
        <item m="1" x="44"/>
        <item m="1" x="37"/>
        <item m="1" x="31"/>
        <item m="1" x="25"/>
        <item m="1" x="52"/>
        <item m="1" x="32"/>
        <item m="1" x="46"/>
        <item m="1" x="54"/>
        <item m="1" x="49"/>
        <item m="1" x="39"/>
        <item x="0"/>
        <item x="1"/>
        <item x="2"/>
        <item x="3"/>
        <item x="4"/>
        <item x="5"/>
        <item x="6"/>
        <item x="7"/>
        <item x="8"/>
        <item x="9"/>
        <item x="10"/>
        <item x="11"/>
        <item x="12"/>
        <item x="13"/>
        <item x="14"/>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showAll="0"/>
    <pivotField dataField="1"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3">
    <i>
      <x v="39"/>
    </i>
    <i>
      <x v="42"/>
    </i>
    <i>
      <x v="47"/>
    </i>
    <i>
      <x v="48"/>
    </i>
    <i>
      <x v="49"/>
    </i>
    <i>
      <x v="50"/>
    </i>
    <i>
      <x v="51"/>
    </i>
    <i>
      <x v="52"/>
    </i>
    <i>
      <x v="55"/>
    </i>
    <i>
      <x v="56"/>
    </i>
    <i>
      <x v="58"/>
    </i>
    <i>
      <x v="59"/>
    </i>
    <i t="grand">
      <x/>
    </i>
  </rowItems>
  <colFields count="1">
    <field x="0"/>
  </colFields>
  <colItems count="4">
    <i>
      <x/>
    </i>
    <i>
      <x v="1"/>
    </i>
    <i>
      <x v="2"/>
    </i>
    <i t="grand">
      <x/>
    </i>
  </colItems>
  <dataFields count="1">
    <dataField name="Sum of DAK Non Fisik" fld="7" baseField="0" baseItem="0" numFmtId="164"/>
  </dataFields>
  <formats count="1">
    <format dxfId="117">
      <pivotArea outline="0" collapsedLevelsAreSubtotals="1" fieldPosition="0"/>
    </format>
  </formats>
  <chartFormats count="3">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 chart="3"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995E50F-C2DA-4CEC-8E6F-4FBAB96519A7}" name="PivotTable6" cacheId="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17" firstHeaderRow="1" firstDataRow="2" firstDataCol="1"/>
  <pivotFields count="36">
    <pivotField axis="axisCol" showAll="0">
      <items count="4">
        <item x="0"/>
        <item x="1"/>
        <item x="2"/>
        <item t="default"/>
      </items>
    </pivotField>
    <pivotField showAll="0">
      <items count="14">
        <item h="1" m="1" x="11"/>
        <item h="1" m="1" x="5"/>
        <item h="1" m="1" x="12"/>
        <item h="1" m="1" x="2"/>
        <item h="1" m="1" x="6"/>
        <item h="1" m="1" x="7"/>
        <item h="1" m="1" x="3"/>
        <item h="1" m="1" x="8"/>
        <item h="1" m="1" x="10"/>
        <item h="1" m="1" x="9"/>
        <item h="1" m="1" x="4"/>
        <item h="1" x="0"/>
        <item x="1"/>
        <item t="default"/>
      </items>
    </pivotField>
    <pivotField axis="axisRow" showAll="0">
      <items count="61">
        <item m="1" x="48"/>
        <item m="1" x="23"/>
        <item m="1" x="35"/>
        <item m="1" x="30"/>
        <item m="1" x="24"/>
        <item m="1" x="22"/>
        <item m="1" x="38"/>
        <item m="1" x="28"/>
        <item m="1" x="26"/>
        <item m="1" x="56"/>
        <item m="1" x="41"/>
        <item m="1" x="55"/>
        <item m="1" x="27"/>
        <item m="1" x="36"/>
        <item m="1" x="50"/>
        <item m="1" x="43"/>
        <item m="1" x="45"/>
        <item m="1" x="58"/>
        <item m="1" x="34"/>
        <item m="1" x="59"/>
        <item m="1" x="57"/>
        <item m="1" x="53"/>
        <item m="1" x="40"/>
        <item m="1" x="33"/>
        <item m="1" x="47"/>
        <item m="1" x="42"/>
        <item m="1" x="29"/>
        <item m="1" x="51"/>
        <item m="1" x="44"/>
        <item m="1" x="37"/>
        <item m="1" x="31"/>
        <item m="1" x="25"/>
        <item m="1" x="52"/>
        <item m="1" x="32"/>
        <item m="1" x="46"/>
        <item m="1" x="54"/>
        <item m="1" x="49"/>
        <item m="1" x="39"/>
        <item x="0"/>
        <item x="1"/>
        <item x="2"/>
        <item x="3"/>
        <item x="4"/>
        <item x="5"/>
        <item x="6"/>
        <item x="7"/>
        <item x="8"/>
        <item x="9"/>
        <item x="10"/>
        <item x="11"/>
        <item x="12"/>
        <item x="13"/>
        <item x="14"/>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dataField="1"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3">
    <i>
      <x v="39"/>
    </i>
    <i>
      <x v="42"/>
    </i>
    <i>
      <x v="47"/>
    </i>
    <i>
      <x v="48"/>
    </i>
    <i>
      <x v="49"/>
    </i>
    <i>
      <x v="50"/>
    </i>
    <i>
      <x v="51"/>
    </i>
    <i>
      <x v="52"/>
    </i>
    <i>
      <x v="55"/>
    </i>
    <i>
      <x v="56"/>
    </i>
    <i>
      <x v="58"/>
    </i>
    <i>
      <x v="59"/>
    </i>
    <i t="grand">
      <x/>
    </i>
  </rowItems>
  <colFields count="1">
    <field x="0"/>
  </colFields>
  <colItems count="4">
    <i>
      <x/>
    </i>
    <i>
      <x v="1"/>
    </i>
    <i>
      <x v="2"/>
    </i>
    <i t="grand">
      <x/>
    </i>
  </colItems>
  <dataFields count="1">
    <dataField name="Sum of DAU" fld="8" baseField="0" baseItem="0" numFmtId="164"/>
  </dataFields>
  <formats count="1">
    <format dxfId="116">
      <pivotArea outline="0" collapsedLevelsAreSubtotals="1" fieldPosition="0"/>
    </format>
  </formats>
  <chartFormats count="4">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pivotArea type="data" outline="0" fieldPosition="0">
        <references count="3">
          <reference field="4294967294" count="1" selected="0">
            <x v="0"/>
          </reference>
          <reference field="0" count="1" selected="0">
            <x v="0"/>
          </reference>
          <reference field="2" count="1" selected="0">
            <x v="27"/>
          </reference>
        </references>
      </pivotArea>
    </chartFormat>
    <chartFormat chart="2" format="7"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F09E8BF-1FFF-4174-A13E-A286BFA64E73}" name="PivotTable3" cacheId="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17" firstHeaderRow="1" firstDataRow="2" firstDataCol="1"/>
  <pivotFields count="36">
    <pivotField axis="axisCol" showAll="0">
      <items count="4">
        <item x="0"/>
        <item x="1"/>
        <item x="2"/>
        <item t="default"/>
      </items>
    </pivotField>
    <pivotField showAll="0">
      <items count="14">
        <item h="1" m="1" x="11"/>
        <item h="1" m="1" x="5"/>
        <item h="1" m="1" x="12"/>
        <item h="1" m="1" x="2"/>
        <item h="1" m="1" x="6"/>
        <item h="1" m="1" x="7"/>
        <item h="1" m="1" x="3"/>
        <item h="1" m="1" x="8"/>
        <item h="1" m="1" x="10"/>
        <item h="1" m="1" x="9"/>
        <item h="1" m="1" x="4"/>
        <item h="1" x="0"/>
        <item x="1"/>
        <item t="default"/>
      </items>
    </pivotField>
    <pivotField axis="axisRow" showAll="0">
      <items count="61">
        <item m="1" x="48"/>
        <item m="1" x="23"/>
        <item m="1" x="35"/>
        <item m="1" x="30"/>
        <item m="1" x="24"/>
        <item m="1" x="22"/>
        <item m="1" x="38"/>
        <item m="1" x="28"/>
        <item m="1" x="26"/>
        <item m="1" x="56"/>
        <item m="1" x="41"/>
        <item m="1" x="55"/>
        <item m="1" x="27"/>
        <item m="1" x="36"/>
        <item m="1" x="50"/>
        <item m="1" x="43"/>
        <item m="1" x="45"/>
        <item m="1" x="58"/>
        <item m="1" x="34"/>
        <item m="1" x="59"/>
        <item m="1" x="57"/>
        <item m="1" x="53"/>
        <item m="1" x="40"/>
        <item m="1" x="33"/>
        <item m="1" x="47"/>
        <item m="1" x="42"/>
        <item m="1" x="29"/>
        <item m="1" x="51"/>
        <item m="1" x="44"/>
        <item m="1" x="37"/>
        <item m="1" x="31"/>
        <item m="1" x="25"/>
        <item m="1" x="52"/>
        <item m="1" x="32"/>
        <item m="1" x="46"/>
        <item m="1" x="54"/>
        <item m="1" x="49"/>
        <item m="1" x="39"/>
        <item x="0"/>
        <item x="1"/>
        <item x="2"/>
        <item x="3"/>
        <item x="4"/>
        <item x="5"/>
        <item x="6"/>
        <item x="7"/>
        <item x="8"/>
        <item x="9"/>
        <item x="10"/>
        <item x="11"/>
        <item x="12"/>
        <item x="13"/>
        <item x="14"/>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dataField="1"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3">
    <i>
      <x v="39"/>
    </i>
    <i>
      <x v="42"/>
    </i>
    <i>
      <x v="47"/>
    </i>
    <i>
      <x v="48"/>
    </i>
    <i>
      <x v="49"/>
    </i>
    <i>
      <x v="50"/>
    </i>
    <i>
      <x v="51"/>
    </i>
    <i>
      <x v="52"/>
    </i>
    <i>
      <x v="55"/>
    </i>
    <i>
      <x v="56"/>
    </i>
    <i>
      <x v="58"/>
    </i>
    <i>
      <x v="59"/>
    </i>
    <i t="grand">
      <x/>
    </i>
  </rowItems>
  <colFields count="1">
    <field x="0"/>
  </colFields>
  <colItems count="4">
    <i>
      <x/>
    </i>
    <i>
      <x v="1"/>
    </i>
    <i>
      <x v="2"/>
    </i>
    <i t="grand">
      <x/>
    </i>
  </colItems>
  <dataFields count="1">
    <dataField name="Sum of DID" fld="9" baseField="0" baseItem="0" numFmtId="164"/>
  </dataFields>
  <formats count="1">
    <format dxfId="115">
      <pivotArea outline="0" collapsedLevelsAreSubtotals="1" fieldPosition="0"/>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4FDDEF7-A1F0-48C0-9ACE-654294857B08}" name="PivotTable4" cacheId="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17" firstHeaderRow="1" firstDataRow="2" firstDataCol="1"/>
  <pivotFields count="36">
    <pivotField axis="axisCol" showAll="0">
      <items count="4">
        <item x="0"/>
        <item x="1"/>
        <item x="2"/>
        <item t="default"/>
      </items>
    </pivotField>
    <pivotField showAll="0">
      <items count="14">
        <item h="1" m="1" x="11"/>
        <item h="1" m="1" x="5"/>
        <item h="1" m="1" x="12"/>
        <item h="1" m="1" x="2"/>
        <item h="1" m="1" x="6"/>
        <item h="1" m="1" x="7"/>
        <item h="1" m="1" x="3"/>
        <item h="1" m="1" x="8"/>
        <item h="1" m="1" x="10"/>
        <item h="1" m="1" x="9"/>
        <item h="1" m="1" x="4"/>
        <item h="1" x="0"/>
        <item x="1"/>
        <item t="default"/>
      </items>
    </pivotField>
    <pivotField axis="axisRow" showAll="0">
      <items count="61">
        <item m="1" x="48"/>
        <item m="1" x="23"/>
        <item m="1" x="35"/>
        <item m="1" x="30"/>
        <item m="1" x="24"/>
        <item m="1" x="22"/>
        <item m="1" x="38"/>
        <item m="1" x="28"/>
        <item m="1" x="26"/>
        <item m="1" x="56"/>
        <item m="1" x="41"/>
        <item m="1" x="55"/>
        <item m="1" x="27"/>
        <item m="1" x="36"/>
        <item m="1" x="50"/>
        <item m="1" x="43"/>
        <item m="1" x="45"/>
        <item m="1" x="58"/>
        <item m="1" x="34"/>
        <item m="1" x="59"/>
        <item m="1" x="57"/>
        <item m="1" x="53"/>
        <item m="1" x="40"/>
        <item m="1" x="33"/>
        <item m="1" x="47"/>
        <item m="1" x="42"/>
        <item m="1" x="29"/>
        <item m="1" x="51"/>
        <item m="1" x="44"/>
        <item m="1" x="37"/>
        <item m="1" x="31"/>
        <item m="1" x="25"/>
        <item m="1" x="52"/>
        <item m="1" x="32"/>
        <item m="1" x="46"/>
        <item m="1" x="54"/>
        <item m="1" x="49"/>
        <item m="1" x="39"/>
        <item x="0"/>
        <item x="1"/>
        <item x="2"/>
        <item x="3"/>
        <item x="4"/>
        <item x="5"/>
        <item x="6"/>
        <item x="7"/>
        <item x="8"/>
        <item x="9"/>
        <item x="10"/>
        <item x="11"/>
        <item x="12"/>
        <item x="13"/>
        <item x="14"/>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3">
    <i>
      <x v="39"/>
    </i>
    <i>
      <x v="42"/>
    </i>
    <i>
      <x v="47"/>
    </i>
    <i>
      <x v="48"/>
    </i>
    <i>
      <x v="49"/>
    </i>
    <i>
      <x v="50"/>
    </i>
    <i>
      <x v="51"/>
    </i>
    <i>
      <x v="52"/>
    </i>
    <i>
      <x v="55"/>
    </i>
    <i>
      <x v="56"/>
    </i>
    <i>
      <x v="58"/>
    </i>
    <i>
      <x v="59"/>
    </i>
    <i t="grand">
      <x/>
    </i>
  </rowItems>
  <colFields count="1">
    <field x="0"/>
  </colFields>
  <colItems count="4">
    <i>
      <x/>
    </i>
    <i>
      <x v="1"/>
    </i>
    <i>
      <x v="2"/>
    </i>
    <i t="grand">
      <x/>
    </i>
  </colItems>
  <dataFields count="1">
    <dataField name="Sum of Dana Desa" fld="10" baseField="0" baseItem="0" numFmtId="164"/>
  </dataFields>
  <formats count="2">
    <format dxfId="114">
      <pivotArea outline="0" collapsedLevelsAreSubtotals="1" fieldPosition="0"/>
    </format>
    <format dxfId="113">
      <pivotArea dataOnly="0" labelOnly="1" outline="0" axis="axisValues" fieldPosition="0"/>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D74E0E4-8B7D-4C96-B682-D04408FCEDDD}" name="PivotTable1" cacheId="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AJ3:AN17" firstHeaderRow="1" firstDataRow="2" firstDataCol="1"/>
  <pivotFields count="36">
    <pivotField axis="axisCol" showAll="0">
      <items count="4">
        <item x="0"/>
        <item x="1"/>
        <item x="2"/>
        <item t="default"/>
      </items>
    </pivotField>
    <pivotField showAll="0">
      <items count="14">
        <item h="1" m="1" x="11"/>
        <item h="1" m="1" x="5"/>
        <item h="1" m="1" x="12"/>
        <item h="1" m="1" x="2"/>
        <item h="1" m="1" x="6"/>
        <item h="1" m="1" x="7"/>
        <item h="1" m="1" x="3"/>
        <item h="1" m="1" x="8"/>
        <item h="1" m="1" x="10"/>
        <item h="1" m="1" x="9"/>
        <item h="1" m="1" x="4"/>
        <item h="1" x="0"/>
        <item x="1"/>
        <item t="default"/>
      </items>
    </pivotField>
    <pivotField axis="axisRow" showAll="0">
      <items count="61">
        <item m="1" x="48"/>
        <item m="1" x="23"/>
        <item m="1" x="35"/>
        <item m="1" x="30"/>
        <item m="1" x="24"/>
        <item m="1" x="22"/>
        <item m="1" x="38"/>
        <item m="1" x="28"/>
        <item m="1" x="26"/>
        <item m="1" x="56"/>
        <item m="1" x="41"/>
        <item m="1" x="55"/>
        <item m="1" x="27"/>
        <item m="1" x="36"/>
        <item m="1" x="50"/>
        <item m="1" x="43"/>
        <item m="1" x="45"/>
        <item m="1" x="58"/>
        <item m="1" x="34"/>
        <item m="1" x="59"/>
        <item m="1" x="57"/>
        <item m="1" x="53"/>
        <item m="1" x="40"/>
        <item m="1" x="33"/>
        <item m="1" x="47"/>
        <item m="1" x="42"/>
        <item m="1" x="29"/>
        <item m="1" x="51"/>
        <item m="1" x="44"/>
        <item m="1" x="37"/>
        <item m="1" x="31"/>
        <item m="1" x="25"/>
        <item m="1" x="52"/>
        <item m="1" x="32"/>
        <item m="1" x="46"/>
        <item m="1" x="54"/>
        <item m="1" x="49"/>
        <item m="1" x="39"/>
        <item x="0"/>
        <item x="1"/>
        <item x="2"/>
        <item x="3"/>
        <item x="4"/>
        <item x="5"/>
        <item x="6"/>
        <item x="7"/>
        <item x="8"/>
        <item x="9"/>
        <item x="10"/>
        <item x="11"/>
        <item x="12"/>
        <item x="13"/>
        <item x="14"/>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dataField="1" showAll="0"/>
    <pivotField dragToRow="0" dragToCol="0" dragToPage="0" showAll="0" defaultSubtotal="0"/>
  </pivotFields>
  <rowFields count="1">
    <field x="2"/>
  </rowFields>
  <rowItems count="13">
    <i>
      <x v="39"/>
    </i>
    <i>
      <x v="42"/>
    </i>
    <i>
      <x v="47"/>
    </i>
    <i>
      <x v="48"/>
    </i>
    <i>
      <x v="49"/>
    </i>
    <i>
      <x v="50"/>
    </i>
    <i>
      <x v="51"/>
    </i>
    <i>
      <x v="52"/>
    </i>
    <i>
      <x v="55"/>
    </i>
    <i>
      <x v="56"/>
    </i>
    <i>
      <x v="58"/>
    </i>
    <i>
      <x v="59"/>
    </i>
    <i t="grand">
      <x/>
    </i>
  </rowItems>
  <colFields count="1">
    <field x="0"/>
  </colFields>
  <colItems count="4">
    <i>
      <x/>
    </i>
    <i>
      <x v="1"/>
    </i>
    <i>
      <x v="2"/>
    </i>
    <i t="grand">
      <x/>
    </i>
  </colItems>
  <dataFields count="1">
    <dataField name="Sum of DBH CHT" fld="34" baseField="2" baseItem="38"/>
  </dataFields>
  <formats count="1">
    <format dxfId="100">
      <pivotArea outline="0" collapsedLevelsAreSubtotals="1" fieldPosition="0"/>
    </format>
  </formats>
  <chartFormats count="3">
    <chartFormat chart="9" format="6" series="1">
      <pivotArea type="data" outline="0" fieldPosition="0">
        <references count="2">
          <reference field="4294967294" count="1" selected="0">
            <x v="0"/>
          </reference>
          <reference field="0" count="1" selected="0">
            <x v="0"/>
          </reference>
        </references>
      </pivotArea>
    </chartFormat>
    <chartFormat chart="9" format="7" series="1">
      <pivotArea type="data" outline="0" fieldPosition="0">
        <references count="2">
          <reference field="4294967294" count="1" selected="0">
            <x v="0"/>
          </reference>
          <reference field="0" count="1" selected="0">
            <x v="1"/>
          </reference>
        </references>
      </pivotArea>
    </chartFormat>
    <chartFormat chart="9" format="8"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725A062-3934-4028-9B2A-464470FB54B7}" name="PivotTable8" cacheId="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K3:O17" firstHeaderRow="1" firstDataRow="2" firstDataCol="1"/>
  <pivotFields count="36">
    <pivotField axis="axisCol" showAll="0">
      <items count="4">
        <item x="0"/>
        <item x="1"/>
        <item x="2"/>
        <item t="default"/>
      </items>
    </pivotField>
    <pivotField showAll="0">
      <items count="14">
        <item h="1" m="1" x="11"/>
        <item h="1" m="1" x="5"/>
        <item h="1" m="1" x="12"/>
        <item h="1" m="1" x="2"/>
        <item h="1" m="1" x="6"/>
        <item h="1" m="1" x="7"/>
        <item h="1" m="1" x="3"/>
        <item h="1" m="1" x="8"/>
        <item h="1" m="1" x="10"/>
        <item h="1" m="1" x="9"/>
        <item h="1" m="1" x="4"/>
        <item h="1" x="0"/>
        <item x="1"/>
        <item t="default"/>
      </items>
    </pivotField>
    <pivotField axis="axisRow" showAll="0">
      <items count="61">
        <item m="1" x="48"/>
        <item m="1" x="23"/>
        <item m="1" x="35"/>
        <item m="1" x="30"/>
        <item m="1" x="24"/>
        <item m="1" x="22"/>
        <item m="1" x="38"/>
        <item m="1" x="28"/>
        <item m="1" x="26"/>
        <item m="1" x="56"/>
        <item m="1" x="41"/>
        <item m="1" x="55"/>
        <item m="1" x="27"/>
        <item m="1" x="36"/>
        <item m="1" x="50"/>
        <item m="1" x="43"/>
        <item m="1" x="45"/>
        <item m="1" x="58"/>
        <item m="1" x="34"/>
        <item m="1" x="59"/>
        <item m="1" x="57"/>
        <item m="1" x="53"/>
        <item m="1" x="40"/>
        <item m="1" x="33"/>
        <item m="1" x="47"/>
        <item m="1" x="42"/>
        <item m="1" x="29"/>
        <item m="1" x="51"/>
        <item m="1" x="44"/>
        <item m="1" x="37"/>
        <item m="1" x="31"/>
        <item m="1" x="25"/>
        <item m="1" x="52"/>
        <item m="1" x="32"/>
        <item m="1" x="46"/>
        <item m="1" x="54"/>
        <item m="1" x="49"/>
        <item m="1" x="39"/>
        <item x="0"/>
        <item x="1"/>
        <item x="2"/>
        <item x="3"/>
        <item x="4"/>
        <item x="5"/>
        <item x="6"/>
        <item x="7"/>
        <item x="8"/>
        <item x="9"/>
        <item x="10"/>
        <item x="11"/>
        <item x="12"/>
        <item x="13"/>
        <item x="14"/>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dataField="1"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3">
    <i>
      <x v="39"/>
    </i>
    <i>
      <x v="42"/>
    </i>
    <i>
      <x v="47"/>
    </i>
    <i>
      <x v="48"/>
    </i>
    <i>
      <x v="49"/>
    </i>
    <i>
      <x v="50"/>
    </i>
    <i>
      <x v="51"/>
    </i>
    <i>
      <x v="52"/>
    </i>
    <i>
      <x v="55"/>
    </i>
    <i>
      <x v="56"/>
    </i>
    <i>
      <x v="58"/>
    </i>
    <i>
      <x v="59"/>
    </i>
    <i t="grand">
      <x/>
    </i>
  </rowItems>
  <colFields count="1">
    <field x="0"/>
  </colFields>
  <colItems count="4">
    <i>
      <x/>
    </i>
    <i>
      <x v="1"/>
    </i>
    <i>
      <x v="2"/>
    </i>
    <i t="grand">
      <x/>
    </i>
  </colItems>
  <dataFields count="1">
    <dataField name="Sum of DBH SDA Migas" fld="13" baseField="0" baseItem="0"/>
  </dataFields>
  <formats count="1">
    <format dxfId="105">
      <pivotArea outline="0" collapsedLevelsAreSubtotals="1" fieldPosition="0"/>
    </format>
  </formats>
  <chartFormats count="4">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pivotArea type="data" outline="0" fieldPosition="0">
        <references count="3">
          <reference field="4294967294" count="1" selected="0">
            <x v="0"/>
          </reference>
          <reference field="0" count="1" selected="0">
            <x v="1"/>
          </reference>
          <reference field="2" count="1" selected="0">
            <x v="3"/>
          </reference>
        </references>
      </pivotArea>
    </chartFormat>
    <chartFormat chart="6" format="7"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217AEAA-D7CD-47CC-B00C-EFD76C1DB66E}" name="PivotTable7" cacheId="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F3:J17" firstHeaderRow="1" firstDataRow="2" firstDataCol="1"/>
  <pivotFields count="36">
    <pivotField axis="axisCol" showAll="0">
      <items count="4">
        <item x="0"/>
        <item x="1"/>
        <item x="2"/>
        <item t="default"/>
      </items>
    </pivotField>
    <pivotField showAll="0">
      <items count="14">
        <item h="1" m="1" x="11"/>
        <item h="1" m="1" x="5"/>
        <item h="1" m="1" x="12"/>
        <item h="1" m="1" x="2"/>
        <item h="1" m="1" x="6"/>
        <item h="1" m="1" x="7"/>
        <item h="1" m="1" x="3"/>
        <item h="1" m="1" x="8"/>
        <item h="1" m="1" x="10"/>
        <item h="1" m="1" x="9"/>
        <item h="1" m="1" x="4"/>
        <item h="1" x="0"/>
        <item x="1"/>
        <item t="default"/>
      </items>
    </pivotField>
    <pivotField axis="axisRow" showAll="0">
      <items count="61">
        <item m="1" x="48"/>
        <item m="1" x="23"/>
        <item m="1" x="35"/>
        <item m="1" x="30"/>
        <item m="1" x="24"/>
        <item m="1" x="22"/>
        <item m="1" x="38"/>
        <item m="1" x="28"/>
        <item m="1" x="26"/>
        <item m="1" x="56"/>
        <item m="1" x="41"/>
        <item m="1" x="55"/>
        <item m="1" x="27"/>
        <item m="1" x="36"/>
        <item m="1" x="50"/>
        <item m="1" x="43"/>
        <item m="1" x="45"/>
        <item m="1" x="58"/>
        <item m="1" x="34"/>
        <item m="1" x="59"/>
        <item m="1" x="57"/>
        <item m="1" x="53"/>
        <item m="1" x="40"/>
        <item m="1" x="33"/>
        <item m="1" x="47"/>
        <item m="1" x="42"/>
        <item m="1" x="29"/>
        <item m="1" x="51"/>
        <item m="1" x="44"/>
        <item m="1" x="37"/>
        <item m="1" x="31"/>
        <item m="1" x="25"/>
        <item m="1" x="52"/>
        <item m="1" x="32"/>
        <item m="1" x="46"/>
        <item m="1" x="54"/>
        <item m="1" x="49"/>
        <item m="1" x="39"/>
        <item x="0"/>
        <item x="1"/>
        <item x="2"/>
        <item x="3"/>
        <item x="4"/>
        <item x="5"/>
        <item x="6"/>
        <item x="7"/>
        <item x="8"/>
        <item x="9"/>
        <item x="10"/>
        <item x="11"/>
        <item x="12"/>
        <item x="13"/>
        <item x="14"/>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dataField="1"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3">
    <i>
      <x v="39"/>
    </i>
    <i>
      <x v="42"/>
    </i>
    <i>
      <x v="47"/>
    </i>
    <i>
      <x v="48"/>
    </i>
    <i>
      <x v="49"/>
    </i>
    <i>
      <x v="50"/>
    </i>
    <i>
      <x v="51"/>
    </i>
    <i>
      <x v="52"/>
    </i>
    <i>
      <x v="55"/>
    </i>
    <i>
      <x v="56"/>
    </i>
    <i>
      <x v="58"/>
    </i>
    <i>
      <x v="59"/>
    </i>
    <i t="grand">
      <x/>
    </i>
  </rowItems>
  <colFields count="1">
    <field x="0"/>
  </colFields>
  <colItems count="4">
    <i>
      <x/>
    </i>
    <i>
      <x v="1"/>
    </i>
    <i>
      <x v="2"/>
    </i>
    <i t="grand">
      <x/>
    </i>
  </colItems>
  <dataFields count="1">
    <dataField name="Sum of DBH PBB" fld="12" baseField="0" baseItem="0"/>
  </dataFields>
  <formats count="1">
    <format dxfId="106">
      <pivotArea outline="0" collapsedLevelsAreSubtotals="1" fieldPosition="0"/>
    </format>
  </formats>
  <chartFormats count="3">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B671DE3-156C-451F-A85C-398EA98D5B8F}" name="PivotTable9" cacheId="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P3:T17" firstHeaderRow="1" firstDataRow="2" firstDataCol="1"/>
  <pivotFields count="36">
    <pivotField axis="axisCol" showAll="0">
      <items count="4">
        <item x="0"/>
        <item x="1"/>
        <item x="2"/>
        <item t="default"/>
      </items>
    </pivotField>
    <pivotField showAll="0">
      <items count="14">
        <item h="1" m="1" x="11"/>
        <item h="1" m="1" x="5"/>
        <item h="1" m="1" x="12"/>
        <item h="1" m="1" x="2"/>
        <item h="1" m="1" x="6"/>
        <item h="1" m="1" x="7"/>
        <item h="1" m="1" x="3"/>
        <item h="1" m="1" x="8"/>
        <item h="1" m="1" x="10"/>
        <item h="1" m="1" x="9"/>
        <item h="1" m="1" x="4"/>
        <item h="1" x="0"/>
        <item x="1"/>
        <item t="default"/>
      </items>
    </pivotField>
    <pivotField axis="axisRow" showAll="0">
      <items count="61">
        <item m="1" x="48"/>
        <item m="1" x="23"/>
        <item m="1" x="35"/>
        <item m="1" x="30"/>
        <item m="1" x="24"/>
        <item m="1" x="22"/>
        <item m="1" x="38"/>
        <item m="1" x="28"/>
        <item m="1" x="26"/>
        <item m="1" x="56"/>
        <item m="1" x="41"/>
        <item m="1" x="55"/>
        <item m="1" x="27"/>
        <item m="1" x="36"/>
        <item m="1" x="50"/>
        <item m="1" x="43"/>
        <item m="1" x="45"/>
        <item m="1" x="58"/>
        <item m="1" x="34"/>
        <item m="1" x="59"/>
        <item m="1" x="57"/>
        <item m="1" x="53"/>
        <item m="1" x="40"/>
        <item m="1" x="33"/>
        <item m="1" x="47"/>
        <item m="1" x="42"/>
        <item m="1" x="29"/>
        <item m="1" x="51"/>
        <item m="1" x="44"/>
        <item m="1" x="37"/>
        <item m="1" x="31"/>
        <item m="1" x="25"/>
        <item m="1" x="52"/>
        <item m="1" x="32"/>
        <item m="1" x="46"/>
        <item m="1" x="54"/>
        <item m="1" x="49"/>
        <item m="1" x="39"/>
        <item x="0"/>
        <item x="1"/>
        <item x="2"/>
        <item x="3"/>
        <item x="4"/>
        <item x="5"/>
        <item x="6"/>
        <item x="7"/>
        <item x="8"/>
        <item x="9"/>
        <item x="10"/>
        <item x="11"/>
        <item x="12"/>
        <item x="13"/>
        <item x="14"/>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dataField="1"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3">
    <i>
      <x v="39"/>
    </i>
    <i>
      <x v="42"/>
    </i>
    <i>
      <x v="47"/>
    </i>
    <i>
      <x v="48"/>
    </i>
    <i>
      <x v="49"/>
    </i>
    <i>
      <x v="50"/>
    </i>
    <i>
      <x v="51"/>
    </i>
    <i>
      <x v="52"/>
    </i>
    <i>
      <x v="55"/>
    </i>
    <i>
      <x v="56"/>
    </i>
    <i>
      <x v="58"/>
    </i>
    <i>
      <x v="59"/>
    </i>
    <i t="grand">
      <x/>
    </i>
  </rowItems>
  <colFields count="1">
    <field x="0"/>
  </colFields>
  <colItems count="4">
    <i>
      <x/>
    </i>
    <i>
      <x v="1"/>
    </i>
    <i>
      <x v="2"/>
    </i>
    <i t="grand">
      <x/>
    </i>
  </colItems>
  <dataFields count="1">
    <dataField name="Sum of DBH SDA Minerba" fld="14" baseField="0" baseItem="0"/>
  </dataFields>
  <formats count="1">
    <format dxfId="107">
      <pivotArea outline="0" collapsedLevelsAreSubtotals="1" fieldPosition="0"/>
    </format>
  </formats>
  <chartFormats count="3">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C8841F1-059C-4CD2-BA4F-4AC2F994C873}" name="PivotTable5" cacheId="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E17" firstHeaderRow="1" firstDataRow="2" firstDataCol="1"/>
  <pivotFields count="36">
    <pivotField axis="axisCol" showAll="0">
      <items count="4">
        <item x="0"/>
        <item x="1"/>
        <item x="2"/>
        <item t="default"/>
      </items>
    </pivotField>
    <pivotField showAll="0">
      <items count="14">
        <item h="1" m="1" x="11"/>
        <item h="1" m="1" x="5"/>
        <item h="1" m="1" x="12"/>
        <item h="1" m="1" x="2"/>
        <item h="1" m="1" x="6"/>
        <item h="1" m="1" x="7"/>
        <item h="1" m="1" x="3"/>
        <item h="1" m="1" x="8"/>
        <item h="1" m="1" x="10"/>
        <item h="1" m="1" x="9"/>
        <item h="1" m="1" x="4"/>
        <item h="1" x="0"/>
        <item x="1"/>
        <item t="default"/>
      </items>
    </pivotField>
    <pivotField axis="axisRow" showAll="0">
      <items count="61">
        <item m="1" x="48"/>
        <item m="1" x="23"/>
        <item m="1" x="35"/>
        <item m="1" x="30"/>
        <item m="1" x="24"/>
        <item m="1" x="22"/>
        <item m="1" x="38"/>
        <item m="1" x="28"/>
        <item m="1" x="26"/>
        <item m="1" x="56"/>
        <item m="1" x="41"/>
        <item m="1" x="55"/>
        <item m="1" x="27"/>
        <item m="1" x="36"/>
        <item m="1" x="50"/>
        <item m="1" x="43"/>
        <item m="1" x="45"/>
        <item m="1" x="58"/>
        <item m="1" x="34"/>
        <item m="1" x="59"/>
        <item m="1" x="57"/>
        <item m="1" x="53"/>
        <item m="1" x="40"/>
        <item m="1" x="33"/>
        <item m="1" x="47"/>
        <item m="1" x="42"/>
        <item m="1" x="29"/>
        <item m="1" x="51"/>
        <item m="1" x="44"/>
        <item m="1" x="37"/>
        <item m="1" x="31"/>
        <item m="1" x="25"/>
        <item m="1" x="52"/>
        <item m="1" x="32"/>
        <item m="1" x="46"/>
        <item m="1" x="54"/>
        <item m="1" x="49"/>
        <item m="1" x="39"/>
        <item x="0"/>
        <item x="1"/>
        <item x="2"/>
        <item x="3"/>
        <item x="4"/>
        <item x="5"/>
        <item x="6"/>
        <item x="7"/>
        <item x="8"/>
        <item x="9"/>
        <item x="10"/>
        <item x="11"/>
        <item x="12"/>
        <item x="13"/>
        <item x="14"/>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dataField="1"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3">
    <i>
      <x v="39"/>
    </i>
    <i>
      <x v="42"/>
    </i>
    <i>
      <x v="47"/>
    </i>
    <i>
      <x v="48"/>
    </i>
    <i>
      <x v="49"/>
    </i>
    <i>
      <x v="50"/>
    </i>
    <i>
      <x v="51"/>
    </i>
    <i>
      <x v="52"/>
    </i>
    <i>
      <x v="55"/>
    </i>
    <i>
      <x v="56"/>
    </i>
    <i>
      <x v="58"/>
    </i>
    <i>
      <x v="59"/>
    </i>
    <i t="grand">
      <x/>
    </i>
  </rowItems>
  <colFields count="1">
    <field x="0"/>
  </colFields>
  <colItems count="4">
    <i>
      <x/>
    </i>
    <i>
      <x v="1"/>
    </i>
    <i>
      <x v="2"/>
    </i>
    <i t="grand">
      <x/>
    </i>
  </colItems>
  <dataFields count="1">
    <dataField name="Sum of DBH PPh" fld="11" baseField="0" baseItem="0"/>
  </dataFields>
  <formats count="2">
    <format dxfId="109">
      <pivotArea outline="0" collapsedLevelsAreSubtotals="1" fieldPosition="0"/>
    </format>
    <format dxfId="108">
      <pivotArea dataOnly="0" labelOnly="1" outline="0" fieldPosition="0">
        <references count="1">
          <reference field="4294967294" count="1">
            <x v="0"/>
          </reference>
        </references>
      </pivotArea>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52E956B-60E0-4F40-82A8-5E6F99F6B9EC}" name="PivotTable11" cacheId="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Z3:AD17" firstHeaderRow="1" firstDataRow="2" firstDataCol="1"/>
  <pivotFields count="36">
    <pivotField axis="axisCol" showAll="0">
      <items count="4">
        <item x="0"/>
        <item x="1"/>
        <item x="2"/>
        <item t="default"/>
      </items>
    </pivotField>
    <pivotField showAll="0">
      <items count="14">
        <item h="1" m="1" x="11"/>
        <item h="1" m="1" x="5"/>
        <item h="1" m="1" x="12"/>
        <item h="1" m="1" x="2"/>
        <item h="1" m="1" x="6"/>
        <item h="1" m="1" x="7"/>
        <item h="1" m="1" x="3"/>
        <item h="1" m="1" x="8"/>
        <item h="1" m="1" x="10"/>
        <item h="1" m="1" x="9"/>
        <item h="1" m="1" x="4"/>
        <item h="1" x="0"/>
        <item x="1"/>
        <item t="default"/>
      </items>
    </pivotField>
    <pivotField axis="axisRow" showAll="0">
      <items count="61">
        <item m="1" x="48"/>
        <item m="1" x="23"/>
        <item m="1" x="35"/>
        <item m="1" x="30"/>
        <item m="1" x="24"/>
        <item m="1" x="22"/>
        <item m="1" x="38"/>
        <item m="1" x="28"/>
        <item m="1" x="26"/>
        <item m="1" x="56"/>
        <item m="1" x="41"/>
        <item m="1" x="55"/>
        <item m="1" x="27"/>
        <item m="1" x="36"/>
        <item m="1" x="50"/>
        <item m="1" x="43"/>
        <item m="1" x="45"/>
        <item m="1" x="58"/>
        <item m="1" x="34"/>
        <item m="1" x="59"/>
        <item m="1" x="57"/>
        <item m="1" x="53"/>
        <item m="1" x="40"/>
        <item m="1" x="33"/>
        <item m="1" x="47"/>
        <item m="1" x="42"/>
        <item m="1" x="29"/>
        <item m="1" x="51"/>
        <item m="1" x="44"/>
        <item m="1" x="37"/>
        <item m="1" x="31"/>
        <item m="1" x="25"/>
        <item m="1" x="52"/>
        <item m="1" x="32"/>
        <item m="1" x="46"/>
        <item m="1" x="54"/>
        <item m="1" x="49"/>
        <item m="1" x="39"/>
        <item x="0"/>
        <item x="1"/>
        <item x="2"/>
        <item x="3"/>
        <item x="4"/>
        <item x="5"/>
        <item x="6"/>
        <item x="7"/>
        <item x="8"/>
        <item x="9"/>
        <item x="10"/>
        <item x="11"/>
        <item x="12"/>
        <item x="13"/>
        <item x="14"/>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dataField="1"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3">
    <i>
      <x v="39"/>
    </i>
    <i>
      <x v="42"/>
    </i>
    <i>
      <x v="47"/>
    </i>
    <i>
      <x v="48"/>
    </i>
    <i>
      <x v="49"/>
    </i>
    <i>
      <x v="50"/>
    </i>
    <i>
      <x v="51"/>
    </i>
    <i>
      <x v="52"/>
    </i>
    <i>
      <x v="55"/>
    </i>
    <i>
      <x v="56"/>
    </i>
    <i>
      <x v="58"/>
    </i>
    <i>
      <x v="59"/>
    </i>
    <i t="grand">
      <x/>
    </i>
  </rowItems>
  <colFields count="1">
    <field x="0"/>
  </colFields>
  <colItems count="4">
    <i>
      <x/>
    </i>
    <i>
      <x v="1"/>
    </i>
    <i>
      <x v="2"/>
    </i>
    <i t="grand">
      <x/>
    </i>
  </colItems>
  <dataFields count="1">
    <dataField name="Sum of DBH SDA Perikanan" fld="16" baseField="0" baseItem="0"/>
  </dataFields>
  <formats count="1">
    <format dxfId="110">
      <pivotArea outline="0" collapsedLevelsAreSubtotals="1" fieldPosition="0"/>
    </format>
  </formats>
  <chartFormats count="3">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2A87C5F-F579-487B-B882-56E605A031BF}" name="PivotTable10" cacheId="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U3:Y17" firstHeaderRow="1" firstDataRow="2" firstDataCol="1"/>
  <pivotFields count="36">
    <pivotField axis="axisCol" showAll="0">
      <items count="4">
        <item x="0"/>
        <item x="1"/>
        <item x="2"/>
        <item t="default"/>
      </items>
    </pivotField>
    <pivotField showAll="0">
      <items count="14">
        <item h="1" m="1" x="11"/>
        <item h="1" m="1" x="5"/>
        <item h="1" m="1" x="12"/>
        <item h="1" m="1" x="2"/>
        <item h="1" m="1" x="6"/>
        <item h="1" m="1" x="7"/>
        <item h="1" m="1" x="3"/>
        <item h="1" m="1" x="8"/>
        <item h="1" m="1" x="10"/>
        <item h="1" m="1" x="9"/>
        <item h="1" m="1" x="4"/>
        <item h="1" x="0"/>
        <item x="1"/>
        <item t="default"/>
      </items>
    </pivotField>
    <pivotField axis="axisRow" showAll="0">
      <items count="61">
        <item m="1" x="48"/>
        <item m="1" x="23"/>
        <item m="1" x="35"/>
        <item m="1" x="30"/>
        <item m="1" x="24"/>
        <item m="1" x="22"/>
        <item m="1" x="38"/>
        <item m="1" x="28"/>
        <item m="1" x="26"/>
        <item m="1" x="56"/>
        <item m="1" x="41"/>
        <item m="1" x="55"/>
        <item m="1" x="27"/>
        <item m="1" x="36"/>
        <item m="1" x="50"/>
        <item m="1" x="43"/>
        <item m="1" x="45"/>
        <item m="1" x="58"/>
        <item m="1" x="34"/>
        <item m="1" x="59"/>
        <item m="1" x="57"/>
        <item m="1" x="53"/>
        <item m="1" x="40"/>
        <item m="1" x="33"/>
        <item m="1" x="47"/>
        <item m="1" x="42"/>
        <item m="1" x="29"/>
        <item m="1" x="51"/>
        <item m="1" x="44"/>
        <item m="1" x="37"/>
        <item m="1" x="31"/>
        <item m="1" x="25"/>
        <item m="1" x="52"/>
        <item m="1" x="32"/>
        <item m="1" x="46"/>
        <item m="1" x="54"/>
        <item m="1" x="49"/>
        <item m="1" x="39"/>
        <item x="0"/>
        <item x="1"/>
        <item x="2"/>
        <item x="3"/>
        <item x="4"/>
        <item x="5"/>
        <item x="6"/>
        <item x="7"/>
        <item x="8"/>
        <item x="9"/>
        <item x="10"/>
        <item x="11"/>
        <item x="12"/>
        <item x="13"/>
        <item x="14"/>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3">
    <i>
      <x v="39"/>
    </i>
    <i>
      <x v="42"/>
    </i>
    <i>
      <x v="47"/>
    </i>
    <i>
      <x v="48"/>
    </i>
    <i>
      <x v="49"/>
    </i>
    <i>
      <x v="50"/>
    </i>
    <i>
      <x v="51"/>
    </i>
    <i>
      <x v="52"/>
    </i>
    <i>
      <x v="55"/>
    </i>
    <i>
      <x v="56"/>
    </i>
    <i>
      <x v="58"/>
    </i>
    <i>
      <x v="59"/>
    </i>
    <i t="grand">
      <x/>
    </i>
  </rowItems>
  <colFields count="1">
    <field x="0"/>
  </colFields>
  <colItems count="4">
    <i>
      <x/>
    </i>
    <i>
      <x v="1"/>
    </i>
    <i>
      <x v="2"/>
    </i>
    <i t="grand">
      <x/>
    </i>
  </colItems>
  <dataFields count="1">
    <dataField name="Sum of DBH SDA Kehutanan" fld="15" baseField="0" baseItem="0"/>
  </dataFields>
  <formats count="1">
    <format dxfId="111">
      <pivotArea outline="0" collapsedLevelsAreSubtotals="1" fieldPosition="0"/>
    </format>
  </formats>
  <chartFormats count="3">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131428A-5A9B-4B6A-A8A9-6CE84B600713}" name="PivotTable12" cacheId="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E3:AI17" firstHeaderRow="1" firstDataRow="2" firstDataCol="1"/>
  <pivotFields count="36">
    <pivotField axis="axisCol" showAll="0">
      <items count="4">
        <item x="0"/>
        <item x="1"/>
        <item x="2"/>
        <item t="default"/>
      </items>
    </pivotField>
    <pivotField showAll="0">
      <items count="14">
        <item h="1" m="1" x="11"/>
        <item h="1" m="1" x="5"/>
        <item h="1" m="1" x="12"/>
        <item h="1" m="1" x="2"/>
        <item h="1" m="1" x="6"/>
        <item h="1" m="1" x="7"/>
        <item h="1" m="1" x="3"/>
        <item h="1" m="1" x="8"/>
        <item h="1" m="1" x="10"/>
        <item h="1" m="1" x="9"/>
        <item h="1" m="1" x="4"/>
        <item h="1" x="0"/>
        <item x="1"/>
        <item t="default"/>
      </items>
    </pivotField>
    <pivotField axis="axisRow" showAll="0">
      <items count="61">
        <item m="1" x="48"/>
        <item m="1" x="23"/>
        <item m="1" x="35"/>
        <item m="1" x="30"/>
        <item m="1" x="24"/>
        <item m="1" x="22"/>
        <item m="1" x="38"/>
        <item m="1" x="28"/>
        <item m="1" x="26"/>
        <item m="1" x="56"/>
        <item m="1" x="41"/>
        <item m="1" x="55"/>
        <item m="1" x="27"/>
        <item m="1" x="36"/>
        <item m="1" x="50"/>
        <item m="1" x="43"/>
        <item m="1" x="45"/>
        <item m="1" x="58"/>
        <item m="1" x="34"/>
        <item m="1" x="59"/>
        <item m="1" x="57"/>
        <item m="1" x="53"/>
        <item m="1" x="40"/>
        <item m="1" x="33"/>
        <item m="1" x="47"/>
        <item m="1" x="42"/>
        <item m="1" x="29"/>
        <item m="1" x="51"/>
        <item m="1" x="44"/>
        <item m="1" x="37"/>
        <item m="1" x="31"/>
        <item m="1" x="25"/>
        <item m="1" x="52"/>
        <item m="1" x="32"/>
        <item m="1" x="46"/>
        <item m="1" x="54"/>
        <item m="1" x="49"/>
        <item m="1" x="39"/>
        <item x="0"/>
        <item x="1"/>
        <item x="2"/>
        <item x="3"/>
        <item x="4"/>
        <item x="5"/>
        <item x="6"/>
        <item x="7"/>
        <item x="8"/>
        <item x="9"/>
        <item x="10"/>
        <item x="11"/>
        <item x="12"/>
        <item x="13"/>
        <item x="14"/>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dataField="1"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3">
    <i>
      <x v="39"/>
    </i>
    <i>
      <x v="42"/>
    </i>
    <i>
      <x v="47"/>
    </i>
    <i>
      <x v="48"/>
    </i>
    <i>
      <x v="49"/>
    </i>
    <i>
      <x v="50"/>
    </i>
    <i>
      <x v="51"/>
    </i>
    <i>
      <x v="52"/>
    </i>
    <i>
      <x v="55"/>
    </i>
    <i>
      <x v="56"/>
    </i>
    <i>
      <x v="58"/>
    </i>
    <i>
      <x v="59"/>
    </i>
    <i t="grand">
      <x/>
    </i>
  </rowItems>
  <colFields count="1">
    <field x="0"/>
  </colFields>
  <colItems count="4">
    <i>
      <x/>
    </i>
    <i>
      <x v="1"/>
    </i>
    <i>
      <x v="2"/>
    </i>
    <i t="grand">
      <x/>
    </i>
  </colItems>
  <dataFields count="1">
    <dataField name="Sum of DBH SDA Panas Bumi" fld="17" baseField="0" baseItem="0"/>
  </dataFields>
  <formats count="1">
    <format dxfId="112">
      <pivotArea outline="0" collapsedLevelsAreSubtotals="1" fieldPosition="0"/>
    </format>
  </formats>
  <chartFormats count="3">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F91F5A2-D9B9-4444-9824-4981B019F42A}" name="PivotTable12" cacheId="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U5:Y19" firstHeaderRow="1" firstDataRow="2" firstDataCol="1"/>
  <pivotFields count="36">
    <pivotField axis="axisCol" showAll="0">
      <items count="4">
        <item x="0"/>
        <item x="1"/>
        <item x="2"/>
        <item t="default"/>
      </items>
    </pivotField>
    <pivotField showAll="0">
      <items count="14">
        <item h="1" m="1" x="11"/>
        <item h="1" m="1" x="5"/>
        <item h="1" m="1" x="12"/>
        <item h="1" m="1" x="2"/>
        <item h="1" m="1" x="6"/>
        <item h="1" m="1" x="7"/>
        <item h="1" m="1" x="3"/>
        <item h="1" m="1" x="8"/>
        <item h="1" m="1" x="10"/>
        <item h="1" m="1" x="9"/>
        <item h="1" m="1" x="4"/>
        <item h="1" x="0"/>
        <item x="1"/>
        <item t="default"/>
      </items>
    </pivotField>
    <pivotField axis="axisRow" showAll="0">
      <items count="61">
        <item m="1" x="48"/>
        <item m="1" x="23"/>
        <item m="1" x="35"/>
        <item m="1" x="30"/>
        <item m="1" x="24"/>
        <item m="1" x="22"/>
        <item m="1" x="38"/>
        <item m="1" x="28"/>
        <item m="1" x="26"/>
        <item m="1" x="56"/>
        <item m="1" x="41"/>
        <item m="1" x="55"/>
        <item m="1" x="27"/>
        <item m="1" x="36"/>
        <item m="1" x="50"/>
        <item m="1" x="43"/>
        <item m="1" x="45"/>
        <item m="1" x="58"/>
        <item m="1" x="34"/>
        <item m="1" x="59"/>
        <item m="1" x="57"/>
        <item m="1" x="53"/>
        <item m="1" x="40"/>
        <item m="1" x="33"/>
        <item m="1" x="47"/>
        <item m="1" x="42"/>
        <item m="1" x="29"/>
        <item m="1" x="51"/>
        <item m="1" x="44"/>
        <item m="1" x="37"/>
        <item m="1" x="31"/>
        <item m="1" x="25"/>
        <item m="1" x="52"/>
        <item m="1" x="32"/>
        <item m="1" x="46"/>
        <item m="1" x="54"/>
        <item m="1" x="49"/>
        <item m="1" x="39"/>
        <item x="0"/>
        <item x="1"/>
        <item x="2"/>
        <item x="3"/>
        <item x="4"/>
        <item x="5"/>
        <item x="6"/>
        <item x="7"/>
        <item x="8"/>
        <item x="9"/>
        <item x="10"/>
        <item x="11"/>
        <item x="12"/>
        <item x="13"/>
        <item x="14"/>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dataField="1"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3">
    <i>
      <x v="39"/>
    </i>
    <i>
      <x v="42"/>
    </i>
    <i>
      <x v="47"/>
    </i>
    <i>
      <x v="48"/>
    </i>
    <i>
      <x v="49"/>
    </i>
    <i>
      <x v="50"/>
    </i>
    <i>
      <x v="51"/>
    </i>
    <i>
      <x v="52"/>
    </i>
    <i>
      <x v="55"/>
    </i>
    <i>
      <x v="56"/>
    </i>
    <i>
      <x v="58"/>
    </i>
    <i>
      <x v="59"/>
    </i>
    <i t="grand">
      <x/>
    </i>
  </rowItems>
  <colFields count="1">
    <field x="0"/>
  </colFields>
  <colItems count="4">
    <i>
      <x/>
    </i>
    <i>
      <x v="1"/>
    </i>
    <i>
      <x v="2"/>
    </i>
    <i t="grand">
      <x/>
    </i>
  </colItems>
  <dataFields count="1">
    <dataField name="Sum of RLS (thn)" fld="2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80E298B-4612-4FB6-9648-6B412CF0F903}" name="PivotTable9" cacheId="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P5:T19" firstHeaderRow="1" firstDataRow="2" firstDataCol="1"/>
  <pivotFields count="36">
    <pivotField axis="axisCol" showAll="0">
      <items count="4">
        <item x="0"/>
        <item x="1"/>
        <item x="2"/>
        <item t="default"/>
      </items>
    </pivotField>
    <pivotField showAll="0">
      <items count="14">
        <item h="1" m="1" x="11"/>
        <item h="1" m="1" x="5"/>
        <item h="1" m="1" x="12"/>
        <item h="1" m="1" x="2"/>
        <item h="1" m="1" x="6"/>
        <item h="1" m="1" x="7"/>
        <item h="1" m="1" x="3"/>
        <item h="1" m="1" x="8"/>
        <item h="1" m="1" x="10"/>
        <item h="1" m="1" x="9"/>
        <item h="1" m="1" x="4"/>
        <item h="1" x="0"/>
        <item x="1"/>
        <item t="default"/>
      </items>
    </pivotField>
    <pivotField axis="axisRow" showAll="0">
      <items count="61">
        <item m="1" x="48"/>
        <item m="1" x="23"/>
        <item m="1" x="35"/>
        <item m="1" x="30"/>
        <item m="1" x="24"/>
        <item m="1" x="22"/>
        <item m="1" x="38"/>
        <item m="1" x="28"/>
        <item m="1" x="26"/>
        <item m="1" x="56"/>
        <item m="1" x="41"/>
        <item m="1" x="55"/>
        <item m="1" x="27"/>
        <item m="1" x="36"/>
        <item m="1" x="50"/>
        <item m="1" x="43"/>
        <item m="1" x="45"/>
        <item m="1" x="58"/>
        <item m="1" x="34"/>
        <item m="1" x="59"/>
        <item m="1" x="57"/>
        <item m="1" x="53"/>
        <item m="1" x="40"/>
        <item m="1" x="33"/>
        <item m="1" x="47"/>
        <item m="1" x="42"/>
        <item m="1" x="29"/>
        <item m="1" x="51"/>
        <item m="1" x="44"/>
        <item m="1" x="37"/>
        <item m="1" x="31"/>
        <item m="1" x="25"/>
        <item m="1" x="52"/>
        <item m="1" x="32"/>
        <item m="1" x="46"/>
        <item m="1" x="54"/>
        <item m="1" x="49"/>
        <item m="1" x="39"/>
        <item x="0"/>
        <item x="1"/>
        <item x="2"/>
        <item x="3"/>
        <item x="4"/>
        <item x="5"/>
        <item x="6"/>
        <item x="7"/>
        <item x="8"/>
        <item x="9"/>
        <item x="10"/>
        <item x="11"/>
        <item x="12"/>
        <item x="13"/>
        <item x="14"/>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dataField="1"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3">
    <i>
      <x v="39"/>
    </i>
    <i>
      <x v="42"/>
    </i>
    <i>
      <x v="47"/>
    </i>
    <i>
      <x v="48"/>
    </i>
    <i>
      <x v="49"/>
    </i>
    <i>
      <x v="50"/>
    </i>
    <i>
      <x v="51"/>
    </i>
    <i>
      <x v="52"/>
    </i>
    <i>
      <x v="55"/>
    </i>
    <i>
      <x v="56"/>
    </i>
    <i>
      <x v="58"/>
    </i>
    <i>
      <x v="59"/>
    </i>
    <i t="grand">
      <x/>
    </i>
  </rowItems>
  <colFields count="1">
    <field x="0"/>
  </colFields>
  <colItems count="4">
    <i>
      <x/>
    </i>
    <i>
      <x v="1"/>
    </i>
    <i>
      <x v="2"/>
    </i>
    <i t="grand">
      <x/>
    </i>
  </colItems>
  <dataFields count="1">
    <dataField name="Sum of HLS (thn)" fld="2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56AEB14-539B-4DB0-BF89-056EBC0CA4B6}" name="PivotTable4" cacheId="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K5:O19" firstHeaderRow="1" firstDataRow="2" firstDataCol="1"/>
  <pivotFields count="36">
    <pivotField axis="axisCol" showAll="0">
      <items count="4">
        <item x="0"/>
        <item x="1"/>
        <item x="2"/>
        <item t="default"/>
      </items>
    </pivotField>
    <pivotField showAll="0">
      <items count="14">
        <item h="1" m="1" x="11"/>
        <item h="1" m="1" x="5"/>
        <item h="1" m="1" x="12"/>
        <item h="1" m="1" x="2"/>
        <item h="1" m="1" x="6"/>
        <item h="1" m="1" x="7"/>
        <item h="1" m="1" x="3"/>
        <item h="1" m="1" x="8"/>
        <item h="1" m="1" x="10"/>
        <item h="1" m="1" x="9"/>
        <item h="1" m="1" x="4"/>
        <item h="1" x="0"/>
        <item x="1"/>
        <item t="default"/>
      </items>
    </pivotField>
    <pivotField axis="axisRow" showAll="0">
      <items count="61">
        <item m="1" x="48"/>
        <item m="1" x="23"/>
        <item m="1" x="35"/>
        <item m="1" x="30"/>
        <item m="1" x="24"/>
        <item m="1" x="22"/>
        <item m="1" x="38"/>
        <item m="1" x="28"/>
        <item m="1" x="26"/>
        <item m="1" x="56"/>
        <item m="1" x="41"/>
        <item m="1" x="55"/>
        <item m="1" x="27"/>
        <item m="1" x="36"/>
        <item m="1" x="50"/>
        <item m="1" x="43"/>
        <item m="1" x="45"/>
        <item m="1" x="58"/>
        <item m="1" x="34"/>
        <item m="1" x="59"/>
        <item m="1" x="57"/>
        <item m="1" x="53"/>
        <item m="1" x="40"/>
        <item m="1" x="33"/>
        <item m="1" x="47"/>
        <item m="1" x="42"/>
        <item m="1" x="29"/>
        <item m="1" x="51"/>
        <item m="1" x="44"/>
        <item m="1" x="37"/>
        <item m="1" x="31"/>
        <item m="1" x="25"/>
        <item m="1" x="52"/>
        <item m="1" x="32"/>
        <item m="1" x="46"/>
        <item m="1" x="54"/>
        <item m="1" x="49"/>
        <item m="1" x="39"/>
        <item x="0"/>
        <item x="1"/>
        <item x="2"/>
        <item x="3"/>
        <item x="4"/>
        <item x="5"/>
        <item x="6"/>
        <item x="7"/>
        <item x="8"/>
        <item x="9"/>
        <item x="10"/>
        <item x="11"/>
        <item x="12"/>
        <item x="13"/>
        <item x="14"/>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dataField="1"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3">
    <i>
      <x v="39"/>
    </i>
    <i>
      <x v="42"/>
    </i>
    <i>
      <x v="47"/>
    </i>
    <i>
      <x v="48"/>
    </i>
    <i>
      <x v="49"/>
    </i>
    <i>
      <x v="50"/>
    </i>
    <i>
      <x v="51"/>
    </i>
    <i>
      <x v="52"/>
    </i>
    <i>
      <x v="55"/>
    </i>
    <i>
      <x v="56"/>
    </i>
    <i>
      <x v="58"/>
    </i>
    <i>
      <x v="59"/>
    </i>
    <i t="grand">
      <x/>
    </i>
  </rowItems>
  <colFields count="1">
    <field x="0"/>
  </colFields>
  <colItems count="4">
    <i>
      <x/>
    </i>
    <i>
      <x v="1"/>
    </i>
    <i>
      <x v="2"/>
    </i>
    <i t="grand">
      <x/>
    </i>
  </colItems>
  <dataFields count="1">
    <dataField name="Sum of AHH (thn)" fld="19" baseField="2" baseItem="3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8C09D8F-3BAF-4841-A2D0-F7E8F332E932}" name="PivotTable1" cacheId="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F5:J19" firstHeaderRow="1" firstDataRow="2" firstDataCol="1"/>
  <pivotFields count="36">
    <pivotField axis="axisCol" showAll="0">
      <items count="4">
        <item x="0"/>
        <item x="1"/>
        <item x="2"/>
        <item t="default"/>
      </items>
    </pivotField>
    <pivotField showAll="0">
      <items count="14">
        <item h="1" m="1" x="11"/>
        <item h="1" m="1" x="5"/>
        <item h="1" m="1" x="12"/>
        <item h="1" m="1" x="2"/>
        <item h="1" m="1" x="6"/>
        <item h="1" m="1" x="7"/>
        <item h="1" m="1" x="3"/>
        <item h="1" m="1" x="8"/>
        <item h="1" m="1" x="10"/>
        <item h="1" m="1" x="9"/>
        <item h="1" m="1" x="4"/>
        <item h="1" x="0"/>
        <item x="1"/>
        <item t="default"/>
      </items>
    </pivotField>
    <pivotField axis="axisRow" showAll="0">
      <items count="61">
        <item m="1" x="48"/>
        <item m="1" x="23"/>
        <item m="1" x="35"/>
        <item m="1" x="30"/>
        <item m="1" x="24"/>
        <item m="1" x="22"/>
        <item m="1" x="38"/>
        <item m="1" x="28"/>
        <item m="1" x="26"/>
        <item m="1" x="56"/>
        <item m="1" x="41"/>
        <item m="1" x="55"/>
        <item m="1" x="27"/>
        <item m="1" x="36"/>
        <item m="1" x="50"/>
        <item m="1" x="43"/>
        <item m="1" x="45"/>
        <item m="1" x="58"/>
        <item m="1" x="34"/>
        <item m="1" x="59"/>
        <item m="1" x="57"/>
        <item m="1" x="53"/>
        <item m="1" x="40"/>
        <item m="1" x="33"/>
        <item m="1" x="47"/>
        <item m="1" x="42"/>
        <item m="1" x="29"/>
        <item m="1" x="51"/>
        <item m="1" x="44"/>
        <item m="1" x="37"/>
        <item m="1" x="31"/>
        <item m="1" x="25"/>
        <item m="1" x="52"/>
        <item m="1" x="32"/>
        <item m="1" x="46"/>
        <item m="1" x="54"/>
        <item m="1" x="49"/>
        <item m="1" x="39"/>
        <item x="0"/>
        <item x="1"/>
        <item x="2"/>
        <item x="3"/>
        <item x="4"/>
        <item x="5"/>
        <item x="6"/>
        <item x="7"/>
        <item x="8"/>
        <item x="9"/>
        <item x="10"/>
        <item x="11"/>
        <item x="12"/>
        <item x="13"/>
        <item x="14"/>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dataField="1"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3">
    <i>
      <x v="39"/>
    </i>
    <i>
      <x v="42"/>
    </i>
    <i>
      <x v="47"/>
    </i>
    <i>
      <x v="48"/>
    </i>
    <i>
      <x v="49"/>
    </i>
    <i>
      <x v="50"/>
    </i>
    <i>
      <x v="51"/>
    </i>
    <i>
      <x v="52"/>
    </i>
    <i>
      <x v="55"/>
    </i>
    <i>
      <x v="56"/>
    </i>
    <i>
      <x v="58"/>
    </i>
    <i>
      <x v="59"/>
    </i>
    <i t="grand">
      <x/>
    </i>
  </rowItems>
  <colFields count="1">
    <field x="0"/>
  </colFields>
  <colItems count="4">
    <i>
      <x/>
    </i>
    <i>
      <x v="1"/>
    </i>
    <i>
      <x v="2"/>
    </i>
    <i t="grand">
      <x/>
    </i>
  </colItems>
  <dataFields count="1">
    <dataField name="Count of IPM (%)" fld="18" subtotal="count" baseField="2" baseItem="0"/>
  </dataFields>
  <chartFormats count="8">
    <chartFormat chart="2" format="35" series="1">
      <pivotArea type="data" outline="0" fieldPosition="0">
        <references count="1">
          <reference field="4294967294" count="1" selected="0">
            <x v="0"/>
          </reference>
        </references>
      </pivotArea>
    </chartFormat>
    <chartFormat chart="1" format="33" series="1">
      <pivotArea type="data" outline="0" fieldPosition="0">
        <references count="1">
          <reference field="4294967294" count="1" selected="0">
            <x v="0"/>
          </reference>
        </references>
      </pivotArea>
    </chartFormat>
    <chartFormat chart="0" format="31" series="1">
      <pivotArea type="data" outline="0" fieldPosition="0">
        <references count="1">
          <reference field="4294967294" count="1" selected="0">
            <x v="0"/>
          </reference>
        </references>
      </pivotArea>
    </chartFormat>
    <chartFormat chart="2" format="36" series="1">
      <pivotArea type="data" outline="0" fieldPosition="0">
        <references count="2">
          <reference field="4294967294" count="1" selected="0">
            <x v="0"/>
          </reference>
          <reference field="0" count="1" selected="0">
            <x v="1"/>
          </reference>
        </references>
      </pivotArea>
    </chartFormat>
    <chartFormat chart="1" format="34" series="1">
      <pivotArea type="data" outline="0" fieldPosition="0">
        <references count="2">
          <reference field="4294967294" count="1" selected="0">
            <x v="0"/>
          </reference>
          <reference field="0" count="1" selected="0">
            <x v="1"/>
          </reference>
        </references>
      </pivotArea>
    </chartFormat>
    <chartFormat chart="0" format="32" series="1">
      <pivotArea type="data" outline="0" fieldPosition="0">
        <references count="2">
          <reference field="4294967294" count="1" selected="0">
            <x v="0"/>
          </reference>
          <reference field="0" count="1" selected="0">
            <x v="1"/>
          </reference>
        </references>
      </pivotArea>
    </chartFormat>
    <chartFormat chart="6" format="24" series="1">
      <pivotArea type="data" outline="0" fieldPosition="0">
        <references count="2">
          <reference field="4294967294" count="1" selected="0">
            <x v="0"/>
          </reference>
          <reference field="0" count="1" selected="0">
            <x v="0"/>
          </reference>
        </references>
      </pivotArea>
    </chartFormat>
    <chartFormat chart="6" format="2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A3E7996-E682-4679-9545-F6BA7BB0C8F6}" name="PivotTable13" cacheId="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5:E19" firstHeaderRow="1" firstDataRow="2" firstDataCol="1"/>
  <pivotFields count="36">
    <pivotField axis="axisCol" showAll="0">
      <items count="4">
        <item x="0"/>
        <item x="1"/>
        <item x="2"/>
        <item t="default"/>
      </items>
    </pivotField>
    <pivotField showAll="0">
      <items count="14">
        <item h="1" m="1" x="11"/>
        <item h="1" m="1" x="5"/>
        <item h="1" m="1" x="12"/>
        <item h="1" m="1" x="2"/>
        <item h="1" m="1" x="6"/>
        <item h="1" m="1" x="7"/>
        <item h="1" m="1" x="3"/>
        <item h="1" m="1" x="8"/>
        <item h="1" m="1" x="10"/>
        <item h="1" m="1" x="9"/>
        <item h="1" m="1" x="4"/>
        <item h="1" x="0"/>
        <item x="1"/>
        <item t="default"/>
      </items>
    </pivotField>
    <pivotField axis="axisRow" showAll="0">
      <items count="61">
        <item m="1" x="48"/>
        <item m="1" x="23"/>
        <item m="1" x="35"/>
        <item m="1" x="30"/>
        <item m="1" x="24"/>
        <item m="1" x="22"/>
        <item m="1" x="38"/>
        <item m="1" x="28"/>
        <item m="1" x="26"/>
        <item m="1" x="56"/>
        <item m="1" x="41"/>
        <item m="1" x="55"/>
        <item m="1" x="27"/>
        <item m="1" x="36"/>
        <item m="1" x="50"/>
        <item m="1" x="43"/>
        <item m="1" x="45"/>
        <item m="1" x="58"/>
        <item m="1" x="34"/>
        <item m="1" x="59"/>
        <item m="1" x="57"/>
        <item m="1" x="53"/>
        <item m="1" x="40"/>
        <item m="1" x="33"/>
        <item m="1" x="47"/>
        <item m="1" x="42"/>
        <item m="1" x="29"/>
        <item m="1" x="51"/>
        <item m="1" x="44"/>
        <item m="1" x="37"/>
        <item m="1" x="31"/>
        <item m="1" x="25"/>
        <item m="1" x="52"/>
        <item m="1" x="32"/>
        <item m="1" x="46"/>
        <item m="1" x="54"/>
        <item m="1" x="49"/>
        <item m="1" x="39"/>
        <item x="0"/>
        <item x="1"/>
        <item x="2"/>
        <item x="3"/>
        <item x="4"/>
        <item x="5"/>
        <item x="6"/>
        <item x="7"/>
        <item x="8"/>
        <item x="9"/>
        <item x="10"/>
        <item x="11"/>
        <item x="12"/>
        <item x="13"/>
        <item x="14"/>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dataField="1"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3">
    <i>
      <x v="39"/>
    </i>
    <i>
      <x v="42"/>
    </i>
    <i>
      <x v="47"/>
    </i>
    <i>
      <x v="48"/>
    </i>
    <i>
      <x v="49"/>
    </i>
    <i>
      <x v="50"/>
    </i>
    <i>
      <x v="51"/>
    </i>
    <i>
      <x v="52"/>
    </i>
    <i>
      <x v="55"/>
    </i>
    <i>
      <x v="56"/>
    </i>
    <i>
      <x v="58"/>
    </i>
    <i>
      <x v="59"/>
    </i>
    <i t="grand">
      <x/>
    </i>
  </rowItems>
  <colFields count="1">
    <field x="0"/>
  </colFields>
  <colItems count="4">
    <i>
      <x/>
    </i>
    <i>
      <x v="1"/>
    </i>
    <i>
      <x v="2"/>
    </i>
    <i t="grand">
      <x/>
    </i>
  </colItems>
  <dataFields count="1">
    <dataField name="Sum of IPM (%)" fld="18" baseField="2" baseItem="7"/>
  </dataFields>
  <chartFormats count="9">
    <chartFormat chart="2" format="35" series="1">
      <pivotArea type="data" outline="0" fieldPosition="0">
        <references count="1">
          <reference field="4294967294" count="1" selected="0">
            <x v="0"/>
          </reference>
        </references>
      </pivotArea>
    </chartFormat>
    <chartFormat chart="1" format="33" series="1">
      <pivotArea type="data" outline="0" fieldPosition="0">
        <references count="1">
          <reference field="4294967294" count="1" selected="0">
            <x v="0"/>
          </reference>
        </references>
      </pivotArea>
    </chartFormat>
    <chartFormat chart="0" format="31" series="1">
      <pivotArea type="data" outline="0" fieldPosition="0">
        <references count="1">
          <reference field="4294967294" count="1" selected="0">
            <x v="0"/>
          </reference>
        </references>
      </pivotArea>
    </chartFormat>
    <chartFormat chart="2" format="36" series="1">
      <pivotArea type="data" outline="0" fieldPosition="0">
        <references count="2">
          <reference field="4294967294" count="1" selected="0">
            <x v="0"/>
          </reference>
          <reference field="0" count="1" selected="0">
            <x v="1"/>
          </reference>
        </references>
      </pivotArea>
    </chartFormat>
    <chartFormat chart="1" format="34" series="1">
      <pivotArea type="data" outline="0" fieldPosition="0">
        <references count="2">
          <reference field="4294967294" count="1" selected="0">
            <x v="0"/>
          </reference>
          <reference field="0" count="1" selected="0">
            <x v="1"/>
          </reference>
        </references>
      </pivotArea>
    </chartFormat>
    <chartFormat chart="0" format="32" series="1">
      <pivotArea type="data" outline="0" fieldPosition="0">
        <references count="2">
          <reference field="4294967294" count="1" selected="0">
            <x v="0"/>
          </reference>
          <reference field="0" count="1" selected="0">
            <x v="1"/>
          </reference>
        </references>
      </pivotArea>
    </chartFormat>
    <chartFormat chart="6" format="24" series="1">
      <pivotArea type="data" outline="0" fieldPosition="0">
        <references count="2">
          <reference field="4294967294" count="1" selected="0">
            <x v="0"/>
          </reference>
          <reference field="0" count="1" selected="0">
            <x v="0"/>
          </reference>
        </references>
      </pivotArea>
    </chartFormat>
    <chartFormat chart="6" format="25" series="1">
      <pivotArea type="data" outline="0" fieldPosition="0">
        <references count="2">
          <reference field="4294967294" count="1" selected="0">
            <x v="0"/>
          </reference>
          <reference field="0" count="1" selected="0">
            <x v="1"/>
          </reference>
        </references>
      </pivotArea>
    </chartFormat>
    <chartFormat chart="6" format="2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E8FE405-97A5-4C67-89D5-195AE4834556}" name="PivotTable15" cacheId="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Z5:AD19" firstHeaderRow="1" firstDataRow="2" firstDataCol="1"/>
  <pivotFields count="36">
    <pivotField axis="axisCol" showAll="0">
      <items count="4">
        <item x="0"/>
        <item x="1"/>
        <item x="2"/>
        <item t="default"/>
      </items>
    </pivotField>
    <pivotField showAll="0">
      <items count="14">
        <item h="1" m="1" x="11"/>
        <item h="1" m="1" x="5"/>
        <item h="1" m="1" x="12"/>
        <item h="1" m="1" x="2"/>
        <item h="1" m="1" x="6"/>
        <item h="1" m="1" x="7"/>
        <item h="1" m="1" x="3"/>
        <item h="1" m="1" x="8"/>
        <item h="1" m="1" x="10"/>
        <item h="1" m="1" x="9"/>
        <item h="1" m="1" x="4"/>
        <item h="1" x="0"/>
        <item x="1"/>
        <item t="default"/>
      </items>
    </pivotField>
    <pivotField axis="axisRow" showAll="0">
      <items count="61">
        <item m="1" x="48"/>
        <item m="1" x="23"/>
        <item m="1" x="35"/>
        <item m="1" x="30"/>
        <item m="1" x="24"/>
        <item m="1" x="22"/>
        <item m="1" x="38"/>
        <item m="1" x="28"/>
        <item m="1" x="26"/>
        <item m="1" x="56"/>
        <item m="1" x="41"/>
        <item m="1" x="55"/>
        <item m="1" x="27"/>
        <item m="1" x="36"/>
        <item m="1" x="50"/>
        <item m="1" x="43"/>
        <item m="1" x="45"/>
        <item m="1" x="58"/>
        <item m="1" x="34"/>
        <item m="1" x="59"/>
        <item m="1" x="57"/>
        <item m="1" x="53"/>
        <item m="1" x="40"/>
        <item m="1" x="33"/>
        <item m="1" x="47"/>
        <item m="1" x="42"/>
        <item m="1" x="29"/>
        <item m="1" x="51"/>
        <item m="1" x="44"/>
        <item m="1" x="37"/>
        <item m="1" x="31"/>
        <item m="1" x="25"/>
        <item m="1" x="52"/>
        <item m="1" x="32"/>
        <item m="1" x="46"/>
        <item m="1" x="54"/>
        <item m="1" x="49"/>
        <item m="1" x="39"/>
        <item x="0"/>
        <item x="1"/>
        <item x="2"/>
        <item x="3"/>
        <item x="4"/>
        <item x="5"/>
        <item x="6"/>
        <item x="7"/>
        <item x="8"/>
        <item x="9"/>
        <item x="10"/>
        <item x="11"/>
        <item x="12"/>
        <item x="13"/>
        <item x="14"/>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dataField="1"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3">
    <i>
      <x v="39"/>
    </i>
    <i>
      <x v="42"/>
    </i>
    <i>
      <x v="47"/>
    </i>
    <i>
      <x v="48"/>
    </i>
    <i>
      <x v="49"/>
    </i>
    <i>
      <x v="50"/>
    </i>
    <i>
      <x v="51"/>
    </i>
    <i>
      <x v="52"/>
    </i>
    <i>
      <x v="55"/>
    </i>
    <i>
      <x v="56"/>
    </i>
    <i>
      <x v="58"/>
    </i>
    <i>
      <x v="59"/>
    </i>
    <i t="grand">
      <x/>
    </i>
  </rowItems>
  <colFields count="1">
    <field x="0"/>
  </colFields>
  <colItems count="4">
    <i>
      <x/>
    </i>
    <i>
      <x v="1"/>
    </i>
    <i>
      <x v="2"/>
    </i>
    <i t="grand">
      <x/>
    </i>
  </colItems>
  <dataFields count="1">
    <dataField name="Sum of Pengeluaran per Kapita (Rp 000)" fld="22" baseField="0" baseItem="0" numFmtId="164"/>
  </dataFields>
  <formats count="1">
    <format dxfId="10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E1AAD83-A36B-498C-B83E-8EF8FD21C934}" name="PivotTable19" cacheId="59"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location ref="L3:L4" firstHeaderRow="1" firstDataRow="1" firstDataCol="1"/>
  <pivotFields count="36">
    <pivotField showAll="0">
      <items count="4">
        <item x="0"/>
        <item x="1"/>
        <item x="2"/>
        <item t="default"/>
      </items>
    </pivotField>
    <pivotField axis="axisRow" showAll="0">
      <items count="14">
        <item h="1" m="1" x="11"/>
        <item h="1" m="1" x="5"/>
        <item h="1" m="1" x="12"/>
        <item h="1" m="1" x="2"/>
        <item h="1" m="1" x="6"/>
        <item h="1" m="1" x="7"/>
        <item h="1" m="1" x="3"/>
        <item h="1" m="1" x="8"/>
        <item h="1" m="1" x="10"/>
        <item h="1" m="1" x="9"/>
        <item h="1" m="1" x="4"/>
        <item h="1" x="0"/>
        <item x="1"/>
        <item t="default"/>
      </items>
    </pivotField>
    <pivotField showAll="0"/>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1"/>
  </rowFields>
  <rowItems count="1">
    <i>
      <x v="12"/>
    </i>
  </rowItems>
  <colItems count="1">
    <i/>
  </colItems>
  <formats count="1">
    <format dxfId="10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F1C8037-4519-4A2E-A4E4-0591867F852F}" name="PivotTable6" cacheId="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17" firstHeaderRow="1" firstDataRow="2" firstDataCol="1"/>
  <pivotFields count="36">
    <pivotField axis="axisCol" showAll="0">
      <items count="4">
        <item x="0"/>
        <item x="1"/>
        <item x="2"/>
        <item t="default"/>
      </items>
    </pivotField>
    <pivotField showAll="0">
      <items count="14">
        <item h="1" m="1" x="11"/>
        <item h="1" m="1" x="5"/>
        <item h="1" m="1" x="12"/>
        <item h="1" m="1" x="2"/>
        <item h="1" m="1" x="6"/>
        <item h="1" m="1" x="7"/>
        <item h="1" m="1" x="3"/>
        <item h="1" m="1" x="8"/>
        <item h="1" m="1" x="10"/>
        <item h="1" m="1" x="9"/>
        <item h="1" m="1" x="4"/>
        <item h="1" x="0"/>
        <item x="1"/>
        <item t="default"/>
      </items>
    </pivotField>
    <pivotField axis="axisRow" showAll="0">
      <items count="61">
        <item m="1" x="48"/>
        <item m="1" x="23"/>
        <item m="1" x="35"/>
        <item m="1" x="30"/>
        <item m="1" x="24"/>
        <item m="1" x="22"/>
        <item m="1" x="38"/>
        <item m="1" x="28"/>
        <item m="1" x="26"/>
        <item m="1" x="56"/>
        <item m="1" x="41"/>
        <item m="1" x="55"/>
        <item m="1" x="27"/>
        <item m="1" x="36"/>
        <item m="1" x="50"/>
        <item m="1" x="43"/>
        <item m="1" x="45"/>
        <item m="1" x="58"/>
        <item m="1" x="34"/>
        <item m="1" x="59"/>
        <item m="1" x="57"/>
        <item m="1" x="53"/>
        <item m="1" x="40"/>
        <item m="1" x="33"/>
        <item m="1" x="47"/>
        <item m="1" x="42"/>
        <item m="1" x="29"/>
        <item m="1" x="51"/>
        <item m="1" x="44"/>
        <item m="1" x="37"/>
        <item m="1" x="31"/>
        <item m="1" x="25"/>
        <item m="1" x="52"/>
        <item m="1" x="32"/>
        <item m="1" x="46"/>
        <item m="1" x="54"/>
        <item m="1" x="49"/>
        <item m="1" x="39"/>
        <item x="0"/>
        <item x="1"/>
        <item x="2"/>
        <item x="3"/>
        <item x="4"/>
        <item x="5"/>
        <item x="6"/>
        <item x="7"/>
        <item x="8"/>
        <item x="9"/>
        <item x="10"/>
        <item x="11"/>
        <item x="12"/>
        <item x="13"/>
        <item x="14"/>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dataField="1"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3">
    <i>
      <x v="39"/>
    </i>
    <i>
      <x v="42"/>
    </i>
    <i>
      <x v="47"/>
    </i>
    <i>
      <x v="48"/>
    </i>
    <i>
      <x v="49"/>
    </i>
    <i>
      <x v="50"/>
    </i>
    <i>
      <x v="51"/>
    </i>
    <i>
      <x v="52"/>
    </i>
    <i>
      <x v="55"/>
    </i>
    <i>
      <x v="56"/>
    </i>
    <i>
      <x v="58"/>
    </i>
    <i>
      <x v="59"/>
    </i>
    <i t="grand">
      <x/>
    </i>
  </rowItems>
  <colFields count="1">
    <field x="0"/>
  </colFields>
  <colItems count="4">
    <i>
      <x/>
    </i>
    <i>
      <x v="1"/>
    </i>
    <i>
      <x v="2"/>
    </i>
    <i t="grand">
      <x/>
    </i>
  </colItems>
  <dataFields count="1">
    <dataField name="Sum of TPAK (%)" fld="24" baseField="0" baseItem="0"/>
  </dataFields>
  <formats count="1">
    <format dxfId="102">
      <pivotArea outline="0" collapsedLevelsAreSubtotals="1" fieldPosition="0"/>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26D525F3-6384-47A0-8BDF-A419E6F6B3E9}" name="PivotTable7" cacheId="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F3:J17" firstHeaderRow="1" firstDataRow="2" firstDataCol="1"/>
  <pivotFields count="36">
    <pivotField axis="axisCol" showAll="0">
      <items count="4">
        <item x="0"/>
        <item x="1"/>
        <item x="2"/>
        <item t="default"/>
      </items>
    </pivotField>
    <pivotField showAll="0">
      <items count="14">
        <item h="1" m="1" x="11"/>
        <item h="1" m="1" x="5"/>
        <item h="1" m="1" x="12"/>
        <item h="1" m="1" x="2"/>
        <item h="1" m="1" x="6"/>
        <item h="1" m="1" x="7"/>
        <item h="1" m="1" x="3"/>
        <item h="1" m="1" x="8"/>
        <item h="1" m="1" x="10"/>
        <item h="1" m="1" x="9"/>
        <item h="1" m="1" x="4"/>
        <item h="1" x="0"/>
        <item x="1"/>
        <item t="default"/>
      </items>
    </pivotField>
    <pivotField axis="axisRow" showAll="0">
      <items count="61">
        <item m="1" x="48"/>
        <item m="1" x="23"/>
        <item m="1" x="35"/>
        <item m="1" x="30"/>
        <item m="1" x="24"/>
        <item m="1" x="22"/>
        <item m="1" x="38"/>
        <item m="1" x="28"/>
        <item m="1" x="26"/>
        <item m="1" x="56"/>
        <item m="1" x="41"/>
        <item m="1" x="55"/>
        <item m="1" x="27"/>
        <item m="1" x="36"/>
        <item m="1" x="50"/>
        <item m="1" x="43"/>
        <item m="1" x="45"/>
        <item m="1" x="58"/>
        <item m="1" x="34"/>
        <item m="1" x="59"/>
        <item m="1" x="57"/>
        <item m="1" x="53"/>
        <item m="1" x="40"/>
        <item m="1" x="33"/>
        <item m="1" x="47"/>
        <item m="1" x="42"/>
        <item m="1" x="29"/>
        <item m="1" x="51"/>
        <item m="1" x="44"/>
        <item m="1" x="37"/>
        <item m="1" x="31"/>
        <item m="1" x="25"/>
        <item m="1" x="52"/>
        <item m="1" x="32"/>
        <item m="1" x="46"/>
        <item m="1" x="54"/>
        <item m="1" x="49"/>
        <item m="1" x="39"/>
        <item x="0"/>
        <item x="1"/>
        <item x="2"/>
        <item x="3"/>
        <item x="4"/>
        <item x="5"/>
        <item x="6"/>
        <item x="7"/>
        <item x="8"/>
        <item x="9"/>
        <item x="10"/>
        <item x="11"/>
        <item x="12"/>
        <item x="13"/>
        <item x="14"/>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dataField="1"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3">
    <i>
      <x v="39"/>
    </i>
    <i>
      <x v="42"/>
    </i>
    <i>
      <x v="47"/>
    </i>
    <i>
      <x v="48"/>
    </i>
    <i>
      <x v="49"/>
    </i>
    <i>
      <x v="50"/>
    </i>
    <i>
      <x v="51"/>
    </i>
    <i>
      <x v="52"/>
    </i>
    <i>
      <x v="55"/>
    </i>
    <i>
      <x v="56"/>
    </i>
    <i>
      <x v="58"/>
    </i>
    <i>
      <x v="59"/>
    </i>
    <i t="grand">
      <x/>
    </i>
  </rowItems>
  <colFields count="1">
    <field x="0"/>
  </colFields>
  <colItems count="4">
    <i>
      <x/>
    </i>
    <i>
      <x v="1"/>
    </i>
    <i>
      <x v="2"/>
    </i>
    <i t="grand">
      <x/>
    </i>
  </colItems>
  <dataFields count="1">
    <dataField name="Sum of TPT (%)" fld="23" baseField="0" baseItem="0"/>
  </dataFields>
  <formats count="1">
    <format dxfId="103">
      <pivotArea outline="0" collapsedLevelsAreSubtotals="1" fieldPosition="0"/>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E53FA98-38A4-42B9-9E17-70E72DB07A62}" name="PivotTable4" cacheId="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K5:O19" firstHeaderRow="1" firstDataRow="2" firstDataCol="1"/>
  <pivotFields count="36">
    <pivotField axis="axisCol" showAll="0">
      <items count="4">
        <item x="0"/>
        <item x="1"/>
        <item x="2"/>
        <item t="default"/>
      </items>
    </pivotField>
    <pivotField showAll="0">
      <items count="14">
        <item h="1" m="1" x="11"/>
        <item h="1" m="1" x="5"/>
        <item h="1" m="1" x="12"/>
        <item h="1" m="1" x="2"/>
        <item h="1" m="1" x="6"/>
        <item h="1" m="1" x="7"/>
        <item h="1" m="1" x="3"/>
        <item h="1" m="1" x="8"/>
        <item h="1" m="1" x="10"/>
        <item h="1" m="1" x="9"/>
        <item h="1" m="1" x="4"/>
        <item h="1" x="0"/>
        <item x="1"/>
        <item t="default"/>
      </items>
    </pivotField>
    <pivotField axis="axisRow" showAll="0">
      <items count="61">
        <item x="0"/>
        <item x="1"/>
        <item x="2"/>
        <item x="3"/>
        <item m="1" x="48"/>
        <item m="1" x="23"/>
        <item m="1" x="35"/>
        <item m="1" x="30"/>
        <item m="1" x="24"/>
        <item m="1" x="22"/>
        <item m="1" x="38"/>
        <item m="1" x="28"/>
        <item m="1" x="26"/>
        <item m="1" x="56"/>
        <item m="1" x="41"/>
        <item m="1" x="55"/>
        <item m="1" x="27"/>
        <item m="1" x="36"/>
        <item m="1" x="50"/>
        <item m="1" x="43"/>
        <item m="1" x="45"/>
        <item m="1" x="58"/>
        <item m="1" x="34"/>
        <item m="1" x="59"/>
        <item m="1" x="57"/>
        <item m="1" x="53"/>
        <item m="1" x="40"/>
        <item m="1" x="33"/>
        <item m="1" x="47"/>
        <item m="1" x="42"/>
        <item m="1" x="29"/>
        <item m="1" x="51"/>
        <item m="1" x="44"/>
        <item m="1" x="37"/>
        <item m="1" x="31"/>
        <item m="1" x="25"/>
        <item x="13"/>
        <item m="1" x="52"/>
        <item m="1" x="32"/>
        <item m="1" x="46"/>
        <item m="1" x="54"/>
        <item m="1" x="49"/>
        <item m="1" x="39"/>
        <item x="4"/>
        <item x="5"/>
        <item x="21"/>
        <item x="6"/>
        <item x="15"/>
        <item x="19"/>
        <item x="16"/>
        <item x="7"/>
        <item x="14"/>
        <item x="20"/>
        <item x="8"/>
        <item x="9"/>
        <item x="17"/>
        <item x="18"/>
        <item x="10"/>
        <item x="11"/>
        <item x="12"/>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3">
    <i>
      <x v="1"/>
    </i>
    <i>
      <x v="36"/>
    </i>
    <i>
      <x v="43"/>
    </i>
    <i>
      <x v="45"/>
    </i>
    <i>
      <x v="51"/>
    </i>
    <i>
      <x v="52"/>
    </i>
    <i>
      <x v="54"/>
    </i>
    <i>
      <x v="55"/>
    </i>
    <i>
      <x v="56"/>
    </i>
    <i>
      <x v="57"/>
    </i>
    <i>
      <x v="58"/>
    </i>
    <i>
      <x v="59"/>
    </i>
    <i t="grand">
      <x/>
    </i>
  </rowItems>
  <colFields count="1">
    <field x="0"/>
  </colFields>
  <colItems count="4">
    <i>
      <x/>
    </i>
    <i>
      <x v="1"/>
    </i>
    <i>
      <x v="2"/>
    </i>
    <i t="grand">
      <x/>
    </i>
  </colItems>
  <dataFields count="1">
    <dataField name="Count of Jml. Pend. Miskin (ribu jiwa)" fld="25"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B74D7A7-819C-4CAB-A4CB-A74B1A984007}" name="PivotTable3" cacheId="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F5:J19" firstHeaderRow="1" firstDataRow="2" firstDataCol="1"/>
  <pivotFields count="36">
    <pivotField axis="axisCol" showAll="0">
      <items count="4">
        <item x="0"/>
        <item x="1"/>
        <item x="2"/>
        <item t="default"/>
      </items>
    </pivotField>
    <pivotField showAll="0">
      <items count="14">
        <item h="1" m="1" x="11"/>
        <item h="1" m="1" x="5"/>
        <item h="1" m="1" x="12"/>
        <item h="1" m="1" x="2"/>
        <item h="1" m="1" x="6"/>
        <item h="1" m="1" x="7"/>
        <item h="1" m="1" x="3"/>
        <item h="1" m="1" x="8"/>
        <item h="1" m="1" x="10"/>
        <item h="1" m="1" x="9"/>
        <item h="1" m="1" x="4"/>
        <item h="1" x="0"/>
        <item x="1"/>
        <item t="default"/>
      </items>
    </pivotField>
    <pivotField axis="axisRow" showAll="0">
      <items count="61">
        <item x="0"/>
        <item x="1"/>
        <item x="2"/>
        <item x="3"/>
        <item m="1" x="48"/>
        <item m="1" x="23"/>
        <item m="1" x="35"/>
        <item m="1" x="30"/>
        <item m="1" x="24"/>
        <item m="1" x="22"/>
        <item m="1" x="38"/>
        <item m="1" x="28"/>
        <item m="1" x="26"/>
        <item m="1" x="56"/>
        <item m="1" x="41"/>
        <item m="1" x="55"/>
        <item m="1" x="27"/>
        <item m="1" x="36"/>
        <item m="1" x="50"/>
        <item m="1" x="43"/>
        <item m="1" x="45"/>
        <item m="1" x="58"/>
        <item m="1" x="34"/>
        <item m="1" x="59"/>
        <item m="1" x="57"/>
        <item m="1" x="53"/>
        <item m="1" x="40"/>
        <item m="1" x="33"/>
        <item m="1" x="47"/>
        <item m="1" x="42"/>
        <item m="1" x="29"/>
        <item m="1" x="51"/>
        <item m="1" x="44"/>
        <item m="1" x="37"/>
        <item m="1" x="31"/>
        <item m="1" x="25"/>
        <item x="13"/>
        <item m="1" x="52"/>
        <item m="1" x="32"/>
        <item m="1" x="46"/>
        <item m="1" x="54"/>
        <item m="1" x="49"/>
        <item m="1" x="39"/>
        <item x="4"/>
        <item x="5"/>
        <item x="21"/>
        <item x="6"/>
        <item x="15"/>
        <item x="19"/>
        <item x="16"/>
        <item x="7"/>
        <item x="14"/>
        <item x="20"/>
        <item x="8"/>
        <item x="9"/>
        <item x="17"/>
        <item x="18"/>
        <item x="10"/>
        <item x="11"/>
        <item x="12"/>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3">
    <i>
      <x v="1"/>
    </i>
    <i>
      <x v="36"/>
    </i>
    <i>
      <x v="43"/>
    </i>
    <i>
      <x v="45"/>
    </i>
    <i>
      <x v="51"/>
    </i>
    <i>
      <x v="52"/>
    </i>
    <i>
      <x v="54"/>
    </i>
    <i>
      <x v="55"/>
    </i>
    <i>
      <x v="56"/>
    </i>
    <i>
      <x v="57"/>
    </i>
    <i>
      <x v="58"/>
    </i>
    <i>
      <x v="59"/>
    </i>
    <i t="grand">
      <x/>
    </i>
  </rowItems>
  <colFields count="1">
    <field x="0"/>
  </colFields>
  <colItems count="4">
    <i>
      <x/>
    </i>
    <i>
      <x v="1"/>
    </i>
    <i>
      <x v="2"/>
    </i>
    <i t="grand">
      <x/>
    </i>
  </colItems>
  <dataFields count="1">
    <dataField name="Average of % Pend. Miskin" fld="26"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258786CD-126D-49F5-8707-FEE0F511743A}" name="PivotTable2" cacheId="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5:E19" firstHeaderRow="1" firstDataRow="2" firstDataCol="1"/>
  <pivotFields count="36">
    <pivotField axis="axisCol" showAll="0">
      <items count="4">
        <item x="0"/>
        <item x="1"/>
        <item x="2"/>
        <item t="default"/>
      </items>
    </pivotField>
    <pivotField showAll="0">
      <items count="14">
        <item h="1" m="1" x="11"/>
        <item h="1" m="1" x="5"/>
        <item h="1" m="1" x="12"/>
        <item h="1" m="1" x="2"/>
        <item h="1" m="1" x="6"/>
        <item h="1" m="1" x="7"/>
        <item h="1" m="1" x="3"/>
        <item h="1" m="1" x="8"/>
        <item h="1" m="1" x="10"/>
        <item h="1" m="1" x="9"/>
        <item h="1" m="1" x="4"/>
        <item h="1" x="0"/>
        <item x="1"/>
        <item t="default"/>
      </items>
    </pivotField>
    <pivotField axis="axisRow" showAll="0">
      <items count="61">
        <item x="0"/>
        <item x="1"/>
        <item x="2"/>
        <item x="3"/>
        <item m="1" x="48"/>
        <item m="1" x="23"/>
        <item m="1" x="35"/>
        <item m="1" x="30"/>
        <item m="1" x="24"/>
        <item m="1" x="22"/>
        <item m="1" x="38"/>
        <item m="1" x="28"/>
        <item m="1" x="26"/>
        <item m="1" x="56"/>
        <item m="1" x="41"/>
        <item m="1" x="55"/>
        <item m="1" x="27"/>
        <item m="1" x="36"/>
        <item m="1" x="50"/>
        <item m="1" x="43"/>
        <item m="1" x="45"/>
        <item m="1" x="58"/>
        <item m="1" x="34"/>
        <item m="1" x="59"/>
        <item m="1" x="57"/>
        <item m="1" x="53"/>
        <item m="1" x="40"/>
        <item m="1" x="33"/>
        <item m="1" x="47"/>
        <item m="1" x="42"/>
        <item m="1" x="29"/>
        <item m="1" x="51"/>
        <item m="1" x="44"/>
        <item m="1" x="37"/>
        <item m="1" x="31"/>
        <item m="1" x="25"/>
        <item x="13"/>
        <item m="1" x="52"/>
        <item m="1" x="32"/>
        <item m="1" x="46"/>
        <item m="1" x="54"/>
        <item m="1" x="49"/>
        <item m="1" x="39"/>
        <item x="4"/>
        <item x="5"/>
        <item x="21"/>
        <item x="6"/>
        <item x="15"/>
        <item x="19"/>
        <item x="16"/>
        <item x="7"/>
        <item x="14"/>
        <item x="20"/>
        <item x="8"/>
        <item x="9"/>
        <item x="17"/>
        <item x="18"/>
        <item x="10"/>
        <item x="11"/>
        <item x="12"/>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3">
    <i>
      <x v="1"/>
    </i>
    <i>
      <x v="36"/>
    </i>
    <i>
      <x v="43"/>
    </i>
    <i>
      <x v="45"/>
    </i>
    <i>
      <x v="51"/>
    </i>
    <i>
      <x v="52"/>
    </i>
    <i>
      <x v="54"/>
    </i>
    <i>
      <x v="55"/>
    </i>
    <i>
      <x v="56"/>
    </i>
    <i>
      <x v="57"/>
    </i>
    <i>
      <x v="58"/>
    </i>
    <i>
      <x v="59"/>
    </i>
    <i t="grand">
      <x/>
    </i>
  </rowItems>
  <colFields count="1">
    <field x="0"/>
  </colFields>
  <colItems count="4">
    <i>
      <x/>
    </i>
    <i>
      <x v="1"/>
    </i>
    <i>
      <x v="2"/>
    </i>
    <i t="grand">
      <x/>
    </i>
  </colItems>
  <dataFields count="1">
    <dataField name="Sum of Jml. Pend. Miskin (ribu jiwa)" fld="25" baseField="2" baseItem="0"/>
  </dataFields>
  <chartFormats count="3">
    <chartFormat chart="2" format="6" series="1">
      <pivotArea type="data" outline="0" fieldPosition="0">
        <references count="2">
          <reference field="4294967294" count="1" selected="0">
            <x v="0"/>
          </reference>
          <reference field="0" count="1" selected="0">
            <x v="0"/>
          </reference>
        </references>
      </pivotArea>
    </chartFormat>
    <chartFormat chart="2" format="7" series="1">
      <pivotArea type="data" outline="0" fieldPosition="0">
        <references count="2">
          <reference field="4294967294" count="1" selected="0">
            <x v="0"/>
          </reference>
          <reference field="0" count="1" selected="0">
            <x v="1"/>
          </reference>
        </references>
      </pivotArea>
    </chartFormat>
    <chartFormat chart="2" format="8"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280B1A4E-EDA1-4D87-B43A-F07C159D2D4C}" name="PivotTable15" cacheId="59"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Y6:AB20" firstHeaderRow="1" firstDataRow="2" firstDataCol="1"/>
  <pivotFields count="36">
    <pivotField axis="axisCol" showAll="0">
      <items count="4">
        <item x="0"/>
        <item x="1"/>
        <item x="2"/>
        <item t="default"/>
      </items>
    </pivotField>
    <pivotField showAll="0">
      <items count="14">
        <item h="1" m="1" x="11"/>
        <item h="1" m="1" x="5"/>
        <item h="1" m="1" x="12"/>
        <item h="1" m="1" x="2"/>
        <item h="1" m="1" x="6"/>
        <item h="1" m="1" x="7"/>
        <item h="1" m="1" x="3"/>
        <item h="1" m="1" x="8"/>
        <item h="1" m="1" x="10"/>
        <item h="1" m="1" x="9"/>
        <item h="1" m="1" x="4"/>
        <item h="1" x="0"/>
        <item x="1"/>
        <item t="default"/>
      </items>
    </pivotField>
    <pivotField axis="axisRow" showAll="0">
      <items count="61">
        <item x="0"/>
        <item x="1"/>
        <item x="2"/>
        <item x="3"/>
        <item m="1" x="48"/>
        <item m="1" x="23"/>
        <item m="1" x="35"/>
        <item m="1" x="30"/>
        <item m="1" x="24"/>
        <item m="1" x="22"/>
        <item m="1" x="38"/>
        <item m="1" x="28"/>
        <item m="1" x="26"/>
        <item m="1" x="56"/>
        <item m="1" x="41"/>
        <item m="1" x="55"/>
        <item m="1" x="27"/>
        <item m="1" x="36"/>
        <item m="1" x="50"/>
        <item m="1" x="43"/>
        <item m="1" x="45"/>
        <item m="1" x="58"/>
        <item m="1" x="34"/>
        <item m="1" x="59"/>
        <item m="1" x="57"/>
        <item m="1" x="53"/>
        <item m="1" x="40"/>
        <item m="1" x="33"/>
        <item m="1" x="47"/>
        <item m="1" x="42"/>
        <item m="1" x="29"/>
        <item m="1" x="51"/>
        <item m="1" x="44"/>
        <item m="1" x="37"/>
        <item m="1" x="31"/>
        <item m="1" x="25"/>
        <item x="13"/>
        <item m="1" x="52"/>
        <item m="1" x="32"/>
        <item m="1" x="46"/>
        <item m="1" x="54"/>
        <item m="1" x="49"/>
        <item m="1" x="39"/>
        <item x="4"/>
        <item x="5"/>
        <item x="21"/>
        <item x="6"/>
        <item x="15"/>
        <item x="19"/>
        <item x="16"/>
        <item x="7"/>
        <item x="14"/>
        <item x="20"/>
        <item x="8"/>
        <item x="9"/>
        <item x="17"/>
        <item x="18"/>
        <item x="10"/>
        <item x="11"/>
        <item x="12"/>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ragToRow="0" dragToCol="0" dragToPage="0" showAll="0" defaultSubtotal="0"/>
  </pivotFields>
  <rowFields count="1">
    <field x="2"/>
  </rowFields>
  <rowItems count="13">
    <i>
      <x v="1"/>
    </i>
    <i>
      <x v="36"/>
    </i>
    <i>
      <x v="43"/>
    </i>
    <i>
      <x v="45"/>
    </i>
    <i>
      <x v="51"/>
    </i>
    <i>
      <x v="52"/>
    </i>
    <i>
      <x v="54"/>
    </i>
    <i>
      <x v="55"/>
    </i>
    <i>
      <x v="56"/>
    </i>
    <i>
      <x v="57"/>
    </i>
    <i>
      <x v="58"/>
    </i>
    <i>
      <x v="59"/>
    </i>
    <i t="grand">
      <x/>
    </i>
  </rowItems>
  <colFields count="1">
    <field x="0"/>
  </colFields>
  <colItems count="3">
    <i>
      <x/>
    </i>
    <i>
      <x v="1"/>
    </i>
    <i>
      <x v="2"/>
    </i>
  </colItems>
  <dataFields count="1">
    <dataField name="Average of APM SMA" fld="33"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0A1B843-9CF0-490D-B16C-7CD9BD3CCD85}" name="PivotTable14" cacheId="59"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U6:X20" firstHeaderRow="1" firstDataRow="2" firstDataCol="1"/>
  <pivotFields count="36">
    <pivotField axis="axisCol" showAll="0">
      <items count="4">
        <item x="0"/>
        <item x="1"/>
        <item x="2"/>
        <item t="default"/>
      </items>
    </pivotField>
    <pivotField showAll="0">
      <items count="14">
        <item h="1" m="1" x="11"/>
        <item h="1" m="1" x="5"/>
        <item h="1" m="1" x="12"/>
        <item h="1" m="1" x="2"/>
        <item h="1" m="1" x="6"/>
        <item h="1" m="1" x="7"/>
        <item h="1" m="1" x="3"/>
        <item h="1" m="1" x="8"/>
        <item h="1" m="1" x="10"/>
        <item h="1" m="1" x="9"/>
        <item h="1" m="1" x="4"/>
        <item h="1" x="0"/>
        <item x="1"/>
        <item t="default"/>
      </items>
    </pivotField>
    <pivotField axis="axisRow" showAll="0">
      <items count="61">
        <item x="0"/>
        <item x="1"/>
        <item x="2"/>
        <item x="3"/>
        <item m="1" x="48"/>
        <item m="1" x="23"/>
        <item m="1" x="35"/>
        <item m="1" x="30"/>
        <item m="1" x="24"/>
        <item m="1" x="22"/>
        <item m="1" x="38"/>
        <item m="1" x="28"/>
        <item m="1" x="26"/>
        <item m="1" x="56"/>
        <item m="1" x="41"/>
        <item m="1" x="55"/>
        <item m="1" x="27"/>
        <item m="1" x="36"/>
        <item m="1" x="50"/>
        <item m="1" x="43"/>
        <item m="1" x="45"/>
        <item m="1" x="58"/>
        <item m="1" x="34"/>
        <item m="1" x="59"/>
        <item m="1" x="57"/>
        <item m="1" x="53"/>
        <item m="1" x="40"/>
        <item m="1" x="33"/>
        <item m="1" x="47"/>
        <item m="1" x="42"/>
        <item m="1" x="29"/>
        <item m="1" x="51"/>
        <item m="1" x="44"/>
        <item m="1" x="37"/>
        <item m="1" x="31"/>
        <item m="1" x="25"/>
        <item x="13"/>
        <item m="1" x="52"/>
        <item m="1" x="32"/>
        <item m="1" x="46"/>
        <item m="1" x="54"/>
        <item m="1" x="49"/>
        <item m="1" x="39"/>
        <item x="4"/>
        <item x="5"/>
        <item x="21"/>
        <item x="6"/>
        <item x="15"/>
        <item x="19"/>
        <item x="16"/>
        <item x="7"/>
        <item x="14"/>
        <item x="20"/>
        <item x="8"/>
        <item x="9"/>
        <item x="17"/>
        <item x="18"/>
        <item x="10"/>
        <item x="11"/>
        <item x="12"/>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s>
  <rowFields count="1">
    <field x="2"/>
  </rowFields>
  <rowItems count="13">
    <i>
      <x v="1"/>
    </i>
    <i>
      <x v="36"/>
    </i>
    <i>
      <x v="43"/>
    </i>
    <i>
      <x v="45"/>
    </i>
    <i>
      <x v="51"/>
    </i>
    <i>
      <x v="52"/>
    </i>
    <i>
      <x v="54"/>
    </i>
    <i>
      <x v="55"/>
    </i>
    <i>
      <x v="56"/>
    </i>
    <i>
      <x v="57"/>
    </i>
    <i>
      <x v="58"/>
    </i>
    <i>
      <x v="59"/>
    </i>
    <i t="grand">
      <x/>
    </i>
  </rowItems>
  <colFields count="1">
    <field x="0"/>
  </colFields>
  <colItems count="3">
    <i>
      <x/>
    </i>
    <i>
      <x v="1"/>
    </i>
    <i>
      <x v="2"/>
    </i>
  </colItems>
  <dataFields count="1">
    <dataField name="Average of APM SMP" fld="32"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D99C428-B4C4-4807-9AEE-C4EF30D1C1FD}" name="PivotTable13" cacheId="59"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Q6:T20" firstHeaderRow="1" firstDataRow="2" firstDataCol="1"/>
  <pivotFields count="36">
    <pivotField axis="axisCol" showAll="0">
      <items count="4">
        <item x="0"/>
        <item x="1"/>
        <item x="2"/>
        <item t="default"/>
      </items>
    </pivotField>
    <pivotField showAll="0">
      <items count="14">
        <item h="1" m="1" x="11"/>
        <item h="1" m="1" x="5"/>
        <item h="1" m="1" x="12"/>
        <item h="1" m="1" x="2"/>
        <item h="1" m="1" x="6"/>
        <item h="1" m="1" x="7"/>
        <item h="1" m="1" x="3"/>
        <item h="1" m="1" x="8"/>
        <item h="1" m="1" x="10"/>
        <item h="1" m="1" x="9"/>
        <item h="1" m="1" x="4"/>
        <item h="1" x="0"/>
        <item x="1"/>
        <item t="default"/>
      </items>
    </pivotField>
    <pivotField axis="axisRow" showAll="0">
      <items count="61">
        <item x="0"/>
        <item x="1"/>
        <item x="2"/>
        <item x="3"/>
        <item m="1" x="48"/>
        <item m="1" x="23"/>
        <item m="1" x="35"/>
        <item m="1" x="30"/>
        <item m="1" x="24"/>
        <item m="1" x="22"/>
        <item m="1" x="38"/>
        <item m="1" x="28"/>
        <item m="1" x="26"/>
        <item m="1" x="56"/>
        <item m="1" x="41"/>
        <item m="1" x="55"/>
        <item m="1" x="27"/>
        <item m="1" x="36"/>
        <item m="1" x="50"/>
        <item m="1" x="43"/>
        <item m="1" x="45"/>
        <item m="1" x="58"/>
        <item m="1" x="34"/>
        <item m="1" x="59"/>
        <item m="1" x="57"/>
        <item m="1" x="53"/>
        <item m="1" x="40"/>
        <item m="1" x="33"/>
        <item m="1" x="47"/>
        <item m="1" x="42"/>
        <item m="1" x="29"/>
        <item m="1" x="51"/>
        <item m="1" x="44"/>
        <item m="1" x="37"/>
        <item m="1" x="31"/>
        <item m="1" x="25"/>
        <item x="13"/>
        <item m="1" x="52"/>
        <item m="1" x="32"/>
        <item m="1" x="46"/>
        <item m="1" x="54"/>
        <item m="1" x="49"/>
        <item m="1" x="39"/>
        <item x="4"/>
        <item x="5"/>
        <item x="21"/>
        <item x="6"/>
        <item x="15"/>
        <item x="19"/>
        <item x="16"/>
        <item x="7"/>
        <item x="14"/>
        <item x="20"/>
        <item x="8"/>
        <item x="9"/>
        <item x="17"/>
        <item x="18"/>
        <item x="10"/>
        <item x="11"/>
        <item x="12"/>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dragToRow="0" dragToCol="0" dragToPage="0" showAll="0" defaultSubtotal="0"/>
  </pivotFields>
  <rowFields count="1">
    <field x="2"/>
  </rowFields>
  <rowItems count="13">
    <i>
      <x v="1"/>
    </i>
    <i>
      <x v="36"/>
    </i>
    <i>
      <x v="43"/>
    </i>
    <i>
      <x v="45"/>
    </i>
    <i>
      <x v="51"/>
    </i>
    <i>
      <x v="52"/>
    </i>
    <i>
      <x v="54"/>
    </i>
    <i>
      <x v="55"/>
    </i>
    <i>
      <x v="56"/>
    </i>
    <i>
      <x v="57"/>
    </i>
    <i>
      <x v="58"/>
    </i>
    <i>
      <x v="59"/>
    </i>
    <i t="grand">
      <x/>
    </i>
  </rowItems>
  <colFields count="1">
    <field x="0"/>
  </colFields>
  <colItems count="3">
    <i>
      <x/>
    </i>
    <i>
      <x v="1"/>
    </i>
    <i>
      <x v="2"/>
    </i>
  </colItems>
  <dataFields count="1">
    <dataField name="Average of APM SD" fld="31"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F1FC5DCC-41B3-4459-9720-D23DD0D2E07B}" name="PivotTable12" cacheId="59"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M6:P20" firstHeaderRow="1" firstDataRow="2" firstDataCol="1"/>
  <pivotFields count="36">
    <pivotField axis="axisCol" showAll="0">
      <items count="4">
        <item x="0"/>
        <item x="1"/>
        <item x="2"/>
        <item t="default"/>
      </items>
    </pivotField>
    <pivotField showAll="0">
      <items count="14">
        <item h="1" m="1" x="11"/>
        <item h="1" m="1" x="5"/>
        <item h="1" m="1" x="12"/>
        <item h="1" m="1" x="2"/>
        <item h="1" m="1" x="6"/>
        <item h="1" m="1" x="7"/>
        <item h="1" m="1" x="3"/>
        <item h="1" m="1" x="8"/>
        <item h="1" m="1" x="10"/>
        <item h="1" m="1" x="9"/>
        <item h="1" m="1" x="4"/>
        <item h="1" x="0"/>
        <item x="1"/>
        <item t="default"/>
      </items>
    </pivotField>
    <pivotField axis="axisRow" showAll="0">
      <items count="61">
        <item x="0"/>
        <item x="1"/>
        <item x="2"/>
        <item x="3"/>
        <item m="1" x="48"/>
        <item m="1" x="23"/>
        <item m="1" x="35"/>
        <item m="1" x="30"/>
        <item m="1" x="24"/>
        <item m="1" x="22"/>
        <item m="1" x="38"/>
        <item m="1" x="28"/>
        <item m="1" x="26"/>
        <item m="1" x="56"/>
        <item m="1" x="41"/>
        <item m="1" x="55"/>
        <item m="1" x="27"/>
        <item m="1" x="36"/>
        <item m="1" x="50"/>
        <item m="1" x="43"/>
        <item m="1" x="45"/>
        <item m="1" x="58"/>
        <item m="1" x="34"/>
        <item m="1" x="59"/>
        <item m="1" x="57"/>
        <item m="1" x="53"/>
        <item m="1" x="40"/>
        <item m="1" x="33"/>
        <item m="1" x="47"/>
        <item m="1" x="42"/>
        <item m="1" x="29"/>
        <item m="1" x="51"/>
        <item m="1" x="44"/>
        <item m="1" x="37"/>
        <item m="1" x="31"/>
        <item m="1" x="25"/>
        <item x="13"/>
        <item m="1" x="52"/>
        <item m="1" x="32"/>
        <item m="1" x="46"/>
        <item m="1" x="54"/>
        <item m="1" x="49"/>
        <item m="1" x="39"/>
        <item x="4"/>
        <item x="5"/>
        <item x="21"/>
        <item x="6"/>
        <item x="15"/>
        <item x="19"/>
        <item x="16"/>
        <item x="7"/>
        <item x="14"/>
        <item x="20"/>
        <item x="8"/>
        <item x="9"/>
        <item x="17"/>
        <item x="18"/>
        <item x="10"/>
        <item x="11"/>
        <item x="12"/>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dragToRow="0" dragToCol="0" dragToPage="0" showAll="0" defaultSubtotal="0"/>
  </pivotFields>
  <rowFields count="1">
    <field x="2"/>
  </rowFields>
  <rowItems count="13">
    <i>
      <x v="1"/>
    </i>
    <i>
      <x v="36"/>
    </i>
    <i>
      <x v="43"/>
    </i>
    <i>
      <x v="45"/>
    </i>
    <i>
      <x v="51"/>
    </i>
    <i>
      <x v="52"/>
    </i>
    <i>
      <x v="54"/>
    </i>
    <i>
      <x v="55"/>
    </i>
    <i>
      <x v="56"/>
    </i>
    <i>
      <x v="57"/>
    </i>
    <i>
      <x v="58"/>
    </i>
    <i>
      <x v="59"/>
    </i>
    <i t="grand">
      <x/>
    </i>
  </rowItems>
  <colFields count="1">
    <field x="0"/>
  </colFields>
  <colItems count="3">
    <i>
      <x/>
    </i>
    <i>
      <x v="1"/>
    </i>
    <i>
      <x v="2"/>
    </i>
  </colItems>
  <dataFields count="1">
    <dataField name="Average of APK SMA" fld="30"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2FC0912-8085-4679-9643-06E469A39EA7}" name="PivotTable11" cacheId="59"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I6:L20" firstHeaderRow="1" firstDataRow="2" firstDataCol="1"/>
  <pivotFields count="36">
    <pivotField axis="axisCol" showAll="0">
      <items count="4">
        <item x="0"/>
        <item x="1"/>
        <item x="2"/>
        <item t="default"/>
      </items>
    </pivotField>
    <pivotField showAll="0">
      <items count="14">
        <item h="1" m="1" x="11"/>
        <item h="1" m="1" x="5"/>
        <item h="1" m="1" x="12"/>
        <item h="1" m="1" x="2"/>
        <item h="1" m="1" x="6"/>
        <item h="1" m="1" x="7"/>
        <item h="1" m="1" x="3"/>
        <item h="1" m="1" x="8"/>
        <item h="1" m="1" x="10"/>
        <item h="1" m="1" x="9"/>
        <item h="1" m="1" x="4"/>
        <item h="1" x="0"/>
        <item x="1"/>
        <item t="default"/>
      </items>
    </pivotField>
    <pivotField axis="axisRow" showAll="0">
      <items count="61">
        <item x="0"/>
        <item x="1"/>
        <item x="2"/>
        <item x="3"/>
        <item m="1" x="48"/>
        <item m="1" x="23"/>
        <item m="1" x="35"/>
        <item m="1" x="30"/>
        <item m="1" x="24"/>
        <item m="1" x="22"/>
        <item m="1" x="38"/>
        <item m="1" x="28"/>
        <item m="1" x="26"/>
        <item m="1" x="56"/>
        <item m="1" x="41"/>
        <item m="1" x="55"/>
        <item m="1" x="27"/>
        <item m="1" x="36"/>
        <item m="1" x="50"/>
        <item m="1" x="43"/>
        <item m="1" x="45"/>
        <item m="1" x="58"/>
        <item m="1" x="34"/>
        <item m="1" x="59"/>
        <item m="1" x="57"/>
        <item m="1" x="53"/>
        <item m="1" x="40"/>
        <item m="1" x="33"/>
        <item m="1" x="47"/>
        <item m="1" x="42"/>
        <item m="1" x="29"/>
        <item m="1" x="51"/>
        <item m="1" x="44"/>
        <item m="1" x="37"/>
        <item m="1" x="31"/>
        <item m="1" x="25"/>
        <item x="13"/>
        <item m="1" x="52"/>
        <item m="1" x="32"/>
        <item m="1" x="46"/>
        <item m="1" x="54"/>
        <item m="1" x="49"/>
        <item m="1" x="39"/>
        <item x="4"/>
        <item x="5"/>
        <item x="21"/>
        <item x="6"/>
        <item x="15"/>
        <item x="19"/>
        <item x="16"/>
        <item x="7"/>
        <item x="14"/>
        <item x="20"/>
        <item x="8"/>
        <item x="9"/>
        <item x="17"/>
        <item x="18"/>
        <item x="10"/>
        <item x="11"/>
        <item x="12"/>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dragToRow="0" dragToCol="0" dragToPage="0" showAll="0" defaultSubtotal="0"/>
  </pivotFields>
  <rowFields count="1">
    <field x="2"/>
  </rowFields>
  <rowItems count="13">
    <i>
      <x v="1"/>
    </i>
    <i>
      <x v="36"/>
    </i>
    <i>
      <x v="43"/>
    </i>
    <i>
      <x v="45"/>
    </i>
    <i>
      <x v="51"/>
    </i>
    <i>
      <x v="52"/>
    </i>
    <i>
      <x v="54"/>
    </i>
    <i>
      <x v="55"/>
    </i>
    <i>
      <x v="56"/>
    </i>
    <i>
      <x v="57"/>
    </i>
    <i>
      <x v="58"/>
    </i>
    <i>
      <x v="59"/>
    </i>
    <i t="grand">
      <x/>
    </i>
  </rowItems>
  <colFields count="1">
    <field x="0"/>
  </colFields>
  <colItems count="3">
    <i>
      <x/>
    </i>
    <i>
      <x v="1"/>
    </i>
    <i>
      <x v="2"/>
    </i>
  </colItems>
  <dataFields count="1">
    <dataField name="Average of APK SMP" fld="29"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1776AC2-5F58-41D3-B29D-6D1FE5B4AA8C}" name="PivotTable10" cacheId="59"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E6:H20" firstHeaderRow="1" firstDataRow="2" firstDataCol="1"/>
  <pivotFields count="36">
    <pivotField axis="axisCol" showAll="0">
      <items count="4">
        <item x="0"/>
        <item x="1"/>
        <item x="2"/>
        <item t="default"/>
      </items>
    </pivotField>
    <pivotField showAll="0">
      <items count="14">
        <item h="1" m="1" x="11"/>
        <item h="1" m="1" x="5"/>
        <item h="1" m="1" x="12"/>
        <item h="1" m="1" x="2"/>
        <item h="1" m="1" x="6"/>
        <item h="1" m="1" x="7"/>
        <item h="1" m="1" x="3"/>
        <item h="1" m="1" x="8"/>
        <item h="1" m="1" x="10"/>
        <item h="1" m="1" x="9"/>
        <item h="1" m="1" x="4"/>
        <item h="1" x="0"/>
        <item x="1"/>
        <item t="default"/>
      </items>
    </pivotField>
    <pivotField axis="axisRow" showAll="0">
      <items count="61">
        <item x="0"/>
        <item x="1"/>
        <item x="2"/>
        <item x="3"/>
        <item m="1" x="48"/>
        <item m="1" x="23"/>
        <item m="1" x="35"/>
        <item m="1" x="30"/>
        <item m="1" x="24"/>
        <item m="1" x="22"/>
        <item m="1" x="38"/>
        <item m="1" x="28"/>
        <item m="1" x="26"/>
        <item m="1" x="56"/>
        <item m="1" x="41"/>
        <item m="1" x="55"/>
        <item m="1" x="27"/>
        <item m="1" x="36"/>
        <item m="1" x="50"/>
        <item m="1" x="43"/>
        <item m="1" x="45"/>
        <item m="1" x="58"/>
        <item m="1" x="34"/>
        <item m="1" x="59"/>
        <item m="1" x="57"/>
        <item m="1" x="53"/>
        <item m="1" x="40"/>
        <item m="1" x="33"/>
        <item m="1" x="47"/>
        <item m="1" x="42"/>
        <item m="1" x="29"/>
        <item m="1" x="51"/>
        <item m="1" x="44"/>
        <item m="1" x="37"/>
        <item m="1" x="31"/>
        <item m="1" x="25"/>
        <item x="13"/>
        <item m="1" x="52"/>
        <item m="1" x="32"/>
        <item m="1" x="46"/>
        <item m="1" x="54"/>
        <item m="1" x="49"/>
        <item m="1" x="39"/>
        <item x="4"/>
        <item x="5"/>
        <item x="21"/>
        <item x="6"/>
        <item x="15"/>
        <item x="19"/>
        <item x="16"/>
        <item x="7"/>
        <item x="14"/>
        <item x="20"/>
        <item x="8"/>
        <item x="9"/>
        <item x="17"/>
        <item x="18"/>
        <item x="10"/>
        <item x="11"/>
        <item x="12"/>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dragToRow="0" dragToCol="0" dragToPage="0" showAll="0" defaultSubtotal="0"/>
  </pivotFields>
  <rowFields count="1">
    <field x="2"/>
  </rowFields>
  <rowItems count="13">
    <i>
      <x v="1"/>
    </i>
    <i>
      <x v="36"/>
    </i>
    <i>
      <x v="43"/>
    </i>
    <i>
      <x v="45"/>
    </i>
    <i>
      <x v="51"/>
    </i>
    <i>
      <x v="52"/>
    </i>
    <i>
      <x v="54"/>
    </i>
    <i>
      <x v="55"/>
    </i>
    <i>
      <x v="56"/>
    </i>
    <i>
      <x v="57"/>
    </i>
    <i>
      <x v="58"/>
    </i>
    <i>
      <x v="59"/>
    </i>
    <i t="grand">
      <x/>
    </i>
  </rowItems>
  <colFields count="1">
    <field x="0"/>
  </colFields>
  <colItems count="3">
    <i>
      <x/>
    </i>
    <i>
      <x v="1"/>
    </i>
    <i>
      <x v="2"/>
    </i>
  </colItems>
  <dataFields count="1">
    <dataField name="Average of APK SD" fld="28"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F0B17FA-AEDF-479A-A814-6187CBA09AF0}" name="PivotTable9" cacheId="59"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A6:D20" firstHeaderRow="1" firstDataRow="2" firstDataCol="1"/>
  <pivotFields count="36">
    <pivotField axis="axisCol" showAll="0">
      <items count="4">
        <item x="0"/>
        <item x="1"/>
        <item x="2"/>
        <item t="default"/>
      </items>
    </pivotField>
    <pivotField showAll="0">
      <items count="14">
        <item h="1" m="1" x="11"/>
        <item h="1" m="1" x="5"/>
        <item h="1" m="1" x="12"/>
        <item h="1" m="1" x="2"/>
        <item h="1" m="1" x="6"/>
        <item h="1" m="1" x="7"/>
        <item h="1" m="1" x="3"/>
        <item h="1" m="1" x="8"/>
        <item h="1" m="1" x="10"/>
        <item h="1" m="1" x="9"/>
        <item h="1" m="1" x="4"/>
        <item h="1" x="0"/>
        <item x="1"/>
        <item t="default"/>
      </items>
    </pivotField>
    <pivotField axis="axisRow" showAll="0">
      <items count="61">
        <item x="0"/>
        <item x="1"/>
        <item x="2"/>
        <item x="3"/>
        <item m="1" x="48"/>
        <item m="1" x="23"/>
        <item m="1" x="35"/>
        <item m="1" x="30"/>
        <item m="1" x="24"/>
        <item m="1" x="22"/>
        <item m="1" x="38"/>
        <item m="1" x="28"/>
        <item m="1" x="26"/>
        <item m="1" x="56"/>
        <item m="1" x="41"/>
        <item m="1" x="55"/>
        <item m="1" x="27"/>
        <item m="1" x="36"/>
        <item m="1" x="50"/>
        <item m="1" x="43"/>
        <item m="1" x="45"/>
        <item m="1" x="58"/>
        <item m="1" x="34"/>
        <item m="1" x="59"/>
        <item m="1" x="57"/>
        <item m="1" x="53"/>
        <item m="1" x="40"/>
        <item m="1" x="33"/>
        <item m="1" x="47"/>
        <item m="1" x="42"/>
        <item m="1" x="29"/>
        <item m="1" x="51"/>
        <item m="1" x="44"/>
        <item m="1" x="37"/>
        <item m="1" x="31"/>
        <item m="1" x="25"/>
        <item x="13"/>
        <item m="1" x="52"/>
        <item m="1" x="32"/>
        <item m="1" x="46"/>
        <item m="1" x="54"/>
        <item m="1" x="49"/>
        <item m="1" x="39"/>
        <item x="4"/>
        <item x="5"/>
        <item x="21"/>
        <item x="6"/>
        <item x="15"/>
        <item x="19"/>
        <item x="16"/>
        <item x="7"/>
        <item x="14"/>
        <item x="20"/>
        <item x="8"/>
        <item x="9"/>
        <item x="17"/>
        <item x="18"/>
        <item x="10"/>
        <item x="11"/>
        <item x="12"/>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3">
    <i>
      <x v="1"/>
    </i>
    <i>
      <x v="36"/>
    </i>
    <i>
      <x v="43"/>
    </i>
    <i>
      <x v="45"/>
    </i>
    <i>
      <x v="51"/>
    </i>
    <i>
      <x v="52"/>
    </i>
    <i>
      <x v="54"/>
    </i>
    <i>
      <x v="55"/>
    </i>
    <i>
      <x v="56"/>
    </i>
    <i>
      <x v="57"/>
    </i>
    <i>
      <x v="58"/>
    </i>
    <i>
      <x v="59"/>
    </i>
    <i t="grand">
      <x/>
    </i>
  </rowItems>
  <colFields count="1">
    <field x="0"/>
  </colFields>
  <colItems count="3">
    <i>
      <x/>
    </i>
    <i>
      <x v="1"/>
    </i>
    <i>
      <x v="2"/>
    </i>
  </colItems>
  <dataFields count="1">
    <dataField name="Average of APK PAUD" fld="27"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DE8F7FB-0C96-4294-AC26-0E63EDF0578E}" name="PivotTable30" cacheId="59" dataOnRows="1" applyNumberFormats="0" applyBorderFormats="0" applyFontFormats="0" applyPatternFormats="0" applyAlignmentFormats="0" applyWidthHeightFormats="1" dataCaption="Values" updatedVersion="6" minRefreshableVersion="3" useAutoFormatting="1" rowGrandTotals="0" colGrandTotals="0" itemPrintTitles="1" createdVersion="6" indent="0" showHeaders="0" outline="1" outlineData="1" multipleFieldFilters="0">
  <location ref="B4:P20" firstHeaderRow="0" firstDataRow="2" firstDataCol="1"/>
  <pivotFields count="36">
    <pivotField axis="axisCol" showAll="0" defaultSubtotal="0">
      <items count="3">
        <item sd="0" x="0"/>
        <item sd="0" x="1"/>
        <item x="2"/>
      </items>
      <extLst>
        <ext xmlns:x14="http://schemas.microsoft.com/office/spreadsheetml/2009/9/main" uri="{2946ED86-A175-432a-8AC1-64E0C546D7DE}">
          <x14:pivotField fillDownLabels="1"/>
        </ext>
      </extLst>
    </pivotField>
    <pivotField showAll="0" defaultSubtotal="0">
      <items count="13">
        <item h="1" m="1" x="11"/>
        <item h="1" m="1" x="5"/>
        <item h="1" m="1" x="12"/>
        <item h="1" m="1" x="2"/>
        <item h="1" m="1" x="6"/>
        <item h="1" m="1" x="7"/>
        <item h="1" m="1" x="3"/>
        <item h="1" m="1" x="8"/>
        <item h="1" m="1" x="10"/>
        <item h="1" m="1" x="9"/>
        <item h="1" m="1" x="4"/>
        <item h="1" x="0"/>
        <item x="1"/>
      </items>
      <extLst>
        <ext xmlns:x14="http://schemas.microsoft.com/office/spreadsheetml/2009/9/main" uri="{2946ED86-A175-432a-8AC1-64E0C546D7DE}">
          <x14:pivotField fillDownLabels="1"/>
        </ext>
      </extLst>
    </pivotField>
    <pivotField axis="axisCol" showAll="0" defaultSubtotal="0">
      <items count="60">
        <item x="0"/>
        <item x="1"/>
        <item x="2"/>
        <item x="3"/>
        <item m="1" x="48"/>
        <item m="1" x="23"/>
        <item m="1" x="35"/>
        <item m="1" x="30"/>
        <item m="1" x="24"/>
        <item m="1" x="22"/>
        <item m="1" x="38"/>
        <item m="1" x="28"/>
        <item m="1" x="26"/>
        <item m="1" x="56"/>
        <item m="1" x="41"/>
        <item m="1" x="55"/>
        <item m="1" x="27"/>
        <item m="1" x="36"/>
        <item m="1" x="50"/>
        <item m="1" x="43"/>
        <item m="1" x="45"/>
        <item m="1" x="58"/>
        <item m="1" x="34"/>
        <item m="1" x="59"/>
        <item m="1" x="57"/>
        <item m="1" x="53"/>
        <item m="1" x="40"/>
        <item m="1" x="33"/>
        <item m="1" x="47"/>
        <item m="1" x="42"/>
        <item m="1" x="29"/>
        <item m="1" x="51"/>
        <item m="1" x="44"/>
        <item m="1" x="37"/>
        <item m="1" x="31"/>
        <item m="1" x="25"/>
        <item x="13"/>
        <item m="1" x="52"/>
        <item m="1" x="32"/>
        <item m="1" x="46"/>
        <item m="1" x="54"/>
        <item m="1" x="49"/>
        <item m="1" x="39"/>
        <item x="4"/>
        <item x="5"/>
        <item x="21"/>
        <item x="6"/>
        <item x="15"/>
        <item x="19"/>
        <item x="16"/>
        <item x="7"/>
        <item x="14"/>
        <item x="20"/>
        <item x="8"/>
        <item x="9"/>
        <item x="17"/>
        <item x="18"/>
        <item x="10"/>
        <item x="11"/>
        <item x="12"/>
      </items>
      <extLst>
        <ext xmlns:x14="http://schemas.microsoft.com/office/spreadsheetml/2009/9/main" uri="{2946ED86-A175-432a-8AC1-64E0C546D7DE}">
          <x14:pivotField fillDownLabels="1"/>
        </ext>
      </extLst>
    </pivotField>
    <pivotField showAll="0" defaultSubtotal="0">
      <items count="12">
        <item x="6"/>
        <item x="4"/>
        <item x="10"/>
        <item x="7"/>
        <item x="11"/>
        <item x="2"/>
        <item x="9"/>
        <item x="8"/>
        <item x="1"/>
        <item x="5"/>
        <item x="3"/>
        <item x="0"/>
      </items>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1">
    <field x="-2"/>
  </rowFields>
  <rowItems count="15">
    <i>
      <x/>
    </i>
    <i i="1">
      <x v="1"/>
    </i>
    <i i="2">
      <x v="2"/>
    </i>
    <i i="3">
      <x v="3"/>
    </i>
    <i i="4">
      <x v="4"/>
    </i>
    <i i="5">
      <x v="5"/>
    </i>
    <i i="6">
      <x v="6"/>
    </i>
    <i i="7">
      <x v="7"/>
    </i>
    <i i="8">
      <x v="8"/>
    </i>
    <i i="9">
      <x v="9"/>
    </i>
    <i i="10">
      <x v="10"/>
    </i>
    <i i="11">
      <x v="11"/>
    </i>
    <i i="12">
      <x v="12"/>
    </i>
    <i i="13">
      <x v="13"/>
    </i>
    <i i="14">
      <x v="14"/>
    </i>
  </rowItems>
  <colFields count="2">
    <field x="0"/>
    <field x="2"/>
  </colFields>
  <colItems count="14">
    <i>
      <x/>
    </i>
    <i>
      <x v="1"/>
    </i>
    <i>
      <x v="2"/>
      <x v="1"/>
    </i>
    <i r="1">
      <x v="36"/>
    </i>
    <i r="1">
      <x v="43"/>
    </i>
    <i r="1">
      <x v="45"/>
    </i>
    <i r="1">
      <x v="51"/>
    </i>
    <i r="1">
      <x v="52"/>
    </i>
    <i r="1">
      <x v="54"/>
    </i>
    <i r="1">
      <x v="55"/>
    </i>
    <i r="1">
      <x v="56"/>
    </i>
    <i r="1">
      <x v="57"/>
    </i>
    <i r="1">
      <x v="58"/>
    </i>
    <i r="1">
      <x v="59"/>
    </i>
  </colItems>
  <dataFields count="15">
    <dataField name="Sum of DBH PPH" fld="11" baseField="0" baseItem="0"/>
    <dataField name="Sum of DBH PBB" fld="12" baseField="0" baseItem="0"/>
    <dataField name="Sum of DBH CHT" fld="34" baseField="0" baseItem="0"/>
    <dataField name="Sum of DBH SDA Migas" fld="13" baseField="0" baseItem="0"/>
    <dataField name="Sum of DBH SDA Minerba" fld="14" baseField="0" baseItem="0"/>
    <dataField name="Sum of DBH SDA Kehutanan" fld="15" baseField="0" baseItem="0"/>
    <dataField name="Sum of DBH SDA Perikanan" fld="16" baseField="0" baseItem="0"/>
    <dataField name="Sum of DBH SDA Panas Bumi" fld="17" baseField="0" baseItem="0"/>
    <dataField name="Sum of DAU" fld="8" baseField="0" baseItem="0"/>
    <dataField name="Sum of DAK Fisik Reguler" fld="4" baseField="0" baseItem="0"/>
    <dataField name="Sum of DAK Fisik Penugasan" fld="5" baseField="0" baseItem="0"/>
    <dataField name="Sum of DAK Fisik Afirmasi" fld="6" baseField="0" baseItem="0"/>
    <dataField name="Sum of DAK Non Fisik" fld="7" baseField="0" baseItem="0"/>
    <dataField name="Sum of DID" fld="9" baseField="0" baseItem="0"/>
    <dataField name="Sum of Dana Desa" fld="10" baseField="0" baseItem="0"/>
  </dataFields>
  <formats count="2">
    <format dxfId="99">
      <pivotArea outline="0" collapsedLevelsAreSubtotals="1" fieldPosition="0"/>
    </format>
    <format dxfId="97">
      <pivotArea dataOnly="0" labelOnly="1" outline="0" fieldPosition="0">
        <references count="1">
          <reference field="4294967294" count="15">
            <x v="0"/>
            <x v="1"/>
            <x v="2"/>
            <x v="3"/>
            <x v="4"/>
            <x v="5"/>
            <x v="6"/>
            <x v="7"/>
            <x v="8"/>
            <x v="9"/>
            <x v="10"/>
            <x v="11"/>
            <x v="12"/>
            <x v="13"/>
            <x v="14"/>
          </reference>
        </references>
      </pivotArea>
    </format>
  </formats>
  <pivotTableStyleInfo name="PivotStyleMedium2" showRowHeaders="1" showColHeaders="1" showRowStripes="1"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erah_Pemilihan" xr10:uid="{5EE628EE-B55D-4AEF-8263-0704ED1A5296}" sourceName="Daerah Pemilihan">
  <pivotTables>
    <pivotTable tabId="11" name="PivotTable2"/>
    <pivotTable tabId="9" name="PivotTable4"/>
    <pivotTable tabId="10" name="PivotTable3"/>
    <pivotTable tabId="6" name="PivotTable4"/>
    <pivotTable tabId="7" name="PivotTable5"/>
    <pivotTable tabId="5" name="PivotTable3"/>
    <pivotTable tabId="3" name="PivotTable5"/>
    <pivotTable tabId="4" name="PivotTable6"/>
    <pivotTable tabId="7" name="PivotTable7"/>
    <pivotTable tabId="7" name="PivotTable8"/>
    <pivotTable tabId="7" name="PivotTable9"/>
    <pivotTable tabId="7" name="PivotTable10"/>
    <pivotTable tabId="7" name="PivotTable11"/>
    <pivotTable tabId="7" name="PivotTable12"/>
    <pivotTable tabId="12" name="PivotTable13"/>
    <pivotTable tabId="15" name="PivotTable6"/>
    <pivotTable tabId="15" name="PivotTable7"/>
    <pivotTable tabId="12" name="PivotTable1"/>
    <pivotTable tabId="12" name="PivotTable4"/>
    <pivotTable tabId="12" name="PivotTable9"/>
    <pivotTable tabId="12" name="PivotTable12"/>
    <pivotTable tabId="12" name="PivotTable15"/>
    <pivotTable tabId="15" name="PivotTable19"/>
    <pivotTable tabId="7" name="PivotTable1"/>
    <pivotTable tabId="16" name="PivotTable2"/>
    <pivotTable tabId="16" name="PivotTable3"/>
    <pivotTable tabId="16" name="PivotTable4"/>
    <pivotTable tabId="17" name="PivotTable9"/>
    <pivotTable tabId="17" name="PivotTable10"/>
    <pivotTable tabId="17" name="PivotTable11"/>
    <pivotTable tabId="17" name="PivotTable12"/>
    <pivotTable tabId="17" name="PivotTable13"/>
    <pivotTable tabId="17" name="PivotTable14"/>
    <pivotTable tabId="17" name="PivotTable15"/>
    <pivotTable tabId="18" name="PivotTable30"/>
  </pivotTables>
  <data>
    <tabular pivotCacheId="1508825348" showMissing="0">
      <items count="13">
        <i x="0"/>
        <i x="1" s="1"/>
        <i x="11" nd="1"/>
        <i x="5" nd="1"/>
        <i x="12" nd="1"/>
        <i x="2" nd="1"/>
        <i x="6" nd="1"/>
        <i x="7" nd="1"/>
        <i x="3" nd="1"/>
        <i x="8" nd="1"/>
        <i x="10" nd="1"/>
        <i x="9" nd="1"/>
        <i x="4"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idang" xr10:uid="{85F0DADE-BD5D-4D75-AD54-C924296E3F4B}" sourceName="Bidang">
  <pivotTables>
    <pivotTable tabId="11" name="PivotTable2"/>
    <pivotTable tabId="9" name="PivotTable4"/>
    <pivotTable tabId="10" name="PivotTable3"/>
    <pivotTable tabId="3" name="PivotTable5"/>
    <pivotTable tabId="6" name="PivotTable4"/>
    <pivotTable tabId="4" name="PivotTable6"/>
    <pivotTable tabId="7" name="PivotTable10"/>
    <pivotTable tabId="7" name="PivotTable11"/>
    <pivotTable tabId="7" name="PivotTable12"/>
    <pivotTable tabId="7" name="PivotTable5"/>
    <pivotTable tabId="7" name="PivotTable7"/>
    <pivotTable tabId="7" name="PivotTable8"/>
    <pivotTable tabId="7" name="PivotTable9"/>
    <pivotTable tabId="5" name="PivotTable3"/>
    <pivotTable tabId="12" name="PivotTable13"/>
    <pivotTable tabId="15" name="PivotTable6"/>
    <pivotTable tabId="15" name="PivotTable7"/>
    <pivotTable tabId="12" name="PivotTable1"/>
    <pivotTable tabId="12" name="PivotTable4"/>
    <pivotTable tabId="12" name="PivotTable9"/>
    <pivotTable tabId="12" name="PivotTable12"/>
    <pivotTable tabId="12" name="PivotTable15"/>
    <pivotTable tabId="15" name="PivotTable19"/>
    <pivotTable tabId="7" name="PivotTable1"/>
    <pivotTable tabId="16" name="PivotTable2"/>
    <pivotTable tabId="16" name="PivotTable3"/>
    <pivotTable tabId="16" name="PivotTable4"/>
    <pivotTable tabId="17" name="PivotTable9"/>
    <pivotTable tabId="17" name="PivotTable10"/>
    <pivotTable tabId="17" name="PivotTable11"/>
    <pivotTable tabId="17" name="PivotTable12"/>
    <pivotTable tabId="17" name="PivotTable13"/>
    <pivotTable tabId="17" name="PivotTable14"/>
    <pivotTable tabId="17" name="PivotTable15"/>
    <pivotTable tabId="18" name="PivotTable30"/>
  </pivotTables>
  <data>
    <tabular pivotCacheId="1508825348">
      <items count="12">
        <i x="6" s="1"/>
        <i x="4" s="1"/>
        <i x="10" s="1"/>
        <i x="7" s="1"/>
        <i x="11" s="1"/>
        <i x="2" s="1"/>
        <i x="9" s="1"/>
        <i x="8" s="1"/>
        <i x="1" s="1"/>
        <i x="5"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hun" xr10:uid="{4026A911-242B-44EC-A7EB-08B05D28AE4C}" sourceName="Tahun">
  <pivotTables>
    <pivotTable tabId="11" name="PivotTable2"/>
    <pivotTable tabId="9" name="PivotTable4"/>
    <pivotTable tabId="10" name="PivotTable3"/>
    <pivotTable tabId="3" name="PivotTable5"/>
    <pivotTable tabId="6" name="PivotTable4"/>
    <pivotTable tabId="4" name="PivotTable6"/>
    <pivotTable tabId="7" name="PivotTable10"/>
    <pivotTable tabId="7" name="PivotTable11"/>
    <pivotTable tabId="7" name="PivotTable12"/>
    <pivotTable tabId="7" name="PivotTable5"/>
    <pivotTable tabId="7" name="PivotTable7"/>
    <pivotTable tabId="7" name="PivotTable8"/>
    <pivotTable tabId="7" name="PivotTable9"/>
    <pivotTable tabId="5" name="PivotTable3"/>
    <pivotTable tabId="12" name="PivotTable13"/>
    <pivotTable tabId="15" name="PivotTable6"/>
    <pivotTable tabId="15" name="PivotTable7"/>
    <pivotTable tabId="12" name="PivotTable1"/>
    <pivotTable tabId="12" name="PivotTable4"/>
    <pivotTable tabId="12" name="PivotTable9"/>
    <pivotTable tabId="12" name="PivotTable12"/>
    <pivotTable tabId="12" name="PivotTable15"/>
    <pivotTable tabId="15" name="PivotTable19"/>
    <pivotTable tabId="7" name="PivotTable1"/>
    <pivotTable tabId="16" name="PivotTable2"/>
    <pivotTable tabId="16" name="PivotTable3"/>
    <pivotTable tabId="16" name="PivotTable4"/>
    <pivotTable tabId="17" name="PivotTable9"/>
    <pivotTable tabId="17" name="PivotTable10"/>
    <pivotTable tabId="17" name="PivotTable11"/>
    <pivotTable tabId="17" name="PivotTable12"/>
    <pivotTable tabId="17" name="PivotTable13"/>
    <pivotTable tabId="17" name="PivotTable14"/>
    <pivotTable tabId="17" name="PivotTable15"/>
    <pivotTable tabId="18" name="PivotTable30"/>
  </pivotTables>
  <data>
    <tabular pivotCacheId="1508825348">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erah Pemilihan" xr10:uid="{48AAF3A9-8F1C-4907-9E5F-9A80B8650D3B}" cache="Slicer_Daerah_Pemilihan" caption="Daerah Pemilihan" style="SlicerStyleLight4" rowHeight="241300"/>
  <slicer name="Bidang" xr10:uid="{82A57F0C-C712-460D-A521-0C0A17B1D6F6}" cache="Slicer_Bidang" caption="Bidang" rowHeight="241300"/>
  <slicer name="Tahun" xr10:uid="{BC3BD9C0-8732-424E-92E0-13B6D82FC0CE}" cache="Slicer_Tahun" caption="Tahu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7A8104-4080-420C-88D9-8F580A687A58}" name="NTT" displayName="NTT" ref="A1:AI771" totalsRowShown="0" headerRowDxfId="157" dataDxfId="156" headerRowCellStyle="Comma" dataCellStyle="Comma">
  <autoFilter ref="A1:AI771" xr:uid="{032511A6-0B26-4EAE-8EDC-F4B02C704E0D}"/>
  <tableColumns count="35">
    <tableColumn id="1" xr3:uid="{8C691686-EF66-4053-969B-DF5C60539707}" name="Tahun" dataDxfId="155" dataCellStyle="Comma"/>
    <tableColumn id="2" xr3:uid="{4DA588A7-DF71-4E7C-83A7-BA5521C8196C}" name="Daerah Pemilihan" dataDxfId="154" dataCellStyle="Comma"/>
    <tableColumn id="3" xr3:uid="{D54C0D10-DC2F-4948-9CC7-8A2AE37A5B97}" name="Nama Daerah" dataDxfId="153" dataCellStyle="Comma"/>
    <tableColumn id="4" xr3:uid="{68A10EC7-8B27-4713-ABD1-D1369CA7F16A}" name="Bidang" dataDxfId="152" dataCellStyle="Comma"/>
    <tableColumn id="5" xr3:uid="{A7479874-5843-4A07-8A7B-A58DC69092C3}" name="DAK Fisik Reguler" dataDxfId="151" dataCellStyle="Comma"/>
    <tableColumn id="6" xr3:uid="{52ADAE8D-FFAD-4E7C-8A65-AFDF75B0E4D3}" name="DAK Fisik Penugasan" dataDxfId="150" dataCellStyle="Comma"/>
    <tableColumn id="7" xr3:uid="{93667917-5EC9-4D6E-845A-7C67A6D988E0}" name="DAK Fisik Afirmasi" dataDxfId="149" dataCellStyle="Comma"/>
    <tableColumn id="8" xr3:uid="{7FBE1236-C05C-4021-A3CE-AF2C830E855F}" name="DAK Non Fisik" dataDxfId="148" dataCellStyle="Comma"/>
    <tableColumn id="9" xr3:uid="{04D48674-9F86-4BFD-A060-E0C5F06B26C4}" name="DAU" dataDxfId="147" dataCellStyle="Comma"/>
    <tableColumn id="10" xr3:uid="{D77D5E0C-AFEB-4F19-965A-18692EEF40F1}" name="DID" dataDxfId="146" dataCellStyle="Comma"/>
    <tableColumn id="11" xr3:uid="{4E448F1B-2A59-4C93-A761-A3CEAFBAE039}" name="Dana Desa" dataDxfId="145" dataCellStyle="Comma"/>
    <tableColumn id="12" xr3:uid="{4DD6069E-D117-454A-A2BB-C599FA388538}" name="DBH PPH" dataDxfId="144" dataCellStyle="Comma"/>
    <tableColumn id="13" xr3:uid="{FBA90FB3-FDE0-42EB-912F-1F1CE965942C}" name="DBH PBB" dataDxfId="143" dataCellStyle="Comma"/>
    <tableColumn id="14" xr3:uid="{58D2B1A3-FFBC-4B96-BDF6-2447CE3C4580}" name="DBH SDA Migas" dataDxfId="142" dataCellStyle="Comma"/>
    <tableColumn id="15" xr3:uid="{03855E66-F410-4670-A4E6-50BAB104127F}" name="DBH SDA Minerba" dataDxfId="141" dataCellStyle="Comma"/>
    <tableColumn id="16" xr3:uid="{DD75722B-25D5-459D-9715-804D5820A693}" name="DBH SDA Kehutanan" dataDxfId="140" dataCellStyle="Comma"/>
    <tableColumn id="17" xr3:uid="{58107161-8310-4AC8-B806-0D2F19C3AD43}" name="DBH SDA Perikanan" dataDxfId="139" dataCellStyle="Comma"/>
    <tableColumn id="18" xr3:uid="{78C3DEF1-800B-473F-AD97-782DD97D3247}" name="DBH SDA Panas Bumi" dataDxfId="138" dataCellStyle="Comma"/>
    <tableColumn id="19" xr3:uid="{0145AF31-8700-4F11-B461-DC6C4746309E}" name="IPM (%)" dataDxfId="137" dataCellStyle="Comma"/>
    <tableColumn id="20" xr3:uid="{97F9D2FD-C3D6-463B-B07E-61930D0BAE58}" name="AHH (thn)" dataDxfId="136" dataCellStyle="Comma"/>
    <tableColumn id="21" xr3:uid="{42362E3F-38F8-4EB4-8410-F0A89BA14936}" name="HLS (thn)" dataDxfId="135" dataCellStyle="Comma"/>
    <tableColumn id="22" xr3:uid="{D7DFE82D-741B-4884-8A9A-356E164C073F}" name="RLS (thn)" dataDxfId="134" dataCellStyle="Comma"/>
    <tableColumn id="23" xr3:uid="{763F7910-C7AF-4044-ABB6-DC7195BEE933}" name="Pengeluaran per Kapita (Rp 000)" dataDxfId="133" dataCellStyle="Comma"/>
    <tableColumn id="24" xr3:uid="{E25B5614-607A-4332-8331-F9F658049372}" name="TPT (%)" dataDxfId="132" dataCellStyle="Comma"/>
    <tableColumn id="25" xr3:uid="{056FE4AD-4D82-47D5-A9EC-F61B1C34F9A6}" name="TPAK (%)" dataDxfId="131" dataCellStyle="Comma"/>
    <tableColumn id="26" xr3:uid="{72DECF6B-5901-410B-9147-04439EA0B611}" name="Jml. Pend. Miskin (ribu jiwa)" dataDxfId="130" dataCellStyle="Comma"/>
    <tableColumn id="27" xr3:uid="{D9FFD548-476A-4646-87BF-E745717A1B08}" name="% Pend. Miskin" dataDxfId="129" dataCellStyle="Comma"/>
    <tableColumn id="28" xr3:uid="{C7B82E01-6183-4D1B-B3B8-5F0D3FCEC5C2}" name="APK PAUD" dataDxfId="128" dataCellStyle="Comma"/>
    <tableColumn id="29" xr3:uid="{8C9B9464-8D88-44FF-94F7-EB64D28AB039}" name="APK SD" dataDxfId="127" dataCellStyle="Comma"/>
    <tableColumn id="30" xr3:uid="{870BD326-6EA5-4564-942E-2CF3182F6521}" name="APK SMP" dataDxfId="126" dataCellStyle="Comma"/>
    <tableColumn id="31" xr3:uid="{5DAC6872-6B81-4CBA-B801-967F7E4F7CC5}" name="APK SMA" dataDxfId="125" dataCellStyle="Comma"/>
    <tableColumn id="32" xr3:uid="{5FB74F2D-20A1-4EA5-B668-DF7CDDDFB102}" name="APM SD" dataDxfId="124" dataCellStyle="Comma"/>
    <tableColumn id="33" xr3:uid="{40D4D363-2274-42E2-A5B3-3C0F82E011C9}" name="APM SMP" dataDxfId="123" dataCellStyle="Comma"/>
    <tableColumn id="34" xr3:uid="{0935B501-1D34-42DC-8E5B-82797CA83D9D}" name="APM SMA" dataDxfId="122" dataCellStyle="Comma"/>
    <tableColumn id="35" xr3:uid="{E32FF041-C83D-4C71-9E3F-6C4356750A8E}" name="DBH CHT" dataDxfId="121" dataCellStyle="Comma"/>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8" Type="http://schemas.openxmlformats.org/officeDocument/2006/relationships/pivotTable" Target="../pivotTables/pivotTable15.xml"/><Relationship Id="rId3" Type="http://schemas.openxmlformats.org/officeDocument/2006/relationships/pivotTable" Target="../pivotTables/pivotTable10.xml"/><Relationship Id="rId7" Type="http://schemas.openxmlformats.org/officeDocument/2006/relationships/pivotTable" Target="../pivotTables/pivotTable14.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openxmlformats.org/officeDocument/2006/relationships/pivotTable" Target="../pivotTables/pivotTable13.xml"/><Relationship Id="rId5" Type="http://schemas.openxmlformats.org/officeDocument/2006/relationships/pivotTable" Target="../pivotTables/pivotTable12.xml"/><Relationship Id="rId4" Type="http://schemas.openxmlformats.org/officeDocument/2006/relationships/pivotTable" Target="../pivotTables/pivotTable11.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18.xml"/><Relationship Id="rId7" Type="http://schemas.openxmlformats.org/officeDocument/2006/relationships/printerSettings" Target="../printerSettings/printerSettings2.bin"/><Relationship Id="rId2" Type="http://schemas.openxmlformats.org/officeDocument/2006/relationships/pivotTable" Target="../pivotTables/pivotTable17.xml"/><Relationship Id="rId1" Type="http://schemas.openxmlformats.org/officeDocument/2006/relationships/pivotTable" Target="../pivotTables/pivotTable16.xml"/><Relationship Id="rId6" Type="http://schemas.openxmlformats.org/officeDocument/2006/relationships/pivotTable" Target="../pivotTables/pivotTable21.xml"/><Relationship Id="rId5" Type="http://schemas.openxmlformats.org/officeDocument/2006/relationships/pivotTable" Target="../pivotTables/pivotTable20.xml"/><Relationship Id="rId4" Type="http://schemas.openxmlformats.org/officeDocument/2006/relationships/pivotTable" Target="../pivotTables/pivotTable19.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24.xml"/><Relationship Id="rId2" Type="http://schemas.openxmlformats.org/officeDocument/2006/relationships/pivotTable" Target="../pivotTables/pivotTable23.xml"/><Relationship Id="rId1" Type="http://schemas.openxmlformats.org/officeDocument/2006/relationships/pivotTable" Target="../pivotTables/pivotTable22.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27.xml"/><Relationship Id="rId2" Type="http://schemas.openxmlformats.org/officeDocument/2006/relationships/pivotTable" Target="../pivotTables/pivotTable26.xml"/><Relationship Id="rId1" Type="http://schemas.openxmlformats.org/officeDocument/2006/relationships/pivotTable" Target="../pivotTables/pivotTable25.xml"/></Relationships>
</file>

<file path=xl/worksheets/_rels/sheet14.xml.rels><?xml version="1.0" encoding="UTF-8" standalone="yes"?>
<Relationships xmlns="http://schemas.openxmlformats.org/package/2006/relationships"><Relationship Id="rId3" Type="http://schemas.openxmlformats.org/officeDocument/2006/relationships/pivotTable" Target="../pivotTables/pivotTable30.xml"/><Relationship Id="rId7" Type="http://schemas.openxmlformats.org/officeDocument/2006/relationships/pivotTable" Target="../pivotTables/pivotTable34.xml"/><Relationship Id="rId2" Type="http://schemas.openxmlformats.org/officeDocument/2006/relationships/pivotTable" Target="../pivotTables/pivotTable29.xml"/><Relationship Id="rId1" Type="http://schemas.openxmlformats.org/officeDocument/2006/relationships/pivotTable" Target="../pivotTables/pivotTable28.xml"/><Relationship Id="rId6" Type="http://schemas.openxmlformats.org/officeDocument/2006/relationships/pivotTable" Target="../pivotTables/pivotTable33.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5.xml"/></Relationships>
</file>

<file path=xl/worksheets/_rels/sheet1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07720-F2B9-48F6-8336-385FDC4F00DE}">
  <sheetPr filterMode="1"/>
  <dimension ref="A1:C543"/>
  <sheetViews>
    <sheetView showGridLines="0" topLeftCell="A410" workbookViewId="0">
      <selection activeCell="A410" sqref="A410:B431"/>
    </sheetView>
  </sheetViews>
  <sheetFormatPr defaultRowHeight="15" x14ac:dyDescent="0.25"/>
  <cols>
    <col min="1" max="1" width="14.5703125" bestFit="1" customWidth="1"/>
    <col min="2" max="2" width="28" bestFit="1" customWidth="1"/>
    <col min="3" max="3" width="22.28515625" bestFit="1" customWidth="1"/>
  </cols>
  <sheetData>
    <row r="1" spans="1:3" x14ac:dyDescent="0.25">
      <c r="A1" s="1" t="s">
        <v>0</v>
      </c>
      <c r="B1" s="1" t="s">
        <v>2</v>
      </c>
      <c r="C1" s="1" t="s">
        <v>1</v>
      </c>
    </row>
    <row r="2" spans="1:3" hidden="1" x14ac:dyDescent="0.25">
      <c r="A2" s="1"/>
      <c r="B2" s="1" t="s">
        <v>4</v>
      </c>
      <c r="C2" s="1" t="s">
        <v>3</v>
      </c>
    </row>
    <row r="3" spans="1:3" hidden="1" x14ac:dyDescent="0.25">
      <c r="A3" s="1" t="s">
        <v>5</v>
      </c>
      <c r="B3" s="1" t="s">
        <v>6</v>
      </c>
      <c r="C3" s="1" t="s">
        <v>3</v>
      </c>
    </row>
    <row r="4" spans="1:3" hidden="1" x14ac:dyDescent="0.25">
      <c r="A4" s="1" t="s">
        <v>5</v>
      </c>
      <c r="B4" s="1" t="s">
        <v>7</v>
      </c>
      <c r="C4" s="1" t="s">
        <v>3</v>
      </c>
    </row>
    <row r="5" spans="1:3" hidden="1" x14ac:dyDescent="0.25">
      <c r="A5" s="1" t="s">
        <v>5</v>
      </c>
      <c r="B5" s="1" t="s">
        <v>8</v>
      </c>
      <c r="C5" s="1" t="s">
        <v>3</v>
      </c>
    </row>
    <row r="6" spans="1:3" hidden="1" x14ac:dyDescent="0.25">
      <c r="A6" s="1" t="s">
        <v>5</v>
      </c>
      <c r="B6" s="1" t="s">
        <v>9</v>
      </c>
      <c r="C6" s="1" t="s">
        <v>3</v>
      </c>
    </row>
    <row r="7" spans="1:3" hidden="1" x14ac:dyDescent="0.25">
      <c r="A7" s="1" t="s">
        <v>10</v>
      </c>
      <c r="B7" s="1" t="s">
        <v>11</v>
      </c>
      <c r="C7" s="1" t="s">
        <v>3</v>
      </c>
    </row>
    <row r="8" spans="1:3" hidden="1" x14ac:dyDescent="0.25">
      <c r="A8" s="1" t="s">
        <v>5</v>
      </c>
      <c r="B8" s="1" t="s">
        <v>12</v>
      </c>
      <c r="C8" s="1" t="s">
        <v>3</v>
      </c>
    </row>
    <row r="9" spans="1:3" hidden="1" x14ac:dyDescent="0.25">
      <c r="A9" s="1" t="s">
        <v>10</v>
      </c>
      <c r="B9" s="1" t="s">
        <v>13</v>
      </c>
      <c r="C9" s="1" t="s">
        <v>3</v>
      </c>
    </row>
    <row r="10" spans="1:3" hidden="1" x14ac:dyDescent="0.25">
      <c r="A10" s="1" t="s">
        <v>10</v>
      </c>
      <c r="B10" s="1" t="s">
        <v>14</v>
      </c>
      <c r="C10" s="1" t="s">
        <v>3</v>
      </c>
    </row>
    <row r="11" spans="1:3" hidden="1" x14ac:dyDescent="0.25">
      <c r="A11" s="1" t="s">
        <v>10</v>
      </c>
      <c r="B11" s="1" t="s">
        <v>15</v>
      </c>
      <c r="C11" s="1" t="s">
        <v>3</v>
      </c>
    </row>
    <row r="12" spans="1:3" hidden="1" x14ac:dyDescent="0.25">
      <c r="A12" s="1" t="s">
        <v>5</v>
      </c>
      <c r="B12" s="1" t="s">
        <v>16</v>
      </c>
      <c r="C12" s="1" t="s">
        <v>3</v>
      </c>
    </row>
    <row r="13" spans="1:3" hidden="1" x14ac:dyDescent="0.25">
      <c r="A13" s="1" t="s">
        <v>5</v>
      </c>
      <c r="B13" s="1" t="s">
        <v>17</v>
      </c>
      <c r="C13" s="1" t="s">
        <v>3</v>
      </c>
    </row>
    <row r="14" spans="1:3" hidden="1" x14ac:dyDescent="0.25">
      <c r="A14" s="1" t="s">
        <v>5</v>
      </c>
      <c r="B14" s="1" t="s">
        <v>18</v>
      </c>
      <c r="C14" s="1" t="s">
        <v>3</v>
      </c>
    </row>
    <row r="15" spans="1:3" hidden="1" x14ac:dyDescent="0.25">
      <c r="A15" s="1" t="s">
        <v>5</v>
      </c>
      <c r="B15" s="1" t="s">
        <v>19</v>
      </c>
      <c r="C15" s="1" t="s">
        <v>3</v>
      </c>
    </row>
    <row r="16" spans="1:3" hidden="1" x14ac:dyDescent="0.25">
      <c r="A16" s="1" t="s">
        <v>10</v>
      </c>
      <c r="B16" s="1" t="s">
        <v>20</v>
      </c>
      <c r="C16" s="1" t="s">
        <v>3</v>
      </c>
    </row>
    <row r="17" spans="1:3" hidden="1" x14ac:dyDescent="0.25">
      <c r="A17" s="1" t="s">
        <v>10</v>
      </c>
      <c r="B17" s="1" t="s">
        <v>21</v>
      </c>
      <c r="C17" s="1" t="s">
        <v>3</v>
      </c>
    </row>
    <row r="18" spans="1:3" hidden="1" x14ac:dyDescent="0.25">
      <c r="A18" s="1" t="s">
        <v>5</v>
      </c>
      <c r="B18" s="1" t="s">
        <v>22</v>
      </c>
      <c r="C18" s="1" t="s">
        <v>3</v>
      </c>
    </row>
    <row r="19" spans="1:3" hidden="1" x14ac:dyDescent="0.25">
      <c r="A19" s="1" t="s">
        <v>5</v>
      </c>
      <c r="B19" s="1" t="s">
        <v>23</v>
      </c>
      <c r="C19" s="1" t="s">
        <v>3</v>
      </c>
    </row>
    <row r="20" spans="1:3" hidden="1" x14ac:dyDescent="0.25">
      <c r="A20" s="1" t="s">
        <v>5</v>
      </c>
      <c r="B20" s="1" t="s">
        <v>24</v>
      </c>
      <c r="C20" s="1" t="s">
        <v>3</v>
      </c>
    </row>
    <row r="21" spans="1:3" hidden="1" x14ac:dyDescent="0.25">
      <c r="A21" s="1" t="s">
        <v>5</v>
      </c>
      <c r="B21" s="1" t="s">
        <v>25</v>
      </c>
      <c r="C21" s="1" t="s">
        <v>3</v>
      </c>
    </row>
    <row r="22" spans="1:3" hidden="1" x14ac:dyDescent="0.25">
      <c r="A22" s="1" t="s">
        <v>10</v>
      </c>
      <c r="B22" s="1" t="s">
        <v>26</v>
      </c>
      <c r="C22" s="1" t="s">
        <v>3</v>
      </c>
    </row>
    <row r="23" spans="1:3" hidden="1" x14ac:dyDescent="0.25">
      <c r="A23" s="1" t="s">
        <v>10</v>
      </c>
      <c r="B23" s="1" t="s">
        <v>27</v>
      </c>
      <c r="C23" s="1" t="s">
        <v>3</v>
      </c>
    </row>
    <row r="24" spans="1:3" hidden="1" x14ac:dyDescent="0.25">
      <c r="A24" s="1" t="s">
        <v>5</v>
      </c>
      <c r="B24" s="1" t="s">
        <v>28</v>
      </c>
      <c r="C24" s="1" t="s">
        <v>3</v>
      </c>
    </row>
    <row r="25" spans="1:3" hidden="1" x14ac:dyDescent="0.25">
      <c r="A25" s="1" t="s">
        <v>5</v>
      </c>
      <c r="B25" s="1" t="s">
        <v>29</v>
      </c>
      <c r="C25" s="1" t="s">
        <v>3</v>
      </c>
    </row>
    <row r="26" spans="1:3" hidden="1" x14ac:dyDescent="0.25">
      <c r="A26" s="1"/>
      <c r="B26" s="1" t="s">
        <v>31</v>
      </c>
      <c r="C26" s="1" t="s">
        <v>30</v>
      </c>
    </row>
    <row r="27" spans="1:3" hidden="1" x14ac:dyDescent="0.25">
      <c r="A27" s="1" t="s">
        <v>32</v>
      </c>
      <c r="B27" s="1" t="s">
        <v>33</v>
      </c>
      <c r="C27" s="1" t="s">
        <v>30</v>
      </c>
    </row>
    <row r="28" spans="1:3" hidden="1" x14ac:dyDescent="0.25">
      <c r="A28" s="1" t="s">
        <v>32</v>
      </c>
      <c r="B28" s="1" t="s">
        <v>34</v>
      </c>
      <c r="C28" s="1" t="s">
        <v>30</v>
      </c>
    </row>
    <row r="29" spans="1:3" hidden="1" x14ac:dyDescent="0.25">
      <c r="A29" s="1" t="s">
        <v>35</v>
      </c>
      <c r="B29" s="1" t="s">
        <v>36</v>
      </c>
      <c r="C29" s="1" t="s">
        <v>30</v>
      </c>
    </row>
    <row r="30" spans="1:3" hidden="1" x14ac:dyDescent="0.25">
      <c r="A30" s="1" t="s">
        <v>32</v>
      </c>
      <c r="B30" s="1" t="s">
        <v>37</v>
      </c>
      <c r="C30" s="1" t="s">
        <v>30</v>
      </c>
    </row>
    <row r="31" spans="1:3" hidden="1" x14ac:dyDescent="0.25">
      <c r="A31" s="1" t="s">
        <v>38</v>
      </c>
      <c r="B31" s="1" t="s">
        <v>39</v>
      </c>
      <c r="C31" s="1" t="s">
        <v>30</v>
      </c>
    </row>
    <row r="32" spans="1:3" hidden="1" x14ac:dyDescent="0.25">
      <c r="A32" s="1" t="s">
        <v>32</v>
      </c>
      <c r="B32" s="1" t="s">
        <v>40</v>
      </c>
      <c r="C32" s="1" t="s">
        <v>30</v>
      </c>
    </row>
    <row r="33" spans="1:3" hidden="1" x14ac:dyDescent="0.25">
      <c r="A33" s="1" t="s">
        <v>38</v>
      </c>
      <c r="B33" s="1" t="s">
        <v>41</v>
      </c>
      <c r="C33" s="1" t="s">
        <v>30</v>
      </c>
    </row>
    <row r="34" spans="1:3" hidden="1" x14ac:dyDescent="0.25">
      <c r="A34" s="1" t="s">
        <v>38</v>
      </c>
      <c r="B34" s="1" t="s">
        <v>42</v>
      </c>
      <c r="C34" s="1" t="s">
        <v>30</v>
      </c>
    </row>
    <row r="35" spans="1:3" hidden="1" x14ac:dyDescent="0.25">
      <c r="A35" s="1" t="s">
        <v>32</v>
      </c>
      <c r="B35" s="1" t="s">
        <v>43</v>
      </c>
      <c r="C35" s="1" t="s">
        <v>30</v>
      </c>
    </row>
    <row r="36" spans="1:3" hidden="1" x14ac:dyDescent="0.25">
      <c r="A36" s="1" t="s">
        <v>38</v>
      </c>
      <c r="B36" s="1" t="s">
        <v>44</v>
      </c>
      <c r="C36" s="1" t="s">
        <v>30</v>
      </c>
    </row>
    <row r="37" spans="1:3" hidden="1" x14ac:dyDescent="0.25">
      <c r="A37" s="1" t="s">
        <v>38</v>
      </c>
      <c r="B37" s="1" t="s">
        <v>45</v>
      </c>
      <c r="C37" s="1" t="s">
        <v>30</v>
      </c>
    </row>
    <row r="38" spans="1:3" hidden="1" x14ac:dyDescent="0.25">
      <c r="A38" s="1" t="s">
        <v>38</v>
      </c>
      <c r="B38" s="1" t="s">
        <v>46</v>
      </c>
      <c r="C38" s="1" t="s">
        <v>30</v>
      </c>
    </row>
    <row r="39" spans="1:3" hidden="1" x14ac:dyDescent="0.25">
      <c r="A39" s="1" t="s">
        <v>38</v>
      </c>
      <c r="B39" s="1" t="s">
        <v>47</v>
      </c>
      <c r="C39" s="1" t="s">
        <v>30</v>
      </c>
    </row>
    <row r="40" spans="1:3" hidden="1" x14ac:dyDescent="0.25">
      <c r="A40" s="1" t="s">
        <v>32</v>
      </c>
      <c r="B40" s="1" t="s">
        <v>48</v>
      </c>
      <c r="C40" s="1" t="s">
        <v>30</v>
      </c>
    </row>
    <row r="41" spans="1:3" hidden="1" x14ac:dyDescent="0.25">
      <c r="A41" s="1" t="s">
        <v>35</v>
      </c>
      <c r="B41" s="1" t="s">
        <v>49</v>
      </c>
      <c r="C41" s="1" t="s">
        <v>30</v>
      </c>
    </row>
    <row r="42" spans="1:3" hidden="1" x14ac:dyDescent="0.25">
      <c r="A42" s="1" t="s">
        <v>32</v>
      </c>
      <c r="B42" s="1" t="s">
        <v>50</v>
      </c>
      <c r="C42" s="1" t="s">
        <v>30</v>
      </c>
    </row>
    <row r="43" spans="1:3" hidden="1" x14ac:dyDescent="0.25">
      <c r="A43" s="1" t="s">
        <v>38</v>
      </c>
      <c r="B43" s="1" t="s">
        <v>51</v>
      </c>
      <c r="C43" s="1" t="s">
        <v>30</v>
      </c>
    </row>
    <row r="44" spans="1:3" hidden="1" x14ac:dyDescent="0.25">
      <c r="A44" s="1" t="s">
        <v>32</v>
      </c>
      <c r="B44" s="1" t="s">
        <v>52</v>
      </c>
      <c r="C44" s="1" t="s">
        <v>30</v>
      </c>
    </row>
    <row r="45" spans="1:3" hidden="1" x14ac:dyDescent="0.25">
      <c r="A45" s="1" t="s">
        <v>35</v>
      </c>
      <c r="B45" s="1" t="s">
        <v>53</v>
      </c>
      <c r="C45" s="1" t="s">
        <v>30</v>
      </c>
    </row>
    <row r="46" spans="1:3" hidden="1" x14ac:dyDescent="0.25">
      <c r="A46" s="1" t="s">
        <v>38</v>
      </c>
      <c r="B46" s="1" t="s">
        <v>54</v>
      </c>
      <c r="C46" s="1" t="s">
        <v>30</v>
      </c>
    </row>
    <row r="47" spans="1:3" hidden="1" x14ac:dyDescent="0.25">
      <c r="A47" s="1" t="s">
        <v>32</v>
      </c>
      <c r="B47" s="1" t="s">
        <v>55</v>
      </c>
      <c r="C47" s="1" t="s">
        <v>30</v>
      </c>
    </row>
    <row r="48" spans="1:3" hidden="1" x14ac:dyDescent="0.25">
      <c r="A48" s="1" t="s">
        <v>38</v>
      </c>
      <c r="B48" s="1" t="s">
        <v>56</v>
      </c>
      <c r="C48" s="1" t="s">
        <v>30</v>
      </c>
    </row>
    <row r="49" spans="1:3" hidden="1" x14ac:dyDescent="0.25">
      <c r="A49" s="1" t="s">
        <v>38</v>
      </c>
      <c r="B49" s="1" t="s">
        <v>57</v>
      </c>
      <c r="C49" s="1" t="s">
        <v>30</v>
      </c>
    </row>
    <row r="50" spans="1:3" hidden="1" x14ac:dyDescent="0.25">
      <c r="A50" s="1" t="s">
        <v>35</v>
      </c>
      <c r="B50" s="1" t="s">
        <v>58</v>
      </c>
      <c r="C50" s="1" t="s">
        <v>30</v>
      </c>
    </row>
    <row r="51" spans="1:3" hidden="1" x14ac:dyDescent="0.25">
      <c r="A51" s="1" t="s">
        <v>38</v>
      </c>
      <c r="B51" s="1" t="s">
        <v>59</v>
      </c>
      <c r="C51" s="1" t="s">
        <v>30</v>
      </c>
    </row>
    <row r="52" spans="1:3" hidden="1" x14ac:dyDescent="0.25">
      <c r="A52" s="1" t="s">
        <v>32</v>
      </c>
      <c r="B52" s="1" t="s">
        <v>60</v>
      </c>
      <c r="C52" s="1" t="s">
        <v>30</v>
      </c>
    </row>
    <row r="53" spans="1:3" hidden="1" x14ac:dyDescent="0.25">
      <c r="A53" s="1" t="s">
        <v>38</v>
      </c>
      <c r="B53" s="1" t="s">
        <v>61</v>
      </c>
      <c r="C53" s="1" t="s">
        <v>30</v>
      </c>
    </row>
    <row r="54" spans="1:3" hidden="1" x14ac:dyDescent="0.25">
      <c r="A54" s="1" t="s">
        <v>38</v>
      </c>
      <c r="B54" s="1" t="s">
        <v>62</v>
      </c>
      <c r="C54" s="1" t="s">
        <v>30</v>
      </c>
    </row>
    <row r="55" spans="1:3" hidden="1" x14ac:dyDescent="0.25">
      <c r="A55" s="1" t="s">
        <v>38</v>
      </c>
      <c r="B55" s="1" t="s">
        <v>63</v>
      </c>
      <c r="C55" s="1" t="s">
        <v>30</v>
      </c>
    </row>
    <row r="56" spans="1:3" hidden="1" x14ac:dyDescent="0.25">
      <c r="A56" s="1" t="s">
        <v>38</v>
      </c>
      <c r="B56" s="1" t="s">
        <v>64</v>
      </c>
      <c r="C56" s="1" t="s">
        <v>30</v>
      </c>
    </row>
    <row r="57" spans="1:3" hidden="1" x14ac:dyDescent="0.25">
      <c r="A57" s="1" t="s">
        <v>38</v>
      </c>
      <c r="B57" s="1" t="s">
        <v>65</v>
      </c>
      <c r="C57" s="1" t="s">
        <v>30</v>
      </c>
    </row>
    <row r="58" spans="1:3" hidden="1" x14ac:dyDescent="0.25">
      <c r="A58" s="1" t="s">
        <v>38</v>
      </c>
      <c r="B58" s="1" t="s">
        <v>66</v>
      </c>
      <c r="C58" s="1" t="s">
        <v>30</v>
      </c>
    </row>
    <row r="59" spans="1:3" hidden="1" x14ac:dyDescent="0.25">
      <c r="A59" s="1" t="s">
        <v>38</v>
      </c>
      <c r="B59" s="1" t="s">
        <v>67</v>
      </c>
      <c r="C59" s="1" t="s">
        <v>30</v>
      </c>
    </row>
    <row r="60" spans="1:3" hidden="1" x14ac:dyDescent="0.25">
      <c r="A60" s="1"/>
      <c r="B60" s="1" t="s">
        <v>69</v>
      </c>
      <c r="C60" s="1" t="s">
        <v>68</v>
      </c>
    </row>
    <row r="61" spans="1:3" hidden="1" x14ac:dyDescent="0.25">
      <c r="A61" s="1" t="s">
        <v>70</v>
      </c>
      <c r="B61" s="1" t="s">
        <v>71</v>
      </c>
      <c r="C61" s="1" t="s">
        <v>68</v>
      </c>
    </row>
    <row r="62" spans="1:3" hidden="1" x14ac:dyDescent="0.25">
      <c r="A62" s="1" t="s">
        <v>70</v>
      </c>
      <c r="B62" s="1" t="s">
        <v>72</v>
      </c>
      <c r="C62" s="1" t="s">
        <v>68</v>
      </c>
    </row>
    <row r="63" spans="1:3" hidden="1" x14ac:dyDescent="0.25">
      <c r="A63" s="1" t="s">
        <v>73</v>
      </c>
      <c r="B63" s="1" t="s">
        <v>74</v>
      </c>
      <c r="C63" s="1" t="s">
        <v>68</v>
      </c>
    </row>
    <row r="64" spans="1:3" hidden="1" x14ac:dyDescent="0.25">
      <c r="A64" s="1" t="s">
        <v>70</v>
      </c>
      <c r="B64" s="1" t="s">
        <v>75</v>
      </c>
      <c r="C64" s="1" t="s">
        <v>68</v>
      </c>
    </row>
    <row r="65" spans="1:3" hidden="1" x14ac:dyDescent="0.25">
      <c r="A65" s="1" t="s">
        <v>70</v>
      </c>
      <c r="B65" s="1" t="s">
        <v>76</v>
      </c>
      <c r="C65" s="1" t="s">
        <v>68</v>
      </c>
    </row>
    <row r="66" spans="1:3" hidden="1" x14ac:dyDescent="0.25">
      <c r="A66" s="1" t="s">
        <v>73</v>
      </c>
      <c r="B66" s="1" t="s">
        <v>77</v>
      </c>
      <c r="C66" s="1" t="s">
        <v>68</v>
      </c>
    </row>
    <row r="67" spans="1:3" hidden="1" x14ac:dyDescent="0.25">
      <c r="A67" s="1" t="s">
        <v>73</v>
      </c>
      <c r="B67" s="1" t="s">
        <v>78</v>
      </c>
      <c r="C67" s="1" t="s">
        <v>68</v>
      </c>
    </row>
    <row r="68" spans="1:3" hidden="1" x14ac:dyDescent="0.25">
      <c r="A68" s="1" t="s">
        <v>73</v>
      </c>
      <c r="B68" s="1" t="s">
        <v>79</v>
      </c>
      <c r="C68" s="1" t="s">
        <v>68</v>
      </c>
    </row>
    <row r="69" spans="1:3" hidden="1" x14ac:dyDescent="0.25">
      <c r="A69" s="1" t="s">
        <v>73</v>
      </c>
      <c r="B69" s="1" t="s">
        <v>80</v>
      </c>
      <c r="C69" s="1" t="s">
        <v>68</v>
      </c>
    </row>
    <row r="70" spans="1:3" hidden="1" x14ac:dyDescent="0.25">
      <c r="A70" s="1" t="s">
        <v>70</v>
      </c>
      <c r="B70" s="1" t="s">
        <v>81</v>
      </c>
      <c r="C70" s="1" t="s">
        <v>68</v>
      </c>
    </row>
    <row r="71" spans="1:3" hidden="1" x14ac:dyDescent="0.25">
      <c r="A71" s="1" t="s">
        <v>73</v>
      </c>
      <c r="B71" s="1" t="s">
        <v>82</v>
      </c>
      <c r="C71" s="1" t="s">
        <v>68</v>
      </c>
    </row>
    <row r="72" spans="1:3" hidden="1" x14ac:dyDescent="0.25">
      <c r="A72" s="1" t="s">
        <v>73</v>
      </c>
      <c r="B72" s="1" t="s">
        <v>83</v>
      </c>
      <c r="C72" s="1" t="s">
        <v>68</v>
      </c>
    </row>
    <row r="73" spans="1:3" hidden="1" x14ac:dyDescent="0.25">
      <c r="A73" s="1" t="s">
        <v>70</v>
      </c>
      <c r="B73" s="1" t="s">
        <v>84</v>
      </c>
      <c r="C73" s="1" t="s">
        <v>68</v>
      </c>
    </row>
    <row r="74" spans="1:3" hidden="1" x14ac:dyDescent="0.25">
      <c r="A74" s="1" t="s">
        <v>73</v>
      </c>
      <c r="B74" s="1" t="s">
        <v>85</v>
      </c>
      <c r="C74" s="1" t="s">
        <v>68</v>
      </c>
    </row>
    <row r="75" spans="1:3" hidden="1" x14ac:dyDescent="0.25">
      <c r="A75" s="1" t="s">
        <v>73</v>
      </c>
      <c r="B75" s="1" t="s">
        <v>86</v>
      </c>
      <c r="C75" s="1" t="s">
        <v>68</v>
      </c>
    </row>
    <row r="76" spans="1:3" hidden="1" x14ac:dyDescent="0.25">
      <c r="A76" s="1" t="s">
        <v>70</v>
      </c>
      <c r="B76" s="1" t="s">
        <v>87</v>
      </c>
      <c r="C76" s="1" t="s">
        <v>68</v>
      </c>
    </row>
    <row r="77" spans="1:3" hidden="1" x14ac:dyDescent="0.25">
      <c r="A77" s="1" t="s">
        <v>70</v>
      </c>
      <c r="B77" s="1" t="s">
        <v>88</v>
      </c>
      <c r="C77" s="1" t="s">
        <v>68</v>
      </c>
    </row>
    <row r="78" spans="1:3" hidden="1" x14ac:dyDescent="0.25">
      <c r="A78" s="1" t="s">
        <v>73</v>
      </c>
      <c r="B78" s="1" t="s">
        <v>89</v>
      </c>
      <c r="C78" s="1" t="s">
        <v>68</v>
      </c>
    </row>
    <row r="79" spans="1:3" hidden="1" x14ac:dyDescent="0.25">
      <c r="A79" s="1" t="s">
        <v>73</v>
      </c>
      <c r="B79" s="1" t="s">
        <v>90</v>
      </c>
      <c r="C79" s="1" t="s">
        <v>68</v>
      </c>
    </row>
    <row r="80" spans="1:3" hidden="1" x14ac:dyDescent="0.25">
      <c r="A80" s="1"/>
      <c r="B80" s="1" t="s">
        <v>92</v>
      </c>
      <c r="C80" s="1" t="s">
        <v>91</v>
      </c>
    </row>
    <row r="81" spans="1:3" hidden="1" x14ac:dyDescent="0.25">
      <c r="A81" s="1" t="s">
        <v>93</v>
      </c>
      <c r="B81" s="1" t="s">
        <v>94</v>
      </c>
      <c r="C81" s="1" t="s">
        <v>91</v>
      </c>
    </row>
    <row r="82" spans="1:3" hidden="1" x14ac:dyDescent="0.25">
      <c r="A82" s="1" t="s">
        <v>95</v>
      </c>
      <c r="B82" s="1" t="s">
        <v>96</v>
      </c>
      <c r="C82" s="1" t="s">
        <v>91</v>
      </c>
    </row>
    <row r="83" spans="1:3" hidden="1" x14ac:dyDescent="0.25">
      <c r="A83" s="1" t="s">
        <v>95</v>
      </c>
      <c r="B83" s="1" t="s">
        <v>97</v>
      </c>
      <c r="C83" s="1" t="s">
        <v>91</v>
      </c>
    </row>
    <row r="84" spans="1:3" hidden="1" x14ac:dyDescent="0.25">
      <c r="A84" s="1" t="s">
        <v>95</v>
      </c>
      <c r="B84" s="1" t="s">
        <v>98</v>
      </c>
      <c r="C84" s="1" t="s">
        <v>91</v>
      </c>
    </row>
    <row r="85" spans="1:3" hidden="1" x14ac:dyDescent="0.25">
      <c r="A85" s="1" t="s">
        <v>95</v>
      </c>
      <c r="B85" s="1" t="s">
        <v>99</v>
      </c>
      <c r="C85" s="1" t="s">
        <v>91</v>
      </c>
    </row>
    <row r="86" spans="1:3" hidden="1" x14ac:dyDescent="0.25">
      <c r="A86" s="1" t="s">
        <v>95</v>
      </c>
      <c r="B86" s="1" t="s">
        <v>100</v>
      </c>
      <c r="C86" s="1" t="s">
        <v>91</v>
      </c>
    </row>
    <row r="87" spans="1:3" hidden="1" x14ac:dyDescent="0.25">
      <c r="A87" s="1" t="s">
        <v>93</v>
      </c>
      <c r="B87" s="1" t="s">
        <v>101</v>
      </c>
      <c r="C87" s="1" t="s">
        <v>91</v>
      </c>
    </row>
    <row r="88" spans="1:3" hidden="1" x14ac:dyDescent="0.25">
      <c r="A88" s="1" t="s">
        <v>93</v>
      </c>
      <c r="B88" s="1" t="s">
        <v>102</v>
      </c>
      <c r="C88" s="1" t="s">
        <v>91</v>
      </c>
    </row>
    <row r="89" spans="1:3" hidden="1" x14ac:dyDescent="0.25">
      <c r="A89" s="1" t="s">
        <v>93</v>
      </c>
      <c r="B89" s="1" t="s">
        <v>103</v>
      </c>
      <c r="C89" s="1" t="s">
        <v>91</v>
      </c>
    </row>
    <row r="90" spans="1:3" hidden="1" x14ac:dyDescent="0.25">
      <c r="A90" s="1" t="s">
        <v>93</v>
      </c>
      <c r="B90" s="1" t="s">
        <v>104</v>
      </c>
      <c r="C90" s="1" t="s">
        <v>91</v>
      </c>
    </row>
    <row r="91" spans="1:3" hidden="1" x14ac:dyDescent="0.25">
      <c r="A91" s="1" t="s">
        <v>93</v>
      </c>
      <c r="B91" s="1" t="s">
        <v>105</v>
      </c>
      <c r="C91" s="1" t="s">
        <v>91</v>
      </c>
    </row>
    <row r="92" spans="1:3" hidden="1" x14ac:dyDescent="0.25">
      <c r="A92" s="1" t="s">
        <v>93</v>
      </c>
      <c r="B92" s="1" t="s">
        <v>106</v>
      </c>
      <c r="C92" s="1" t="s">
        <v>91</v>
      </c>
    </row>
    <row r="93" spans="1:3" hidden="1" x14ac:dyDescent="0.25">
      <c r="A93" s="1"/>
      <c r="B93" s="1" t="s">
        <v>108</v>
      </c>
      <c r="C93" s="1" t="s">
        <v>107</v>
      </c>
    </row>
    <row r="94" spans="1:3" hidden="1" x14ac:dyDescent="0.25">
      <c r="A94" s="1" t="s">
        <v>109</v>
      </c>
      <c r="B94" s="1" t="s">
        <v>110</v>
      </c>
      <c r="C94" s="1" t="s">
        <v>107</v>
      </c>
    </row>
    <row r="95" spans="1:3" hidden="1" x14ac:dyDescent="0.25">
      <c r="A95" s="1" t="s">
        <v>109</v>
      </c>
      <c r="B95" s="1" t="s">
        <v>111</v>
      </c>
      <c r="C95" s="1" t="s">
        <v>107</v>
      </c>
    </row>
    <row r="96" spans="1:3" hidden="1" x14ac:dyDescent="0.25">
      <c r="A96" s="1" t="s">
        <v>109</v>
      </c>
      <c r="B96" s="1" t="s">
        <v>112</v>
      </c>
      <c r="C96" s="1" t="s">
        <v>107</v>
      </c>
    </row>
    <row r="97" spans="1:3" hidden="1" x14ac:dyDescent="0.25">
      <c r="A97" s="1" t="s">
        <v>109</v>
      </c>
      <c r="B97" s="1" t="s">
        <v>113</v>
      </c>
      <c r="C97" s="1" t="s">
        <v>107</v>
      </c>
    </row>
    <row r="98" spans="1:3" hidden="1" x14ac:dyDescent="0.25">
      <c r="A98" s="1" t="s">
        <v>109</v>
      </c>
      <c r="B98" s="1" t="s">
        <v>114</v>
      </c>
      <c r="C98" s="1" t="s">
        <v>107</v>
      </c>
    </row>
    <row r="99" spans="1:3" hidden="1" x14ac:dyDescent="0.25">
      <c r="A99" s="1" t="s">
        <v>109</v>
      </c>
      <c r="B99" s="1" t="s">
        <v>115</v>
      </c>
      <c r="C99" s="1" t="s">
        <v>107</v>
      </c>
    </row>
    <row r="100" spans="1:3" hidden="1" x14ac:dyDescent="0.25">
      <c r="A100" s="1" t="s">
        <v>109</v>
      </c>
      <c r="B100" s="1" t="s">
        <v>116</v>
      </c>
      <c r="C100" s="1" t="s">
        <v>107</v>
      </c>
    </row>
    <row r="101" spans="1:3" hidden="1" x14ac:dyDescent="0.25">
      <c r="A101" s="1" t="s">
        <v>109</v>
      </c>
      <c r="B101" s="1" t="s">
        <v>117</v>
      </c>
      <c r="C101" s="1" t="s">
        <v>107</v>
      </c>
    </row>
    <row r="102" spans="1:3" hidden="1" x14ac:dyDescent="0.25">
      <c r="A102" s="1" t="s">
        <v>109</v>
      </c>
      <c r="B102" s="1" t="s">
        <v>118</v>
      </c>
      <c r="C102" s="1" t="s">
        <v>107</v>
      </c>
    </row>
    <row r="103" spans="1:3" hidden="1" x14ac:dyDescent="0.25">
      <c r="A103" s="1" t="s">
        <v>109</v>
      </c>
      <c r="B103" s="1" t="s">
        <v>119</v>
      </c>
      <c r="C103" s="1" t="s">
        <v>107</v>
      </c>
    </row>
    <row r="104" spans="1:3" hidden="1" x14ac:dyDescent="0.25">
      <c r="A104" s="1" t="s">
        <v>109</v>
      </c>
      <c r="B104" s="1" t="s">
        <v>120</v>
      </c>
      <c r="C104" s="1" t="s">
        <v>107</v>
      </c>
    </row>
    <row r="105" spans="1:3" hidden="1" x14ac:dyDescent="0.25">
      <c r="A105" s="1"/>
      <c r="B105" s="1" t="s">
        <v>122</v>
      </c>
      <c r="C105" s="1" t="s">
        <v>121</v>
      </c>
    </row>
    <row r="106" spans="1:3" hidden="1" x14ac:dyDescent="0.25">
      <c r="A106" s="1" t="s">
        <v>123</v>
      </c>
      <c r="B106" s="1" t="s">
        <v>124</v>
      </c>
      <c r="C106" s="1" t="s">
        <v>121</v>
      </c>
    </row>
    <row r="107" spans="1:3" hidden="1" x14ac:dyDescent="0.25">
      <c r="A107" s="1" t="s">
        <v>125</v>
      </c>
      <c r="B107" s="1" t="s">
        <v>126</v>
      </c>
      <c r="C107" s="1" t="s">
        <v>121</v>
      </c>
    </row>
    <row r="108" spans="1:3" hidden="1" x14ac:dyDescent="0.25">
      <c r="A108" s="1" t="s">
        <v>125</v>
      </c>
      <c r="B108" s="1" t="s">
        <v>127</v>
      </c>
      <c r="C108" s="1" t="s">
        <v>121</v>
      </c>
    </row>
    <row r="109" spans="1:3" hidden="1" x14ac:dyDescent="0.25">
      <c r="A109" s="1" t="s">
        <v>123</v>
      </c>
      <c r="B109" s="1" t="s">
        <v>128</v>
      </c>
      <c r="C109" s="1" t="s">
        <v>121</v>
      </c>
    </row>
    <row r="110" spans="1:3" hidden="1" x14ac:dyDescent="0.25">
      <c r="A110" s="1" t="s">
        <v>123</v>
      </c>
      <c r="B110" s="1" t="s">
        <v>129</v>
      </c>
      <c r="C110" s="1" t="s">
        <v>121</v>
      </c>
    </row>
    <row r="111" spans="1:3" hidden="1" x14ac:dyDescent="0.25">
      <c r="A111" s="1" t="s">
        <v>123</v>
      </c>
      <c r="B111" s="1" t="s">
        <v>130</v>
      </c>
      <c r="C111" s="1" t="s">
        <v>121</v>
      </c>
    </row>
    <row r="112" spans="1:3" hidden="1" x14ac:dyDescent="0.25">
      <c r="A112" s="1" t="s">
        <v>125</v>
      </c>
      <c r="B112" s="1" t="s">
        <v>131</v>
      </c>
      <c r="C112" s="1" t="s">
        <v>121</v>
      </c>
    </row>
    <row r="113" spans="1:3" hidden="1" x14ac:dyDescent="0.25">
      <c r="A113" s="1" t="s">
        <v>123</v>
      </c>
      <c r="B113" s="1" t="s">
        <v>132</v>
      </c>
      <c r="C113" s="1" t="s">
        <v>121</v>
      </c>
    </row>
    <row r="114" spans="1:3" hidden="1" x14ac:dyDescent="0.25">
      <c r="A114" s="1" t="s">
        <v>123</v>
      </c>
      <c r="B114" s="1" t="s">
        <v>133</v>
      </c>
      <c r="C114" s="1" t="s">
        <v>121</v>
      </c>
    </row>
    <row r="115" spans="1:3" hidden="1" x14ac:dyDescent="0.25">
      <c r="A115" s="1" t="s">
        <v>125</v>
      </c>
      <c r="B115" s="1" t="s">
        <v>134</v>
      </c>
      <c r="C115" s="1" t="s">
        <v>121</v>
      </c>
    </row>
    <row r="116" spans="1:3" hidden="1" x14ac:dyDescent="0.25">
      <c r="A116" s="1" t="s">
        <v>125</v>
      </c>
      <c r="B116" s="1" t="s">
        <v>135</v>
      </c>
      <c r="C116" s="1" t="s">
        <v>121</v>
      </c>
    </row>
    <row r="117" spans="1:3" hidden="1" x14ac:dyDescent="0.25">
      <c r="A117" s="1" t="s">
        <v>123</v>
      </c>
      <c r="B117" s="1" t="s">
        <v>136</v>
      </c>
      <c r="C117" s="1" t="s">
        <v>121</v>
      </c>
    </row>
    <row r="118" spans="1:3" hidden="1" x14ac:dyDescent="0.25">
      <c r="A118" s="1" t="s">
        <v>123</v>
      </c>
      <c r="B118" s="1" t="s">
        <v>137</v>
      </c>
      <c r="C118" s="1" t="s">
        <v>121</v>
      </c>
    </row>
    <row r="119" spans="1:3" hidden="1" x14ac:dyDescent="0.25">
      <c r="A119" s="1" t="s">
        <v>123</v>
      </c>
      <c r="B119" s="1" t="s">
        <v>138</v>
      </c>
      <c r="C119" s="1" t="s">
        <v>121</v>
      </c>
    </row>
    <row r="120" spans="1:3" hidden="1" x14ac:dyDescent="0.25">
      <c r="A120" s="1" t="s">
        <v>123</v>
      </c>
      <c r="B120" s="1" t="s">
        <v>139</v>
      </c>
      <c r="C120" s="1" t="s">
        <v>121</v>
      </c>
    </row>
    <row r="121" spans="1:3" hidden="1" x14ac:dyDescent="0.25">
      <c r="A121" s="1" t="s">
        <v>123</v>
      </c>
      <c r="B121" s="1" t="s">
        <v>140</v>
      </c>
      <c r="C121" s="1" t="s">
        <v>121</v>
      </c>
    </row>
    <row r="122" spans="1:3" hidden="1" x14ac:dyDescent="0.25">
      <c r="A122" s="1" t="s">
        <v>125</v>
      </c>
      <c r="B122" s="1" t="s">
        <v>141</v>
      </c>
      <c r="C122" s="1" t="s">
        <v>121</v>
      </c>
    </row>
    <row r="123" spans="1:3" hidden="1" x14ac:dyDescent="0.25">
      <c r="A123" s="1"/>
      <c r="B123" s="1" t="s">
        <v>143</v>
      </c>
      <c r="C123" s="1" t="s">
        <v>142</v>
      </c>
    </row>
    <row r="124" spans="1:3" hidden="1" x14ac:dyDescent="0.25">
      <c r="A124" s="1" t="s">
        <v>144</v>
      </c>
      <c r="B124" s="1" t="s">
        <v>145</v>
      </c>
      <c r="C124" s="1" t="s">
        <v>142</v>
      </c>
    </row>
    <row r="125" spans="1:3" hidden="1" x14ac:dyDescent="0.25">
      <c r="A125" s="1" t="s">
        <v>144</v>
      </c>
      <c r="B125" s="1" t="s">
        <v>146</v>
      </c>
      <c r="C125" s="1" t="s">
        <v>142</v>
      </c>
    </row>
    <row r="126" spans="1:3" hidden="1" x14ac:dyDescent="0.25">
      <c r="A126" s="1" t="s">
        <v>144</v>
      </c>
      <c r="B126" s="1" t="s">
        <v>147</v>
      </c>
      <c r="C126" s="1" t="s">
        <v>142</v>
      </c>
    </row>
    <row r="127" spans="1:3" hidden="1" x14ac:dyDescent="0.25">
      <c r="A127" s="1" t="s">
        <v>144</v>
      </c>
      <c r="B127" s="1" t="s">
        <v>148</v>
      </c>
      <c r="C127" s="1" t="s">
        <v>142</v>
      </c>
    </row>
    <row r="128" spans="1:3" hidden="1" x14ac:dyDescent="0.25">
      <c r="A128" s="1" t="s">
        <v>144</v>
      </c>
      <c r="B128" s="1" t="s">
        <v>149</v>
      </c>
      <c r="C128" s="1" t="s">
        <v>142</v>
      </c>
    </row>
    <row r="129" spans="1:3" hidden="1" x14ac:dyDescent="0.25">
      <c r="A129" s="1" t="s">
        <v>144</v>
      </c>
      <c r="B129" s="1" t="s">
        <v>150</v>
      </c>
      <c r="C129" s="1" t="s">
        <v>142</v>
      </c>
    </row>
    <row r="130" spans="1:3" hidden="1" x14ac:dyDescent="0.25">
      <c r="A130" s="1" t="s">
        <v>144</v>
      </c>
      <c r="B130" s="1" t="s">
        <v>151</v>
      </c>
      <c r="C130" s="1" t="s">
        <v>142</v>
      </c>
    </row>
    <row r="131" spans="1:3" hidden="1" x14ac:dyDescent="0.25">
      <c r="A131" s="1" t="s">
        <v>144</v>
      </c>
      <c r="B131" s="1" t="s">
        <v>152</v>
      </c>
      <c r="C131" s="1" t="s">
        <v>142</v>
      </c>
    </row>
    <row r="132" spans="1:3" hidden="1" x14ac:dyDescent="0.25">
      <c r="A132" s="1" t="s">
        <v>144</v>
      </c>
      <c r="B132" s="1" t="s">
        <v>153</v>
      </c>
      <c r="C132" s="1" t="s">
        <v>142</v>
      </c>
    </row>
    <row r="133" spans="1:3" hidden="1" x14ac:dyDescent="0.25">
      <c r="A133" s="1" t="s">
        <v>144</v>
      </c>
      <c r="B133" s="1" t="s">
        <v>154</v>
      </c>
      <c r="C133" s="1" t="s">
        <v>142</v>
      </c>
    </row>
    <row r="134" spans="1:3" hidden="1" x14ac:dyDescent="0.25">
      <c r="A134" s="1"/>
      <c r="B134" s="1" t="s">
        <v>156</v>
      </c>
      <c r="C134" s="1" t="s">
        <v>155</v>
      </c>
    </row>
    <row r="135" spans="1:3" hidden="1" x14ac:dyDescent="0.25">
      <c r="A135" s="1" t="s">
        <v>157</v>
      </c>
      <c r="B135" s="1" t="s">
        <v>158</v>
      </c>
      <c r="C135" s="1" t="s">
        <v>155</v>
      </c>
    </row>
    <row r="136" spans="1:3" hidden="1" x14ac:dyDescent="0.25">
      <c r="A136" s="1" t="s">
        <v>157</v>
      </c>
      <c r="B136" s="1" t="s">
        <v>159</v>
      </c>
      <c r="C136" s="1" t="s">
        <v>155</v>
      </c>
    </row>
    <row r="137" spans="1:3" hidden="1" x14ac:dyDescent="0.25">
      <c r="A137" s="1" t="s">
        <v>160</v>
      </c>
      <c r="B137" s="1" t="s">
        <v>161</v>
      </c>
      <c r="C137" s="1" t="s">
        <v>155</v>
      </c>
    </row>
    <row r="138" spans="1:3" hidden="1" x14ac:dyDescent="0.25">
      <c r="A138" s="1" t="s">
        <v>160</v>
      </c>
      <c r="B138" s="1" t="s">
        <v>162</v>
      </c>
      <c r="C138" s="1" t="s">
        <v>155</v>
      </c>
    </row>
    <row r="139" spans="1:3" hidden="1" x14ac:dyDescent="0.25">
      <c r="A139" s="1" t="s">
        <v>160</v>
      </c>
      <c r="B139" s="1" t="s">
        <v>163</v>
      </c>
      <c r="C139" s="1" t="s">
        <v>155</v>
      </c>
    </row>
    <row r="140" spans="1:3" hidden="1" x14ac:dyDescent="0.25">
      <c r="A140" s="1" t="s">
        <v>157</v>
      </c>
      <c r="B140" s="1" t="s">
        <v>164</v>
      </c>
      <c r="C140" s="1" t="s">
        <v>155</v>
      </c>
    </row>
    <row r="141" spans="1:3" hidden="1" x14ac:dyDescent="0.25">
      <c r="A141" s="1" t="s">
        <v>160</v>
      </c>
      <c r="B141" s="1" t="s">
        <v>165</v>
      </c>
      <c r="C141" s="1" t="s">
        <v>155</v>
      </c>
    </row>
    <row r="142" spans="1:3" hidden="1" x14ac:dyDescent="0.25">
      <c r="A142" s="1" t="s">
        <v>160</v>
      </c>
      <c r="B142" s="1" t="s">
        <v>166</v>
      </c>
      <c r="C142" s="1" t="s">
        <v>155</v>
      </c>
    </row>
    <row r="143" spans="1:3" hidden="1" x14ac:dyDescent="0.25">
      <c r="A143" s="1" t="s">
        <v>157</v>
      </c>
      <c r="B143" s="1" t="s">
        <v>167</v>
      </c>
      <c r="C143" s="1" t="s">
        <v>155</v>
      </c>
    </row>
    <row r="144" spans="1:3" hidden="1" x14ac:dyDescent="0.25">
      <c r="A144" s="1" t="s">
        <v>157</v>
      </c>
      <c r="B144" s="1" t="s">
        <v>168</v>
      </c>
      <c r="C144" s="1" t="s">
        <v>155</v>
      </c>
    </row>
    <row r="145" spans="1:3" hidden="1" x14ac:dyDescent="0.25">
      <c r="A145" s="1" t="s">
        <v>157</v>
      </c>
      <c r="B145" s="1" t="s">
        <v>169</v>
      </c>
      <c r="C145" s="1" t="s">
        <v>155</v>
      </c>
    </row>
    <row r="146" spans="1:3" hidden="1" x14ac:dyDescent="0.25">
      <c r="A146" s="1" t="s">
        <v>157</v>
      </c>
      <c r="B146" s="1" t="s">
        <v>170</v>
      </c>
      <c r="C146" s="1" t="s">
        <v>155</v>
      </c>
    </row>
    <row r="147" spans="1:3" hidden="1" x14ac:dyDescent="0.25">
      <c r="A147" s="1" t="s">
        <v>160</v>
      </c>
      <c r="B147" s="1" t="s">
        <v>171</v>
      </c>
      <c r="C147" s="1" t="s">
        <v>155</v>
      </c>
    </row>
    <row r="148" spans="1:3" hidden="1" x14ac:dyDescent="0.25">
      <c r="A148" s="1" t="s">
        <v>160</v>
      </c>
      <c r="B148" s="1" t="s">
        <v>172</v>
      </c>
      <c r="C148" s="1" t="s">
        <v>155</v>
      </c>
    </row>
    <row r="149" spans="1:3" hidden="1" x14ac:dyDescent="0.25">
      <c r="A149" s="1" t="s">
        <v>157</v>
      </c>
      <c r="B149" s="1" t="s">
        <v>173</v>
      </c>
      <c r="C149" s="1" t="s">
        <v>155</v>
      </c>
    </row>
    <row r="150" spans="1:3" hidden="1" x14ac:dyDescent="0.25">
      <c r="A150" s="1" t="s">
        <v>174</v>
      </c>
      <c r="B150" s="1" t="s">
        <v>176</v>
      </c>
      <c r="C150" s="1" t="s">
        <v>175</v>
      </c>
    </row>
    <row r="151" spans="1:3" hidden="1" x14ac:dyDescent="0.25">
      <c r="A151" s="1"/>
      <c r="B151" s="1" t="s">
        <v>178</v>
      </c>
      <c r="C151" s="1" t="s">
        <v>177</v>
      </c>
    </row>
    <row r="152" spans="1:3" hidden="1" x14ac:dyDescent="0.25">
      <c r="A152" s="1" t="s">
        <v>179</v>
      </c>
      <c r="B152" s="1" t="s">
        <v>180</v>
      </c>
      <c r="C152" s="1" t="s">
        <v>177</v>
      </c>
    </row>
    <row r="153" spans="1:3" hidden="1" x14ac:dyDescent="0.25">
      <c r="A153" s="1" t="s">
        <v>181</v>
      </c>
      <c r="B153" s="1" t="s">
        <v>182</v>
      </c>
      <c r="C153" s="1" t="s">
        <v>177</v>
      </c>
    </row>
    <row r="154" spans="1:3" hidden="1" x14ac:dyDescent="0.25">
      <c r="A154" s="1" t="s">
        <v>183</v>
      </c>
      <c r="B154" s="1" t="s">
        <v>184</v>
      </c>
      <c r="C154" s="1" t="s">
        <v>177</v>
      </c>
    </row>
    <row r="155" spans="1:3" hidden="1" x14ac:dyDescent="0.25">
      <c r="A155" s="1" t="s">
        <v>185</v>
      </c>
      <c r="B155" s="1" t="s">
        <v>186</v>
      </c>
      <c r="C155" s="1" t="s">
        <v>177</v>
      </c>
    </row>
    <row r="156" spans="1:3" hidden="1" x14ac:dyDescent="0.25">
      <c r="A156" s="1" t="s">
        <v>187</v>
      </c>
      <c r="B156" s="1" t="s">
        <v>188</v>
      </c>
      <c r="C156" s="1" t="s">
        <v>177</v>
      </c>
    </row>
    <row r="157" spans="1:3" hidden="1" x14ac:dyDescent="0.25">
      <c r="A157" s="1" t="s">
        <v>189</v>
      </c>
      <c r="B157" s="1" t="s">
        <v>190</v>
      </c>
      <c r="C157" s="1" t="s">
        <v>177</v>
      </c>
    </row>
    <row r="158" spans="1:3" hidden="1" x14ac:dyDescent="0.25">
      <c r="A158" s="1" t="s">
        <v>191</v>
      </c>
      <c r="B158" s="1" t="s">
        <v>192</v>
      </c>
      <c r="C158" s="1" t="s">
        <v>177</v>
      </c>
    </row>
    <row r="159" spans="1:3" hidden="1" x14ac:dyDescent="0.25">
      <c r="A159" s="1" t="s">
        <v>189</v>
      </c>
      <c r="B159" s="1" t="s">
        <v>193</v>
      </c>
      <c r="C159" s="1" t="s">
        <v>177</v>
      </c>
    </row>
    <row r="160" spans="1:3" hidden="1" x14ac:dyDescent="0.25">
      <c r="A160" s="1" t="s">
        <v>181</v>
      </c>
      <c r="B160" s="1" t="s">
        <v>194</v>
      </c>
      <c r="C160" s="1" t="s">
        <v>177</v>
      </c>
    </row>
    <row r="161" spans="1:3" hidden="1" x14ac:dyDescent="0.25">
      <c r="A161" s="1" t="s">
        <v>185</v>
      </c>
      <c r="B161" s="1" t="s">
        <v>195</v>
      </c>
      <c r="C161" s="1" t="s">
        <v>177</v>
      </c>
    </row>
    <row r="162" spans="1:3" hidden="1" x14ac:dyDescent="0.25">
      <c r="A162" s="1" t="s">
        <v>196</v>
      </c>
      <c r="B162" s="1" t="s">
        <v>197</v>
      </c>
      <c r="C162" s="1" t="s">
        <v>177</v>
      </c>
    </row>
    <row r="163" spans="1:3" hidden="1" x14ac:dyDescent="0.25">
      <c r="A163" s="1" t="s">
        <v>181</v>
      </c>
      <c r="B163" s="1" t="s">
        <v>198</v>
      </c>
      <c r="C163" s="1" t="s">
        <v>177</v>
      </c>
    </row>
    <row r="164" spans="1:3" hidden="1" x14ac:dyDescent="0.25">
      <c r="A164" s="1" t="s">
        <v>196</v>
      </c>
      <c r="B164" s="1" t="s">
        <v>199</v>
      </c>
      <c r="C164" s="1" t="s">
        <v>177</v>
      </c>
    </row>
    <row r="165" spans="1:3" hidden="1" x14ac:dyDescent="0.25">
      <c r="A165" s="1" t="s">
        <v>200</v>
      </c>
      <c r="B165" s="1" t="s">
        <v>201</v>
      </c>
      <c r="C165" s="1" t="s">
        <v>177</v>
      </c>
    </row>
    <row r="166" spans="1:3" hidden="1" x14ac:dyDescent="0.25">
      <c r="A166" s="1" t="s">
        <v>196</v>
      </c>
      <c r="B166" s="1" t="s">
        <v>202</v>
      </c>
      <c r="C166" s="1" t="s">
        <v>177</v>
      </c>
    </row>
    <row r="167" spans="1:3" hidden="1" x14ac:dyDescent="0.25">
      <c r="A167" s="1" t="s">
        <v>191</v>
      </c>
      <c r="B167" s="1" t="s">
        <v>203</v>
      </c>
      <c r="C167" s="1" t="s">
        <v>177</v>
      </c>
    </row>
    <row r="168" spans="1:3" hidden="1" x14ac:dyDescent="0.25">
      <c r="A168" s="1" t="s">
        <v>204</v>
      </c>
      <c r="B168" s="1" t="s">
        <v>205</v>
      </c>
      <c r="C168" s="1" t="s">
        <v>177</v>
      </c>
    </row>
    <row r="169" spans="1:3" hidden="1" x14ac:dyDescent="0.25">
      <c r="A169" s="1" t="s">
        <v>206</v>
      </c>
      <c r="B169" s="1" t="s">
        <v>207</v>
      </c>
      <c r="C169" s="1" t="s">
        <v>177</v>
      </c>
    </row>
    <row r="170" spans="1:3" hidden="1" x14ac:dyDescent="0.25">
      <c r="A170" s="1" t="s">
        <v>187</v>
      </c>
      <c r="B170" s="1" t="s">
        <v>208</v>
      </c>
      <c r="C170" s="1" t="s">
        <v>177</v>
      </c>
    </row>
    <row r="171" spans="1:3" hidden="1" x14ac:dyDescent="0.25">
      <c r="A171" s="1" t="s">
        <v>189</v>
      </c>
      <c r="B171" s="1" t="s">
        <v>209</v>
      </c>
      <c r="C171" s="1" t="s">
        <v>177</v>
      </c>
    </row>
    <row r="172" spans="1:3" hidden="1" x14ac:dyDescent="0.25">
      <c r="A172" s="1" t="s">
        <v>206</v>
      </c>
      <c r="B172" s="1" t="s">
        <v>210</v>
      </c>
      <c r="C172" s="1" t="s">
        <v>177</v>
      </c>
    </row>
    <row r="173" spans="1:3" hidden="1" x14ac:dyDescent="0.25">
      <c r="A173" s="1" t="s">
        <v>200</v>
      </c>
      <c r="B173" s="1" t="s">
        <v>211</v>
      </c>
      <c r="C173" s="1" t="s">
        <v>177</v>
      </c>
    </row>
    <row r="174" spans="1:3" hidden="1" x14ac:dyDescent="0.25">
      <c r="A174" s="1" t="s">
        <v>191</v>
      </c>
      <c r="B174" s="1" t="s">
        <v>212</v>
      </c>
      <c r="C174" s="1" t="s">
        <v>177</v>
      </c>
    </row>
    <row r="175" spans="1:3" hidden="1" x14ac:dyDescent="0.25">
      <c r="A175" s="1" t="s">
        <v>204</v>
      </c>
      <c r="B175" s="1" t="s">
        <v>213</v>
      </c>
      <c r="C175" s="1" t="s">
        <v>177</v>
      </c>
    </row>
    <row r="176" spans="1:3" hidden="1" x14ac:dyDescent="0.25">
      <c r="A176" s="1" t="s">
        <v>185</v>
      </c>
      <c r="B176" s="1" t="s">
        <v>214</v>
      </c>
      <c r="C176" s="1" t="s">
        <v>177</v>
      </c>
    </row>
    <row r="177" spans="1:3" hidden="1" x14ac:dyDescent="0.25">
      <c r="A177" s="1" t="s">
        <v>179</v>
      </c>
      <c r="B177" s="1" t="s">
        <v>215</v>
      </c>
      <c r="C177" s="1" t="s">
        <v>177</v>
      </c>
    </row>
    <row r="178" spans="1:3" hidden="1" x14ac:dyDescent="0.25">
      <c r="A178" s="1" t="s">
        <v>185</v>
      </c>
      <c r="B178" s="1" t="s">
        <v>216</v>
      </c>
      <c r="C178" s="1" t="s">
        <v>177</v>
      </c>
    </row>
    <row r="179" spans="1:3" hidden="1" x14ac:dyDescent="0.25">
      <c r="A179" s="1"/>
      <c r="B179" s="1" t="s">
        <v>218</v>
      </c>
      <c r="C179" s="1" t="s">
        <v>217</v>
      </c>
    </row>
    <row r="180" spans="1:3" hidden="1" x14ac:dyDescent="0.25">
      <c r="A180" s="1" t="s">
        <v>219</v>
      </c>
      <c r="B180" s="1" t="s">
        <v>220</v>
      </c>
      <c r="C180" s="1" t="s">
        <v>217</v>
      </c>
    </row>
    <row r="181" spans="1:3" hidden="1" x14ac:dyDescent="0.25">
      <c r="A181" s="1" t="s">
        <v>221</v>
      </c>
      <c r="B181" s="1" t="s">
        <v>222</v>
      </c>
      <c r="C181" s="1" t="s">
        <v>217</v>
      </c>
    </row>
    <row r="182" spans="1:3" hidden="1" x14ac:dyDescent="0.25">
      <c r="A182" s="1" t="s">
        <v>223</v>
      </c>
      <c r="B182" s="1" t="s">
        <v>224</v>
      </c>
      <c r="C182" s="1" t="s">
        <v>217</v>
      </c>
    </row>
    <row r="183" spans="1:3" hidden="1" x14ac:dyDescent="0.25">
      <c r="A183" s="1" t="s">
        <v>225</v>
      </c>
      <c r="B183" s="1" t="s">
        <v>226</v>
      </c>
      <c r="C183" s="1" t="s">
        <v>217</v>
      </c>
    </row>
    <row r="184" spans="1:3" hidden="1" x14ac:dyDescent="0.25">
      <c r="A184" s="1" t="s">
        <v>227</v>
      </c>
      <c r="B184" s="1" t="s">
        <v>228</v>
      </c>
      <c r="C184" s="1" t="s">
        <v>217</v>
      </c>
    </row>
    <row r="185" spans="1:3" hidden="1" x14ac:dyDescent="0.25">
      <c r="A185" s="1" t="s">
        <v>229</v>
      </c>
      <c r="B185" s="1" t="s">
        <v>230</v>
      </c>
      <c r="C185" s="1" t="s">
        <v>217</v>
      </c>
    </row>
    <row r="186" spans="1:3" hidden="1" x14ac:dyDescent="0.25">
      <c r="A186" s="1" t="s">
        <v>221</v>
      </c>
      <c r="B186" s="1" t="s">
        <v>231</v>
      </c>
      <c r="C186" s="1" t="s">
        <v>217</v>
      </c>
    </row>
    <row r="187" spans="1:3" hidden="1" x14ac:dyDescent="0.25">
      <c r="A187" s="1" t="s">
        <v>232</v>
      </c>
      <c r="B187" s="1" t="s">
        <v>233</v>
      </c>
      <c r="C187" s="1" t="s">
        <v>217</v>
      </c>
    </row>
    <row r="188" spans="1:3" hidden="1" x14ac:dyDescent="0.25">
      <c r="A188" s="1" t="s">
        <v>225</v>
      </c>
      <c r="B188" s="1" t="s">
        <v>234</v>
      </c>
      <c r="C188" s="1" t="s">
        <v>217</v>
      </c>
    </row>
    <row r="189" spans="1:3" hidden="1" x14ac:dyDescent="0.25">
      <c r="A189" s="1" t="s">
        <v>232</v>
      </c>
      <c r="B189" s="1" t="s">
        <v>235</v>
      </c>
      <c r="C189" s="1" t="s">
        <v>217</v>
      </c>
    </row>
    <row r="190" spans="1:3" hidden="1" x14ac:dyDescent="0.25">
      <c r="A190" s="1" t="s">
        <v>236</v>
      </c>
      <c r="B190" s="1" t="s">
        <v>237</v>
      </c>
      <c r="C190" s="1" t="s">
        <v>217</v>
      </c>
    </row>
    <row r="191" spans="1:3" hidden="1" x14ac:dyDescent="0.25">
      <c r="A191" s="1" t="s">
        <v>219</v>
      </c>
      <c r="B191" s="1" t="s">
        <v>238</v>
      </c>
      <c r="C191" s="1" t="s">
        <v>217</v>
      </c>
    </row>
    <row r="192" spans="1:3" hidden="1" x14ac:dyDescent="0.25">
      <c r="A192" s="1" t="s">
        <v>239</v>
      </c>
      <c r="B192" s="1" t="s">
        <v>240</v>
      </c>
      <c r="C192" s="1" t="s">
        <v>217</v>
      </c>
    </row>
    <row r="193" spans="1:3" hidden="1" x14ac:dyDescent="0.25">
      <c r="A193" s="1" t="s">
        <v>227</v>
      </c>
      <c r="B193" s="1" t="s">
        <v>241</v>
      </c>
      <c r="C193" s="1" t="s">
        <v>217</v>
      </c>
    </row>
    <row r="194" spans="1:3" hidden="1" x14ac:dyDescent="0.25">
      <c r="A194" s="1" t="s">
        <v>232</v>
      </c>
      <c r="B194" s="1" t="s">
        <v>242</v>
      </c>
      <c r="C194" s="1" t="s">
        <v>217</v>
      </c>
    </row>
    <row r="195" spans="1:3" hidden="1" x14ac:dyDescent="0.25">
      <c r="A195" s="1" t="s">
        <v>243</v>
      </c>
      <c r="B195" s="1" t="s">
        <v>244</v>
      </c>
      <c r="C195" s="1" t="s">
        <v>217</v>
      </c>
    </row>
    <row r="196" spans="1:3" hidden="1" x14ac:dyDescent="0.25">
      <c r="A196" s="1" t="s">
        <v>225</v>
      </c>
      <c r="B196" s="1" t="s">
        <v>245</v>
      </c>
      <c r="C196" s="1" t="s">
        <v>217</v>
      </c>
    </row>
    <row r="197" spans="1:3" hidden="1" x14ac:dyDescent="0.25">
      <c r="A197" s="1" t="s">
        <v>223</v>
      </c>
      <c r="B197" s="1" t="s">
        <v>246</v>
      </c>
      <c r="C197" s="1" t="s">
        <v>217</v>
      </c>
    </row>
    <row r="198" spans="1:3" hidden="1" x14ac:dyDescent="0.25">
      <c r="A198" s="1" t="s">
        <v>223</v>
      </c>
      <c r="B198" s="1" t="s">
        <v>247</v>
      </c>
      <c r="C198" s="1" t="s">
        <v>217</v>
      </c>
    </row>
    <row r="199" spans="1:3" hidden="1" x14ac:dyDescent="0.25">
      <c r="A199" s="1" t="s">
        <v>219</v>
      </c>
      <c r="B199" s="1" t="s">
        <v>248</v>
      </c>
      <c r="C199" s="1" t="s">
        <v>217</v>
      </c>
    </row>
    <row r="200" spans="1:3" hidden="1" x14ac:dyDescent="0.25">
      <c r="A200" s="1" t="s">
        <v>243</v>
      </c>
      <c r="B200" s="1" t="s">
        <v>249</v>
      </c>
      <c r="C200" s="1" t="s">
        <v>217</v>
      </c>
    </row>
    <row r="201" spans="1:3" hidden="1" x14ac:dyDescent="0.25">
      <c r="A201" s="1" t="s">
        <v>225</v>
      </c>
      <c r="B201" s="1" t="s">
        <v>250</v>
      </c>
      <c r="C201" s="1" t="s">
        <v>217</v>
      </c>
    </row>
    <row r="202" spans="1:3" hidden="1" x14ac:dyDescent="0.25">
      <c r="A202" s="1" t="s">
        <v>239</v>
      </c>
      <c r="B202" s="1" t="s">
        <v>251</v>
      </c>
      <c r="C202" s="1" t="s">
        <v>217</v>
      </c>
    </row>
    <row r="203" spans="1:3" hidden="1" x14ac:dyDescent="0.25">
      <c r="A203" s="1" t="s">
        <v>236</v>
      </c>
      <c r="B203" s="1" t="s">
        <v>252</v>
      </c>
      <c r="C203" s="1" t="s">
        <v>217</v>
      </c>
    </row>
    <row r="204" spans="1:3" hidden="1" x14ac:dyDescent="0.25">
      <c r="A204" s="1" t="s">
        <v>227</v>
      </c>
      <c r="B204" s="1" t="s">
        <v>253</v>
      </c>
      <c r="C204" s="1" t="s">
        <v>217</v>
      </c>
    </row>
    <row r="205" spans="1:3" hidden="1" x14ac:dyDescent="0.25">
      <c r="A205" s="1" t="s">
        <v>229</v>
      </c>
      <c r="B205" s="1" t="s">
        <v>254</v>
      </c>
      <c r="C205" s="1" t="s">
        <v>217</v>
      </c>
    </row>
    <row r="206" spans="1:3" hidden="1" x14ac:dyDescent="0.25">
      <c r="A206" s="1" t="s">
        <v>243</v>
      </c>
      <c r="B206" s="1" t="s">
        <v>255</v>
      </c>
      <c r="C206" s="1" t="s">
        <v>217</v>
      </c>
    </row>
    <row r="207" spans="1:3" hidden="1" x14ac:dyDescent="0.25">
      <c r="A207" s="1" t="s">
        <v>236</v>
      </c>
      <c r="B207" s="1" t="s">
        <v>256</v>
      </c>
      <c r="C207" s="1" t="s">
        <v>217</v>
      </c>
    </row>
    <row r="208" spans="1:3" hidden="1" x14ac:dyDescent="0.25">
      <c r="A208" s="1" t="s">
        <v>243</v>
      </c>
      <c r="B208" s="1" t="s">
        <v>257</v>
      </c>
      <c r="C208" s="1" t="s">
        <v>217</v>
      </c>
    </row>
    <row r="209" spans="1:3" hidden="1" x14ac:dyDescent="0.25">
      <c r="A209" s="1" t="s">
        <v>243</v>
      </c>
      <c r="B209" s="1" t="s">
        <v>258</v>
      </c>
      <c r="C209" s="1" t="s">
        <v>217</v>
      </c>
    </row>
    <row r="210" spans="1:3" hidden="1" x14ac:dyDescent="0.25">
      <c r="A210" s="1" t="s">
        <v>223</v>
      </c>
      <c r="B210" s="1" t="s">
        <v>259</v>
      </c>
      <c r="C210" s="1" t="s">
        <v>217</v>
      </c>
    </row>
    <row r="211" spans="1:3" hidden="1" x14ac:dyDescent="0.25">
      <c r="A211" s="1" t="s">
        <v>239</v>
      </c>
      <c r="B211" s="1" t="s">
        <v>260</v>
      </c>
      <c r="C211" s="1" t="s">
        <v>217</v>
      </c>
    </row>
    <row r="212" spans="1:3" hidden="1" x14ac:dyDescent="0.25">
      <c r="A212" s="1" t="s">
        <v>239</v>
      </c>
      <c r="B212" s="1" t="s">
        <v>261</v>
      </c>
      <c r="C212" s="1" t="s">
        <v>217</v>
      </c>
    </row>
    <row r="213" spans="1:3" hidden="1" x14ac:dyDescent="0.25">
      <c r="A213" s="1" t="s">
        <v>227</v>
      </c>
      <c r="B213" s="1" t="s">
        <v>262</v>
      </c>
      <c r="C213" s="1" t="s">
        <v>217</v>
      </c>
    </row>
    <row r="214" spans="1:3" hidden="1" x14ac:dyDescent="0.25">
      <c r="A214" s="1" t="s">
        <v>229</v>
      </c>
      <c r="B214" s="1" t="s">
        <v>263</v>
      </c>
      <c r="C214" s="1" t="s">
        <v>217</v>
      </c>
    </row>
    <row r="215" spans="1:3" hidden="1" x14ac:dyDescent="0.25">
      <c r="A215" s="1"/>
      <c r="B215" s="1" t="s">
        <v>265</v>
      </c>
      <c r="C215" s="1" t="s">
        <v>264</v>
      </c>
    </row>
    <row r="216" spans="1:3" hidden="1" x14ac:dyDescent="0.25">
      <c r="A216" s="1" t="s">
        <v>266</v>
      </c>
      <c r="B216" s="1" t="s">
        <v>267</v>
      </c>
      <c r="C216" s="1" t="s">
        <v>264</v>
      </c>
    </row>
    <row r="217" spans="1:3" hidden="1" x14ac:dyDescent="0.25">
      <c r="A217" s="1" t="s">
        <v>266</v>
      </c>
      <c r="B217" s="1" t="s">
        <v>268</v>
      </c>
      <c r="C217" s="1" t="s">
        <v>264</v>
      </c>
    </row>
    <row r="218" spans="1:3" hidden="1" x14ac:dyDescent="0.25">
      <c r="A218" s="1" t="s">
        <v>266</v>
      </c>
      <c r="B218" s="1" t="s">
        <v>269</v>
      </c>
      <c r="C218" s="1" t="s">
        <v>264</v>
      </c>
    </row>
    <row r="219" spans="1:3" hidden="1" x14ac:dyDescent="0.25">
      <c r="A219" s="1" t="s">
        <v>266</v>
      </c>
      <c r="B219" s="1" t="s">
        <v>270</v>
      </c>
      <c r="C219" s="1" t="s">
        <v>264</v>
      </c>
    </row>
    <row r="220" spans="1:3" hidden="1" x14ac:dyDescent="0.25">
      <c r="A220" s="1" t="s">
        <v>266</v>
      </c>
      <c r="B220" s="1" t="s">
        <v>271</v>
      </c>
      <c r="C220" s="1" t="s">
        <v>264</v>
      </c>
    </row>
    <row r="221" spans="1:3" hidden="1" x14ac:dyDescent="0.25">
      <c r="A221" s="1"/>
      <c r="B221" s="1" t="s">
        <v>273</v>
      </c>
      <c r="C221" s="1" t="s">
        <v>272</v>
      </c>
    </row>
    <row r="222" spans="1:3" hidden="1" x14ac:dyDescent="0.25">
      <c r="A222" s="1" t="s">
        <v>274</v>
      </c>
      <c r="B222" s="1" t="s">
        <v>275</v>
      </c>
      <c r="C222" s="1" t="s">
        <v>272</v>
      </c>
    </row>
    <row r="223" spans="1:3" hidden="1" x14ac:dyDescent="0.25">
      <c r="A223" s="1" t="s">
        <v>276</v>
      </c>
      <c r="B223" s="1" t="s">
        <v>277</v>
      </c>
      <c r="C223" s="1" t="s">
        <v>272</v>
      </c>
    </row>
    <row r="224" spans="1:3" hidden="1" x14ac:dyDescent="0.25">
      <c r="A224" s="1" t="s">
        <v>278</v>
      </c>
      <c r="B224" s="1" t="s">
        <v>279</v>
      </c>
      <c r="C224" s="1" t="s">
        <v>272</v>
      </c>
    </row>
    <row r="225" spans="1:3" hidden="1" x14ac:dyDescent="0.25">
      <c r="A225" s="1" t="s">
        <v>280</v>
      </c>
      <c r="B225" s="1" t="s">
        <v>281</v>
      </c>
      <c r="C225" s="1" t="s">
        <v>272</v>
      </c>
    </row>
    <row r="226" spans="1:3" hidden="1" x14ac:dyDescent="0.25">
      <c r="A226" s="1" t="s">
        <v>276</v>
      </c>
      <c r="B226" s="1" t="s">
        <v>282</v>
      </c>
      <c r="C226" s="1" t="s">
        <v>272</v>
      </c>
    </row>
    <row r="227" spans="1:3" hidden="1" x14ac:dyDescent="0.25">
      <c r="A227" s="1" t="s">
        <v>283</v>
      </c>
      <c r="B227" s="1" t="s">
        <v>284</v>
      </c>
      <c r="C227" s="1" t="s">
        <v>272</v>
      </c>
    </row>
    <row r="228" spans="1:3" hidden="1" x14ac:dyDescent="0.25">
      <c r="A228" s="1" t="s">
        <v>285</v>
      </c>
      <c r="B228" s="1" t="s">
        <v>286</v>
      </c>
      <c r="C228" s="1" t="s">
        <v>272</v>
      </c>
    </row>
    <row r="229" spans="1:3" hidden="1" x14ac:dyDescent="0.25">
      <c r="A229" s="1" t="s">
        <v>287</v>
      </c>
      <c r="B229" s="1" t="s">
        <v>288</v>
      </c>
      <c r="C229" s="1" t="s">
        <v>272</v>
      </c>
    </row>
    <row r="230" spans="1:3" hidden="1" x14ac:dyDescent="0.25">
      <c r="A230" s="1" t="s">
        <v>278</v>
      </c>
      <c r="B230" s="1" t="s">
        <v>289</v>
      </c>
      <c r="C230" s="1" t="s">
        <v>272</v>
      </c>
    </row>
    <row r="231" spans="1:3" hidden="1" x14ac:dyDescent="0.25">
      <c r="A231" s="1" t="s">
        <v>283</v>
      </c>
      <c r="B231" s="1" t="s">
        <v>290</v>
      </c>
      <c r="C231" s="1" t="s">
        <v>272</v>
      </c>
    </row>
    <row r="232" spans="1:3" hidden="1" x14ac:dyDescent="0.25">
      <c r="A232" s="1" t="s">
        <v>285</v>
      </c>
      <c r="B232" s="1" t="s">
        <v>291</v>
      </c>
      <c r="C232" s="1" t="s">
        <v>272</v>
      </c>
    </row>
    <row r="233" spans="1:3" hidden="1" x14ac:dyDescent="0.25">
      <c r="A233" s="1" t="s">
        <v>287</v>
      </c>
      <c r="B233" s="1" t="s">
        <v>292</v>
      </c>
      <c r="C233" s="1" t="s">
        <v>272</v>
      </c>
    </row>
    <row r="234" spans="1:3" hidden="1" x14ac:dyDescent="0.25">
      <c r="A234" s="1" t="s">
        <v>293</v>
      </c>
      <c r="B234" s="1" t="s">
        <v>294</v>
      </c>
      <c r="C234" s="1" t="s">
        <v>272</v>
      </c>
    </row>
    <row r="235" spans="1:3" hidden="1" x14ac:dyDescent="0.25">
      <c r="A235" s="1" t="s">
        <v>295</v>
      </c>
      <c r="B235" s="1" t="s">
        <v>296</v>
      </c>
      <c r="C235" s="1" t="s">
        <v>272</v>
      </c>
    </row>
    <row r="236" spans="1:3" hidden="1" x14ac:dyDescent="0.25">
      <c r="A236" s="1" t="s">
        <v>287</v>
      </c>
      <c r="B236" s="1" t="s">
        <v>297</v>
      </c>
      <c r="C236" s="1" t="s">
        <v>272</v>
      </c>
    </row>
    <row r="237" spans="1:3" hidden="1" x14ac:dyDescent="0.25">
      <c r="A237" s="1" t="s">
        <v>287</v>
      </c>
      <c r="B237" s="1" t="s">
        <v>298</v>
      </c>
      <c r="C237" s="1" t="s">
        <v>272</v>
      </c>
    </row>
    <row r="238" spans="1:3" hidden="1" x14ac:dyDescent="0.25">
      <c r="A238" s="1" t="s">
        <v>293</v>
      </c>
      <c r="B238" s="1" t="s">
        <v>299</v>
      </c>
      <c r="C238" s="1" t="s">
        <v>272</v>
      </c>
    </row>
    <row r="239" spans="1:3" hidden="1" x14ac:dyDescent="0.25">
      <c r="A239" s="1" t="s">
        <v>293</v>
      </c>
      <c r="B239" s="1" t="s">
        <v>300</v>
      </c>
      <c r="C239" s="1" t="s">
        <v>272</v>
      </c>
    </row>
    <row r="240" spans="1:3" hidden="1" x14ac:dyDescent="0.25">
      <c r="A240" s="1" t="s">
        <v>274</v>
      </c>
      <c r="B240" s="1" t="s">
        <v>301</v>
      </c>
      <c r="C240" s="1" t="s">
        <v>272</v>
      </c>
    </row>
    <row r="241" spans="1:3" hidden="1" x14ac:dyDescent="0.25">
      <c r="A241" s="1" t="s">
        <v>302</v>
      </c>
      <c r="B241" s="1" t="s">
        <v>303</v>
      </c>
      <c r="C241" s="1" t="s">
        <v>272</v>
      </c>
    </row>
    <row r="242" spans="1:3" hidden="1" x14ac:dyDescent="0.25">
      <c r="A242" s="1" t="s">
        <v>293</v>
      </c>
      <c r="B242" s="1" t="s">
        <v>304</v>
      </c>
      <c r="C242" s="1" t="s">
        <v>272</v>
      </c>
    </row>
    <row r="243" spans="1:3" hidden="1" x14ac:dyDescent="0.25">
      <c r="A243" s="1" t="s">
        <v>302</v>
      </c>
      <c r="B243" s="1" t="s">
        <v>305</v>
      </c>
      <c r="C243" s="1" t="s">
        <v>272</v>
      </c>
    </row>
    <row r="244" spans="1:3" hidden="1" x14ac:dyDescent="0.25">
      <c r="A244" s="1" t="s">
        <v>274</v>
      </c>
      <c r="B244" s="1" t="s">
        <v>306</v>
      </c>
      <c r="C244" s="1" t="s">
        <v>272</v>
      </c>
    </row>
    <row r="245" spans="1:3" hidden="1" x14ac:dyDescent="0.25">
      <c r="A245" s="1" t="s">
        <v>307</v>
      </c>
      <c r="B245" s="1" t="s">
        <v>308</v>
      </c>
      <c r="C245" s="1" t="s">
        <v>272</v>
      </c>
    </row>
    <row r="246" spans="1:3" hidden="1" x14ac:dyDescent="0.25">
      <c r="A246" s="1" t="s">
        <v>276</v>
      </c>
      <c r="B246" s="1" t="s">
        <v>309</v>
      </c>
      <c r="C246" s="1" t="s">
        <v>272</v>
      </c>
    </row>
    <row r="247" spans="1:3" hidden="1" x14ac:dyDescent="0.25">
      <c r="A247" s="1" t="s">
        <v>274</v>
      </c>
      <c r="B247" s="1" t="s">
        <v>310</v>
      </c>
      <c r="C247" s="1" t="s">
        <v>272</v>
      </c>
    </row>
    <row r="248" spans="1:3" hidden="1" x14ac:dyDescent="0.25">
      <c r="A248" s="1" t="s">
        <v>293</v>
      </c>
      <c r="B248" s="1" t="s">
        <v>311</v>
      </c>
      <c r="C248" s="1" t="s">
        <v>272</v>
      </c>
    </row>
    <row r="249" spans="1:3" hidden="1" x14ac:dyDescent="0.25">
      <c r="A249" s="1" t="s">
        <v>280</v>
      </c>
      <c r="B249" s="1" t="s">
        <v>312</v>
      </c>
      <c r="C249" s="1" t="s">
        <v>272</v>
      </c>
    </row>
    <row r="250" spans="1:3" hidden="1" x14ac:dyDescent="0.25">
      <c r="A250" s="1" t="s">
        <v>278</v>
      </c>
      <c r="B250" s="1" t="s">
        <v>313</v>
      </c>
      <c r="C250" s="1" t="s">
        <v>272</v>
      </c>
    </row>
    <row r="251" spans="1:3" hidden="1" x14ac:dyDescent="0.25">
      <c r="A251" s="1" t="s">
        <v>278</v>
      </c>
      <c r="B251" s="1" t="s">
        <v>314</v>
      </c>
      <c r="C251" s="1" t="s">
        <v>272</v>
      </c>
    </row>
    <row r="252" spans="1:3" hidden="1" x14ac:dyDescent="0.25">
      <c r="A252" s="1" t="s">
        <v>278</v>
      </c>
      <c r="B252" s="1" t="s">
        <v>315</v>
      </c>
      <c r="C252" s="1" t="s">
        <v>272</v>
      </c>
    </row>
    <row r="253" spans="1:3" hidden="1" x14ac:dyDescent="0.25">
      <c r="A253" s="1" t="s">
        <v>287</v>
      </c>
      <c r="B253" s="1" t="s">
        <v>316</v>
      </c>
      <c r="C253" s="1" t="s">
        <v>272</v>
      </c>
    </row>
    <row r="254" spans="1:3" hidden="1" x14ac:dyDescent="0.25">
      <c r="A254" s="1" t="s">
        <v>295</v>
      </c>
      <c r="B254" s="1" t="s">
        <v>317</v>
      </c>
      <c r="C254" s="1" t="s">
        <v>272</v>
      </c>
    </row>
    <row r="255" spans="1:3" hidden="1" x14ac:dyDescent="0.25">
      <c r="A255" s="1" t="s">
        <v>287</v>
      </c>
      <c r="B255" s="1" t="s">
        <v>318</v>
      </c>
      <c r="C255" s="1" t="s">
        <v>272</v>
      </c>
    </row>
    <row r="256" spans="1:3" hidden="1" x14ac:dyDescent="0.25">
      <c r="A256" s="1" t="s">
        <v>302</v>
      </c>
      <c r="B256" s="1" t="s">
        <v>319</v>
      </c>
      <c r="C256" s="1" t="s">
        <v>272</v>
      </c>
    </row>
    <row r="257" spans="1:3" hidden="1" x14ac:dyDescent="0.25">
      <c r="A257" s="1" t="s">
        <v>302</v>
      </c>
      <c r="B257" s="1" t="s">
        <v>320</v>
      </c>
      <c r="C257" s="1" t="s">
        <v>272</v>
      </c>
    </row>
    <row r="258" spans="1:3" hidden="1" x14ac:dyDescent="0.25">
      <c r="A258" s="1" t="s">
        <v>307</v>
      </c>
      <c r="B258" s="1" t="s">
        <v>321</v>
      </c>
      <c r="C258" s="1" t="s">
        <v>272</v>
      </c>
    </row>
    <row r="259" spans="1:3" hidden="1" x14ac:dyDescent="0.25">
      <c r="A259" s="1" t="s">
        <v>295</v>
      </c>
      <c r="B259" s="1" t="s">
        <v>322</v>
      </c>
      <c r="C259" s="1" t="s">
        <v>272</v>
      </c>
    </row>
    <row r="260" spans="1:3" hidden="1" x14ac:dyDescent="0.25">
      <c r="A260" s="1"/>
      <c r="B260" s="1" t="s">
        <v>324</v>
      </c>
      <c r="C260" s="1" t="s">
        <v>323</v>
      </c>
    </row>
    <row r="261" spans="1:3" hidden="1" x14ac:dyDescent="0.25">
      <c r="A261" s="1" t="s">
        <v>325</v>
      </c>
      <c r="B261" s="1" t="s">
        <v>326</v>
      </c>
      <c r="C261" s="1" t="s">
        <v>323</v>
      </c>
    </row>
    <row r="262" spans="1:3" hidden="1" x14ac:dyDescent="0.25">
      <c r="A262" s="1" t="s">
        <v>325</v>
      </c>
      <c r="B262" s="1" t="s">
        <v>327</v>
      </c>
      <c r="C262" s="1" t="s">
        <v>323</v>
      </c>
    </row>
    <row r="263" spans="1:3" hidden="1" x14ac:dyDescent="0.25">
      <c r="A263" s="1" t="s">
        <v>328</v>
      </c>
      <c r="B263" s="1" t="s">
        <v>329</v>
      </c>
      <c r="C263" s="1" t="s">
        <v>323</v>
      </c>
    </row>
    <row r="264" spans="1:3" hidden="1" x14ac:dyDescent="0.25">
      <c r="A264" s="1" t="s">
        <v>325</v>
      </c>
      <c r="B264" s="1" t="s">
        <v>330</v>
      </c>
      <c r="C264" s="1" t="s">
        <v>323</v>
      </c>
    </row>
    <row r="265" spans="1:3" hidden="1" x14ac:dyDescent="0.25">
      <c r="A265" s="1" t="s">
        <v>325</v>
      </c>
      <c r="B265" s="1" t="s">
        <v>331</v>
      </c>
      <c r="C265" s="1" t="s">
        <v>323</v>
      </c>
    </row>
    <row r="266" spans="1:3" hidden="1" x14ac:dyDescent="0.25">
      <c r="A266" s="1" t="s">
        <v>325</v>
      </c>
      <c r="B266" s="1" t="s">
        <v>332</v>
      </c>
      <c r="C266" s="1" t="s">
        <v>323</v>
      </c>
    </row>
    <row r="267" spans="1:3" hidden="1" x14ac:dyDescent="0.25">
      <c r="A267" s="1" t="s">
        <v>328</v>
      </c>
      <c r="B267" s="1" t="s">
        <v>333</v>
      </c>
      <c r="C267" s="1" t="s">
        <v>323</v>
      </c>
    </row>
    <row r="268" spans="1:3" hidden="1" x14ac:dyDescent="0.25">
      <c r="A268" s="1" t="s">
        <v>328</v>
      </c>
      <c r="B268" s="1" t="s">
        <v>334</v>
      </c>
      <c r="C268" s="1" t="s">
        <v>323</v>
      </c>
    </row>
    <row r="269" spans="1:3" hidden="1" x14ac:dyDescent="0.25">
      <c r="A269" s="1" t="s">
        <v>325</v>
      </c>
      <c r="B269" s="1" t="s">
        <v>335</v>
      </c>
      <c r="C269" s="1" t="s">
        <v>323</v>
      </c>
    </row>
    <row r="270" spans="1:3" hidden="1" x14ac:dyDescent="0.25">
      <c r="A270" s="1" t="s">
        <v>325</v>
      </c>
      <c r="B270" s="1" t="s">
        <v>336</v>
      </c>
      <c r="C270" s="1" t="s">
        <v>323</v>
      </c>
    </row>
    <row r="271" spans="1:3" hidden="1" x14ac:dyDescent="0.25">
      <c r="A271" s="1" t="s">
        <v>328</v>
      </c>
      <c r="B271" s="1" t="s">
        <v>337</v>
      </c>
      <c r="C271" s="1" t="s">
        <v>323</v>
      </c>
    </row>
    <row r="272" spans="1:3" hidden="1" x14ac:dyDescent="0.25">
      <c r="A272" s="1" t="s">
        <v>328</v>
      </c>
      <c r="B272" s="1" t="s">
        <v>338</v>
      </c>
      <c r="C272" s="1" t="s">
        <v>323</v>
      </c>
    </row>
    <row r="273" spans="1:3" hidden="1" x14ac:dyDescent="0.25">
      <c r="A273" s="1" t="s">
        <v>325</v>
      </c>
      <c r="B273" s="1" t="s">
        <v>339</v>
      </c>
      <c r="C273" s="1" t="s">
        <v>323</v>
      </c>
    </row>
    <row r="274" spans="1:3" hidden="1" x14ac:dyDescent="0.25">
      <c r="A274" s="1" t="s">
        <v>325</v>
      </c>
      <c r="B274" s="1" t="s">
        <v>340</v>
      </c>
      <c r="C274" s="1" t="s">
        <v>323</v>
      </c>
    </row>
    <row r="275" spans="1:3" hidden="1" x14ac:dyDescent="0.25">
      <c r="A275" s="1"/>
      <c r="B275" s="1" t="s">
        <v>342</v>
      </c>
      <c r="C275" s="1" t="s">
        <v>341</v>
      </c>
    </row>
    <row r="276" spans="1:3" hidden="1" x14ac:dyDescent="0.25">
      <c r="A276" s="1" t="s">
        <v>343</v>
      </c>
      <c r="B276" s="1" t="s">
        <v>344</v>
      </c>
      <c r="C276" s="1" t="s">
        <v>341</v>
      </c>
    </row>
    <row r="277" spans="1:3" hidden="1" x14ac:dyDescent="0.25">
      <c r="A277" s="1" t="s">
        <v>343</v>
      </c>
      <c r="B277" s="1" t="s">
        <v>345</v>
      </c>
      <c r="C277" s="1" t="s">
        <v>341</v>
      </c>
    </row>
    <row r="278" spans="1:3" hidden="1" x14ac:dyDescent="0.25">
      <c r="A278" s="1" t="s">
        <v>343</v>
      </c>
      <c r="B278" s="1" t="s">
        <v>346</v>
      </c>
      <c r="C278" s="1" t="s">
        <v>341</v>
      </c>
    </row>
    <row r="279" spans="1:3" hidden="1" x14ac:dyDescent="0.25">
      <c r="A279" s="1" t="s">
        <v>343</v>
      </c>
      <c r="B279" s="1" t="s">
        <v>347</v>
      </c>
      <c r="C279" s="1" t="s">
        <v>341</v>
      </c>
    </row>
    <row r="280" spans="1:3" hidden="1" x14ac:dyDescent="0.25">
      <c r="A280" s="1" t="s">
        <v>343</v>
      </c>
      <c r="B280" s="1" t="s">
        <v>348</v>
      </c>
      <c r="C280" s="1" t="s">
        <v>341</v>
      </c>
    </row>
    <row r="281" spans="1:3" hidden="1" x14ac:dyDescent="0.25">
      <c r="A281" s="1" t="s">
        <v>343</v>
      </c>
      <c r="B281" s="1" t="s">
        <v>349</v>
      </c>
      <c r="C281" s="1" t="s">
        <v>341</v>
      </c>
    </row>
    <row r="282" spans="1:3" hidden="1" x14ac:dyDescent="0.25">
      <c r="A282" s="1" t="s">
        <v>343</v>
      </c>
      <c r="B282" s="1" t="s">
        <v>350</v>
      </c>
      <c r="C282" s="1" t="s">
        <v>341</v>
      </c>
    </row>
    <row r="283" spans="1:3" hidden="1" x14ac:dyDescent="0.25">
      <c r="A283" s="1" t="s">
        <v>343</v>
      </c>
      <c r="B283" s="1" t="s">
        <v>351</v>
      </c>
      <c r="C283" s="1" t="s">
        <v>341</v>
      </c>
    </row>
    <row r="284" spans="1:3" hidden="1" x14ac:dyDescent="0.25">
      <c r="A284" s="1" t="s">
        <v>343</v>
      </c>
      <c r="B284" s="1" t="s">
        <v>352</v>
      </c>
      <c r="C284" s="1" t="s">
        <v>341</v>
      </c>
    </row>
    <row r="285" spans="1:3" hidden="1" x14ac:dyDescent="0.25">
      <c r="A285" s="1" t="s">
        <v>343</v>
      </c>
      <c r="B285" s="1" t="s">
        <v>353</v>
      </c>
      <c r="C285" s="1" t="s">
        <v>341</v>
      </c>
    </row>
    <row r="286" spans="1:3" hidden="1" x14ac:dyDescent="0.25">
      <c r="A286" s="1" t="s">
        <v>343</v>
      </c>
      <c r="B286" s="1" t="s">
        <v>354</v>
      </c>
      <c r="C286" s="1" t="s">
        <v>341</v>
      </c>
    </row>
    <row r="287" spans="1:3" hidden="1" x14ac:dyDescent="0.25">
      <c r="A287" s="1" t="s">
        <v>343</v>
      </c>
      <c r="B287" s="1" t="s">
        <v>355</v>
      </c>
      <c r="C287" s="1" t="s">
        <v>341</v>
      </c>
    </row>
    <row r="288" spans="1:3" hidden="1" x14ac:dyDescent="0.25">
      <c r="A288" s="1" t="s">
        <v>343</v>
      </c>
      <c r="B288" s="1" t="s">
        <v>356</v>
      </c>
      <c r="C288" s="1" t="s">
        <v>341</v>
      </c>
    </row>
    <row r="289" spans="1:3" hidden="1" x14ac:dyDescent="0.25">
      <c r="A289" s="1" t="s">
        <v>343</v>
      </c>
      <c r="B289" s="1" t="s">
        <v>357</v>
      </c>
      <c r="C289" s="1" t="s">
        <v>341</v>
      </c>
    </row>
    <row r="290" spans="1:3" hidden="1" x14ac:dyDescent="0.25">
      <c r="A290" s="1"/>
      <c r="B290" s="1" t="s">
        <v>359</v>
      </c>
      <c r="C290" s="1" t="s">
        <v>358</v>
      </c>
    </row>
    <row r="291" spans="1:3" hidden="1" x14ac:dyDescent="0.25">
      <c r="A291" s="1" t="s">
        <v>360</v>
      </c>
      <c r="B291" s="1" t="s">
        <v>361</v>
      </c>
      <c r="C291" s="1" t="s">
        <v>358</v>
      </c>
    </row>
    <row r="292" spans="1:3" hidden="1" x14ac:dyDescent="0.25">
      <c r="A292" s="1" t="s">
        <v>360</v>
      </c>
      <c r="B292" s="1" t="s">
        <v>362</v>
      </c>
      <c r="C292" s="1" t="s">
        <v>358</v>
      </c>
    </row>
    <row r="293" spans="1:3" hidden="1" x14ac:dyDescent="0.25">
      <c r="A293" s="1" t="s">
        <v>360</v>
      </c>
      <c r="B293" s="1" t="s">
        <v>363</v>
      </c>
      <c r="C293" s="1" t="s">
        <v>358</v>
      </c>
    </row>
    <row r="294" spans="1:3" hidden="1" x14ac:dyDescent="0.25">
      <c r="A294" s="1" t="s">
        <v>360</v>
      </c>
      <c r="B294" s="1" t="s">
        <v>364</v>
      </c>
      <c r="C294" s="1" t="s">
        <v>358</v>
      </c>
    </row>
    <row r="295" spans="1:3" hidden="1" x14ac:dyDescent="0.25">
      <c r="A295" s="1" t="s">
        <v>360</v>
      </c>
      <c r="B295" s="1" t="s">
        <v>365</v>
      </c>
      <c r="C295" s="1" t="s">
        <v>358</v>
      </c>
    </row>
    <row r="296" spans="1:3" hidden="1" x14ac:dyDescent="0.25">
      <c r="A296" s="1" t="s">
        <v>366</v>
      </c>
      <c r="B296" s="1" t="s">
        <v>367</v>
      </c>
      <c r="C296" s="1" t="s">
        <v>358</v>
      </c>
    </row>
    <row r="297" spans="1:3" hidden="1" x14ac:dyDescent="0.25">
      <c r="A297" s="1" t="s">
        <v>360</v>
      </c>
      <c r="B297" s="1" t="s">
        <v>368</v>
      </c>
      <c r="C297" s="1" t="s">
        <v>358</v>
      </c>
    </row>
    <row r="298" spans="1:3" hidden="1" x14ac:dyDescent="0.25">
      <c r="A298" s="1" t="s">
        <v>366</v>
      </c>
      <c r="B298" s="1" t="s">
        <v>369</v>
      </c>
      <c r="C298" s="1" t="s">
        <v>358</v>
      </c>
    </row>
    <row r="299" spans="1:3" hidden="1" x14ac:dyDescent="0.25">
      <c r="A299" s="1" t="s">
        <v>360</v>
      </c>
      <c r="B299" s="1" t="s">
        <v>370</v>
      </c>
      <c r="C299" s="1" t="s">
        <v>358</v>
      </c>
    </row>
    <row r="300" spans="1:3" hidden="1" x14ac:dyDescent="0.25">
      <c r="A300" s="1" t="s">
        <v>366</v>
      </c>
      <c r="B300" s="1" t="s">
        <v>371</v>
      </c>
      <c r="C300" s="1" t="s">
        <v>358</v>
      </c>
    </row>
    <row r="301" spans="1:3" hidden="1" x14ac:dyDescent="0.25">
      <c r="A301" s="1" t="s">
        <v>366</v>
      </c>
      <c r="B301" s="1" t="s">
        <v>372</v>
      </c>
      <c r="C301" s="1" t="s">
        <v>358</v>
      </c>
    </row>
    <row r="302" spans="1:3" hidden="1" x14ac:dyDescent="0.25">
      <c r="A302" s="1" t="s">
        <v>360</v>
      </c>
      <c r="B302" s="1" t="s">
        <v>373</v>
      </c>
      <c r="C302" s="1" t="s">
        <v>358</v>
      </c>
    </row>
    <row r="303" spans="1:3" hidden="1" x14ac:dyDescent="0.25">
      <c r="A303" s="1" t="s">
        <v>366</v>
      </c>
      <c r="B303" s="1" t="s">
        <v>374</v>
      </c>
      <c r="C303" s="1" t="s">
        <v>358</v>
      </c>
    </row>
    <row r="304" spans="1:3" hidden="1" x14ac:dyDescent="0.25">
      <c r="A304" s="1"/>
      <c r="B304" s="1" t="s">
        <v>376</v>
      </c>
      <c r="C304" s="1" t="s">
        <v>375</v>
      </c>
    </row>
    <row r="305" spans="1:3" hidden="1" x14ac:dyDescent="0.25">
      <c r="A305" s="1" t="s">
        <v>377</v>
      </c>
      <c r="B305" s="1" t="s">
        <v>378</v>
      </c>
      <c r="C305" s="1" t="s">
        <v>375</v>
      </c>
    </row>
    <row r="306" spans="1:3" hidden="1" x14ac:dyDescent="0.25">
      <c r="A306" s="1" t="s">
        <v>377</v>
      </c>
      <c r="B306" s="1" t="s">
        <v>379</v>
      </c>
      <c r="C306" s="1" t="s">
        <v>375</v>
      </c>
    </row>
    <row r="307" spans="1:3" hidden="1" x14ac:dyDescent="0.25">
      <c r="A307" s="1" t="s">
        <v>377</v>
      </c>
      <c r="B307" s="1" t="s">
        <v>380</v>
      </c>
      <c r="C307" s="1" t="s">
        <v>375</v>
      </c>
    </row>
    <row r="308" spans="1:3" hidden="1" x14ac:dyDescent="0.25">
      <c r="A308" s="1" t="s">
        <v>377</v>
      </c>
      <c r="B308" s="1" t="s">
        <v>381</v>
      </c>
      <c r="C308" s="1" t="s">
        <v>375</v>
      </c>
    </row>
    <row r="309" spans="1:3" hidden="1" x14ac:dyDescent="0.25">
      <c r="A309" s="1" t="s">
        <v>377</v>
      </c>
      <c r="B309" s="1" t="s">
        <v>382</v>
      </c>
      <c r="C309" s="1" t="s">
        <v>375</v>
      </c>
    </row>
    <row r="310" spans="1:3" hidden="1" x14ac:dyDescent="0.25">
      <c r="A310" s="1" t="s">
        <v>377</v>
      </c>
      <c r="B310" s="1" t="s">
        <v>383</v>
      </c>
      <c r="C310" s="1" t="s">
        <v>375</v>
      </c>
    </row>
    <row r="311" spans="1:3" hidden="1" x14ac:dyDescent="0.25">
      <c r="A311" s="1" t="s">
        <v>377</v>
      </c>
      <c r="B311" s="1" t="s">
        <v>384</v>
      </c>
      <c r="C311" s="1" t="s">
        <v>375</v>
      </c>
    </row>
    <row r="312" spans="1:3" hidden="1" x14ac:dyDescent="0.25">
      <c r="A312" s="1" t="s">
        <v>377</v>
      </c>
      <c r="B312" s="1" t="s">
        <v>385</v>
      </c>
      <c r="C312" s="1" t="s">
        <v>375</v>
      </c>
    </row>
    <row r="313" spans="1:3" hidden="1" x14ac:dyDescent="0.25">
      <c r="A313" s="1" t="s">
        <v>377</v>
      </c>
      <c r="B313" s="1" t="s">
        <v>386</v>
      </c>
      <c r="C313" s="1" t="s">
        <v>375</v>
      </c>
    </row>
    <row r="314" spans="1:3" hidden="1" x14ac:dyDescent="0.25">
      <c r="A314" s="1" t="s">
        <v>377</v>
      </c>
      <c r="B314" s="1" t="s">
        <v>387</v>
      </c>
      <c r="C314" s="1" t="s">
        <v>375</v>
      </c>
    </row>
    <row r="315" spans="1:3" hidden="1" x14ac:dyDescent="0.25">
      <c r="A315" s="1"/>
      <c r="B315" s="1" t="s">
        <v>389</v>
      </c>
      <c r="C315" s="1" t="s">
        <v>388</v>
      </c>
    </row>
    <row r="316" spans="1:3" hidden="1" x14ac:dyDescent="0.25">
      <c r="A316" s="1" t="s">
        <v>390</v>
      </c>
      <c r="B316" s="1" t="s">
        <v>391</v>
      </c>
      <c r="C316" s="1" t="s">
        <v>388</v>
      </c>
    </row>
    <row r="317" spans="1:3" hidden="1" x14ac:dyDescent="0.25">
      <c r="A317" s="1" t="s">
        <v>390</v>
      </c>
      <c r="B317" s="1" t="s">
        <v>392</v>
      </c>
      <c r="C317" s="1" t="s">
        <v>388</v>
      </c>
    </row>
    <row r="318" spans="1:3" hidden="1" x14ac:dyDescent="0.25">
      <c r="A318" s="1" t="s">
        <v>390</v>
      </c>
      <c r="B318" s="1" t="s">
        <v>393</v>
      </c>
      <c r="C318" s="1" t="s">
        <v>388</v>
      </c>
    </row>
    <row r="319" spans="1:3" hidden="1" x14ac:dyDescent="0.25">
      <c r="A319" s="1" t="s">
        <v>390</v>
      </c>
      <c r="B319" s="1" t="s">
        <v>394</v>
      </c>
      <c r="C319" s="1" t="s">
        <v>388</v>
      </c>
    </row>
    <row r="320" spans="1:3" hidden="1" x14ac:dyDescent="0.25">
      <c r="A320" s="1" t="s">
        <v>390</v>
      </c>
      <c r="B320" s="1" t="s">
        <v>395</v>
      </c>
      <c r="C320" s="1" t="s">
        <v>388</v>
      </c>
    </row>
    <row r="321" spans="1:3" hidden="1" x14ac:dyDescent="0.25">
      <c r="A321" s="1" t="s">
        <v>390</v>
      </c>
      <c r="B321" s="1" t="s">
        <v>396</v>
      </c>
      <c r="C321" s="1" t="s">
        <v>388</v>
      </c>
    </row>
    <row r="322" spans="1:3" hidden="1" x14ac:dyDescent="0.25">
      <c r="A322" s="1" t="s">
        <v>390</v>
      </c>
      <c r="B322" s="1" t="s">
        <v>397</v>
      </c>
      <c r="C322" s="1" t="s">
        <v>388</v>
      </c>
    </row>
    <row r="323" spans="1:3" hidden="1" x14ac:dyDescent="0.25">
      <c r="A323" s="1" t="s">
        <v>390</v>
      </c>
      <c r="B323" s="1" t="s">
        <v>398</v>
      </c>
      <c r="C323" s="1" t="s">
        <v>388</v>
      </c>
    </row>
    <row r="324" spans="1:3" hidden="1" x14ac:dyDescent="0.25">
      <c r="A324" s="1" t="s">
        <v>390</v>
      </c>
      <c r="B324" s="1" t="s">
        <v>399</v>
      </c>
      <c r="C324" s="1" t="s">
        <v>388</v>
      </c>
    </row>
    <row r="325" spans="1:3" hidden="1" x14ac:dyDescent="0.25">
      <c r="A325" s="1" t="s">
        <v>390</v>
      </c>
      <c r="B325" s="1" t="s">
        <v>400</v>
      </c>
      <c r="C325" s="1" t="s">
        <v>388</v>
      </c>
    </row>
    <row r="326" spans="1:3" hidden="1" x14ac:dyDescent="0.25">
      <c r="A326" s="1" t="s">
        <v>390</v>
      </c>
      <c r="B326" s="1" t="s">
        <v>401</v>
      </c>
      <c r="C326" s="1" t="s">
        <v>388</v>
      </c>
    </row>
    <row r="327" spans="1:3" hidden="1" x14ac:dyDescent="0.25">
      <c r="A327" s="1" t="s">
        <v>390</v>
      </c>
      <c r="B327" s="1" t="s">
        <v>402</v>
      </c>
      <c r="C327" s="1" t="s">
        <v>388</v>
      </c>
    </row>
    <row r="328" spans="1:3" hidden="1" x14ac:dyDescent="0.25">
      <c r="A328" s="1" t="s">
        <v>390</v>
      </c>
      <c r="B328" s="1" t="s">
        <v>403</v>
      </c>
      <c r="C328" s="1" t="s">
        <v>388</v>
      </c>
    </row>
    <row r="329" spans="1:3" hidden="1" x14ac:dyDescent="0.25">
      <c r="A329" s="1" t="s">
        <v>390</v>
      </c>
      <c r="B329" s="1" t="s">
        <v>404</v>
      </c>
      <c r="C329" s="1" t="s">
        <v>388</v>
      </c>
    </row>
    <row r="330" spans="1:3" hidden="1" x14ac:dyDescent="0.25">
      <c r="A330" s="1" t="s">
        <v>390</v>
      </c>
      <c r="B330" s="1" t="s">
        <v>405</v>
      </c>
      <c r="C330" s="1" t="s">
        <v>388</v>
      </c>
    </row>
    <row r="331" spans="1:3" hidden="1" x14ac:dyDescent="0.25">
      <c r="A331" s="1"/>
      <c r="B331" s="1" t="s">
        <v>407</v>
      </c>
      <c r="C331" s="1" t="s">
        <v>406</v>
      </c>
    </row>
    <row r="332" spans="1:3" hidden="1" x14ac:dyDescent="0.25">
      <c r="A332" s="1" t="s">
        <v>408</v>
      </c>
      <c r="B332" s="1" t="s">
        <v>409</v>
      </c>
      <c r="C332" s="1" t="s">
        <v>406</v>
      </c>
    </row>
    <row r="333" spans="1:3" hidden="1" x14ac:dyDescent="0.25">
      <c r="A333" s="1" t="s">
        <v>408</v>
      </c>
      <c r="B333" s="1" t="s">
        <v>410</v>
      </c>
      <c r="C333" s="1" t="s">
        <v>406</v>
      </c>
    </row>
    <row r="334" spans="1:3" hidden="1" x14ac:dyDescent="0.25">
      <c r="A334" s="1" t="s">
        <v>408</v>
      </c>
      <c r="B334" s="1" t="s">
        <v>411</v>
      </c>
      <c r="C334" s="1" t="s">
        <v>406</v>
      </c>
    </row>
    <row r="335" spans="1:3" hidden="1" x14ac:dyDescent="0.25">
      <c r="A335" s="1" t="s">
        <v>408</v>
      </c>
      <c r="B335" s="1" t="s">
        <v>412</v>
      </c>
      <c r="C335" s="1" t="s">
        <v>406</v>
      </c>
    </row>
    <row r="336" spans="1:3" hidden="1" x14ac:dyDescent="0.25">
      <c r="A336" s="1" t="s">
        <v>408</v>
      </c>
      <c r="B336" s="1" t="s">
        <v>413</v>
      </c>
      <c r="C336" s="1" t="s">
        <v>406</v>
      </c>
    </row>
    <row r="337" spans="1:3" hidden="1" x14ac:dyDescent="0.25">
      <c r="A337" s="1" t="s">
        <v>408</v>
      </c>
      <c r="B337" s="1" t="s">
        <v>414</v>
      </c>
      <c r="C337" s="1" t="s">
        <v>406</v>
      </c>
    </row>
    <row r="338" spans="1:3" hidden="1" x14ac:dyDescent="0.25">
      <c r="A338" s="1" t="s">
        <v>408</v>
      </c>
      <c r="B338" s="1" t="s">
        <v>415</v>
      </c>
      <c r="C338" s="1" t="s">
        <v>406</v>
      </c>
    </row>
    <row r="339" spans="1:3" hidden="1" x14ac:dyDescent="0.25">
      <c r="A339" s="1" t="s">
        <v>408</v>
      </c>
      <c r="B339" s="1" t="s">
        <v>416</v>
      </c>
      <c r="C339" s="1" t="s">
        <v>406</v>
      </c>
    </row>
    <row r="340" spans="1:3" hidden="1" x14ac:dyDescent="0.25">
      <c r="A340" s="1" t="s">
        <v>408</v>
      </c>
      <c r="B340" s="1" t="s">
        <v>417</v>
      </c>
      <c r="C340" s="1" t="s">
        <v>406</v>
      </c>
    </row>
    <row r="341" spans="1:3" hidden="1" x14ac:dyDescent="0.25">
      <c r="A341" s="1" t="s">
        <v>408</v>
      </c>
      <c r="B341" s="1" t="s">
        <v>418</v>
      </c>
      <c r="C341" s="1" t="s">
        <v>406</v>
      </c>
    </row>
    <row r="342" spans="1:3" hidden="1" x14ac:dyDescent="0.25">
      <c r="A342" s="1" t="s">
        <v>408</v>
      </c>
      <c r="B342" s="1" t="s">
        <v>419</v>
      </c>
      <c r="C342" s="1" t="s">
        <v>406</v>
      </c>
    </row>
    <row r="343" spans="1:3" hidden="1" x14ac:dyDescent="0.25">
      <c r="A343" s="1" t="s">
        <v>408</v>
      </c>
      <c r="B343" s="1" t="s">
        <v>420</v>
      </c>
      <c r="C343" s="1" t="s">
        <v>406</v>
      </c>
    </row>
    <row r="344" spans="1:3" hidden="1" x14ac:dyDescent="0.25">
      <c r="A344" s="1" t="s">
        <v>408</v>
      </c>
      <c r="B344" s="1" t="s">
        <v>421</v>
      </c>
      <c r="C344" s="1" t="s">
        <v>406</v>
      </c>
    </row>
    <row r="345" spans="1:3" hidden="1" x14ac:dyDescent="0.25">
      <c r="A345" s="1"/>
      <c r="B345" s="1" t="s">
        <v>423</v>
      </c>
      <c r="C345" s="1" t="s">
        <v>422</v>
      </c>
    </row>
    <row r="346" spans="1:3" hidden="1" x14ac:dyDescent="0.25">
      <c r="A346" s="1" t="s">
        <v>424</v>
      </c>
      <c r="B346" s="1" t="s">
        <v>425</v>
      </c>
      <c r="C346" s="1" t="s">
        <v>422</v>
      </c>
    </row>
    <row r="347" spans="1:3" hidden="1" x14ac:dyDescent="0.25">
      <c r="A347" s="1" t="s">
        <v>426</v>
      </c>
      <c r="B347" s="1" t="s">
        <v>427</v>
      </c>
      <c r="C347" s="1" t="s">
        <v>422</v>
      </c>
    </row>
    <row r="348" spans="1:3" hidden="1" x14ac:dyDescent="0.25">
      <c r="A348" s="1" t="s">
        <v>426</v>
      </c>
      <c r="B348" s="1" t="s">
        <v>428</v>
      </c>
      <c r="C348" s="1" t="s">
        <v>422</v>
      </c>
    </row>
    <row r="349" spans="1:3" hidden="1" x14ac:dyDescent="0.25">
      <c r="A349" s="1" t="s">
        <v>426</v>
      </c>
      <c r="B349" s="1" t="s">
        <v>429</v>
      </c>
      <c r="C349" s="1" t="s">
        <v>422</v>
      </c>
    </row>
    <row r="350" spans="1:3" hidden="1" x14ac:dyDescent="0.25">
      <c r="A350" s="1" t="s">
        <v>430</v>
      </c>
      <c r="B350" s="1" t="s">
        <v>431</v>
      </c>
      <c r="C350" s="1" t="s">
        <v>422</v>
      </c>
    </row>
    <row r="351" spans="1:3" hidden="1" x14ac:dyDescent="0.25">
      <c r="A351" s="1" t="s">
        <v>424</v>
      </c>
      <c r="B351" s="1" t="s">
        <v>432</v>
      </c>
      <c r="C351" s="1" t="s">
        <v>422</v>
      </c>
    </row>
    <row r="352" spans="1:3" hidden="1" x14ac:dyDescent="0.25">
      <c r="A352" s="1" t="s">
        <v>424</v>
      </c>
      <c r="B352" s="1" t="s">
        <v>433</v>
      </c>
      <c r="C352" s="1" t="s">
        <v>422</v>
      </c>
    </row>
    <row r="353" spans="1:3" hidden="1" x14ac:dyDescent="0.25">
      <c r="A353" s="1" t="s">
        <v>430</v>
      </c>
      <c r="B353" s="1" t="s">
        <v>434</v>
      </c>
      <c r="C353" s="1" t="s">
        <v>422</v>
      </c>
    </row>
    <row r="354" spans="1:3" hidden="1" x14ac:dyDescent="0.25">
      <c r="A354" s="1" t="s">
        <v>430</v>
      </c>
      <c r="B354" s="1" t="s">
        <v>435</v>
      </c>
      <c r="C354" s="1" t="s">
        <v>422</v>
      </c>
    </row>
    <row r="355" spans="1:3" hidden="1" x14ac:dyDescent="0.25">
      <c r="A355" s="1" t="s">
        <v>426</v>
      </c>
      <c r="B355" s="1" t="s">
        <v>436</v>
      </c>
      <c r="C355" s="1" t="s">
        <v>422</v>
      </c>
    </row>
    <row r="356" spans="1:3" hidden="1" x14ac:dyDescent="0.25">
      <c r="A356" s="1" t="s">
        <v>426</v>
      </c>
      <c r="B356" s="1" t="s">
        <v>437</v>
      </c>
      <c r="C356" s="1" t="s">
        <v>422</v>
      </c>
    </row>
    <row r="357" spans="1:3" hidden="1" x14ac:dyDescent="0.25">
      <c r="A357" s="1" t="s">
        <v>430</v>
      </c>
      <c r="B357" s="1" t="s">
        <v>438</v>
      </c>
      <c r="C357" s="1" t="s">
        <v>422</v>
      </c>
    </row>
    <row r="358" spans="1:3" hidden="1" x14ac:dyDescent="0.25">
      <c r="A358" s="1" t="s">
        <v>430</v>
      </c>
      <c r="B358" s="1" t="s">
        <v>439</v>
      </c>
      <c r="C358" s="1" t="s">
        <v>422</v>
      </c>
    </row>
    <row r="359" spans="1:3" hidden="1" x14ac:dyDescent="0.25">
      <c r="A359" s="1" t="s">
        <v>430</v>
      </c>
      <c r="B359" s="1" t="s">
        <v>440</v>
      </c>
      <c r="C359" s="1" t="s">
        <v>422</v>
      </c>
    </row>
    <row r="360" spans="1:3" hidden="1" x14ac:dyDescent="0.25">
      <c r="A360" s="1" t="s">
        <v>426</v>
      </c>
      <c r="B360" s="1" t="s">
        <v>441</v>
      </c>
      <c r="C360" s="1" t="s">
        <v>422</v>
      </c>
    </row>
    <row r="361" spans="1:3" hidden="1" x14ac:dyDescent="0.25">
      <c r="A361" s="1" t="s">
        <v>424</v>
      </c>
      <c r="B361" s="1" t="s">
        <v>442</v>
      </c>
      <c r="C361" s="1" t="s">
        <v>422</v>
      </c>
    </row>
    <row r="362" spans="1:3" hidden="1" x14ac:dyDescent="0.25">
      <c r="A362" s="1" t="s">
        <v>430</v>
      </c>
      <c r="B362" s="1" t="s">
        <v>443</v>
      </c>
      <c r="C362" s="1" t="s">
        <v>422</v>
      </c>
    </row>
    <row r="363" spans="1:3" hidden="1" x14ac:dyDescent="0.25">
      <c r="A363" s="1" t="s">
        <v>426</v>
      </c>
      <c r="B363" s="1" t="s">
        <v>444</v>
      </c>
      <c r="C363" s="1" t="s">
        <v>422</v>
      </c>
    </row>
    <row r="364" spans="1:3" hidden="1" x14ac:dyDescent="0.25">
      <c r="A364" s="1" t="s">
        <v>424</v>
      </c>
      <c r="B364" s="1" t="s">
        <v>445</v>
      </c>
      <c r="C364" s="1" t="s">
        <v>422</v>
      </c>
    </row>
    <row r="365" spans="1:3" hidden="1" x14ac:dyDescent="0.25">
      <c r="A365" s="1" t="s">
        <v>430</v>
      </c>
      <c r="B365" s="1" t="s">
        <v>446</v>
      </c>
      <c r="C365" s="1" t="s">
        <v>422</v>
      </c>
    </row>
    <row r="366" spans="1:3" hidden="1" x14ac:dyDescent="0.25">
      <c r="A366" s="1" t="s">
        <v>426</v>
      </c>
      <c r="B366" s="1" t="s">
        <v>447</v>
      </c>
      <c r="C366" s="1" t="s">
        <v>422</v>
      </c>
    </row>
    <row r="367" spans="1:3" hidden="1" x14ac:dyDescent="0.25">
      <c r="A367" s="1" t="s">
        <v>426</v>
      </c>
      <c r="B367" s="1" t="s">
        <v>448</v>
      </c>
      <c r="C367" s="1" t="s">
        <v>422</v>
      </c>
    </row>
    <row r="368" spans="1:3" hidden="1" x14ac:dyDescent="0.25">
      <c r="A368" s="1" t="s">
        <v>424</v>
      </c>
      <c r="B368" s="1" t="s">
        <v>449</v>
      </c>
      <c r="C368" s="1" t="s">
        <v>422</v>
      </c>
    </row>
    <row r="369" spans="1:3" hidden="1" x14ac:dyDescent="0.25">
      <c r="A369" s="1" t="s">
        <v>430</v>
      </c>
      <c r="B369" s="1" t="s">
        <v>450</v>
      </c>
      <c r="C369" s="1" t="s">
        <v>422</v>
      </c>
    </row>
    <row r="370" spans="1:3" hidden="1" x14ac:dyDescent="0.25">
      <c r="A370" s="1"/>
      <c r="B370" s="1" t="s">
        <v>452</v>
      </c>
      <c r="C370" s="1" t="s">
        <v>451</v>
      </c>
    </row>
    <row r="371" spans="1:3" hidden="1" x14ac:dyDescent="0.25">
      <c r="A371" s="1" t="s">
        <v>453</v>
      </c>
      <c r="B371" s="1" t="s">
        <v>454</v>
      </c>
      <c r="C371" s="1" t="s">
        <v>451</v>
      </c>
    </row>
    <row r="372" spans="1:3" hidden="1" x14ac:dyDescent="0.25">
      <c r="A372" s="1" t="s">
        <v>453</v>
      </c>
      <c r="B372" s="1" t="s">
        <v>455</v>
      </c>
      <c r="C372" s="1" t="s">
        <v>451</v>
      </c>
    </row>
    <row r="373" spans="1:3" hidden="1" x14ac:dyDescent="0.25">
      <c r="A373" s="1" t="s">
        <v>453</v>
      </c>
      <c r="B373" s="1" t="s">
        <v>456</v>
      </c>
      <c r="C373" s="1" t="s">
        <v>451</v>
      </c>
    </row>
    <row r="374" spans="1:3" hidden="1" x14ac:dyDescent="0.25">
      <c r="A374" s="1" t="s">
        <v>453</v>
      </c>
      <c r="B374" s="1" t="s">
        <v>457</v>
      </c>
      <c r="C374" s="1" t="s">
        <v>451</v>
      </c>
    </row>
    <row r="375" spans="1:3" hidden="1" x14ac:dyDescent="0.25">
      <c r="A375" s="1" t="s">
        <v>453</v>
      </c>
      <c r="B375" s="1" t="s">
        <v>458</v>
      </c>
      <c r="C375" s="1" t="s">
        <v>451</v>
      </c>
    </row>
    <row r="376" spans="1:3" hidden="1" x14ac:dyDescent="0.25">
      <c r="A376" s="1" t="s">
        <v>453</v>
      </c>
      <c r="B376" s="1" t="s">
        <v>459</v>
      </c>
      <c r="C376" s="1" t="s">
        <v>451</v>
      </c>
    </row>
    <row r="377" spans="1:3" hidden="1" x14ac:dyDescent="0.25">
      <c r="A377" s="1" t="s">
        <v>453</v>
      </c>
      <c r="B377" s="1" t="s">
        <v>460</v>
      </c>
      <c r="C377" s="1" t="s">
        <v>451</v>
      </c>
    </row>
    <row r="378" spans="1:3" hidden="1" x14ac:dyDescent="0.25">
      <c r="A378" s="1" t="s">
        <v>453</v>
      </c>
      <c r="B378" s="1" t="s">
        <v>461</v>
      </c>
      <c r="C378" s="1" t="s">
        <v>451</v>
      </c>
    </row>
    <row r="379" spans="1:3" hidden="1" x14ac:dyDescent="0.25">
      <c r="A379" s="1" t="s">
        <v>453</v>
      </c>
      <c r="B379" s="1" t="s">
        <v>462</v>
      </c>
      <c r="C379" s="1" t="s">
        <v>451</v>
      </c>
    </row>
    <row r="380" spans="1:3" hidden="1" x14ac:dyDescent="0.25">
      <c r="A380" s="1" t="s">
        <v>453</v>
      </c>
      <c r="B380" s="1" t="s">
        <v>463</v>
      </c>
      <c r="C380" s="1" t="s">
        <v>451</v>
      </c>
    </row>
    <row r="381" spans="1:3" hidden="1" x14ac:dyDescent="0.25">
      <c r="A381" s="1" t="s">
        <v>453</v>
      </c>
      <c r="B381" s="1" t="s">
        <v>464</v>
      </c>
      <c r="C381" s="1" t="s">
        <v>451</v>
      </c>
    </row>
    <row r="382" spans="1:3" hidden="1" x14ac:dyDescent="0.25">
      <c r="A382" s="1" t="s">
        <v>453</v>
      </c>
      <c r="B382" s="1" t="s">
        <v>465</v>
      </c>
      <c r="C382" s="1" t="s">
        <v>451</v>
      </c>
    </row>
    <row r="383" spans="1:3" hidden="1" x14ac:dyDescent="0.25">
      <c r="A383" s="1" t="s">
        <v>453</v>
      </c>
      <c r="B383" s="1" t="s">
        <v>466</v>
      </c>
      <c r="C383" s="1" t="s">
        <v>451</v>
      </c>
    </row>
    <row r="384" spans="1:3" hidden="1" x14ac:dyDescent="0.25">
      <c r="A384" s="1" t="s">
        <v>453</v>
      </c>
      <c r="B384" s="1" t="s">
        <v>467</v>
      </c>
      <c r="C384" s="1" t="s">
        <v>451</v>
      </c>
    </row>
    <row r="385" spans="1:3" hidden="1" x14ac:dyDescent="0.25">
      <c r="A385" s="1" t="s">
        <v>453</v>
      </c>
      <c r="B385" s="1" t="s">
        <v>468</v>
      </c>
      <c r="C385" s="1" t="s">
        <v>451</v>
      </c>
    </row>
    <row r="386" spans="1:3" hidden="1" x14ac:dyDescent="0.25">
      <c r="A386" s="1" t="s">
        <v>453</v>
      </c>
      <c r="B386" s="1" t="s">
        <v>469</v>
      </c>
      <c r="C386" s="1" t="s">
        <v>451</v>
      </c>
    </row>
    <row r="387" spans="1:3" hidden="1" x14ac:dyDescent="0.25">
      <c r="A387" s="1" t="s">
        <v>453</v>
      </c>
      <c r="B387" s="1" t="s">
        <v>470</v>
      </c>
      <c r="C387" s="1" t="s">
        <v>451</v>
      </c>
    </row>
    <row r="388" spans="1:3" hidden="1" x14ac:dyDescent="0.25">
      <c r="A388" s="1"/>
      <c r="B388" s="1" t="s">
        <v>472</v>
      </c>
      <c r="C388" s="1" t="s">
        <v>471</v>
      </c>
    </row>
    <row r="389" spans="1:3" hidden="1" x14ac:dyDescent="0.25">
      <c r="A389" s="1" t="s">
        <v>473</v>
      </c>
      <c r="B389" s="1" t="s">
        <v>474</v>
      </c>
      <c r="C389" s="1" t="s">
        <v>471</v>
      </c>
    </row>
    <row r="390" spans="1:3" hidden="1" x14ac:dyDescent="0.25">
      <c r="A390" s="1" t="s">
        <v>473</v>
      </c>
      <c r="B390" s="1" t="s">
        <v>475</v>
      </c>
      <c r="C390" s="1" t="s">
        <v>471</v>
      </c>
    </row>
    <row r="391" spans="1:3" hidden="1" x14ac:dyDescent="0.25">
      <c r="A391" s="1" t="s">
        <v>473</v>
      </c>
      <c r="B391" s="1" t="s">
        <v>476</v>
      </c>
      <c r="C391" s="1" t="s">
        <v>471</v>
      </c>
    </row>
    <row r="392" spans="1:3" hidden="1" x14ac:dyDescent="0.25">
      <c r="A392" s="1" t="s">
        <v>473</v>
      </c>
      <c r="B392" s="1" t="s">
        <v>477</v>
      </c>
      <c r="C392" s="1" t="s">
        <v>471</v>
      </c>
    </row>
    <row r="393" spans="1:3" hidden="1" x14ac:dyDescent="0.25">
      <c r="A393" s="1" t="s">
        <v>473</v>
      </c>
      <c r="B393" s="1" t="s">
        <v>478</v>
      </c>
      <c r="C393" s="1" t="s">
        <v>471</v>
      </c>
    </row>
    <row r="394" spans="1:3" hidden="1" x14ac:dyDescent="0.25">
      <c r="A394" s="1" t="s">
        <v>473</v>
      </c>
      <c r="B394" s="1" t="s">
        <v>479</v>
      </c>
      <c r="C394" s="1" t="s">
        <v>471</v>
      </c>
    </row>
    <row r="395" spans="1:3" hidden="1" x14ac:dyDescent="0.25">
      <c r="A395" s="1" t="s">
        <v>473</v>
      </c>
      <c r="B395" s="1" t="s">
        <v>480</v>
      </c>
      <c r="C395" s="1" t="s">
        <v>471</v>
      </c>
    </row>
    <row r="396" spans="1:3" hidden="1" x14ac:dyDescent="0.25">
      <c r="A396" s="1" t="s">
        <v>473</v>
      </c>
      <c r="B396" s="1" t="s">
        <v>481</v>
      </c>
      <c r="C396" s="1" t="s">
        <v>471</v>
      </c>
    </row>
    <row r="397" spans="1:3" hidden="1" x14ac:dyDescent="0.25">
      <c r="A397" s="1" t="s">
        <v>473</v>
      </c>
      <c r="B397" s="1" t="s">
        <v>482</v>
      </c>
      <c r="C397" s="1" t="s">
        <v>471</v>
      </c>
    </row>
    <row r="398" spans="1:3" hidden="1" x14ac:dyDescent="0.25">
      <c r="A398" s="1"/>
      <c r="B398" s="1" t="s">
        <v>484</v>
      </c>
      <c r="C398" s="1" t="s">
        <v>483</v>
      </c>
    </row>
    <row r="399" spans="1:3" hidden="1" x14ac:dyDescent="0.25">
      <c r="A399" s="1" t="s">
        <v>485</v>
      </c>
      <c r="B399" s="1" t="s">
        <v>486</v>
      </c>
      <c r="C399" s="1" t="s">
        <v>483</v>
      </c>
    </row>
    <row r="400" spans="1:3" hidden="1" x14ac:dyDescent="0.25">
      <c r="A400" s="1" t="s">
        <v>485</v>
      </c>
      <c r="B400" s="1" t="s">
        <v>487</v>
      </c>
      <c r="C400" s="1" t="s">
        <v>483</v>
      </c>
    </row>
    <row r="401" spans="1:3" hidden="1" x14ac:dyDescent="0.25">
      <c r="A401" s="1" t="s">
        <v>488</v>
      </c>
      <c r="B401" s="1" t="s">
        <v>489</v>
      </c>
      <c r="C401" s="1" t="s">
        <v>483</v>
      </c>
    </row>
    <row r="402" spans="1:3" hidden="1" x14ac:dyDescent="0.25">
      <c r="A402" s="1" t="s">
        <v>488</v>
      </c>
      <c r="B402" s="1" t="s">
        <v>490</v>
      </c>
      <c r="C402" s="1" t="s">
        <v>483</v>
      </c>
    </row>
    <row r="403" spans="1:3" hidden="1" x14ac:dyDescent="0.25">
      <c r="A403" s="1" t="s">
        <v>488</v>
      </c>
      <c r="B403" s="1" t="s">
        <v>491</v>
      </c>
      <c r="C403" s="1" t="s">
        <v>483</v>
      </c>
    </row>
    <row r="404" spans="1:3" hidden="1" x14ac:dyDescent="0.25">
      <c r="A404" s="1" t="s">
        <v>485</v>
      </c>
      <c r="B404" s="1" t="s">
        <v>492</v>
      </c>
      <c r="C404" s="1" t="s">
        <v>483</v>
      </c>
    </row>
    <row r="405" spans="1:3" hidden="1" x14ac:dyDescent="0.25">
      <c r="A405" s="1" t="s">
        <v>488</v>
      </c>
      <c r="B405" s="1" t="s">
        <v>493</v>
      </c>
      <c r="C405" s="1" t="s">
        <v>483</v>
      </c>
    </row>
    <row r="406" spans="1:3" hidden="1" x14ac:dyDescent="0.25">
      <c r="A406" s="1" t="s">
        <v>485</v>
      </c>
      <c r="B406" s="1" t="s">
        <v>494</v>
      </c>
      <c r="C406" s="1" t="s">
        <v>483</v>
      </c>
    </row>
    <row r="407" spans="1:3" hidden="1" x14ac:dyDescent="0.25">
      <c r="A407" s="1" t="s">
        <v>485</v>
      </c>
      <c r="B407" s="1" t="s">
        <v>495</v>
      </c>
      <c r="C407" s="1" t="s">
        <v>483</v>
      </c>
    </row>
    <row r="408" spans="1:3" hidden="1" x14ac:dyDescent="0.25">
      <c r="A408" s="1" t="s">
        <v>488</v>
      </c>
      <c r="B408" s="1" t="s">
        <v>496</v>
      </c>
      <c r="C408" s="1" t="s">
        <v>483</v>
      </c>
    </row>
    <row r="409" spans="1:3" x14ac:dyDescent="0.25">
      <c r="A409" s="1"/>
      <c r="B409" s="1" t="s">
        <v>498</v>
      </c>
      <c r="C409" s="1" t="s">
        <v>497</v>
      </c>
    </row>
    <row r="410" spans="1:3" x14ac:dyDescent="0.25">
      <c r="A410" s="1" t="s">
        <v>698</v>
      </c>
      <c r="B410" s="1" t="s">
        <v>700</v>
      </c>
      <c r="C410" s="1" t="s">
        <v>497</v>
      </c>
    </row>
    <row r="411" spans="1:3" x14ac:dyDescent="0.25">
      <c r="A411" s="1" t="s">
        <v>699</v>
      </c>
      <c r="B411" s="1" t="s">
        <v>701</v>
      </c>
      <c r="C411" s="1" t="s">
        <v>497</v>
      </c>
    </row>
    <row r="412" spans="1:3" x14ac:dyDescent="0.25">
      <c r="A412" s="1" t="s">
        <v>698</v>
      </c>
      <c r="B412" s="1" t="s">
        <v>702</v>
      </c>
      <c r="C412" s="1" t="s">
        <v>497</v>
      </c>
    </row>
    <row r="413" spans="1:3" x14ac:dyDescent="0.25">
      <c r="A413" s="1" t="s">
        <v>698</v>
      </c>
      <c r="B413" s="1" t="s">
        <v>703</v>
      </c>
      <c r="C413" s="1" t="s">
        <v>497</v>
      </c>
    </row>
    <row r="414" spans="1:3" x14ac:dyDescent="0.25">
      <c r="A414" s="1" t="s">
        <v>699</v>
      </c>
      <c r="B414" s="1" t="s">
        <v>704</v>
      </c>
      <c r="C414" s="1" t="s">
        <v>497</v>
      </c>
    </row>
    <row r="415" spans="1:3" x14ac:dyDescent="0.25">
      <c r="A415" s="1" t="s">
        <v>698</v>
      </c>
      <c r="B415" s="1" t="s">
        <v>705</v>
      </c>
      <c r="C415" s="1" t="s">
        <v>497</v>
      </c>
    </row>
    <row r="416" spans="1:3" x14ac:dyDescent="0.25">
      <c r="A416" s="1" t="s">
        <v>698</v>
      </c>
      <c r="B416" s="1" t="s">
        <v>706</v>
      </c>
      <c r="C416" s="1" t="s">
        <v>497</v>
      </c>
    </row>
    <row r="417" spans="1:3" x14ac:dyDescent="0.25">
      <c r="A417" s="1" t="s">
        <v>698</v>
      </c>
      <c r="B417" s="1" t="s">
        <v>707</v>
      </c>
      <c r="C417" s="1" t="s">
        <v>497</v>
      </c>
    </row>
    <row r="418" spans="1:3" x14ac:dyDescent="0.25">
      <c r="A418" s="1" t="s">
        <v>698</v>
      </c>
      <c r="B418" s="1" t="s">
        <v>708</v>
      </c>
      <c r="C418" s="1" t="s">
        <v>497</v>
      </c>
    </row>
    <row r="419" spans="1:3" x14ac:dyDescent="0.25">
      <c r="A419" s="1" t="s">
        <v>699</v>
      </c>
      <c r="B419" s="1" t="s">
        <v>709</v>
      </c>
      <c r="C419" s="1" t="s">
        <v>497</v>
      </c>
    </row>
    <row r="420" spans="1:3" x14ac:dyDescent="0.25">
      <c r="A420" s="1" t="s">
        <v>699</v>
      </c>
      <c r="B420" s="1" t="s">
        <v>710</v>
      </c>
      <c r="C420" s="1" t="s">
        <v>497</v>
      </c>
    </row>
    <row r="421" spans="1:3" x14ac:dyDescent="0.25">
      <c r="A421" s="1" t="s">
        <v>699</v>
      </c>
      <c r="B421" s="1" t="s">
        <v>711</v>
      </c>
      <c r="C421" s="1" t="s">
        <v>497</v>
      </c>
    </row>
    <row r="422" spans="1:3" x14ac:dyDescent="0.25">
      <c r="A422" s="1" t="s">
        <v>699</v>
      </c>
      <c r="B422" s="1" t="s">
        <v>712</v>
      </c>
      <c r="C422" s="1" t="s">
        <v>497</v>
      </c>
    </row>
    <row r="423" spans="1:3" x14ac:dyDescent="0.25">
      <c r="A423" s="1" t="s">
        <v>699</v>
      </c>
      <c r="B423" s="1" t="s">
        <v>499</v>
      </c>
      <c r="C423" s="1" t="s">
        <v>497</v>
      </c>
    </row>
    <row r="424" spans="1:3" x14ac:dyDescent="0.25">
      <c r="A424" s="1" t="s">
        <v>699</v>
      </c>
      <c r="B424" s="1" t="s">
        <v>713</v>
      </c>
      <c r="C424" s="1" t="s">
        <v>497</v>
      </c>
    </row>
    <row r="425" spans="1:3" x14ac:dyDescent="0.25">
      <c r="A425" s="1" t="s">
        <v>698</v>
      </c>
      <c r="B425" s="1" t="s">
        <v>714</v>
      </c>
      <c r="C425" s="1" t="s">
        <v>497</v>
      </c>
    </row>
    <row r="426" spans="1:3" x14ac:dyDescent="0.25">
      <c r="A426" s="1" t="s">
        <v>698</v>
      </c>
      <c r="B426" s="1" t="s">
        <v>715</v>
      </c>
      <c r="C426" s="1" t="s">
        <v>497</v>
      </c>
    </row>
    <row r="427" spans="1:3" x14ac:dyDescent="0.25">
      <c r="A427" s="1" t="s">
        <v>699</v>
      </c>
      <c r="B427" s="1" t="s">
        <v>716</v>
      </c>
      <c r="C427" s="1" t="s">
        <v>497</v>
      </c>
    </row>
    <row r="428" spans="1:3" x14ac:dyDescent="0.25">
      <c r="A428" s="1" t="s">
        <v>699</v>
      </c>
      <c r="B428" s="1" t="s">
        <v>717</v>
      </c>
      <c r="C428" s="1" t="s">
        <v>497</v>
      </c>
    </row>
    <row r="429" spans="1:3" x14ac:dyDescent="0.25">
      <c r="A429" s="1" t="s">
        <v>698</v>
      </c>
      <c r="B429" s="1" t="s">
        <v>718</v>
      </c>
      <c r="C429" s="1" t="s">
        <v>497</v>
      </c>
    </row>
    <row r="430" spans="1:3" x14ac:dyDescent="0.25">
      <c r="A430" s="1" t="s">
        <v>699</v>
      </c>
      <c r="B430" s="1" t="s">
        <v>719</v>
      </c>
      <c r="C430" s="1" t="s">
        <v>497</v>
      </c>
    </row>
    <row r="431" spans="1:3" x14ac:dyDescent="0.25">
      <c r="A431" s="1" t="s">
        <v>699</v>
      </c>
      <c r="B431" s="1" t="s">
        <v>720</v>
      </c>
      <c r="C431" s="1" t="s">
        <v>497</v>
      </c>
    </row>
    <row r="432" spans="1:3" hidden="1" x14ac:dyDescent="0.25">
      <c r="A432" s="1"/>
      <c r="B432" s="1" t="s">
        <v>501</v>
      </c>
      <c r="C432" s="1" t="s">
        <v>500</v>
      </c>
    </row>
    <row r="433" spans="1:3" hidden="1" x14ac:dyDescent="0.25">
      <c r="A433" s="1" t="s">
        <v>502</v>
      </c>
      <c r="B433" s="1" t="s">
        <v>503</v>
      </c>
      <c r="C433" s="1" t="s">
        <v>500</v>
      </c>
    </row>
    <row r="434" spans="1:3" hidden="1" x14ac:dyDescent="0.25">
      <c r="A434" s="1" t="s">
        <v>502</v>
      </c>
      <c r="B434" s="1" t="s">
        <v>504</v>
      </c>
      <c r="C434" s="1" t="s">
        <v>500</v>
      </c>
    </row>
    <row r="435" spans="1:3" hidden="1" x14ac:dyDescent="0.25">
      <c r="A435" s="1" t="s">
        <v>502</v>
      </c>
      <c r="B435" s="1" t="s">
        <v>505</v>
      </c>
      <c r="C435" s="1" t="s">
        <v>500</v>
      </c>
    </row>
    <row r="436" spans="1:3" hidden="1" x14ac:dyDescent="0.25">
      <c r="A436" s="1" t="s">
        <v>502</v>
      </c>
      <c r="B436" s="1" t="s">
        <v>506</v>
      </c>
      <c r="C436" s="1" t="s">
        <v>500</v>
      </c>
    </row>
    <row r="437" spans="1:3" hidden="1" x14ac:dyDescent="0.25">
      <c r="A437" s="1" t="s">
        <v>502</v>
      </c>
      <c r="B437" s="1" t="s">
        <v>507</v>
      </c>
      <c r="C437" s="1" t="s">
        <v>500</v>
      </c>
    </row>
    <row r="438" spans="1:3" hidden="1" x14ac:dyDescent="0.25">
      <c r="A438" s="1" t="s">
        <v>502</v>
      </c>
      <c r="B438" s="1" t="s">
        <v>508</v>
      </c>
      <c r="C438" s="1" t="s">
        <v>500</v>
      </c>
    </row>
    <row r="439" spans="1:3" hidden="1" x14ac:dyDescent="0.25">
      <c r="A439" s="1" t="s">
        <v>502</v>
      </c>
      <c r="B439" s="1" t="s">
        <v>509</v>
      </c>
      <c r="C439" s="1" t="s">
        <v>500</v>
      </c>
    </row>
    <row r="440" spans="1:3" hidden="1" x14ac:dyDescent="0.25">
      <c r="A440" s="1" t="s">
        <v>502</v>
      </c>
      <c r="B440" s="1" t="s">
        <v>510</v>
      </c>
      <c r="C440" s="1" t="s">
        <v>500</v>
      </c>
    </row>
    <row r="441" spans="1:3" hidden="1" x14ac:dyDescent="0.25">
      <c r="A441" s="1" t="s">
        <v>502</v>
      </c>
      <c r="B441" s="1" t="s">
        <v>511</v>
      </c>
      <c r="C441" s="1" t="s">
        <v>500</v>
      </c>
    </row>
    <row r="442" spans="1:3" hidden="1" x14ac:dyDescent="0.25">
      <c r="A442" s="1" t="s">
        <v>502</v>
      </c>
      <c r="B442" s="1" t="s">
        <v>512</v>
      </c>
      <c r="C442" s="1" t="s">
        <v>500</v>
      </c>
    </row>
    <row r="443" spans="1:3" hidden="1" x14ac:dyDescent="0.25">
      <c r="A443" s="1" t="s">
        <v>502</v>
      </c>
      <c r="B443" s="1" t="s">
        <v>513</v>
      </c>
      <c r="C443" s="1" t="s">
        <v>500</v>
      </c>
    </row>
    <row r="444" spans="1:3" hidden="1" x14ac:dyDescent="0.25">
      <c r="A444" s="1"/>
      <c r="B444" s="1" t="s">
        <v>515</v>
      </c>
      <c r="C444" s="1" t="s">
        <v>514</v>
      </c>
    </row>
    <row r="445" spans="1:3" hidden="1" x14ac:dyDescent="0.25">
      <c r="A445" s="1" t="s">
        <v>516</v>
      </c>
      <c r="B445" s="1" t="s">
        <v>517</v>
      </c>
      <c r="C445" s="1" t="s">
        <v>514</v>
      </c>
    </row>
    <row r="446" spans="1:3" hidden="1" x14ac:dyDescent="0.25">
      <c r="A446" s="1" t="s">
        <v>516</v>
      </c>
      <c r="B446" s="1" t="s">
        <v>518</v>
      </c>
      <c r="C446" s="1" t="s">
        <v>514</v>
      </c>
    </row>
    <row r="447" spans="1:3" hidden="1" x14ac:dyDescent="0.25">
      <c r="A447" s="1" t="s">
        <v>516</v>
      </c>
      <c r="B447" s="1" t="s">
        <v>519</v>
      </c>
      <c r="C447" s="1" t="s">
        <v>514</v>
      </c>
    </row>
    <row r="448" spans="1:3" hidden="1" x14ac:dyDescent="0.25">
      <c r="A448" s="1" t="s">
        <v>516</v>
      </c>
      <c r="B448" s="1" t="s">
        <v>520</v>
      </c>
      <c r="C448" s="1" t="s">
        <v>514</v>
      </c>
    </row>
    <row r="449" spans="1:3" hidden="1" x14ac:dyDescent="0.25">
      <c r="A449" s="1" t="s">
        <v>516</v>
      </c>
      <c r="B449" s="1" t="s">
        <v>521</v>
      </c>
      <c r="C449" s="1" t="s">
        <v>514</v>
      </c>
    </row>
    <row r="450" spans="1:3" hidden="1" x14ac:dyDescent="0.25">
      <c r="A450" s="1" t="s">
        <v>516</v>
      </c>
      <c r="B450" s="1" t="s">
        <v>522</v>
      </c>
      <c r="C450" s="1" t="s">
        <v>514</v>
      </c>
    </row>
    <row r="451" spans="1:3" hidden="1" x14ac:dyDescent="0.25">
      <c r="A451" s="1" t="s">
        <v>516</v>
      </c>
      <c r="B451" s="1" t="s">
        <v>523</v>
      </c>
      <c r="C451" s="1" t="s">
        <v>514</v>
      </c>
    </row>
    <row r="452" spans="1:3" hidden="1" x14ac:dyDescent="0.25">
      <c r="A452" s="1" t="s">
        <v>516</v>
      </c>
      <c r="B452" s="1" t="s">
        <v>524</v>
      </c>
      <c r="C452" s="1" t="s">
        <v>514</v>
      </c>
    </row>
    <row r="453" spans="1:3" hidden="1" x14ac:dyDescent="0.25">
      <c r="A453" s="1" t="s">
        <v>516</v>
      </c>
      <c r="B453" s="1" t="s">
        <v>525</v>
      </c>
      <c r="C453" s="1" t="s">
        <v>514</v>
      </c>
    </row>
    <row r="454" spans="1:3" hidden="1" x14ac:dyDescent="0.25">
      <c r="A454" s="1" t="s">
        <v>516</v>
      </c>
      <c r="B454" s="1" t="s">
        <v>526</v>
      </c>
      <c r="C454" s="1" t="s">
        <v>514</v>
      </c>
    </row>
    <row r="455" spans="1:3" hidden="1" x14ac:dyDescent="0.25">
      <c r="A455" s="1" t="s">
        <v>516</v>
      </c>
      <c r="B455" s="1" t="s">
        <v>527</v>
      </c>
      <c r="C455" s="1" t="s">
        <v>514</v>
      </c>
    </row>
    <row r="456" spans="1:3" hidden="1" x14ac:dyDescent="0.25">
      <c r="A456" s="1" t="s">
        <v>516</v>
      </c>
      <c r="B456" s="1" t="s">
        <v>528</v>
      </c>
      <c r="C456" s="1" t="s">
        <v>514</v>
      </c>
    </row>
    <row r="457" spans="1:3" hidden="1" x14ac:dyDescent="0.25">
      <c r="A457" s="1" t="s">
        <v>516</v>
      </c>
      <c r="B457" s="1" t="s">
        <v>529</v>
      </c>
      <c r="C457" s="1" t="s">
        <v>514</v>
      </c>
    </row>
    <row r="458" spans="1:3" hidden="1" x14ac:dyDescent="0.25">
      <c r="A458" s="1" t="s">
        <v>516</v>
      </c>
      <c r="B458" s="1" t="s">
        <v>530</v>
      </c>
      <c r="C458" s="1" t="s">
        <v>514</v>
      </c>
    </row>
    <row r="459" spans="1:3" hidden="1" x14ac:dyDescent="0.25">
      <c r="A459" s="1" t="s">
        <v>516</v>
      </c>
      <c r="B459" s="1" t="s">
        <v>531</v>
      </c>
      <c r="C459" s="1" t="s">
        <v>514</v>
      </c>
    </row>
    <row r="460" spans="1:3" hidden="1" x14ac:dyDescent="0.25">
      <c r="A460" s="1" t="s">
        <v>516</v>
      </c>
      <c r="B460" s="1" t="s">
        <v>532</v>
      </c>
      <c r="C460" s="1" t="s">
        <v>514</v>
      </c>
    </row>
    <row r="461" spans="1:3" hidden="1" x14ac:dyDescent="0.25">
      <c r="A461" s="1" t="s">
        <v>516</v>
      </c>
      <c r="B461" s="1" t="s">
        <v>533</v>
      </c>
      <c r="C461" s="1" t="s">
        <v>514</v>
      </c>
    </row>
    <row r="462" spans="1:3" hidden="1" x14ac:dyDescent="0.25">
      <c r="A462" s="1" t="s">
        <v>516</v>
      </c>
      <c r="B462" s="1" t="s">
        <v>534</v>
      </c>
      <c r="C462" s="1" t="s">
        <v>514</v>
      </c>
    </row>
    <row r="463" spans="1:3" hidden="1" x14ac:dyDescent="0.25">
      <c r="A463" s="1" t="s">
        <v>516</v>
      </c>
      <c r="B463" s="1" t="s">
        <v>535</v>
      </c>
      <c r="C463" s="1" t="s">
        <v>514</v>
      </c>
    </row>
    <row r="464" spans="1:3" hidden="1" x14ac:dyDescent="0.25">
      <c r="A464" s="1" t="s">
        <v>516</v>
      </c>
      <c r="B464" s="1" t="s">
        <v>536</v>
      </c>
      <c r="C464" s="1" t="s">
        <v>514</v>
      </c>
    </row>
    <row r="465" spans="1:3" hidden="1" x14ac:dyDescent="0.25">
      <c r="A465" s="1" t="s">
        <v>516</v>
      </c>
      <c r="B465" s="1" t="s">
        <v>537</v>
      </c>
      <c r="C465" s="1" t="s">
        <v>514</v>
      </c>
    </row>
    <row r="466" spans="1:3" hidden="1" x14ac:dyDescent="0.25">
      <c r="A466" s="1" t="s">
        <v>516</v>
      </c>
      <c r="B466" s="1" t="s">
        <v>538</v>
      </c>
      <c r="C466" s="1" t="s">
        <v>514</v>
      </c>
    </row>
    <row r="467" spans="1:3" hidden="1" x14ac:dyDescent="0.25">
      <c r="A467" s="1" t="s">
        <v>516</v>
      </c>
      <c r="B467" s="1" t="s">
        <v>539</v>
      </c>
      <c r="C467" s="1" t="s">
        <v>514</v>
      </c>
    </row>
    <row r="468" spans="1:3" hidden="1" x14ac:dyDescent="0.25">
      <c r="A468" s="1" t="s">
        <v>516</v>
      </c>
      <c r="B468" s="1" t="s">
        <v>540</v>
      </c>
      <c r="C468" s="1" t="s">
        <v>514</v>
      </c>
    </row>
    <row r="469" spans="1:3" hidden="1" x14ac:dyDescent="0.25">
      <c r="A469" s="1" t="s">
        <v>516</v>
      </c>
      <c r="B469" s="1" t="s">
        <v>541</v>
      </c>
      <c r="C469" s="1" t="s">
        <v>514</v>
      </c>
    </row>
    <row r="470" spans="1:3" hidden="1" x14ac:dyDescent="0.25">
      <c r="A470" s="1" t="s">
        <v>516</v>
      </c>
      <c r="B470" s="1" t="s">
        <v>542</v>
      </c>
      <c r="C470" s="1" t="s">
        <v>514</v>
      </c>
    </row>
    <row r="471" spans="1:3" hidden="1" x14ac:dyDescent="0.25">
      <c r="A471" s="1" t="s">
        <v>516</v>
      </c>
      <c r="B471" s="1" t="s">
        <v>543</v>
      </c>
      <c r="C471" s="1" t="s">
        <v>514</v>
      </c>
    </row>
    <row r="472" spans="1:3" hidden="1" x14ac:dyDescent="0.25">
      <c r="A472" s="1" t="s">
        <v>516</v>
      </c>
      <c r="B472" s="1" t="s">
        <v>544</v>
      </c>
      <c r="C472" s="1" t="s">
        <v>514</v>
      </c>
    </row>
    <row r="473" spans="1:3" hidden="1" x14ac:dyDescent="0.25">
      <c r="A473" s="1" t="s">
        <v>516</v>
      </c>
      <c r="B473" s="1" t="s">
        <v>545</v>
      </c>
      <c r="C473" s="1" t="s">
        <v>514</v>
      </c>
    </row>
    <row r="474" spans="1:3" hidden="1" x14ac:dyDescent="0.25">
      <c r="A474" s="1"/>
      <c r="B474" s="1" t="s">
        <v>547</v>
      </c>
      <c r="C474" s="1" t="s">
        <v>546</v>
      </c>
    </row>
    <row r="475" spans="1:3" hidden="1" x14ac:dyDescent="0.25">
      <c r="A475" s="1" t="s">
        <v>548</v>
      </c>
      <c r="B475" s="1" t="s">
        <v>549</v>
      </c>
      <c r="C475" s="1" t="s">
        <v>546</v>
      </c>
    </row>
    <row r="476" spans="1:3" hidden="1" x14ac:dyDescent="0.25">
      <c r="A476" s="1" t="s">
        <v>548</v>
      </c>
      <c r="B476" s="1" t="s">
        <v>550</v>
      </c>
      <c r="C476" s="1" t="s">
        <v>546</v>
      </c>
    </row>
    <row r="477" spans="1:3" hidden="1" x14ac:dyDescent="0.25">
      <c r="A477" s="1" t="s">
        <v>548</v>
      </c>
      <c r="B477" s="1" t="s">
        <v>551</v>
      </c>
      <c r="C477" s="1" t="s">
        <v>546</v>
      </c>
    </row>
    <row r="478" spans="1:3" hidden="1" x14ac:dyDescent="0.25">
      <c r="A478" s="1" t="s">
        <v>548</v>
      </c>
      <c r="B478" s="1" t="s">
        <v>552</v>
      </c>
      <c r="C478" s="1" t="s">
        <v>546</v>
      </c>
    </row>
    <row r="479" spans="1:3" hidden="1" x14ac:dyDescent="0.25">
      <c r="A479" s="1" t="s">
        <v>548</v>
      </c>
      <c r="B479" s="1" t="s">
        <v>553</v>
      </c>
      <c r="C479" s="1" t="s">
        <v>546</v>
      </c>
    </row>
    <row r="480" spans="1:3" hidden="1" x14ac:dyDescent="0.25">
      <c r="A480" s="1" t="s">
        <v>548</v>
      </c>
      <c r="B480" s="1" t="s">
        <v>554</v>
      </c>
      <c r="C480" s="1" t="s">
        <v>546</v>
      </c>
    </row>
    <row r="481" spans="1:3" hidden="1" x14ac:dyDescent="0.25">
      <c r="A481" s="1" t="s">
        <v>548</v>
      </c>
      <c r="B481" s="1" t="s">
        <v>555</v>
      </c>
      <c r="C481" s="1" t="s">
        <v>546</v>
      </c>
    </row>
    <row r="482" spans="1:3" hidden="1" x14ac:dyDescent="0.25">
      <c r="A482" s="1" t="s">
        <v>548</v>
      </c>
      <c r="B482" s="1" t="s">
        <v>556</v>
      </c>
      <c r="C482" s="1" t="s">
        <v>546</v>
      </c>
    </row>
    <row r="483" spans="1:3" hidden="1" x14ac:dyDescent="0.25">
      <c r="A483" s="1" t="s">
        <v>548</v>
      </c>
      <c r="B483" s="1" t="s">
        <v>557</v>
      </c>
      <c r="C483" s="1" t="s">
        <v>546</v>
      </c>
    </row>
    <row r="484" spans="1:3" hidden="1" x14ac:dyDescent="0.25">
      <c r="A484" s="1" t="s">
        <v>548</v>
      </c>
      <c r="B484" s="1" t="s">
        <v>558</v>
      </c>
      <c r="C484" s="1" t="s">
        <v>546</v>
      </c>
    </row>
    <row r="485" spans="1:3" hidden="1" x14ac:dyDescent="0.25">
      <c r="A485" s="1"/>
      <c r="B485" s="1" t="s">
        <v>560</v>
      </c>
      <c r="C485" s="1" t="s">
        <v>559</v>
      </c>
    </row>
    <row r="486" spans="1:3" hidden="1" x14ac:dyDescent="0.25">
      <c r="A486" s="1" t="s">
        <v>561</v>
      </c>
      <c r="B486" s="1" t="s">
        <v>562</v>
      </c>
      <c r="C486" s="1" t="s">
        <v>559</v>
      </c>
    </row>
    <row r="487" spans="1:3" hidden="1" x14ac:dyDescent="0.25">
      <c r="A487" s="1" t="s">
        <v>561</v>
      </c>
      <c r="B487" s="1" t="s">
        <v>563</v>
      </c>
      <c r="C487" s="1" t="s">
        <v>559</v>
      </c>
    </row>
    <row r="488" spans="1:3" hidden="1" x14ac:dyDescent="0.25">
      <c r="A488" s="1" t="s">
        <v>564</v>
      </c>
      <c r="B488" s="1" t="s">
        <v>565</v>
      </c>
      <c r="C488" s="1" t="s">
        <v>559</v>
      </c>
    </row>
    <row r="489" spans="1:3" hidden="1" x14ac:dyDescent="0.25">
      <c r="A489" s="1" t="s">
        <v>566</v>
      </c>
      <c r="B489" s="1" t="s">
        <v>567</v>
      </c>
      <c r="C489" s="1" t="s">
        <v>559</v>
      </c>
    </row>
    <row r="490" spans="1:3" hidden="1" x14ac:dyDescent="0.25">
      <c r="A490" s="1" t="s">
        <v>564</v>
      </c>
      <c r="B490" s="1" t="s">
        <v>568</v>
      </c>
      <c r="C490" s="1" t="s">
        <v>559</v>
      </c>
    </row>
    <row r="491" spans="1:3" hidden="1" x14ac:dyDescent="0.25">
      <c r="A491" s="1" t="s">
        <v>566</v>
      </c>
      <c r="B491" s="1" t="s">
        <v>569</v>
      </c>
      <c r="C491" s="1" t="s">
        <v>559</v>
      </c>
    </row>
    <row r="492" spans="1:3" hidden="1" x14ac:dyDescent="0.25">
      <c r="A492" s="1" t="s">
        <v>564</v>
      </c>
      <c r="B492" s="1" t="s">
        <v>570</v>
      </c>
      <c r="C492" s="1" t="s">
        <v>559</v>
      </c>
    </row>
    <row r="493" spans="1:3" hidden="1" x14ac:dyDescent="0.25">
      <c r="A493" s="1" t="s">
        <v>566</v>
      </c>
      <c r="B493" s="1" t="s">
        <v>571</v>
      </c>
      <c r="C493" s="1" t="s">
        <v>559</v>
      </c>
    </row>
    <row r="494" spans="1:3" hidden="1" x14ac:dyDescent="0.25">
      <c r="A494" s="1"/>
      <c r="B494" s="1" t="s">
        <v>573</v>
      </c>
      <c r="C494" s="1" t="s">
        <v>572</v>
      </c>
    </row>
    <row r="495" spans="1:3" hidden="1" x14ac:dyDescent="0.25">
      <c r="A495" s="1" t="s">
        <v>574</v>
      </c>
      <c r="B495" s="1" t="s">
        <v>575</v>
      </c>
      <c r="C495" s="1" t="s">
        <v>572</v>
      </c>
    </row>
    <row r="496" spans="1:3" hidden="1" x14ac:dyDescent="0.25">
      <c r="A496" s="1" t="s">
        <v>574</v>
      </c>
      <c r="B496" s="1" t="s">
        <v>576</v>
      </c>
      <c r="C496" s="1" t="s">
        <v>572</v>
      </c>
    </row>
    <row r="497" spans="1:3" hidden="1" x14ac:dyDescent="0.25">
      <c r="A497" s="1" t="s">
        <v>574</v>
      </c>
      <c r="B497" s="1" t="s">
        <v>577</v>
      </c>
      <c r="C497" s="1" t="s">
        <v>572</v>
      </c>
    </row>
    <row r="498" spans="1:3" hidden="1" x14ac:dyDescent="0.25">
      <c r="A498" s="1" t="s">
        <v>574</v>
      </c>
      <c r="B498" s="1" t="s">
        <v>578</v>
      </c>
      <c r="C498" s="1" t="s">
        <v>572</v>
      </c>
    </row>
    <row r="499" spans="1:3" hidden="1" x14ac:dyDescent="0.25">
      <c r="A499" s="1" t="s">
        <v>574</v>
      </c>
      <c r="B499" s="1" t="s">
        <v>579</v>
      </c>
      <c r="C499" s="1" t="s">
        <v>572</v>
      </c>
    </row>
    <row r="500" spans="1:3" hidden="1" x14ac:dyDescent="0.25">
      <c r="A500" s="1" t="s">
        <v>574</v>
      </c>
      <c r="B500" s="1" t="s">
        <v>580</v>
      </c>
      <c r="C500" s="1" t="s">
        <v>572</v>
      </c>
    </row>
    <row r="501" spans="1:3" hidden="1" x14ac:dyDescent="0.25">
      <c r="A501" s="1" t="s">
        <v>574</v>
      </c>
      <c r="B501" s="1" t="s">
        <v>581</v>
      </c>
      <c r="C501" s="1" t="s">
        <v>572</v>
      </c>
    </row>
    <row r="502" spans="1:3" hidden="1" x14ac:dyDescent="0.25">
      <c r="A502" s="1"/>
      <c r="B502" s="1" t="s">
        <v>583</v>
      </c>
      <c r="C502" s="1" t="s">
        <v>582</v>
      </c>
    </row>
    <row r="503" spans="1:3" hidden="1" x14ac:dyDescent="0.25">
      <c r="A503" s="1" t="s">
        <v>584</v>
      </c>
      <c r="B503" s="1" t="s">
        <v>585</v>
      </c>
      <c r="C503" s="1" t="s">
        <v>582</v>
      </c>
    </row>
    <row r="504" spans="1:3" hidden="1" x14ac:dyDescent="0.25">
      <c r="A504" s="1" t="s">
        <v>584</v>
      </c>
      <c r="B504" s="1" t="s">
        <v>586</v>
      </c>
      <c r="C504" s="1" t="s">
        <v>582</v>
      </c>
    </row>
    <row r="505" spans="1:3" hidden="1" x14ac:dyDescent="0.25">
      <c r="A505" s="1" t="s">
        <v>584</v>
      </c>
      <c r="B505" s="1" t="s">
        <v>587</v>
      </c>
      <c r="C505" s="1" t="s">
        <v>582</v>
      </c>
    </row>
    <row r="506" spans="1:3" hidden="1" x14ac:dyDescent="0.25">
      <c r="A506" s="1" t="s">
        <v>584</v>
      </c>
      <c r="B506" s="1" t="s">
        <v>588</v>
      </c>
      <c r="C506" s="1" t="s">
        <v>582</v>
      </c>
    </row>
    <row r="507" spans="1:3" hidden="1" x14ac:dyDescent="0.25">
      <c r="A507" s="1" t="s">
        <v>584</v>
      </c>
      <c r="B507" s="1" t="s">
        <v>589</v>
      </c>
      <c r="C507" s="1" t="s">
        <v>582</v>
      </c>
    </row>
    <row r="508" spans="1:3" hidden="1" x14ac:dyDescent="0.25">
      <c r="A508" s="1" t="s">
        <v>584</v>
      </c>
      <c r="B508" s="1" t="s">
        <v>590</v>
      </c>
      <c r="C508" s="1" t="s">
        <v>582</v>
      </c>
    </row>
    <row r="509" spans="1:3" hidden="1" x14ac:dyDescent="0.25">
      <c r="A509" s="1"/>
      <c r="B509" s="1" t="s">
        <v>592</v>
      </c>
      <c r="C509" s="1" t="s">
        <v>591</v>
      </c>
    </row>
    <row r="510" spans="1:3" hidden="1" x14ac:dyDescent="0.25">
      <c r="A510" s="1" t="s">
        <v>593</v>
      </c>
      <c r="B510" s="1" t="s">
        <v>594</v>
      </c>
      <c r="C510" s="1" t="s">
        <v>591</v>
      </c>
    </row>
    <row r="511" spans="1:3" hidden="1" x14ac:dyDescent="0.25">
      <c r="A511" s="1" t="s">
        <v>593</v>
      </c>
      <c r="B511" s="1" t="s">
        <v>595</v>
      </c>
      <c r="C511" s="1" t="s">
        <v>591</v>
      </c>
    </row>
    <row r="512" spans="1:3" hidden="1" x14ac:dyDescent="0.25">
      <c r="A512" s="1" t="s">
        <v>593</v>
      </c>
      <c r="B512" s="1" t="s">
        <v>596</v>
      </c>
      <c r="C512" s="1" t="s">
        <v>591</v>
      </c>
    </row>
    <row r="513" spans="1:3" hidden="1" x14ac:dyDescent="0.25">
      <c r="A513" s="1" t="s">
        <v>593</v>
      </c>
      <c r="B513" s="1" t="s">
        <v>597</v>
      </c>
      <c r="C513" s="1" t="s">
        <v>591</v>
      </c>
    </row>
    <row r="514" spans="1:3" hidden="1" x14ac:dyDescent="0.25">
      <c r="A514" s="1" t="s">
        <v>593</v>
      </c>
      <c r="B514" s="1" t="s">
        <v>598</v>
      </c>
      <c r="C514" s="1" t="s">
        <v>591</v>
      </c>
    </row>
    <row r="515" spans="1:3" hidden="1" x14ac:dyDescent="0.25">
      <c r="A515" s="1" t="s">
        <v>593</v>
      </c>
      <c r="B515" s="1" t="s">
        <v>599</v>
      </c>
      <c r="C515" s="1" t="s">
        <v>591</v>
      </c>
    </row>
    <row r="516" spans="1:3" hidden="1" x14ac:dyDescent="0.25">
      <c r="A516" s="1" t="s">
        <v>593</v>
      </c>
      <c r="B516" s="1" t="s">
        <v>600</v>
      </c>
      <c r="C516" s="1" t="s">
        <v>591</v>
      </c>
    </row>
    <row r="517" spans="1:3" hidden="1" x14ac:dyDescent="0.25">
      <c r="A517" s="1"/>
      <c r="B517" s="1" t="s">
        <v>602</v>
      </c>
      <c r="C517" s="1" t="s">
        <v>601</v>
      </c>
    </row>
    <row r="518" spans="1:3" hidden="1" x14ac:dyDescent="0.25">
      <c r="A518" s="1" t="s">
        <v>603</v>
      </c>
      <c r="B518" s="1" t="s">
        <v>604</v>
      </c>
      <c r="C518" s="1" t="s">
        <v>601</v>
      </c>
    </row>
    <row r="519" spans="1:3" hidden="1" x14ac:dyDescent="0.25">
      <c r="A519" s="1" t="s">
        <v>603</v>
      </c>
      <c r="B519" s="1" t="s">
        <v>605</v>
      </c>
      <c r="C519" s="1" t="s">
        <v>601</v>
      </c>
    </row>
    <row r="520" spans="1:3" hidden="1" x14ac:dyDescent="0.25">
      <c r="A520" s="1" t="s">
        <v>603</v>
      </c>
      <c r="B520" s="1" t="s">
        <v>606</v>
      </c>
      <c r="C520" s="1" t="s">
        <v>601</v>
      </c>
    </row>
    <row r="521" spans="1:3" hidden="1" x14ac:dyDescent="0.25">
      <c r="A521" s="1" t="s">
        <v>603</v>
      </c>
      <c r="B521" s="1" t="s">
        <v>607</v>
      </c>
      <c r="C521" s="1" t="s">
        <v>601</v>
      </c>
    </row>
    <row r="522" spans="1:3" hidden="1" x14ac:dyDescent="0.25">
      <c r="A522" s="1" t="s">
        <v>603</v>
      </c>
      <c r="B522" s="1" t="s">
        <v>608</v>
      </c>
      <c r="C522" s="1" t="s">
        <v>601</v>
      </c>
    </row>
    <row r="523" spans="1:3" hidden="1" x14ac:dyDescent="0.25">
      <c r="A523" s="1" t="s">
        <v>603</v>
      </c>
      <c r="B523" s="1" t="s">
        <v>609</v>
      </c>
      <c r="C523" s="1" t="s">
        <v>601</v>
      </c>
    </row>
    <row r="524" spans="1:3" hidden="1" x14ac:dyDescent="0.25">
      <c r="A524" s="1" t="s">
        <v>603</v>
      </c>
      <c r="B524" s="1" t="s">
        <v>610</v>
      </c>
      <c r="C524" s="1" t="s">
        <v>601</v>
      </c>
    </row>
    <row r="525" spans="1:3" hidden="1" x14ac:dyDescent="0.25">
      <c r="A525" s="1" t="s">
        <v>603</v>
      </c>
      <c r="B525" s="1" t="s">
        <v>611</v>
      </c>
      <c r="C525" s="1" t="s">
        <v>601</v>
      </c>
    </row>
    <row r="526" spans="1:3" hidden="1" x14ac:dyDescent="0.25">
      <c r="A526" s="1" t="s">
        <v>603</v>
      </c>
      <c r="B526" s="1" t="s">
        <v>612</v>
      </c>
      <c r="C526" s="1" t="s">
        <v>601</v>
      </c>
    </row>
    <row r="527" spans="1:3" hidden="1" x14ac:dyDescent="0.25">
      <c r="A527" s="1" t="s">
        <v>603</v>
      </c>
      <c r="B527" s="1" t="s">
        <v>613</v>
      </c>
      <c r="C527" s="1" t="s">
        <v>601</v>
      </c>
    </row>
    <row r="528" spans="1:3" hidden="1" x14ac:dyDescent="0.25">
      <c r="A528" s="1" t="s">
        <v>603</v>
      </c>
      <c r="B528" s="1" t="s">
        <v>614</v>
      </c>
      <c r="C528" s="1" t="s">
        <v>601</v>
      </c>
    </row>
    <row r="529" spans="1:3" hidden="1" x14ac:dyDescent="0.25">
      <c r="A529" s="1" t="s">
        <v>603</v>
      </c>
      <c r="B529" s="1" t="s">
        <v>615</v>
      </c>
      <c r="C529" s="1" t="s">
        <v>601</v>
      </c>
    </row>
    <row r="530" spans="1:3" hidden="1" x14ac:dyDescent="0.25">
      <c r="A530" s="1" t="s">
        <v>603</v>
      </c>
      <c r="B530" s="1" t="s">
        <v>616</v>
      </c>
      <c r="C530" s="1" t="s">
        <v>601</v>
      </c>
    </row>
    <row r="531" spans="1:3" hidden="1" x14ac:dyDescent="0.25">
      <c r="A531" s="1"/>
      <c r="B531" s="1" t="s">
        <v>618</v>
      </c>
      <c r="C531" s="1" t="s">
        <v>617</v>
      </c>
    </row>
    <row r="532" spans="1:3" hidden="1" x14ac:dyDescent="0.25">
      <c r="A532" s="1" t="s">
        <v>619</v>
      </c>
      <c r="B532" s="1" t="s">
        <v>620</v>
      </c>
      <c r="C532" s="1" t="s">
        <v>617</v>
      </c>
    </row>
    <row r="533" spans="1:3" hidden="1" x14ac:dyDescent="0.25">
      <c r="A533" s="1" t="s">
        <v>619</v>
      </c>
      <c r="B533" s="1" t="s">
        <v>621</v>
      </c>
      <c r="C533" s="1" t="s">
        <v>617</v>
      </c>
    </row>
    <row r="534" spans="1:3" hidden="1" x14ac:dyDescent="0.25">
      <c r="A534" s="1" t="s">
        <v>619</v>
      </c>
      <c r="B534" s="1" t="s">
        <v>622</v>
      </c>
      <c r="C534" s="1" t="s">
        <v>617</v>
      </c>
    </row>
    <row r="535" spans="1:3" hidden="1" x14ac:dyDescent="0.25">
      <c r="A535" s="1" t="s">
        <v>619</v>
      </c>
      <c r="B535" s="1" t="s">
        <v>623</v>
      </c>
      <c r="C535" s="1" t="s">
        <v>617</v>
      </c>
    </row>
    <row r="536" spans="1:3" hidden="1" x14ac:dyDescent="0.25">
      <c r="A536" s="1" t="s">
        <v>619</v>
      </c>
      <c r="B536" s="1" t="s">
        <v>624</v>
      </c>
      <c r="C536" s="1" t="s">
        <v>617</v>
      </c>
    </row>
    <row r="537" spans="1:3" hidden="1" x14ac:dyDescent="0.25">
      <c r="A537" s="1" t="s">
        <v>619</v>
      </c>
      <c r="B537" s="1" t="s">
        <v>625</v>
      </c>
      <c r="C537" s="1" t="s">
        <v>617</v>
      </c>
    </row>
    <row r="538" spans="1:3" hidden="1" x14ac:dyDescent="0.25">
      <c r="A538" s="1"/>
      <c r="B538" s="1" t="s">
        <v>627</v>
      </c>
      <c r="C538" s="1" t="s">
        <v>626</v>
      </c>
    </row>
    <row r="539" spans="1:3" hidden="1" x14ac:dyDescent="0.25">
      <c r="A539" s="1" t="s">
        <v>628</v>
      </c>
      <c r="B539" s="1" t="s">
        <v>629</v>
      </c>
      <c r="C539" s="1" t="s">
        <v>626</v>
      </c>
    </row>
    <row r="540" spans="1:3" hidden="1" x14ac:dyDescent="0.25">
      <c r="A540" s="1" t="s">
        <v>628</v>
      </c>
      <c r="B540" s="1" t="s">
        <v>630</v>
      </c>
      <c r="C540" s="1" t="s">
        <v>626</v>
      </c>
    </row>
    <row r="541" spans="1:3" hidden="1" x14ac:dyDescent="0.25">
      <c r="A541" s="1" t="s">
        <v>628</v>
      </c>
      <c r="B541" s="1" t="s">
        <v>631</v>
      </c>
      <c r="C541" s="1" t="s">
        <v>626</v>
      </c>
    </row>
    <row r="542" spans="1:3" hidden="1" x14ac:dyDescent="0.25">
      <c r="A542" s="1" t="s">
        <v>628</v>
      </c>
      <c r="B542" s="1" t="s">
        <v>632</v>
      </c>
      <c r="C542" s="1" t="s">
        <v>626</v>
      </c>
    </row>
    <row r="543" spans="1:3" hidden="1" x14ac:dyDescent="0.25">
      <c r="A543" s="1" t="s">
        <v>628</v>
      </c>
      <c r="B543" s="1" t="s">
        <v>633</v>
      </c>
      <c r="C543" s="1" t="s">
        <v>626</v>
      </c>
    </row>
  </sheetData>
  <autoFilter ref="A1:D543" xr:uid="{9B6002BD-AAA4-4111-93E9-1009EB3C6664}">
    <filterColumn colId="2">
      <filters>
        <filter val="Prov. Nusa Tenggara Timur"/>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9D79C-5F5D-43DC-BDDA-C0212439D054}">
  <dimension ref="A1:AI771"/>
  <sheetViews>
    <sheetView showGridLines="0" zoomScaleNormal="100" workbookViewId="0">
      <pane xSplit="4" ySplit="1" topLeftCell="E2" activePane="bottomRight" state="frozen"/>
      <selection pane="topRight" activeCell="E1" sqref="E1"/>
      <selection pane="bottomLeft" activeCell="A2" sqref="A2"/>
      <selection pane="bottomRight" activeCell="E11" sqref="E11"/>
    </sheetView>
  </sheetViews>
  <sheetFormatPr defaultColWidth="9.28515625" defaultRowHeight="12" x14ac:dyDescent="0.2"/>
  <cols>
    <col min="1" max="1" width="9.28515625" style="5" bestFit="1" customWidth="1"/>
    <col min="2" max="2" width="21.28515625" style="2" bestFit="1" customWidth="1"/>
    <col min="3" max="3" width="15.28515625" style="2" bestFit="1" customWidth="1"/>
    <col min="4" max="4" width="15.5703125" style="2" bestFit="1" customWidth="1"/>
    <col min="5" max="5" width="18.28515625" style="2" customWidth="1"/>
    <col min="6" max="6" width="20.7109375" style="2" customWidth="1"/>
    <col min="7" max="7" width="18.28515625" style="2" customWidth="1"/>
    <col min="8" max="8" width="15.28515625" style="2" customWidth="1"/>
    <col min="9" max="9" width="16.28515625" style="2" bestFit="1" customWidth="1"/>
    <col min="10" max="10" width="13.7109375" style="2" bestFit="1" customWidth="1"/>
    <col min="11" max="11" width="14.7109375" style="2" bestFit="1" customWidth="1"/>
    <col min="12" max="13" width="14.5703125" style="2" bestFit="1" customWidth="1"/>
    <col min="14" max="14" width="16.5703125" style="2" customWidth="1"/>
    <col min="15" max="15" width="18.28515625" style="2" customWidth="1"/>
    <col min="16" max="16" width="20.28515625" style="2" customWidth="1"/>
    <col min="17" max="17" width="19.5703125" style="2" customWidth="1"/>
    <col min="18" max="18" width="21" style="2" customWidth="1"/>
    <col min="19" max="19" width="10.28515625" style="7" customWidth="1"/>
    <col min="20" max="20" width="11.7109375" style="7" customWidth="1"/>
    <col min="21" max="22" width="11.5703125" style="7" customWidth="1"/>
    <col min="23" max="23" width="29.28515625" style="7" customWidth="1"/>
    <col min="24" max="24" width="10.28515625" style="7" customWidth="1"/>
    <col min="25" max="25" width="11.5703125" style="7" customWidth="1"/>
    <col min="26" max="26" width="25.42578125" style="7" customWidth="1"/>
    <col min="27" max="27" width="16" style="7" customWidth="1"/>
    <col min="28" max="34" width="9.28515625" style="2"/>
    <col min="35" max="35" width="15.28515625" style="2" bestFit="1" customWidth="1"/>
    <col min="36" max="16384" width="9.28515625" style="2"/>
  </cols>
  <sheetData>
    <row r="1" spans="1:35" s="3" customFormat="1" x14ac:dyDescent="0.2">
      <c r="A1" s="4" t="s">
        <v>634</v>
      </c>
      <c r="B1" s="3" t="s">
        <v>0</v>
      </c>
      <c r="C1" s="3" t="s">
        <v>2</v>
      </c>
      <c r="D1" s="3" t="s">
        <v>659</v>
      </c>
      <c r="E1" s="3" t="s">
        <v>635</v>
      </c>
      <c r="F1" s="3" t="s">
        <v>636</v>
      </c>
      <c r="G1" s="3" t="s">
        <v>637</v>
      </c>
      <c r="H1" s="3" t="s">
        <v>638</v>
      </c>
      <c r="I1" s="3" t="s">
        <v>639</v>
      </c>
      <c r="J1" s="3" t="s">
        <v>640</v>
      </c>
      <c r="K1" s="3" t="s">
        <v>641</v>
      </c>
      <c r="L1" s="3" t="s">
        <v>721</v>
      </c>
      <c r="M1" s="3" t="s">
        <v>643</v>
      </c>
      <c r="N1" s="3" t="s">
        <v>644</v>
      </c>
      <c r="O1" s="3" t="s">
        <v>645</v>
      </c>
      <c r="P1" s="3" t="s">
        <v>646</v>
      </c>
      <c r="Q1" s="3" t="s">
        <v>647</v>
      </c>
      <c r="R1" s="3" t="s">
        <v>648</v>
      </c>
      <c r="S1" s="6" t="s">
        <v>660</v>
      </c>
      <c r="T1" s="6" t="s">
        <v>729</v>
      </c>
      <c r="U1" s="6" t="s">
        <v>661</v>
      </c>
      <c r="V1" s="6" t="s">
        <v>662</v>
      </c>
      <c r="W1" s="6" t="s">
        <v>663</v>
      </c>
      <c r="X1" s="6" t="s">
        <v>664</v>
      </c>
      <c r="Y1" s="6" t="s">
        <v>665</v>
      </c>
      <c r="Z1" s="6" t="s">
        <v>727</v>
      </c>
      <c r="AA1" s="6" t="s">
        <v>728</v>
      </c>
      <c r="AB1" s="6" t="s">
        <v>694</v>
      </c>
      <c r="AC1" s="6" t="s">
        <v>695</v>
      </c>
      <c r="AD1" s="6" t="s">
        <v>696</v>
      </c>
      <c r="AE1" s="6" t="s">
        <v>697</v>
      </c>
      <c r="AF1" s="6" t="s">
        <v>722</v>
      </c>
      <c r="AG1" s="6" t="s">
        <v>723</v>
      </c>
      <c r="AH1" s="6" t="s">
        <v>724</v>
      </c>
      <c r="AI1" s="6" t="s">
        <v>725</v>
      </c>
    </row>
    <row r="2" spans="1:35" x14ac:dyDescent="0.2">
      <c r="A2" s="5">
        <v>2020</v>
      </c>
      <c r="B2" s="2" t="s">
        <v>698</v>
      </c>
      <c r="C2" s="2" t="s">
        <v>700</v>
      </c>
      <c r="D2" s="2" t="s">
        <v>642</v>
      </c>
      <c r="H2" s="2">
        <v>1703505</v>
      </c>
      <c r="I2" s="2">
        <v>572919255</v>
      </c>
      <c r="K2" s="2">
        <v>164822155</v>
      </c>
      <c r="L2" s="2">
        <v>2636204</v>
      </c>
      <c r="M2" s="2">
        <v>4010386</v>
      </c>
      <c r="O2" s="2">
        <v>1177</v>
      </c>
      <c r="P2" s="2">
        <v>11233</v>
      </c>
      <c r="Q2" s="2">
        <v>1418361</v>
      </c>
      <c r="R2" s="2">
        <v>148748</v>
      </c>
      <c r="S2" s="7">
        <v>61.33</v>
      </c>
      <c r="AB2" s="7"/>
      <c r="AC2" s="7"/>
      <c r="AD2" s="7"/>
      <c r="AE2" s="7"/>
      <c r="AF2" s="7"/>
      <c r="AG2" s="7"/>
      <c r="AH2" s="7"/>
      <c r="AI2" s="7">
        <v>183415</v>
      </c>
    </row>
    <row r="3" spans="1:35" x14ac:dyDescent="0.2">
      <c r="A3" s="5">
        <v>2020</v>
      </c>
      <c r="B3" s="2" t="s">
        <v>699</v>
      </c>
      <c r="C3" s="2" t="s">
        <v>701</v>
      </c>
      <c r="D3" s="2" t="s">
        <v>642</v>
      </c>
      <c r="H3" s="2">
        <v>1387411</v>
      </c>
      <c r="I3" s="2">
        <v>476169938</v>
      </c>
      <c r="J3" s="2">
        <v>37171332</v>
      </c>
      <c r="K3" s="2">
        <v>87504939</v>
      </c>
      <c r="L3" s="2">
        <v>3501054</v>
      </c>
      <c r="M3" s="2">
        <v>3241626</v>
      </c>
      <c r="O3" s="2">
        <v>510809</v>
      </c>
      <c r="P3" s="2">
        <v>1899</v>
      </c>
      <c r="Q3" s="2">
        <v>1321018</v>
      </c>
      <c r="R3" s="2">
        <v>105856</v>
      </c>
      <c r="S3" s="7">
        <v>62.68</v>
      </c>
      <c r="AB3" s="7"/>
      <c r="AC3" s="7"/>
      <c r="AD3" s="7"/>
      <c r="AE3" s="7"/>
      <c r="AF3" s="7"/>
      <c r="AG3" s="7"/>
      <c r="AH3" s="7"/>
      <c r="AI3" s="7">
        <v>157276</v>
      </c>
    </row>
    <row r="4" spans="1:35" x14ac:dyDescent="0.2">
      <c r="A4" s="5">
        <v>2020</v>
      </c>
      <c r="B4" s="2" t="s">
        <v>698</v>
      </c>
      <c r="C4" s="2" t="s">
        <v>702</v>
      </c>
      <c r="D4" s="2" t="s">
        <v>642</v>
      </c>
      <c r="H4" s="2">
        <v>1417494</v>
      </c>
      <c r="I4" s="2">
        <v>599004483</v>
      </c>
      <c r="K4" s="2">
        <v>199730668</v>
      </c>
      <c r="L4" s="2">
        <v>4240346</v>
      </c>
      <c r="M4" s="2">
        <v>4056004</v>
      </c>
      <c r="O4" s="2">
        <v>1966</v>
      </c>
      <c r="P4" s="2">
        <v>19063</v>
      </c>
      <c r="Q4" s="2">
        <v>1418361</v>
      </c>
      <c r="R4" s="2">
        <v>685811</v>
      </c>
      <c r="S4" s="7">
        <v>67.040000000000006</v>
      </c>
      <c r="AB4" s="7"/>
      <c r="AC4" s="7"/>
      <c r="AD4" s="7"/>
      <c r="AE4" s="7"/>
      <c r="AF4" s="7"/>
      <c r="AG4" s="7"/>
      <c r="AH4" s="7"/>
      <c r="AI4" s="7">
        <v>137252</v>
      </c>
    </row>
    <row r="5" spans="1:35" x14ac:dyDescent="0.2">
      <c r="A5" s="5">
        <v>2020</v>
      </c>
      <c r="B5" s="2" t="s">
        <v>698</v>
      </c>
      <c r="C5" s="2" t="s">
        <v>703</v>
      </c>
      <c r="D5" s="2" t="s">
        <v>642</v>
      </c>
      <c r="H5" s="2">
        <v>1177374</v>
      </c>
      <c r="I5" s="2">
        <v>595654496</v>
      </c>
      <c r="K5" s="2">
        <v>174470905</v>
      </c>
      <c r="L5" s="2">
        <v>3040305</v>
      </c>
      <c r="M5" s="2">
        <v>4079458</v>
      </c>
      <c r="O5" s="2">
        <v>1177</v>
      </c>
      <c r="P5" s="2">
        <v>2627</v>
      </c>
      <c r="Q5" s="2">
        <v>1418361</v>
      </c>
      <c r="R5" s="2">
        <v>144202</v>
      </c>
      <c r="S5" s="7">
        <v>64.22</v>
      </c>
      <c r="AB5" s="7"/>
      <c r="AC5" s="7"/>
      <c r="AD5" s="7"/>
      <c r="AE5" s="7"/>
      <c r="AF5" s="7"/>
      <c r="AG5" s="7"/>
      <c r="AH5" s="7"/>
      <c r="AI5" s="7">
        <v>703708</v>
      </c>
    </row>
    <row r="6" spans="1:35" x14ac:dyDescent="0.2">
      <c r="A6" s="5">
        <v>2020</v>
      </c>
      <c r="B6" s="2" t="s">
        <v>699</v>
      </c>
      <c r="C6" s="2" t="s">
        <v>704</v>
      </c>
      <c r="D6" s="2" t="s">
        <v>642</v>
      </c>
      <c r="H6" s="2">
        <v>1893561</v>
      </c>
      <c r="I6" s="2">
        <v>635495332</v>
      </c>
      <c r="K6" s="2">
        <v>165402239</v>
      </c>
      <c r="L6" s="2">
        <v>3099979</v>
      </c>
      <c r="M6" s="2">
        <v>4345996</v>
      </c>
      <c r="O6" s="2">
        <v>280148</v>
      </c>
      <c r="P6" s="2">
        <v>6284</v>
      </c>
      <c r="Q6" s="2">
        <v>1418361</v>
      </c>
      <c r="R6" s="2">
        <v>105856</v>
      </c>
      <c r="S6" s="7">
        <v>64.319999999999993</v>
      </c>
      <c r="AB6" s="7"/>
      <c r="AC6" s="7"/>
      <c r="AD6" s="7"/>
      <c r="AE6" s="7"/>
      <c r="AF6" s="7"/>
      <c r="AG6" s="7"/>
      <c r="AH6" s="7"/>
      <c r="AI6" s="7">
        <v>152640</v>
      </c>
    </row>
    <row r="7" spans="1:35" x14ac:dyDescent="0.2">
      <c r="A7" s="5">
        <v>2020</v>
      </c>
      <c r="B7" s="2" t="s">
        <v>698</v>
      </c>
      <c r="C7" s="2" t="s">
        <v>705</v>
      </c>
      <c r="D7" s="2" t="s">
        <v>642</v>
      </c>
      <c r="H7" s="2">
        <v>965620</v>
      </c>
      <c r="I7" s="2">
        <v>445274975</v>
      </c>
      <c r="K7" s="2">
        <v>133447188</v>
      </c>
      <c r="L7" s="2">
        <v>2335235</v>
      </c>
      <c r="M7" s="2">
        <v>3702482</v>
      </c>
      <c r="O7" s="2">
        <v>1177</v>
      </c>
      <c r="P7" s="2">
        <v>2627</v>
      </c>
      <c r="Q7" s="2">
        <v>1418361</v>
      </c>
      <c r="R7" s="2">
        <v>300624</v>
      </c>
      <c r="S7" s="7">
        <v>64.739999999999995</v>
      </c>
      <c r="AB7" s="7"/>
      <c r="AC7" s="7"/>
      <c r="AD7" s="7"/>
      <c r="AE7" s="7"/>
      <c r="AF7" s="7"/>
      <c r="AG7" s="7"/>
      <c r="AH7" s="7"/>
      <c r="AI7" s="7">
        <v>128597</v>
      </c>
    </row>
    <row r="8" spans="1:35" x14ac:dyDescent="0.2">
      <c r="A8" s="5">
        <v>2020</v>
      </c>
      <c r="B8" s="2" t="s">
        <v>698</v>
      </c>
      <c r="C8" s="2" t="s">
        <v>706</v>
      </c>
      <c r="D8" s="2" t="s">
        <v>642</v>
      </c>
      <c r="H8" s="2">
        <v>1539995</v>
      </c>
      <c r="I8" s="2">
        <v>561139653</v>
      </c>
      <c r="J8" s="2">
        <v>34457494</v>
      </c>
      <c r="K8" s="2">
        <v>147565939</v>
      </c>
      <c r="L8" s="2">
        <v>3815179</v>
      </c>
      <c r="M8" s="2">
        <v>4458474</v>
      </c>
      <c r="O8" s="2">
        <v>135038</v>
      </c>
      <c r="P8" s="2">
        <v>2627</v>
      </c>
      <c r="Q8" s="2">
        <v>1418361</v>
      </c>
      <c r="R8" s="2">
        <v>945807</v>
      </c>
      <c r="S8" s="7">
        <v>64.540000000000006</v>
      </c>
      <c r="AB8" s="7"/>
      <c r="AC8" s="7"/>
      <c r="AD8" s="7"/>
      <c r="AE8" s="7"/>
      <c r="AF8" s="7"/>
      <c r="AG8" s="7"/>
      <c r="AH8" s="7"/>
      <c r="AI8" s="7">
        <v>762182</v>
      </c>
    </row>
    <row r="9" spans="1:35" x14ac:dyDescent="0.2">
      <c r="A9" s="5">
        <v>2020</v>
      </c>
      <c r="B9" s="2" t="s">
        <v>698</v>
      </c>
      <c r="C9" s="2" t="s">
        <v>707</v>
      </c>
      <c r="D9" s="2" t="s">
        <v>642</v>
      </c>
      <c r="H9" s="2">
        <v>792329</v>
      </c>
      <c r="I9" s="2">
        <v>448202354</v>
      </c>
      <c r="J9" s="2">
        <v>40839484</v>
      </c>
      <c r="K9" s="2">
        <v>110760227</v>
      </c>
      <c r="L9" s="2">
        <v>2441821</v>
      </c>
      <c r="M9" s="2">
        <v>3753072</v>
      </c>
      <c r="O9" s="2">
        <v>1177</v>
      </c>
      <c r="P9" s="2">
        <v>2627</v>
      </c>
      <c r="Q9" s="2">
        <v>1418361</v>
      </c>
      <c r="R9" s="2">
        <v>127570</v>
      </c>
      <c r="S9" s="7">
        <v>67.88</v>
      </c>
      <c r="AB9" s="7"/>
      <c r="AC9" s="7"/>
      <c r="AD9" s="7"/>
      <c r="AE9" s="7"/>
      <c r="AF9" s="7"/>
      <c r="AG9" s="7"/>
      <c r="AH9" s="7"/>
      <c r="AI9" s="7">
        <v>126462</v>
      </c>
    </row>
    <row r="10" spans="1:35" x14ac:dyDescent="0.2">
      <c r="A10" s="5">
        <v>2020</v>
      </c>
      <c r="B10" s="2" t="s">
        <v>698</v>
      </c>
      <c r="C10" s="2" t="s">
        <v>708</v>
      </c>
      <c r="D10" s="2" t="s">
        <v>642</v>
      </c>
      <c r="H10" s="2">
        <v>1302701</v>
      </c>
      <c r="I10" s="2">
        <v>590110914</v>
      </c>
      <c r="K10" s="2">
        <v>152764232</v>
      </c>
      <c r="L10" s="2">
        <v>4092640</v>
      </c>
      <c r="M10" s="2">
        <v>3913266</v>
      </c>
      <c r="O10" s="2">
        <v>1177</v>
      </c>
      <c r="P10" s="2">
        <v>22022</v>
      </c>
      <c r="Q10" s="2">
        <v>1418361</v>
      </c>
      <c r="R10" s="2">
        <v>105856</v>
      </c>
      <c r="S10" s="7">
        <v>65.11</v>
      </c>
      <c r="AB10" s="7"/>
      <c r="AC10" s="7"/>
      <c r="AD10" s="7"/>
      <c r="AE10" s="7"/>
      <c r="AF10" s="7"/>
      <c r="AG10" s="7"/>
      <c r="AH10" s="7"/>
      <c r="AI10" s="7">
        <v>429328</v>
      </c>
    </row>
    <row r="11" spans="1:35" x14ac:dyDescent="0.2">
      <c r="A11" s="5">
        <v>2020</v>
      </c>
      <c r="B11" s="2" t="s">
        <v>699</v>
      </c>
      <c r="C11" s="2" t="s">
        <v>709</v>
      </c>
      <c r="D11" s="2" t="s">
        <v>642</v>
      </c>
      <c r="H11" s="2">
        <v>872491</v>
      </c>
      <c r="I11" s="2">
        <v>379392302</v>
      </c>
      <c r="K11" s="2">
        <v>87786467</v>
      </c>
      <c r="L11" s="2">
        <v>2289009</v>
      </c>
      <c r="M11" s="2">
        <v>3511124</v>
      </c>
      <c r="O11" s="2">
        <v>1177</v>
      </c>
      <c r="P11" s="2">
        <v>2768</v>
      </c>
      <c r="Q11" s="2">
        <v>1418361</v>
      </c>
      <c r="R11" s="2">
        <v>105856</v>
      </c>
      <c r="S11" s="7">
        <v>63.53</v>
      </c>
      <c r="AB11" s="7"/>
      <c r="AC11" s="7"/>
      <c r="AD11" s="7"/>
      <c r="AE11" s="7"/>
      <c r="AF11" s="7"/>
      <c r="AG11" s="7"/>
      <c r="AH11" s="7"/>
      <c r="AI11" s="7">
        <v>111959</v>
      </c>
    </row>
    <row r="12" spans="1:35" x14ac:dyDescent="0.2">
      <c r="A12" s="5">
        <v>2020</v>
      </c>
      <c r="B12" s="2" t="s">
        <v>699</v>
      </c>
      <c r="C12" s="2" t="s">
        <v>710</v>
      </c>
      <c r="D12" s="2" t="s">
        <v>642</v>
      </c>
      <c r="H12" s="2">
        <v>1413635</v>
      </c>
      <c r="I12" s="2">
        <v>605609005</v>
      </c>
      <c r="J12" s="2">
        <v>32309800</v>
      </c>
      <c r="K12" s="2">
        <v>129356588</v>
      </c>
      <c r="L12" s="2">
        <v>3762093</v>
      </c>
      <c r="M12" s="2">
        <v>4866331</v>
      </c>
      <c r="O12" s="2">
        <v>717088</v>
      </c>
      <c r="P12" s="2">
        <v>2627</v>
      </c>
      <c r="Q12" s="2">
        <v>1418361</v>
      </c>
      <c r="R12" s="2">
        <v>105856</v>
      </c>
      <c r="S12" s="7">
        <v>65.52</v>
      </c>
      <c r="AB12" s="7"/>
      <c r="AC12" s="7"/>
      <c r="AD12" s="7"/>
      <c r="AE12" s="7"/>
      <c r="AF12" s="7"/>
      <c r="AG12" s="7"/>
      <c r="AH12" s="7"/>
      <c r="AI12" s="7">
        <v>178606</v>
      </c>
    </row>
    <row r="13" spans="1:35" x14ac:dyDescent="0.2">
      <c r="A13" s="5">
        <v>2020</v>
      </c>
      <c r="B13" s="2" t="s">
        <v>699</v>
      </c>
      <c r="C13" s="2" t="s">
        <v>711</v>
      </c>
      <c r="D13" s="2" t="s">
        <v>642</v>
      </c>
      <c r="H13" s="2">
        <v>2053474</v>
      </c>
      <c r="I13" s="2">
        <v>716929579</v>
      </c>
      <c r="K13" s="2">
        <v>289840128</v>
      </c>
      <c r="L13" s="2">
        <v>3024105</v>
      </c>
      <c r="M13" s="2">
        <v>4373571</v>
      </c>
      <c r="O13" s="2">
        <v>1421186</v>
      </c>
      <c r="P13" s="2">
        <v>4454</v>
      </c>
      <c r="Q13" s="2">
        <v>1418361</v>
      </c>
      <c r="R13" s="2">
        <v>105856</v>
      </c>
      <c r="S13" s="7">
        <v>62.15</v>
      </c>
      <c r="AB13" s="7"/>
      <c r="AC13" s="7"/>
      <c r="AD13" s="7"/>
      <c r="AE13" s="7"/>
      <c r="AF13" s="7"/>
      <c r="AG13" s="7"/>
      <c r="AH13" s="7"/>
      <c r="AI13" s="7">
        <v>135522</v>
      </c>
    </row>
    <row r="14" spans="1:35" x14ac:dyDescent="0.2">
      <c r="A14" s="5">
        <v>2020</v>
      </c>
      <c r="B14" s="2" t="s">
        <v>699</v>
      </c>
      <c r="C14" s="2" t="s">
        <v>712</v>
      </c>
      <c r="D14" s="2" t="s">
        <v>642</v>
      </c>
      <c r="H14" s="2">
        <v>1648064</v>
      </c>
      <c r="I14" s="2">
        <v>565758346</v>
      </c>
      <c r="K14" s="2">
        <v>163541992</v>
      </c>
      <c r="L14" s="2">
        <v>2661405</v>
      </c>
      <c r="M14" s="2">
        <v>3944794</v>
      </c>
      <c r="O14" s="2">
        <v>604457</v>
      </c>
      <c r="P14" s="2">
        <v>2627</v>
      </c>
      <c r="Q14" s="2">
        <v>1418361</v>
      </c>
      <c r="R14" s="2">
        <v>105856</v>
      </c>
      <c r="S14" s="7">
        <v>63.53</v>
      </c>
      <c r="AB14" s="7"/>
      <c r="AC14" s="7"/>
      <c r="AD14" s="7"/>
      <c r="AE14" s="7"/>
      <c r="AF14" s="7"/>
      <c r="AG14" s="7"/>
      <c r="AH14" s="7"/>
      <c r="AI14" s="7">
        <v>106477</v>
      </c>
    </row>
    <row r="15" spans="1:35" x14ac:dyDescent="0.2">
      <c r="A15" s="5">
        <v>2020</v>
      </c>
      <c r="B15" s="2" t="s">
        <v>699</v>
      </c>
      <c r="C15" s="2" t="s">
        <v>499</v>
      </c>
      <c r="D15" s="2" t="s">
        <v>642</v>
      </c>
      <c r="H15" s="2">
        <v>1516964</v>
      </c>
      <c r="I15" s="2">
        <v>623856772</v>
      </c>
      <c r="L15" s="2">
        <v>20962330</v>
      </c>
      <c r="M15" s="2">
        <v>3659691</v>
      </c>
      <c r="O15" s="2">
        <v>1177</v>
      </c>
      <c r="P15" s="2">
        <v>2627</v>
      </c>
      <c r="Q15" s="2">
        <v>1418361</v>
      </c>
      <c r="R15" s="2">
        <v>105856</v>
      </c>
      <c r="S15" s="7">
        <v>79.709999999999994</v>
      </c>
      <c r="AB15" s="7"/>
      <c r="AC15" s="7"/>
      <c r="AD15" s="7"/>
      <c r="AE15" s="7"/>
      <c r="AF15" s="7"/>
      <c r="AG15" s="7"/>
      <c r="AH15" s="7"/>
      <c r="AI15" s="7">
        <v>106477</v>
      </c>
    </row>
    <row r="16" spans="1:35" x14ac:dyDescent="0.2">
      <c r="A16" s="5">
        <v>2020</v>
      </c>
      <c r="B16" s="2" t="s">
        <v>699</v>
      </c>
      <c r="C16" s="2" t="s">
        <v>713</v>
      </c>
      <c r="D16" s="2" t="s">
        <v>642</v>
      </c>
      <c r="H16" s="2">
        <v>1571460</v>
      </c>
      <c r="I16" s="2">
        <v>424607949</v>
      </c>
      <c r="K16" s="2">
        <v>106362083</v>
      </c>
      <c r="L16" s="2">
        <v>2085993</v>
      </c>
      <c r="M16" s="2">
        <v>3833163</v>
      </c>
      <c r="O16" s="2">
        <v>1177</v>
      </c>
      <c r="P16" s="2">
        <v>2627</v>
      </c>
      <c r="Q16" s="2">
        <v>1418361</v>
      </c>
      <c r="R16" s="2">
        <v>105856</v>
      </c>
      <c r="S16" s="7">
        <v>62.39</v>
      </c>
      <c r="AB16" s="7"/>
      <c r="AC16" s="7"/>
      <c r="AD16" s="7"/>
      <c r="AE16" s="7"/>
      <c r="AF16" s="7"/>
      <c r="AG16" s="7"/>
      <c r="AH16" s="7"/>
      <c r="AI16" s="7">
        <v>128501</v>
      </c>
    </row>
    <row r="17" spans="1:35" x14ac:dyDescent="0.2">
      <c r="A17" s="5">
        <v>2020</v>
      </c>
      <c r="B17" s="2" t="s">
        <v>698</v>
      </c>
      <c r="C17" s="2" t="s">
        <v>714</v>
      </c>
      <c r="D17" s="2" t="s">
        <v>642</v>
      </c>
      <c r="H17" s="2">
        <v>1354935</v>
      </c>
      <c r="I17" s="2">
        <v>502486188</v>
      </c>
      <c r="J17" s="2">
        <v>50985991</v>
      </c>
      <c r="K17" s="2">
        <v>149502115</v>
      </c>
      <c r="L17" s="2">
        <v>2645847</v>
      </c>
      <c r="M17" s="2">
        <v>3961990</v>
      </c>
      <c r="O17" s="2">
        <v>1177</v>
      </c>
      <c r="P17" s="2">
        <v>2627</v>
      </c>
      <c r="Q17" s="2">
        <v>1418361</v>
      </c>
      <c r="R17" s="2">
        <v>105856</v>
      </c>
      <c r="S17" s="7">
        <v>63.89</v>
      </c>
      <c r="AB17" s="7"/>
      <c r="AC17" s="7"/>
      <c r="AD17" s="7"/>
      <c r="AE17" s="7"/>
      <c r="AF17" s="7"/>
      <c r="AG17" s="7"/>
      <c r="AH17" s="7"/>
      <c r="AI17" s="7">
        <v>215825</v>
      </c>
    </row>
    <row r="18" spans="1:35" x14ac:dyDescent="0.2">
      <c r="A18" s="5">
        <v>2020</v>
      </c>
      <c r="B18" s="2" t="s">
        <v>698</v>
      </c>
      <c r="C18" s="2" t="s">
        <v>715</v>
      </c>
      <c r="D18" s="2" t="s">
        <v>642</v>
      </c>
      <c r="H18" s="2">
        <v>1130284</v>
      </c>
      <c r="I18" s="2">
        <v>414631577</v>
      </c>
      <c r="K18" s="2">
        <v>89154916</v>
      </c>
      <c r="L18" s="2">
        <v>2012819</v>
      </c>
      <c r="M18" s="2">
        <v>3678664</v>
      </c>
      <c r="O18" s="2">
        <v>6048</v>
      </c>
      <c r="P18" s="2">
        <v>2627</v>
      </c>
      <c r="Q18" s="2">
        <v>1418361</v>
      </c>
      <c r="R18" s="2">
        <v>105856</v>
      </c>
      <c r="S18" s="7">
        <v>65.81</v>
      </c>
      <c r="AB18" s="7"/>
      <c r="AC18" s="7"/>
      <c r="AD18" s="7"/>
      <c r="AE18" s="7"/>
      <c r="AF18" s="7"/>
      <c r="AG18" s="7"/>
      <c r="AH18" s="7"/>
      <c r="AI18" s="7">
        <v>440196</v>
      </c>
    </row>
    <row r="19" spans="1:35" x14ac:dyDescent="0.2">
      <c r="A19" s="5">
        <v>2020</v>
      </c>
      <c r="B19" s="2" t="s">
        <v>699</v>
      </c>
      <c r="C19" s="2" t="s">
        <v>716</v>
      </c>
      <c r="D19" s="2" t="s">
        <v>642</v>
      </c>
      <c r="H19" s="2">
        <v>1513128</v>
      </c>
      <c r="I19" s="2">
        <v>462481864</v>
      </c>
      <c r="K19" s="2">
        <v>239592238</v>
      </c>
      <c r="L19" s="2">
        <v>2129447</v>
      </c>
      <c r="M19" s="2">
        <v>3877242</v>
      </c>
      <c r="O19" s="2">
        <v>1177</v>
      </c>
      <c r="P19" s="2">
        <v>2627</v>
      </c>
      <c r="Q19" s="2">
        <v>1418361</v>
      </c>
      <c r="R19" s="2">
        <v>105856</v>
      </c>
      <c r="S19" s="7">
        <v>62.28</v>
      </c>
      <c r="AB19" s="7"/>
      <c r="AC19" s="7"/>
      <c r="AD19" s="7"/>
      <c r="AE19" s="7"/>
      <c r="AF19" s="7"/>
      <c r="AG19" s="7"/>
      <c r="AH19" s="7"/>
      <c r="AI19" s="7">
        <v>425675</v>
      </c>
    </row>
    <row r="20" spans="1:35" x14ac:dyDescent="0.2">
      <c r="A20" s="5">
        <v>2020</v>
      </c>
      <c r="B20" s="2" t="s">
        <v>699</v>
      </c>
      <c r="C20" s="2" t="s">
        <v>717</v>
      </c>
      <c r="D20" s="2" t="s">
        <v>642</v>
      </c>
      <c r="H20" s="2">
        <v>866490</v>
      </c>
      <c r="I20" s="2">
        <v>333876062</v>
      </c>
      <c r="K20" s="2">
        <v>72220579</v>
      </c>
      <c r="L20" s="2">
        <v>1547186</v>
      </c>
      <c r="M20" s="2">
        <v>3652889</v>
      </c>
      <c r="O20" s="2">
        <v>1177</v>
      </c>
      <c r="P20" s="2">
        <v>2627</v>
      </c>
      <c r="Q20" s="2">
        <v>1418361</v>
      </c>
      <c r="R20" s="2">
        <v>105856</v>
      </c>
      <c r="S20" s="7">
        <v>61.53</v>
      </c>
      <c r="AB20" s="7"/>
      <c r="AC20" s="7"/>
      <c r="AD20" s="7"/>
      <c r="AE20" s="7"/>
      <c r="AF20" s="7"/>
      <c r="AG20" s="7"/>
      <c r="AH20" s="7"/>
      <c r="AI20" s="7">
        <v>106477</v>
      </c>
    </row>
    <row r="21" spans="1:35" x14ac:dyDescent="0.2">
      <c r="A21" s="5">
        <v>2020</v>
      </c>
      <c r="B21" s="2" t="s">
        <v>698</v>
      </c>
      <c r="C21" s="2" t="s">
        <v>718</v>
      </c>
      <c r="D21" s="2" t="s">
        <v>642</v>
      </c>
      <c r="H21" s="2">
        <v>1360964</v>
      </c>
      <c r="I21" s="2">
        <v>491172097</v>
      </c>
      <c r="J21" s="2">
        <v>8667246</v>
      </c>
      <c r="K21" s="2">
        <v>196297095</v>
      </c>
      <c r="L21" s="2">
        <v>1848880</v>
      </c>
      <c r="M21" s="2">
        <v>3817997</v>
      </c>
      <c r="O21" s="2">
        <v>37040</v>
      </c>
      <c r="P21" s="2">
        <v>2627</v>
      </c>
      <c r="Q21" s="2">
        <v>1418361</v>
      </c>
      <c r="R21" s="2">
        <v>105856</v>
      </c>
      <c r="S21" s="7">
        <v>60.85</v>
      </c>
      <c r="AB21" s="7"/>
      <c r="AC21" s="7"/>
      <c r="AD21" s="7"/>
      <c r="AE21" s="7"/>
      <c r="AF21" s="7"/>
      <c r="AG21" s="7"/>
      <c r="AH21" s="7"/>
      <c r="AI21" s="7">
        <v>173606</v>
      </c>
    </row>
    <row r="22" spans="1:35" x14ac:dyDescent="0.2">
      <c r="A22" s="5">
        <v>2020</v>
      </c>
      <c r="B22" s="2" t="s">
        <v>699</v>
      </c>
      <c r="C22" s="2" t="s">
        <v>719</v>
      </c>
      <c r="D22" s="2" t="s">
        <v>642</v>
      </c>
      <c r="H22" s="2">
        <v>1231330</v>
      </c>
      <c r="I22" s="2">
        <v>341460889</v>
      </c>
      <c r="K22" s="2">
        <v>84566861</v>
      </c>
      <c r="L22" s="2">
        <v>1573932</v>
      </c>
      <c r="M22" s="2">
        <v>3330272</v>
      </c>
      <c r="O22" s="2">
        <v>1177</v>
      </c>
      <c r="P22" s="2">
        <v>2627</v>
      </c>
      <c r="Q22" s="2">
        <v>1418361</v>
      </c>
      <c r="R22" s="2">
        <v>105856</v>
      </c>
      <c r="S22" s="7">
        <v>57.02</v>
      </c>
      <c r="AB22" s="7"/>
      <c r="AC22" s="7"/>
      <c r="AD22" s="7"/>
      <c r="AE22" s="7"/>
      <c r="AF22" s="7"/>
      <c r="AG22" s="7"/>
      <c r="AH22" s="7"/>
      <c r="AI22" s="7">
        <v>124750</v>
      </c>
    </row>
    <row r="23" spans="1:35" x14ac:dyDescent="0.2">
      <c r="A23" s="5">
        <v>2020</v>
      </c>
      <c r="B23" s="2" t="s">
        <v>699</v>
      </c>
      <c r="C23" s="2" t="s">
        <v>720</v>
      </c>
      <c r="D23" s="2" t="s">
        <v>642</v>
      </c>
      <c r="H23" s="2">
        <v>1391359</v>
      </c>
      <c r="I23" s="2">
        <v>430115689</v>
      </c>
      <c r="K23" s="2">
        <v>112668518</v>
      </c>
      <c r="L23" s="2">
        <v>1836249</v>
      </c>
      <c r="M23" s="2">
        <v>3268569</v>
      </c>
      <c r="O23" s="2">
        <v>1177</v>
      </c>
      <c r="P23" s="2">
        <v>1803</v>
      </c>
      <c r="Q23" s="2">
        <v>1321018</v>
      </c>
      <c r="R23" s="2">
        <v>105856</v>
      </c>
      <c r="S23" s="7">
        <v>60.21</v>
      </c>
      <c r="AB23" s="7"/>
      <c r="AC23" s="7"/>
      <c r="AD23" s="7"/>
      <c r="AE23" s="7"/>
      <c r="AF23" s="7"/>
      <c r="AG23" s="7"/>
      <c r="AH23" s="7"/>
      <c r="AI23" s="7">
        <v>182454</v>
      </c>
    </row>
    <row r="24" spans="1:35" x14ac:dyDescent="0.2">
      <c r="A24" s="5">
        <v>2020</v>
      </c>
      <c r="B24" s="2" t="s">
        <v>698</v>
      </c>
      <c r="C24" s="2" t="s">
        <v>700</v>
      </c>
      <c r="D24" s="2" t="s">
        <v>649</v>
      </c>
      <c r="E24" s="2">
        <v>21052957</v>
      </c>
      <c r="F24" s="2">
        <v>0</v>
      </c>
      <c r="G24" s="2">
        <v>1510000</v>
      </c>
      <c r="H24" s="2">
        <v>33452480</v>
      </c>
      <c r="S24" s="2"/>
      <c r="T24" s="2"/>
      <c r="U24" s="7">
        <v>12.23</v>
      </c>
      <c r="V24" s="7">
        <v>8.41</v>
      </c>
      <c r="AB24" s="7">
        <v>39.51</v>
      </c>
      <c r="AC24" s="7">
        <v>100.77</v>
      </c>
      <c r="AD24" s="7">
        <v>109.08</v>
      </c>
      <c r="AE24" s="7">
        <v>89.34</v>
      </c>
      <c r="AF24" s="7">
        <v>87.63</v>
      </c>
      <c r="AG24" s="7">
        <v>73.41</v>
      </c>
      <c r="AH24" s="7">
        <v>56.25</v>
      </c>
      <c r="AI24" s="7"/>
    </row>
    <row r="25" spans="1:35" x14ac:dyDescent="0.2">
      <c r="A25" s="5">
        <v>2020</v>
      </c>
      <c r="B25" s="2" t="s">
        <v>699</v>
      </c>
      <c r="C25" s="2" t="s">
        <v>701</v>
      </c>
      <c r="D25" s="2" t="s">
        <v>649</v>
      </c>
      <c r="E25" s="2">
        <v>20170884</v>
      </c>
      <c r="F25" s="2">
        <v>0</v>
      </c>
      <c r="G25" s="2">
        <v>994486</v>
      </c>
      <c r="H25" s="2">
        <v>40989638</v>
      </c>
      <c r="S25" s="2"/>
      <c r="T25" s="2"/>
      <c r="U25" s="7">
        <v>12.27</v>
      </c>
      <c r="V25" s="7">
        <v>7.35</v>
      </c>
      <c r="AB25" s="7">
        <v>18.11</v>
      </c>
      <c r="AC25" s="7">
        <v>94.96</v>
      </c>
      <c r="AD25" s="7">
        <v>100.62</v>
      </c>
      <c r="AE25" s="7">
        <v>125.46</v>
      </c>
      <c r="AF25" s="7">
        <v>78.5</v>
      </c>
      <c r="AG25" s="7">
        <v>65.63</v>
      </c>
      <c r="AH25" s="7">
        <v>83.94</v>
      </c>
      <c r="AI25" s="7"/>
    </row>
    <row r="26" spans="1:35" x14ac:dyDescent="0.2">
      <c r="A26" s="5">
        <v>2020</v>
      </c>
      <c r="B26" s="2" t="s">
        <v>698</v>
      </c>
      <c r="C26" s="2" t="s">
        <v>702</v>
      </c>
      <c r="D26" s="2" t="s">
        <v>649</v>
      </c>
      <c r="E26" s="2">
        <v>32132128</v>
      </c>
      <c r="F26" s="2">
        <v>0</v>
      </c>
      <c r="G26" s="2">
        <v>2150592</v>
      </c>
      <c r="H26" s="2">
        <v>57146209</v>
      </c>
      <c r="S26" s="2"/>
      <c r="T26" s="2"/>
      <c r="U26" s="7">
        <v>13.78</v>
      </c>
      <c r="V26" s="7">
        <v>7.81</v>
      </c>
      <c r="AB26" s="7">
        <v>32.65</v>
      </c>
      <c r="AC26" s="7">
        <v>101.64</v>
      </c>
      <c r="AD26" s="7">
        <v>107.27</v>
      </c>
      <c r="AE26" s="7">
        <v>106.4</v>
      </c>
      <c r="AF26" s="7">
        <v>87.57</v>
      </c>
      <c r="AG26" s="7">
        <v>80.680000000000007</v>
      </c>
      <c r="AH26" s="7">
        <v>74.349999999999994</v>
      </c>
      <c r="AI26" s="7"/>
    </row>
    <row r="27" spans="1:35" x14ac:dyDescent="0.2">
      <c r="A27" s="5">
        <v>2020</v>
      </c>
      <c r="B27" s="2" t="s">
        <v>698</v>
      </c>
      <c r="C27" s="2" t="s">
        <v>703</v>
      </c>
      <c r="D27" s="2" t="s">
        <v>649</v>
      </c>
      <c r="E27" s="2">
        <v>30559517</v>
      </c>
      <c r="F27" s="2">
        <v>0</v>
      </c>
      <c r="G27" s="2">
        <v>0</v>
      </c>
      <c r="H27" s="2">
        <v>54063653</v>
      </c>
      <c r="S27" s="2"/>
      <c r="T27" s="2"/>
      <c r="U27" s="7">
        <v>12.91</v>
      </c>
      <c r="V27" s="7">
        <v>7.71</v>
      </c>
      <c r="AB27" s="7">
        <v>50.21</v>
      </c>
      <c r="AC27" s="7">
        <v>98.76</v>
      </c>
      <c r="AD27" s="7">
        <v>103.41</v>
      </c>
      <c r="AE27" s="7">
        <v>85.29</v>
      </c>
      <c r="AF27" s="7">
        <v>86.22</v>
      </c>
      <c r="AG27" s="7">
        <v>75.38</v>
      </c>
      <c r="AH27" s="7">
        <v>60.7</v>
      </c>
      <c r="AI27" s="7"/>
    </row>
    <row r="28" spans="1:35" x14ac:dyDescent="0.2">
      <c r="A28" s="5">
        <v>2020</v>
      </c>
      <c r="B28" s="2" t="s">
        <v>699</v>
      </c>
      <c r="C28" s="2" t="s">
        <v>704</v>
      </c>
      <c r="D28" s="2" t="s">
        <v>649</v>
      </c>
      <c r="E28" s="2">
        <v>15544060</v>
      </c>
      <c r="F28" s="2">
        <v>0</v>
      </c>
      <c r="G28" s="2">
        <v>1764480</v>
      </c>
      <c r="H28" s="2">
        <v>86521759</v>
      </c>
      <c r="S28" s="2"/>
      <c r="T28" s="2"/>
      <c r="U28" s="7">
        <v>13.85</v>
      </c>
      <c r="V28" s="7">
        <v>7.38</v>
      </c>
      <c r="AB28" s="7">
        <v>40.229999999999997</v>
      </c>
      <c r="AC28" s="7">
        <v>103.3</v>
      </c>
      <c r="AD28" s="7">
        <v>99.31</v>
      </c>
      <c r="AE28" s="7">
        <v>105.53</v>
      </c>
      <c r="AF28" s="7">
        <v>88.21</v>
      </c>
      <c r="AG28" s="7">
        <v>68.87</v>
      </c>
      <c r="AH28" s="7">
        <v>71.97</v>
      </c>
      <c r="AI28" s="7"/>
    </row>
    <row r="29" spans="1:35" x14ac:dyDescent="0.2">
      <c r="A29" s="5">
        <v>2020</v>
      </c>
      <c r="B29" s="2" t="s">
        <v>698</v>
      </c>
      <c r="C29" s="2" t="s">
        <v>705</v>
      </c>
      <c r="D29" s="2" t="s">
        <v>649</v>
      </c>
      <c r="E29" s="2">
        <v>24347984</v>
      </c>
      <c r="F29" s="2">
        <v>0</v>
      </c>
      <c r="G29" s="2">
        <v>1359900</v>
      </c>
      <c r="H29" s="2">
        <v>27084550</v>
      </c>
      <c r="S29" s="2"/>
      <c r="T29" s="2"/>
      <c r="U29" s="7">
        <v>12.42</v>
      </c>
      <c r="V29" s="7">
        <v>8.2200000000000006</v>
      </c>
      <c r="AB29" s="7">
        <v>27.84</v>
      </c>
      <c r="AC29" s="7">
        <v>98.99</v>
      </c>
      <c r="AD29" s="7">
        <v>101.64</v>
      </c>
      <c r="AE29" s="7">
        <v>103.84</v>
      </c>
      <c r="AF29" s="7">
        <v>87.28</v>
      </c>
      <c r="AG29" s="7">
        <v>75.39</v>
      </c>
      <c r="AH29" s="7">
        <v>71.849999999999994</v>
      </c>
      <c r="AI29" s="7"/>
    </row>
    <row r="30" spans="1:35" x14ac:dyDescent="0.2">
      <c r="A30" s="5">
        <v>2020</v>
      </c>
      <c r="B30" s="2" t="s">
        <v>698</v>
      </c>
      <c r="C30" s="2" t="s">
        <v>706</v>
      </c>
      <c r="D30" s="2" t="s">
        <v>649</v>
      </c>
      <c r="E30" s="2">
        <v>13295780</v>
      </c>
      <c r="F30" s="2">
        <v>0</v>
      </c>
      <c r="G30" s="2">
        <v>1202000</v>
      </c>
      <c r="H30" s="2">
        <v>67402263</v>
      </c>
      <c r="S30" s="2"/>
      <c r="T30" s="2"/>
      <c r="U30" s="7">
        <v>13.41</v>
      </c>
      <c r="V30" s="7">
        <v>7.37</v>
      </c>
      <c r="AB30" s="7">
        <v>30.25</v>
      </c>
      <c r="AC30" s="7">
        <v>103.89</v>
      </c>
      <c r="AD30" s="7">
        <v>108.94</v>
      </c>
      <c r="AE30" s="7">
        <v>113.52</v>
      </c>
      <c r="AF30" s="7">
        <v>87.66</v>
      </c>
      <c r="AG30" s="7">
        <v>77.45</v>
      </c>
      <c r="AH30" s="7">
        <v>81.069999999999993</v>
      </c>
      <c r="AI30" s="7"/>
    </row>
    <row r="31" spans="1:35" x14ac:dyDescent="0.2">
      <c r="A31" s="5">
        <v>2020</v>
      </c>
      <c r="B31" s="2" t="s">
        <v>698</v>
      </c>
      <c r="C31" s="2" t="s">
        <v>707</v>
      </c>
      <c r="D31" s="2" t="s">
        <v>649</v>
      </c>
      <c r="E31" s="2">
        <v>13644298</v>
      </c>
      <c r="F31" s="2">
        <v>0</v>
      </c>
      <c r="G31" s="2">
        <v>0</v>
      </c>
      <c r="H31" s="2">
        <v>34233712</v>
      </c>
      <c r="S31" s="2"/>
      <c r="T31" s="2"/>
      <c r="U31" s="7">
        <v>12.7</v>
      </c>
      <c r="V31" s="7">
        <v>8.52</v>
      </c>
      <c r="AB31" s="7">
        <v>17.16</v>
      </c>
      <c r="AC31" s="7">
        <v>90.62</v>
      </c>
      <c r="AD31" s="7">
        <v>105.5</v>
      </c>
      <c r="AE31" s="7">
        <v>115.44</v>
      </c>
      <c r="AF31" s="7">
        <v>81.17</v>
      </c>
      <c r="AG31" s="7">
        <v>81.48</v>
      </c>
      <c r="AH31" s="7">
        <v>87.29</v>
      </c>
      <c r="AI31" s="7"/>
    </row>
    <row r="32" spans="1:35" x14ac:dyDescent="0.2">
      <c r="A32" s="5">
        <v>2020</v>
      </c>
      <c r="B32" s="2" t="s">
        <v>698</v>
      </c>
      <c r="C32" s="2" t="s">
        <v>708</v>
      </c>
      <c r="D32" s="2" t="s">
        <v>649</v>
      </c>
      <c r="E32" s="2">
        <v>11436850</v>
      </c>
      <c r="F32" s="2">
        <v>0</v>
      </c>
      <c r="G32" s="2">
        <v>0</v>
      </c>
      <c r="H32" s="2">
        <v>62230038</v>
      </c>
      <c r="S32" s="2"/>
      <c r="T32" s="2"/>
      <c r="U32" s="7">
        <v>13.16</v>
      </c>
      <c r="V32" s="7">
        <v>6.94</v>
      </c>
      <c r="AB32" s="7">
        <v>37.409999999999997</v>
      </c>
      <c r="AC32" s="7">
        <v>99.73</v>
      </c>
      <c r="AD32" s="7">
        <v>101.55</v>
      </c>
      <c r="AE32" s="7">
        <v>97.22</v>
      </c>
      <c r="AF32" s="7">
        <v>84.28</v>
      </c>
      <c r="AG32" s="7">
        <v>73.459999999999994</v>
      </c>
      <c r="AH32" s="7">
        <v>68.010000000000005</v>
      </c>
      <c r="AI32" s="7"/>
    </row>
    <row r="33" spans="1:35" x14ac:dyDescent="0.2">
      <c r="A33" s="5">
        <v>2020</v>
      </c>
      <c r="B33" s="2" t="s">
        <v>699</v>
      </c>
      <c r="C33" s="2" t="s">
        <v>709</v>
      </c>
      <c r="D33" s="2" t="s">
        <v>649</v>
      </c>
      <c r="E33" s="2">
        <v>16015546</v>
      </c>
      <c r="F33" s="2">
        <v>0</v>
      </c>
      <c r="G33" s="2">
        <v>2269750</v>
      </c>
      <c r="H33" s="2">
        <v>17235863</v>
      </c>
      <c r="S33" s="2"/>
      <c r="T33" s="2"/>
      <c r="U33" s="7">
        <v>13.11</v>
      </c>
      <c r="V33" s="7">
        <v>6.6</v>
      </c>
      <c r="AB33" s="7">
        <v>18.48</v>
      </c>
      <c r="AC33" s="7">
        <v>100.91</v>
      </c>
      <c r="AD33" s="7">
        <v>105.95</v>
      </c>
      <c r="AE33" s="7">
        <v>106.16</v>
      </c>
      <c r="AF33" s="7">
        <v>82.95</v>
      </c>
      <c r="AG33" s="7">
        <v>72.510000000000005</v>
      </c>
      <c r="AH33" s="7">
        <v>67.97</v>
      </c>
      <c r="AI33" s="7"/>
    </row>
    <row r="34" spans="1:35" x14ac:dyDescent="0.2">
      <c r="A34" s="5">
        <v>2020</v>
      </c>
      <c r="B34" s="2" t="s">
        <v>699</v>
      </c>
      <c r="C34" s="2" t="s">
        <v>710</v>
      </c>
      <c r="D34" s="2" t="s">
        <v>649</v>
      </c>
      <c r="E34" s="2">
        <v>24404844</v>
      </c>
      <c r="F34" s="2">
        <v>0</v>
      </c>
      <c r="G34" s="2">
        <v>1893930</v>
      </c>
      <c r="H34" s="2">
        <v>45150775</v>
      </c>
      <c r="S34" s="2"/>
      <c r="T34" s="2"/>
      <c r="U34" s="7">
        <v>12.82</v>
      </c>
      <c r="V34" s="7">
        <v>7.12</v>
      </c>
      <c r="AB34" s="7">
        <v>20.91</v>
      </c>
      <c r="AC34" s="7">
        <v>103.15</v>
      </c>
      <c r="AD34" s="7">
        <v>108.12</v>
      </c>
      <c r="AE34" s="7">
        <v>97.24</v>
      </c>
      <c r="AF34" s="7">
        <v>87.25</v>
      </c>
      <c r="AG34" s="7">
        <v>73.930000000000007</v>
      </c>
      <c r="AH34" s="7">
        <v>65.34</v>
      </c>
      <c r="AI34" s="7"/>
    </row>
    <row r="35" spans="1:35" x14ac:dyDescent="0.2">
      <c r="A35" s="5">
        <v>2020</v>
      </c>
      <c r="B35" s="2" t="s">
        <v>699</v>
      </c>
      <c r="C35" s="2" t="s">
        <v>711</v>
      </c>
      <c r="D35" s="2" t="s">
        <v>649</v>
      </c>
      <c r="E35" s="2">
        <v>38478016</v>
      </c>
      <c r="F35" s="2">
        <v>0</v>
      </c>
      <c r="G35" s="2">
        <v>3449219</v>
      </c>
      <c r="H35" s="2">
        <v>79453589</v>
      </c>
      <c r="S35" s="2"/>
      <c r="T35" s="2"/>
      <c r="U35" s="7">
        <v>12.57</v>
      </c>
      <c r="V35" s="7">
        <v>6.73</v>
      </c>
      <c r="AB35" s="7">
        <v>18.62</v>
      </c>
      <c r="AC35" s="7">
        <v>108.5</v>
      </c>
      <c r="AD35" s="7">
        <v>100.67</v>
      </c>
      <c r="AE35" s="7">
        <v>84.76</v>
      </c>
      <c r="AF35" s="7">
        <v>93.43</v>
      </c>
      <c r="AG35" s="7">
        <v>70.56</v>
      </c>
      <c r="AH35" s="7">
        <v>58.76</v>
      </c>
      <c r="AI35" s="7"/>
    </row>
    <row r="36" spans="1:35" x14ac:dyDescent="0.2">
      <c r="A36" s="5">
        <v>2020</v>
      </c>
      <c r="B36" s="2" t="s">
        <v>699</v>
      </c>
      <c r="C36" s="2" t="s">
        <v>712</v>
      </c>
      <c r="D36" s="2" t="s">
        <v>649</v>
      </c>
      <c r="E36" s="2">
        <v>13632787</v>
      </c>
      <c r="F36" s="2">
        <v>0</v>
      </c>
      <c r="G36" s="2">
        <v>652374</v>
      </c>
      <c r="H36" s="2">
        <v>54040080</v>
      </c>
      <c r="S36" s="2"/>
      <c r="T36" s="2"/>
      <c r="U36" s="7">
        <v>13.31</v>
      </c>
      <c r="V36" s="7">
        <v>7.81</v>
      </c>
      <c r="AB36" s="7">
        <v>32.57</v>
      </c>
      <c r="AC36" s="7">
        <v>99.22</v>
      </c>
      <c r="AD36" s="7">
        <v>101.27</v>
      </c>
      <c r="AE36" s="7">
        <v>115.52</v>
      </c>
      <c r="AF36" s="7">
        <v>83.66</v>
      </c>
      <c r="AG36" s="7">
        <v>69.239999999999995</v>
      </c>
      <c r="AH36" s="7">
        <v>82.8</v>
      </c>
      <c r="AI36" s="7"/>
    </row>
    <row r="37" spans="1:35" x14ac:dyDescent="0.2">
      <c r="A37" s="5">
        <v>2020</v>
      </c>
      <c r="B37" s="2" t="s">
        <v>699</v>
      </c>
      <c r="C37" s="2" t="s">
        <v>499</v>
      </c>
      <c r="D37" s="2" t="s">
        <v>649</v>
      </c>
      <c r="E37" s="2">
        <v>13816233</v>
      </c>
      <c r="F37" s="2">
        <v>0</v>
      </c>
      <c r="G37" s="2">
        <v>0</v>
      </c>
      <c r="H37" s="2">
        <v>71743611</v>
      </c>
      <c r="S37" s="2"/>
      <c r="T37" s="2"/>
      <c r="U37" s="7">
        <v>16.399999999999999</v>
      </c>
      <c r="V37" s="7">
        <v>11.58</v>
      </c>
      <c r="AB37" s="7">
        <v>37.049999999999997</v>
      </c>
      <c r="AC37" s="7">
        <v>104.16</v>
      </c>
      <c r="AD37" s="7">
        <v>109.22</v>
      </c>
      <c r="AE37" s="7">
        <v>120.03</v>
      </c>
      <c r="AF37" s="7">
        <v>90.37</v>
      </c>
      <c r="AG37" s="7">
        <v>74.58</v>
      </c>
      <c r="AH37" s="7">
        <v>81.319999999999993</v>
      </c>
      <c r="AI37" s="7"/>
    </row>
    <row r="38" spans="1:35" x14ac:dyDescent="0.2">
      <c r="A38" s="5">
        <v>2020</v>
      </c>
      <c r="B38" s="2" t="s">
        <v>699</v>
      </c>
      <c r="C38" s="2" t="s">
        <v>713</v>
      </c>
      <c r="D38" s="2" t="s">
        <v>649</v>
      </c>
      <c r="E38" s="2">
        <v>11466176</v>
      </c>
      <c r="F38" s="2">
        <v>0</v>
      </c>
      <c r="G38" s="2">
        <v>851673</v>
      </c>
      <c r="H38" s="2">
        <v>35625751</v>
      </c>
      <c r="S38" s="2"/>
      <c r="T38" s="2"/>
      <c r="U38" s="7">
        <v>13.18</v>
      </c>
      <c r="V38" s="7">
        <v>7.59</v>
      </c>
      <c r="AB38" s="7">
        <v>26.36</v>
      </c>
      <c r="AC38" s="7">
        <v>99.9</v>
      </c>
      <c r="AD38" s="7">
        <v>107.89</v>
      </c>
      <c r="AE38" s="7">
        <v>98.48</v>
      </c>
      <c r="AF38" s="7">
        <v>86.07</v>
      </c>
      <c r="AG38" s="7">
        <v>74.069999999999993</v>
      </c>
      <c r="AH38" s="7">
        <v>66.56</v>
      </c>
      <c r="AI38" s="7"/>
    </row>
    <row r="39" spans="1:35" x14ac:dyDescent="0.2">
      <c r="A39" s="5">
        <v>2020</v>
      </c>
      <c r="B39" s="2" t="s">
        <v>698</v>
      </c>
      <c r="C39" s="2" t="s">
        <v>714</v>
      </c>
      <c r="D39" s="2" t="s">
        <v>649</v>
      </c>
      <c r="E39" s="2">
        <v>22572147</v>
      </c>
      <c r="F39" s="2">
        <v>0</v>
      </c>
      <c r="G39" s="2">
        <v>1457865</v>
      </c>
      <c r="H39" s="2">
        <v>63959636</v>
      </c>
      <c r="S39" s="2"/>
      <c r="T39" s="2"/>
      <c r="U39" s="7">
        <v>12.28</v>
      </c>
      <c r="V39" s="7">
        <v>7.3</v>
      </c>
      <c r="AB39" s="7">
        <v>15.23</v>
      </c>
      <c r="AC39" s="7">
        <v>99.83</v>
      </c>
      <c r="AD39" s="7">
        <v>105.59</v>
      </c>
      <c r="AE39" s="7">
        <v>80.72</v>
      </c>
      <c r="AF39" s="7">
        <v>84.8</v>
      </c>
      <c r="AG39" s="7">
        <v>77.86</v>
      </c>
      <c r="AH39" s="7">
        <v>59.91</v>
      </c>
      <c r="AI39" s="7"/>
    </row>
    <row r="40" spans="1:35" x14ac:dyDescent="0.2">
      <c r="A40" s="5">
        <v>2020</v>
      </c>
      <c r="B40" s="2" t="s">
        <v>698</v>
      </c>
      <c r="C40" s="2" t="s">
        <v>715</v>
      </c>
      <c r="D40" s="2" t="s">
        <v>649</v>
      </c>
      <c r="E40" s="2">
        <v>18695809</v>
      </c>
      <c r="F40" s="2">
        <v>0</v>
      </c>
      <c r="G40" s="2">
        <v>2373526</v>
      </c>
      <c r="H40" s="2">
        <v>31707437</v>
      </c>
      <c r="S40" s="2"/>
      <c r="T40" s="2"/>
      <c r="U40" s="7">
        <v>12.48</v>
      </c>
      <c r="V40" s="7">
        <v>7.89</v>
      </c>
      <c r="AB40" s="7">
        <v>27.47</v>
      </c>
      <c r="AC40" s="7">
        <v>93.78</v>
      </c>
      <c r="AD40" s="7">
        <v>102.83</v>
      </c>
      <c r="AE40" s="7">
        <v>100.09</v>
      </c>
      <c r="AF40" s="7">
        <v>83.88</v>
      </c>
      <c r="AG40" s="7">
        <v>78.430000000000007</v>
      </c>
      <c r="AH40" s="7">
        <v>73.599999999999994</v>
      </c>
      <c r="AI40" s="7"/>
    </row>
    <row r="41" spans="1:35" x14ac:dyDescent="0.2">
      <c r="A41" s="5">
        <v>2020</v>
      </c>
      <c r="B41" s="2" t="s">
        <v>699</v>
      </c>
      <c r="C41" s="2" t="s">
        <v>716</v>
      </c>
      <c r="D41" s="2" t="s">
        <v>649</v>
      </c>
      <c r="E41" s="2">
        <v>37583734</v>
      </c>
      <c r="F41" s="2">
        <v>0</v>
      </c>
      <c r="G41" s="2">
        <v>2613808</v>
      </c>
      <c r="H41" s="2">
        <v>44972007</v>
      </c>
      <c r="S41" s="2"/>
      <c r="T41" s="2"/>
      <c r="U41" s="7">
        <v>13.06</v>
      </c>
      <c r="V41" s="7">
        <v>6.34</v>
      </c>
      <c r="AB41" s="7">
        <v>31.63</v>
      </c>
      <c r="AC41" s="7">
        <v>109.86</v>
      </c>
      <c r="AD41" s="7">
        <v>103.73</v>
      </c>
      <c r="AE41" s="7">
        <v>102.54</v>
      </c>
      <c r="AF41" s="7">
        <v>83.67</v>
      </c>
      <c r="AG41" s="7">
        <v>65.040000000000006</v>
      </c>
      <c r="AH41" s="7">
        <v>64.2</v>
      </c>
      <c r="AI41" s="7"/>
    </row>
    <row r="42" spans="1:35" x14ac:dyDescent="0.2">
      <c r="A42" s="5">
        <v>2020</v>
      </c>
      <c r="B42" s="2" t="s">
        <v>699</v>
      </c>
      <c r="C42" s="2" t="s">
        <v>717</v>
      </c>
      <c r="D42" s="2" t="s">
        <v>649</v>
      </c>
      <c r="E42" s="2">
        <v>20408504</v>
      </c>
      <c r="F42" s="2">
        <v>0</v>
      </c>
      <c r="G42" s="2">
        <v>3030000</v>
      </c>
      <c r="H42" s="2">
        <v>12483505</v>
      </c>
      <c r="S42" s="2"/>
      <c r="T42" s="2"/>
      <c r="U42" s="7">
        <v>12.96</v>
      </c>
      <c r="V42" s="7">
        <v>6.25</v>
      </c>
      <c r="AB42" s="7">
        <v>28.26</v>
      </c>
      <c r="AC42" s="7">
        <v>102.32</v>
      </c>
      <c r="AD42" s="7">
        <v>108.1</v>
      </c>
      <c r="AE42" s="7">
        <v>109.85</v>
      </c>
      <c r="AF42" s="7">
        <v>84.27</v>
      </c>
      <c r="AG42" s="7">
        <v>73.34</v>
      </c>
      <c r="AH42" s="7">
        <v>77.459999999999994</v>
      </c>
      <c r="AI42" s="7"/>
    </row>
    <row r="43" spans="1:35" x14ac:dyDescent="0.2">
      <c r="A43" s="5">
        <v>2020</v>
      </c>
      <c r="B43" s="2" t="s">
        <v>698</v>
      </c>
      <c r="C43" s="2" t="s">
        <v>718</v>
      </c>
      <c r="D43" s="2" t="s">
        <v>649</v>
      </c>
      <c r="E43" s="2">
        <v>26178573</v>
      </c>
      <c r="F43" s="2">
        <v>0</v>
      </c>
      <c r="G43" s="2">
        <v>940516</v>
      </c>
      <c r="H43" s="2">
        <v>61372487</v>
      </c>
      <c r="S43" s="2"/>
      <c r="T43" s="2"/>
      <c r="U43" s="7">
        <v>12.7</v>
      </c>
      <c r="V43" s="7">
        <v>7.08</v>
      </c>
      <c r="AB43" s="7">
        <v>17.170000000000002</v>
      </c>
      <c r="AC43" s="7">
        <v>102.9</v>
      </c>
      <c r="AD43" s="7">
        <v>108.76</v>
      </c>
      <c r="AE43" s="7">
        <v>105.14</v>
      </c>
      <c r="AF43" s="7">
        <v>87.93</v>
      </c>
      <c r="AG43" s="7">
        <v>79.91</v>
      </c>
      <c r="AH43" s="7">
        <v>75.89</v>
      </c>
      <c r="AI43" s="7"/>
    </row>
    <row r="44" spans="1:35" x14ac:dyDescent="0.2">
      <c r="A44" s="5">
        <v>2020</v>
      </c>
      <c r="B44" s="2" t="s">
        <v>699</v>
      </c>
      <c r="C44" s="2" t="s">
        <v>719</v>
      </c>
      <c r="D44" s="2" t="s">
        <v>649</v>
      </c>
      <c r="E44" s="2">
        <v>11597843</v>
      </c>
      <c r="F44" s="2">
        <v>0</v>
      </c>
      <c r="G44" s="2">
        <v>1001862</v>
      </c>
      <c r="H44" s="2">
        <v>36081616</v>
      </c>
      <c r="S44" s="2"/>
      <c r="T44" s="2"/>
      <c r="U44" s="7">
        <v>13.14</v>
      </c>
      <c r="V44" s="7">
        <v>6.65</v>
      </c>
      <c r="AB44" s="7">
        <v>66.739999999999995</v>
      </c>
      <c r="AC44" s="7">
        <v>98.72</v>
      </c>
      <c r="AD44" s="7">
        <v>105.8</v>
      </c>
      <c r="AE44" s="7">
        <v>109.56</v>
      </c>
      <c r="AF44" s="7">
        <v>85.16</v>
      </c>
      <c r="AG44" s="7">
        <v>72.83</v>
      </c>
      <c r="AH44" s="7">
        <v>72.41</v>
      </c>
      <c r="AI44" s="7"/>
    </row>
    <row r="45" spans="1:35" x14ac:dyDescent="0.2">
      <c r="A45" s="5">
        <v>2020</v>
      </c>
      <c r="B45" s="2" t="s">
        <v>699</v>
      </c>
      <c r="C45" s="2" t="s">
        <v>720</v>
      </c>
      <c r="D45" s="2" t="s">
        <v>649</v>
      </c>
      <c r="E45" s="2">
        <v>12291281</v>
      </c>
      <c r="F45" s="2">
        <v>0</v>
      </c>
      <c r="G45" s="2">
        <v>3249000</v>
      </c>
      <c r="H45" s="2">
        <v>35059841</v>
      </c>
      <c r="S45" s="2"/>
      <c r="T45" s="2"/>
      <c r="U45" s="7">
        <v>12.78</v>
      </c>
      <c r="V45" s="7">
        <v>6.87</v>
      </c>
      <c r="AB45" s="7">
        <v>84.32</v>
      </c>
      <c r="AC45" s="7">
        <v>105.34</v>
      </c>
      <c r="AD45" s="7">
        <v>93.63</v>
      </c>
      <c r="AE45" s="7">
        <v>65.010000000000005</v>
      </c>
      <c r="AF45" s="7">
        <v>86.24</v>
      </c>
      <c r="AG45" s="7">
        <v>63.72</v>
      </c>
      <c r="AH45" s="7">
        <v>44.13</v>
      </c>
      <c r="AI45" s="7"/>
    </row>
    <row r="46" spans="1:35" x14ac:dyDescent="0.2">
      <c r="A46" s="5">
        <v>2020</v>
      </c>
      <c r="B46" s="2" t="s">
        <v>698</v>
      </c>
      <c r="C46" s="2" t="s">
        <v>700</v>
      </c>
      <c r="D46" s="2" t="s">
        <v>650</v>
      </c>
      <c r="E46" s="2">
        <v>20618561</v>
      </c>
      <c r="F46" s="2">
        <v>2820995</v>
      </c>
      <c r="G46" s="2">
        <v>61898306</v>
      </c>
      <c r="H46" s="2">
        <v>40842191</v>
      </c>
      <c r="S46" s="2"/>
      <c r="T46" s="7">
        <v>61.48</v>
      </c>
      <c r="AB46" s="7"/>
      <c r="AC46" s="7"/>
      <c r="AD46" s="7"/>
      <c r="AE46" s="7"/>
      <c r="AF46" s="7"/>
      <c r="AG46" s="7"/>
      <c r="AH46" s="7"/>
      <c r="AI46" s="7"/>
    </row>
    <row r="47" spans="1:35" x14ac:dyDescent="0.2">
      <c r="A47" s="5">
        <v>2020</v>
      </c>
      <c r="B47" s="2" t="s">
        <v>699</v>
      </c>
      <c r="C47" s="2" t="s">
        <v>701</v>
      </c>
      <c r="D47" s="2" t="s">
        <v>650</v>
      </c>
      <c r="E47" s="2">
        <v>7848247</v>
      </c>
      <c r="F47" s="2">
        <v>53777393</v>
      </c>
      <c r="G47" s="2">
        <v>7157163</v>
      </c>
      <c r="H47" s="2">
        <v>30404364</v>
      </c>
      <c r="S47" s="2"/>
      <c r="T47" s="7">
        <v>64.61</v>
      </c>
      <c r="AB47" s="7"/>
      <c r="AC47" s="7"/>
      <c r="AD47" s="7"/>
      <c r="AE47" s="7"/>
      <c r="AF47" s="7"/>
      <c r="AG47" s="7"/>
      <c r="AH47" s="7"/>
      <c r="AI47" s="7"/>
    </row>
    <row r="48" spans="1:35" x14ac:dyDescent="0.2">
      <c r="A48" s="5">
        <v>2020</v>
      </c>
      <c r="B48" s="2" t="s">
        <v>698</v>
      </c>
      <c r="C48" s="2" t="s">
        <v>702</v>
      </c>
      <c r="D48" s="2" t="s">
        <v>650</v>
      </c>
      <c r="E48" s="2">
        <v>14682424</v>
      </c>
      <c r="F48" s="2">
        <v>3303736</v>
      </c>
      <c r="G48" s="2">
        <v>48131888</v>
      </c>
      <c r="H48" s="2">
        <v>38088727</v>
      </c>
      <c r="S48" s="2"/>
      <c r="T48" s="7">
        <v>65.290000000000006</v>
      </c>
      <c r="AB48" s="7"/>
      <c r="AC48" s="7"/>
      <c r="AD48" s="7"/>
      <c r="AE48" s="7"/>
      <c r="AF48" s="7"/>
      <c r="AG48" s="7"/>
      <c r="AH48" s="7"/>
      <c r="AI48" s="7"/>
    </row>
    <row r="49" spans="1:35" x14ac:dyDescent="0.2">
      <c r="A49" s="5">
        <v>2020</v>
      </c>
      <c r="B49" s="2" t="s">
        <v>698</v>
      </c>
      <c r="C49" s="2" t="s">
        <v>703</v>
      </c>
      <c r="D49" s="2" t="s">
        <v>650</v>
      </c>
      <c r="E49" s="2">
        <v>17565067</v>
      </c>
      <c r="F49" s="2">
        <v>4389836</v>
      </c>
      <c r="G49" s="2">
        <v>0</v>
      </c>
      <c r="H49" s="2">
        <v>27945437</v>
      </c>
      <c r="S49" s="2"/>
      <c r="T49" s="7">
        <v>65.2</v>
      </c>
      <c r="AB49" s="7"/>
      <c r="AC49" s="7"/>
      <c r="AD49" s="7"/>
      <c r="AE49" s="7"/>
      <c r="AF49" s="7"/>
      <c r="AG49" s="7"/>
      <c r="AH49" s="7"/>
      <c r="AI49" s="7"/>
    </row>
    <row r="50" spans="1:35" x14ac:dyDescent="0.2">
      <c r="A50" s="5">
        <v>2020</v>
      </c>
      <c r="B50" s="2" t="s">
        <v>699</v>
      </c>
      <c r="C50" s="2" t="s">
        <v>704</v>
      </c>
      <c r="D50" s="2" t="s">
        <v>650</v>
      </c>
      <c r="E50" s="2">
        <v>21644097</v>
      </c>
      <c r="F50" s="2">
        <v>3322112</v>
      </c>
      <c r="G50" s="2">
        <v>0</v>
      </c>
      <c r="H50" s="2">
        <v>43004241</v>
      </c>
      <c r="S50" s="2"/>
      <c r="T50" s="7">
        <v>64.63</v>
      </c>
      <c r="AB50" s="7"/>
      <c r="AC50" s="7"/>
      <c r="AD50" s="7"/>
      <c r="AE50" s="7"/>
      <c r="AF50" s="7"/>
      <c r="AG50" s="7"/>
      <c r="AH50" s="7"/>
      <c r="AI50" s="7"/>
    </row>
    <row r="51" spans="1:35" x14ac:dyDescent="0.2">
      <c r="A51" s="5">
        <v>2020</v>
      </c>
      <c r="B51" s="2" t="s">
        <v>698</v>
      </c>
      <c r="C51" s="2" t="s">
        <v>705</v>
      </c>
      <c r="D51" s="2" t="s">
        <v>650</v>
      </c>
      <c r="E51" s="2">
        <v>11464113</v>
      </c>
      <c r="F51" s="2">
        <v>727598</v>
      </c>
      <c r="G51" s="2">
        <v>35302424</v>
      </c>
      <c r="H51" s="2">
        <v>15900302</v>
      </c>
      <c r="S51" s="2"/>
      <c r="T51" s="7">
        <v>67.069999999999993</v>
      </c>
      <c r="AB51" s="7"/>
      <c r="AC51" s="7"/>
      <c r="AD51" s="7"/>
      <c r="AE51" s="7"/>
      <c r="AF51" s="7"/>
      <c r="AG51" s="7"/>
      <c r="AH51" s="7"/>
      <c r="AI51" s="7"/>
    </row>
    <row r="52" spans="1:35" x14ac:dyDescent="0.2">
      <c r="A52" s="5">
        <v>2020</v>
      </c>
      <c r="B52" s="2" t="s">
        <v>698</v>
      </c>
      <c r="C52" s="2" t="s">
        <v>706</v>
      </c>
      <c r="D52" s="2" t="s">
        <v>650</v>
      </c>
      <c r="E52" s="2">
        <v>16173723</v>
      </c>
      <c r="F52" s="2">
        <v>38068162</v>
      </c>
      <c r="G52" s="2">
        <v>23591455</v>
      </c>
      <c r="H52" s="2">
        <v>31596015</v>
      </c>
      <c r="S52" s="2"/>
      <c r="T52" s="7">
        <v>67.03</v>
      </c>
      <c r="AB52" s="7"/>
      <c r="AC52" s="7"/>
      <c r="AD52" s="7"/>
      <c r="AE52" s="7"/>
      <c r="AF52" s="7"/>
      <c r="AG52" s="7"/>
      <c r="AH52" s="7"/>
      <c r="AI52" s="7"/>
    </row>
    <row r="53" spans="1:35" x14ac:dyDescent="0.2">
      <c r="A53" s="5">
        <v>2020</v>
      </c>
      <c r="B53" s="2" t="s">
        <v>698</v>
      </c>
      <c r="C53" s="2" t="s">
        <v>707</v>
      </c>
      <c r="D53" s="2" t="s">
        <v>650</v>
      </c>
      <c r="E53" s="2">
        <v>13957515</v>
      </c>
      <c r="F53" s="2">
        <v>1665791</v>
      </c>
      <c r="G53" s="2">
        <v>0</v>
      </c>
      <c r="H53" s="2">
        <v>21100158</v>
      </c>
      <c r="S53" s="2"/>
      <c r="T53" s="7">
        <v>68.040000000000006</v>
      </c>
      <c r="AB53" s="7"/>
      <c r="AC53" s="7"/>
      <c r="AD53" s="7"/>
      <c r="AE53" s="7"/>
      <c r="AF53" s="7"/>
      <c r="AG53" s="7"/>
      <c r="AH53" s="7"/>
      <c r="AI53" s="7"/>
    </row>
    <row r="54" spans="1:35" x14ac:dyDescent="0.2">
      <c r="A54" s="5">
        <v>2020</v>
      </c>
      <c r="B54" s="2" t="s">
        <v>698</v>
      </c>
      <c r="C54" s="2" t="s">
        <v>708</v>
      </c>
      <c r="D54" s="2" t="s">
        <v>650</v>
      </c>
      <c r="E54" s="2">
        <v>16720248</v>
      </c>
      <c r="F54" s="2">
        <v>22550969</v>
      </c>
      <c r="G54" s="2">
        <v>0</v>
      </c>
      <c r="H54" s="2">
        <v>35132737</v>
      </c>
      <c r="S54" s="2"/>
      <c r="T54" s="7">
        <v>67.239999999999995</v>
      </c>
      <c r="AB54" s="7"/>
      <c r="AC54" s="7"/>
      <c r="AD54" s="7"/>
      <c r="AE54" s="7"/>
      <c r="AF54" s="7"/>
      <c r="AG54" s="7"/>
      <c r="AH54" s="7"/>
      <c r="AI54" s="7"/>
    </row>
    <row r="55" spans="1:35" x14ac:dyDescent="0.2">
      <c r="A55" s="5">
        <v>2020</v>
      </c>
      <c r="B55" s="2" t="s">
        <v>699</v>
      </c>
      <c r="C55" s="2" t="s">
        <v>709</v>
      </c>
      <c r="D55" s="2" t="s">
        <v>650</v>
      </c>
      <c r="E55" s="2">
        <v>20596249</v>
      </c>
      <c r="F55" s="2">
        <v>1940753</v>
      </c>
      <c r="G55" s="2">
        <v>34888334</v>
      </c>
      <c r="H55" s="2">
        <v>10414190</v>
      </c>
      <c r="S55" s="2"/>
      <c r="T55" s="7">
        <v>67.08</v>
      </c>
      <c r="AB55" s="7"/>
      <c r="AC55" s="7"/>
      <c r="AD55" s="7"/>
      <c r="AE55" s="7"/>
      <c r="AF55" s="7"/>
      <c r="AG55" s="7"/>
      <c r="AH55" s="7"/>
      <c r="AI55" s="7"/>
    </row>
    <row r="56" spans="1:35" x14ac:dyDescent="0.2">
      <c r="A56" s="5">
        <v>2020</v>
      </c>
      <c r="B56" s="2" t="s">
        <v>699</v>
      </c>
      <c r="C56" s="2" t="s">
        <v>710</v>
      </c>
      <c r="D56" s="2" t="s">
        <v>650</v>
      </c>
      <c r="E56" s="2">
        <v>17790606</v>
      </c>
      <c r="F56" s="2">
        <v>35633997</v>
      </c>
      <c r="G56" s="2">
        <v>23640921</v>
      </c>
      <c r="H56" s="2">
        <v>29632561</v>
      </c>
      <c r="S56" s="2"/>
      <c r="T56" s="7">
        <v>65.13</v>
      </c>
      <c r="AB56" s="7"/>
      <c r="AC56" s="7"/>
      <c r="AD56" s="7"/>
      <c r="AE56" s="7"/>
      <c r="AF56" s="7"/>
      <c r="AG56" s="7"/>
      <c r="AH56" s="7"/>
      <c r="AI56" s="7"/>
    </row>
    <row r="57" spans="1:35" x14ac:dyDescent="0.2">
      <c r="A57" s="5">
        <v>2020</v>
      </c>
      <c r="B57" s="2" t="s">
        <v>699</v>
      </c>
      <c r="C57" s="2" t="s">
        <v>711</v>
      </c>
      <c r="D57" s="2" t="s">
        <v>650</v>
      </c>
      <c r="E57" s="2">
        <v>32592080</v>
      </c>
      <c r="F57" s="2">
        <v>4506557</v>
      </c>
      <c r="G57" s="2">
        <v>23268825</v>
      </c>
      <c r="H57" s="2">
        <v>54135886</v>
      </c>
      <c r="S57" s="2"/>
      <c r="T57" s="7">
        <v>66.42</v>
      </c>
      <c r="AB57" s="7"/>
      <c r="AC57" s="7"/>
      <c r="AD57" s="7"/>
      <c r="AE57" s="7"/>
      <c r="AF57" s="7"/>
      <c r="AG57" s="7"/>
      <c r="AH57" s="7"/>
      <c r="AI57" s="7"/>
    </row>
    <row r="58" spans="1:35" x14ac:dyDescent="0.2">
      <c r="A58" s="5">
        <v>2020</v>
      </c>
      <c r="B58" s="2" t="s">
        <v>699</v>
      </c>
      <c r="C58" s="2" t="s">
        <v>712</v>
      </c>
      <c r="D58" s="2" t="s">
        <v>650</v>
      </c>
      <c r="E58" s="2">
        <v>35225274</v>
      </c>
      <c r="F58" s="2">
        <v>2593957</v>
      </c>
      <c r="G58" s="2">
        <v>22873255</v>
      </c>
      <c r="H58" s="2">
        <v>33474644</v>
      </c>
      <c r="S58" s="2"/>
      <c r="T58" s="7">
        <v>66.959999999999994</v>
      </c>
      <c r="AB58" s="7"/>
      <c r="AC58" s="7"/>
      <c r="AD58" s="7"/>
      <c r="AE58" s="7"/>
      <c r="AF58" s="7"/>
      <c r="AG58" s="7"/>
      <c r="AH58" s="7"/>
      <c r="AI58" s="7"/>
    </row>
    <row r="59" spans="1:35" x14ac:dyDescent="0.2">
      <c r="A59" s="5">
        <v>2020</v>
      </c>
      <c r="B59" s="2" t="s">
        <v>699</v>
      </c>
      <c r="C59" s="2" t="s">
        <v>499</v>
      </c>
      <c r="D59" s="2" t="s">
        <v>650</v>
      </c>
      <c r="E59" s="2">
        <v>26510298</v>
      </c>
      <c r="F59" s="2">
        <v>1620087</v>
      </c>
      <c r="G59" s="2">
        <v>0</v>
      </c>
      <c r="H59" s="2">
        <v>10796377</v>
      </c>
      <c r="S59" s="2"/>
      <c r="T59" s="7">
        <v>69.55</v>
      </c>
      <c r="AB59" s="7"/>
      <c r="AC59" s="7"/>
      <c r="AD59" s="7"/>
      <c r="AE59" s="7"/>
      <c r="AF59" s="7"/>
      <c r="AG59" s="7"/>
      <c r="AH59" s="7"/>
      <c r="AI59" s="7"/>
    </row>
    <row r="60" spans="1:35" x14ac:dyDescent="0.2">
      <c r="A60" s="5">
        <v>2020</v>
      </c>
      <c r="B60" s="2" t="s">
        <v>699</v>
      </c>
      <c r="C60" s="2" t="s">
        <v>713</v>
      </c>
      <c r="D60" s="2" t="s">
        <v>650</v>
      </c>
      <c r="E60" s="2">
        <v>21251925</v>
      </c>
      <c r="F60" s="2">
        <v>1239498</v>
      </c>
      <c r="G60" s="2">
        <v>0</v>
      </c>
      <c r="H60" s="2">
        <v>19837425</v>
      </c>
      <c r="S60" s="2"/>
      <c r="T60" s="7">
        <v>64.599999999999994</v>
      </c>
      <c r="AB60" s="7"/>
      <c r="AC60" s="7"/>
      <c r="AD60" s="7"/>
      <c r="AE60" s="7"/>
      <c r="AF60" s="7"/>
      <c r="AG60" s="7"/>
      <c r="AH60" s="7"/>
      <c r="AI60" s="7"/>
    </row>
    <row r="61" spans="1:35" x14ac:dyDescent="0.2">
      <c r="A61" s="5">
        <v>2020</v>
      </c>
      <c r="B61" s="2" t="s">
        <v>698</v>
      </c>
      <c r="C61" s="2" t="s">
        <v>714</v>
      </c>
      <c r="D61" s="2" t="s">
        <v>650</v>
      </c>
      <c r="E61" s="2">
        <v>9682238</v>
      </c>
      <c r="F61" s="2">
        <v>16661694</v>
      </c>
      <c r="G61" s="2">
        <v>23023006</v>
      </c>
      <c r="H61" s="2">
        <v>19371641</v>
      </c>
      <c r="S61" s="2"/>
      <c r="T61" s="7">
        <v>67.38</v>
      </c>
      <c r="AB61" s="7"/>
      <c r="AC61" s="7"/>
      <c r="AD61" s="7"/>
      <c r="AE61" s="7"/>
      <c r="AF61" s="7"/>
      <c r="AG61" s="7"/>
      <c r="AH61" s="7"/>
      <c r="AI61" s="7"/>
    </row>
    <row r="62" spans="1:35" x14ac:dyDescent="0.2">
      <c r="A62" s="5">
        <v>2020</v>
      </c>
      <c r="B62" s="2" t="s">
        <v>698</v>
      </c>
      <c r="C62" s="2" t="s">
        <v>715</v>
      </c>
      <c r="D62" s="2" t="s">
        <v>650</v>
      </c>
      <c r="E62" s="2">
        <v>26356833</v>
      </c>
      <c r="F62" s="2">
        <v>44068889</v>
      </c>
      <c r="G62" s="2">
        <v>0</v>
      </c>
      <c r="H62" s="2">
        <v>10736338</v>
      </c>
      <c r="S62" s="2"/>
      <c r="T62" s="7">
        <v>67.13</v>
      </c>
      <c r="AB62" s="7"/>
      <c r="AC62" s="7"/>
      <c r="AD62" s="7"/>
      <c r="AE62" s="7"/>
      <c r="AF62" s="7"/>
      <c r="AG62" s="7"/>
      <c r="AH62" s="7"/>
      <c r="AI62" s="7"/>
    </row>
    <row r="63" spans="1:35" x14ac:dyDescent="0.2">
      <c r="A63" s="5">
        <v>2020</v>
      </c>
      <c r="B63" s="2" t="s">
        <v>699</v>
      </c>
      <c r="C63" s="2" t="s">
        <v>716</v>
      </c>
      <c r="D63" s="2" t="s">
        <v>650</v>
      </c>
      <c r="E63" s="2">
        <v>21739413</v>
      </c>
      <c r="F63" s="2">
        <v>1610279</v>
      </c>
      <c r="G63" s="2">
        <v>25806798</v>
      </c>
      <c r="H63" s="2">
        <v>22340094</v>
      </c>
      <c r="S63" s="2"/>
      <c r="T63" s="7">
        <v>68.53</v>
      </c>
      <c r="AB63" s="7"/>
      <c r="AC63" s="7"/>
      <c r="AD63" s="7"/>
      <c r="AE63" s="7"/>
      <c r="AF63" s="7"/>
      <c r="AG63" s="7"/>
      <c r="AH63" s="7"/>
      <c r="AI63" s="7"/>
    </row>
    <row r="64" spans="1:35" x14ac:dyDescent="0.2">
      <c r="A64" s="5">
        <v>2020</v>
      </c>
      <c r="B64" s="2" t="s">
        <v>699</v>
      </c>
      <c r="C64" s="2" t="s">
        <v>717</v>
      </c>
      <c r="D64" s="2" t="s">
        <v>650</v>
      </c>
      <c r="E64" s="2">
        <v>14705112</v>
      </c>
      <c r="F64" s="2">
        <v>1580198</v>
      </c>
      <c r="G64" s="2">
        <v>21483121</v>
      </c>
      <c r="H64" s="2">
        <v>12665569</v>
      </c>
      <c r="S64" s="2"/>
      <c r="T64" s="7">
        <v>68.38</v>
      </c>
      <c r="AB64" s="7"/>
      <c r="AC64" s="7"/>
      <c r="AD64" s="7"/>
      <c r="AE64" s="7"/>
      <c r="AF64" s="7"/>
      <c r="AG64" s="7"/>
      <c r="AH64" s="7"/>
      <c r="AI64" s="7"/>
    </row>
    <row r="65" spans="1:35" x14ac:dyDescent="0.2">
      <c r="A65" s="5">
        <v>2020</v>
      </c>
      <c r="B65" s="2" t="s">
        <v>698</v>
      </c>
      <c r="C65" s="2" t="s">
        <v>718</v>
      </c>
      <c r="D65" s="2" t="s">
        <v>650</v>
      </c>
      <c r="E65" s="2">
        <v>24072786</v>
      </c>
      <c r="F65" s="2">
        <v>3226153</v>
      </c>
      <c r="G65" s="2">
        <v>32701457</v>
      </c>
      <c r="H65" s="2">
        <v>32808071</v>
      </c>
      <c r="S65" s="2"/>
      <c r="T65" s="7">
        <v>68.040000000000006</v>
      </c>
      <c r="AB65" s="7"/>
      <c r="AC65" s="7"/>
      <c r="AD65" s="7"/>
      <c r="AE65" s="7"/>
      <c r="AF65" s="7"/>
      <c r="AG65" s="7"/>
      <c r="AH65" s="7"/>
      <c r="AI65" s="7"/>
    </row>
    <row r="66" spans="1:35" x14ac:dyDescent="0.2">
      <c r="A66" s="5">
        <v>2020</v>
      </c>
      <c r="B66" s="2" t="s">
        <v>699</v>
      </c>
      <c r="C66" s="2" t="s">
        <v>719</v>
      </c>
      <c r="D66" s="2" t="s">
        <v>650</v>
      </c>
      <c r="E66" s="2">
        <v>11152667</v>
      </c>
      <c r="F66" s="2">
        <v>31938196</v>
      </c>
      <c r="G66" s="2">
        <v>0</v>
      </c>
      <c r="H66" s="2">
        <v>13189717</v>
      </c>
      <c r="S66" s="2"/>
      <c r="T66" s="7">
        <v>60.64</v>
      </c>
      <c r="AB66" s="7"/>
      <c r="AC66" s="7"/>
      <c r="AD66" s="7"/>
      <c r="AE66" s="7"/>
      <c r="AF66" s="7"/>
      <c r="AG66" s="7"/>
      <c r="AH66" s="7"/>
      <c r="AI66" s="7"/>
    </row>
    <row r="67" spans="1:35" x14ac:dyDescent="0.2">
      <c r="A67" s="5">
        <v>2020</v>
      </c>
      <c r="B67" s="2" t="s">
        <v>699</v>
      </c>
      <c r="C67" s="2" t="s">
        <v>720</v>
      </c>
      <c r="D67" s="2" t="s">
        <v>650</v>
      </c>
      <c r="E67" s="2">
        <v>21771551</v>
      </c>
      <c r="F67" s="2">
        <v>1483616</v>
      </c>
      <c r="G67" s="2">
        <v>10334980</v>
      </c>
      <c r="H67" s="2">
        <v>26051959</v>
      </c>
      <c r="S67" s="2"/>
      <c r="T67" s="7">
        <v>64.97</v>
      </c>
      <c r="AB67" s="7"/>
      <c r="AC67" s="7"/>
      <c r="AD67" s="7"/>
      <c r="AE67" s="7"/>
      <c r="AF67" s="7"/>
      <c r="AG67" s="7"/>
      <c r="AH67" s="7"/>
      <c r="AI67" s="7"/>
    </row>
    <row r="68" spans="1:35" x14ac:dyDescent="0.2">
      <c r="A68" s="5">
        <v>2020</v>
      </c>
      <c r="B68" s="2" t="s">
        <v>698</v>
      </c>
      <c r="C68" s="2" t="s">
        <v>700</v>
      </c>
      <c r="D68" s="2" t="s">
        <v>651</v>
      </c>
      <c r="F68" s="2">
        <v>0</v>
      </c>
      <c r="G68" s="2">
        <v>0</v>
      </c>
      <c r="H68" s="2">
        <v>0</v>
      </c>
      <c r="S68" s="2"/>
      <c r="T68" s="2"/>
      <c r="AB68" s="7"/>
      <c r="AC68" s="7"/>
      <c r="AD68" s="7"/>
      <c r="AE68" s="7"/>
      <c r="AF68" s="7"/>
      <c r="AG68" s="7"/>
      <c r="AH68" s="7"/>
      <c r="AI68" s="7"/>
    </row>
    <row r="69" spans="1:35" x14ac:dyDescent="0.2">
      <c r="A69" s="5">
        <v>2020</v>
      </c>
      <c r="B69" s="2" t="s">
        <v>699</v>
      </c>
      <c r="C69" s="2" t="s">
        <v>701</v>
      </c>
      <c r="D69" s="2" t="s">
        <v>651</v>
      </c>
      <c r="F69" s="2">
        <v>0</v>
      </c>
      <c r="G69" s="2">
        <v>0</v>
      </c>
      <c r="H69" s="2">
        <v>0</v>
      </c>
      <c r="S69" s="2"/>
      <c r="T69" s="2"/>
      <c r="AB69" s="7"/>
      <c r="AC69" s="7"/>
      <c r="AD69" s="7"/>
      <c r="AE69" s="7"/>
      <c r="AF69" s="7"/>
      <c r="AG69" s="7"/>
      <c r="AH69" s="7"/>
      <c r="AI69" s="7"/>
    </row>
    <row r="70" spans="1:35" x14ac:dyDescent="0.2">
      <c r="A70" s="5">
        <v>2020</v>
      </c>
      <c r="B70" s="2" t="s">
        <v>698</v>
      </c>
      <c r="C70" s="2" t="s">
        <v>702</v>
      </c>
      <c r="D70" s="2" t="s">
        <v>651</v>
      </c>
      <c r="F70" s="2">
        <v>0</v>
      </c>
      <c r="G70" s="2">
        <v>0</v>
      </c>
      <c r="H70" s="2">
        <v>0</v>
      </c>
      <c r="S70" s="2"/>
      <c r="T70" s="2"/>
      <c r="AB70" s="7"/>
      <c r="AC70" s="7"/>
      <c r="AD70" s="7"/>
      <c r="AE70" s="7"/>
      <c r="AF70" s="7"/>
      <c r="AG70" s="7"/>
      <c r="AH70" s="7"/>
      <c r="AI70" s="7"/>
    </row>
    <row r="71" spans="1:35" x14ac:dyDescent="0.2">
      <c r="A71" s="5">
        <v>2020</v>
      </c>
      <c r="B71" s="2" t="s">
        <v>698</v>
      </c>
      <c r="C71" s="2" t="s">
        <v>703</v>
      </c>
      <c r="D71" s="2" t="s">
        <v>651</v>
      </c>
      <c r="F71" s="2">
        <v>0</v>
      </c>
      <c r="G71" s="2">
        <v>0</v>
      </c>
      <c r="H71" s="2">
        <v>0</v>
      </c>
      <c r="S71" s="2"/>
      <c r="T71" s="2"/>
      <c r="AB71" s="7"/>
      <c r="AC71" s="7"/>
      <c r="AD71" s="7"/>
      <c r="AE71" s="7"/>
      <c r="AF71" s="7"/>
      <c r="AG71" s="7"/>
      <c r="AH71" s="7"/>
      <c r="AI71" s="7"/>
    </row>
    <row r="72" spans="1:35" x14ac:dyDescent="0.2">
      <c r="A72" s="5">
        <v>2020</v>
      </c>
      <c r="B72" s="2" t="s">
        <v>699</v>
      </c>
      <c r="C72" s="2" t="s">
        <v>704</v>
      </c>
      <c r="D72" s="2" t="s">
        <v>651</v>
      </c>
      <c r="F72" s="2">
        <v>0</v>
      </c>
      <c r="G72" s="2">
        <v>0</v>
      </c>
      <c r="H72" s="2">
        <v>0</v>
      </c>
      <c r="S72" s="2"/>
      <c r="T72" s="2"/>
      <c r="AB72" s="7"/>
      <c r="AC72" s="7"/>
      <c r="AD72" s="7"/>
      <c r="AE72" s="7"/>
      <c r="AF72" s="7"/>
      <c r="AG72" s="7"/>
      <c r="AH72" s="7"/>
      <c r="AI72" s="7"/>
    </row>
    <row r="73" spans="1:35" x14ac:dyDescent="0.2">
      <c r="A73" s="5">
        <v>2020</v>
      </c>
      <c r="B73" s="2" t="s">
        <v>698</v>
      </c>
      <c r="C73" s="2" t="s">
        <v>705</v>
      </c>
      <c r="D73" s="2" t="s">
        <v>651</v>
      </c>
      <c r="F73" s="2">
        <v>0</v>
      </c>
      <c r="G73" s="2">
        <v>0</v>
      </c>
      <c r="H73" s="2">
        <v>0</v>
      </c>
      <c r="S73" s="2"/>
      <c r="T73" s="2"/>
      <c r="AB73" s="7"/>
      <c r="AC73" s="7"/>
      <c r="AD73" s="7"/>
      <c r="AE73" s="7"/>
      <c r="AF73" s="7"/>
      <c r="AG73" s="7"/>
      <c r="AH73" s="7"/>
      <c r="AI73" s="7"/>
    </row>
    <row r="74" spans="1:35" x14ac:dyDescent="0.2">
      <c r="A74" s="5">
        <v>2020</v>
      </c>
      <c r="B74" s="2" t="s">
        <v>698</v>
      </c>
      <c r="C74" s="2" t="s">
        <v>706</v>
      </c>
      <c r="D74" s="2" t="s">
        <v>651</v>
      </c>
      <c r="F74" s="2">
        <v>0</v>
      </c>
      <c r="G74" s="2">
        <v>0</v>
      </c>
      <c r="H74" s="2">
        <v>0</v>
      </c>
      <c r="S74" s="2"/>
      <c r="T74" s="2"/>
      <c r="AB74" s="7"/>
      <c r="AC74" s="7"/>
      <c r="AD74" s="7"/>
      <c r="AE74" s="7"/>
      <c r="AF74" s="7"/>
      <c r="AG74" s="7"/>
      <c r="AH74" s="7"/>
      <c r="AI74" s="7"/>
    </row>
    <row r="75" spans="1:35" x14ac:dyDescent="0.2">
      <c r="A75" s="5">
        <v>2020</v>
      </c>
      <c r="B75" s="2" t="s">
        <v>698</v>
      </c>
      <c r="C75" s="2" t="s">
        <v>707</v>
      </c>
      <c r="D75" s="2" t="s">
        <v>651</v>
      </c>
      <c r="F75" s="2">
        <v>0</v>
      </c>
      <c r="G75" s="2">
        <v>0</v>
      </c>
      <c r="H75" s="2">
        <v>0</v>
      </c>
      <c r="S75" s="2"/>
      <c r="T75" s="2"/>
      <c r="AB75" s="7"/>
      <c r="AC75" s="7"/>
      <c r="AD75" s="7"/>
      <c r="AE75" s="7"/>
      <c r="AF75" s="7"/>
      <c r="AG75" s="7"/>
      <c r="AH75" s="7"/>
      <c r="AI75" s="7"/>
    </row>
    <row r="76" spans="1:35" x14ac:dyDescent="0.2">
      <c r="A76" s="5">
        <v>2020</v>
      </c>
      <c r="B76" s="2" t="s">
        <v>698</v>
      </c>
      <c r="C76" s="2" t="s">
        <v>708</v>
      </c>
      <c r="D76" s="2" t="s">
        <v>651</v>
      </c>
      <c r="F76" s="2">
        <v>0</v>
      </c>
      <c r="G76" s="2">
        <v>0</v>
      </c>
      <c r="H76" s="2">
        <v>0</v>
      </c>
      <c r="S76" s="2"/>
      <c r="T76" s="2"/>
      <c r="AB76" s="7"/>
      <c r="AC76" s="7"/>
      <c r="AD76" s="7"/>
      <c r="AE76" s="7"/>
      <c r="AF76" s="7"/>
      <c r="AG76" s="7"/>
      <c r="AH76" s="7"/>
      <c r="AI76" s="7"/>
    </row>
    <row r="77" spans="1:35" x14ac:dyDescent="0.2">
      <c r="A77" s="5">
        <v>2020</v>
      </c>
      <c r="B77" s="2" t="s">
        <v>699</v>
      </c>
      <c r="C77" s="2" t="s">
        <v>709</v>
      </c>
      <c r="D77" s="2" t="s">
        <v>651</v>
      </c>
      <c r="F77" s="2">
        <v>0</v>
      </c>
      <c r="G77" s="2">
        <v>0</v>
      </c>
      <c r="H77" s="2">
        <v>0</v>
      </c>
      <c r="S77" s="2"/>
      <c r="T77" s="2"/>
      <c r="AB77" s="7"/>
      <c r="AC77" s="7"/>
      <c r="AD77" s="7"/>
      <c r="AE77" s="7"/>
      <c r="AF77" s="7"/>
      <c r="AG77" s="7"/>
      <c r="AH77" s="7"/>
      <c r="AI77" s="7"/>
    </row>
    <row r="78" spans="1:35" x14ac:dyDescent="0.2">
      <c r="A78" s="5">
        <v>2020</v>
      </c>
      <c r="B78" s="2" t="s">
        <v>699</v>
      </c>
      <c r="C78" s="2" t="s">
        <v>710</v>
      </c>
      <c r="D78" s="2" t="s">
        <v>651</v>
      </c>
      <c r="F78" s="2">
        <v>0</v>
      </c>
      <c r="G78" s="2">
        <v>0</v>
      </c>
      <c r="H78" s="2">
        <v>0</v>
      </c>
      <c r="S78" s="2"/>
      <c r="T78" s="2"/>
      <c r="AB78" s="7"/>
      <c r="AC78" s="7"/>
      <c r="AD78" s="7"/>
      <c r="AE78" s="7"/>
      <c r="AF78" s="7"/>
      <c r="AG78" s="7"/>
      <c r="AH78" s="7"/>
      <c r="AI78" s="7"/>
    </row>
    <row r="79" spans="1:35" x14ac:dyDescent="0.2">
      <c r="A79" s="5">
        <v>2020</v>
      </c>
      <c r="B79" s="2" t="s">
        <v>699</v>
      </c>
      <c r="C79" s="2" t="s">
        <v>711</v>
      </c>
      <c r="D79" s="2" t="s">
        <v>651</v>
      </c>
      <c r="F79" s="2">
        <v>0</v>
      </c>
      <c r="G79" s="2">
        <v>0</v>
      </c>
      <c r="H79" s="2">
        <v>0</v>
      </c>
      <c r="S79" s="2"/>
      <c r="T79" s="2"/>
      <c r="AB79" s="7"/>
      <c r="AC79" s="7"/>
      <c r="AD79" s="7"/>
      <c r="AE79" s="7"/>
      <c r="AF79" s="7"/>
      <c r="AG79" s="7"/>
      <c r="AH79" s="7"/>
      <c r="AI79" s="7"/>
    </row>
    <row r="80" spans="1:35" x14ac:dyDescent="0.2">
      <c r="A80" s="5">
        <v>2020</v>
      </c>
      <c r="B80" s="2" t="s">
        <v>699</v>
      </c>
      <c r="C80" s="2" t="s">
        <v>712</v>
      </c>
      <c r="D80" s="2" t="s">
        <v>651</v>
      </c>
      <c r="F80" s="2">
        <v>0</v>
      </c>
      <c r="G80" s="2">
        <v>0</v>
      </c>
      <c r="H80" s="2">
        <v>0</v>
      </c>
      <c r="S80" s="2"/>
      <c r="T80" s="2"/>
      <c r="AB80" s="7"/>
      <c r="AC80" s="7"/>
      <c r="AD80" s="7"/>
      <c r="AE80" s="7"/>
      <c r="AF80" s="7"/>
      <c r="AG80" s="7"/>
      <c r="AH80" s="7"/>
      <c r="AI80" s="7"/>
    </row>
    <row r="81" spans="1:35" x14ac:dyDescent="0.2">
      <c r="A81" s="5">
        <v>2020</v>
      </c>
      <c r="B81" s="2" t="s">
        <v>699</v>
      </c>
      <c r="C81" s="2" t="s">
        <v>499</v>
      </c>
      <c r="D81" s="2" t="s">
        <v>651</v>
      </c>
      <c r="F81" s="2">
        <v>0</v>
      </c>
      <c r="G81" s="2">
        <v>0</v>
      </c>
      <c r="H81" s="2">
        <v>0</v>
      </c>
      <c r="S81" s="2"/>
      <c r="T81" s="2"/>
      <c r="AB81" s="7"/>
      <c r="AC81" s="7"/>
      <c r="AD81" s="7"/>
      <c r="AE81" s="7"/>
      <c r="AF81" s="7"/>
      <c r="AG81" s="7"/>
      <c r="AH81" s="7"/>
      <c r="AI81" s="7"/>
    </row>
    <row r="82" spans="1:35" x14ac:dyDescent="0.2">
      <c r="A82" s="5">
        <v>2020</v>
      </c>
      <c r="B82" s="2" t="s">
        <v>699</v>
      </c>
      <c r="C82" s="2" t="s">
        <v>713</v>
      </c>
      <c r="D82" s="2" t="s">
        <v>651</v>
      </c>
      <c r="F82" s="2">
        <v>0</v>
      </c>
      <c r="G82" s="2">
        <v>0</v>
      </c>
      <c r="H82" s="2">
        <v>0</v>
      </c>
      <c r="S82" s="2"/>
      <c r="T82" s="2"/>
      <c r="AB82" s="7"/>
      <c r="AC82" s="7"/>
      <c r="AD82" s="7"/>
      <c r="AE82" s="7"/>
      <c r="AF82" s="7"/>
      <c r="AG82" s="7"/>
      <c r="AH82" s="7"/>
      <c r="AI82" s="7"/>
    </row>
    <row r="83" spans="1:35" x14ac:dyDescent="0.2">
      <c r="A83" s="5">
        <v>2020</v>
      </c>
      <c r="B83" s="2" t="s">
        <v>698</v>
      </c>
      <c r="C83" s="2" t="s">
        <v>714</v>
      </c>
      <c r="D83" s="2" t="s">
        <v>651</v>
      </c>
      <c r="E83" s="2">
        <v>496549</v>
      </c>
      <c r="F83" s="2">
        <v>0</v>
      </c>
      <c r="G83" s="2">
        <v>0</v>
      </c>
      <c r="H83" s="2">
        <v>0</v>
      </c>
      <c r="S83" s="2"/>
      <c r="T83" s="2"/>
      <c r="AB83" s="7"/>
      <c r="AC83" s="7"/>
      <c r="AD83" s="7"/>
      <c r="AE83" s="7"/>
      <c r="AF83" s="7"/>
      <c r="AG83" s="7"/>
      <c r="AH83" s="7"/>
      <c r="AI83" s="7"/>
    </row>
    <row r="84" spans="1:35" x14ac:dyDescent="0.2">
      <c r="A84" s="5">
        <v>2020</v>
      </c>
      <c r="B84" s="2" t="s">
        <v>698</v>
      </c>
      <c r="C84" s="2" t="s">
        <v>715</v>
      </c>
      <c r="D84" s="2" t="s">
        <v>651</v>
      </c>
      <c r="F84" s="2">
        <v>0</v>
      </c>
      <c r="G84" s="2">
        <v>0</v>
      </c>
      <c r="H84" s="2">
        <v>0</v>
      </c>
      <c r="S84" s="2"/>
      <c r="T84" s="2"/>
      <c r="AB84" s="7"/>
      <c r="AC84" s="7"/>
      <c r="AD84" s="7"/>
      <c r="AE84" s="7"/>
      <c r="AF84" s="7"/>
      <c r="AG84" s="7"/>
      <c r="AH84" s="7"/>
      <c r="AI84" s="7"/>
    </row>
    <row r="85" spans="1:35" x14ac:dyDescent="0.2">
      <c r="A85" s="5">
        <v>2020</v>
      </c>
      <c r="B85" s="2" t="s">
        <v>699</v>
      </c>
      <c r="C85" s="2" t="s">
        <v>716</v>
      </c>
      <c r="D85" s="2" t="s">
        <v>651</v>
      </c>
      <c r="F85" s="2">
        <v>0</v>
      </c>
      <c r="G85" s="2">
        <v>0</v>
      </c>
      <c r="H85" s="2">
        <v>0</v>
      </c>
      <c r="S85" s="2"/>
      <c r="T85" s="2"/>
      <c r="AB85" s="7"/>
      <c r="AC85" s="7"/>
      <c r="AD85" s="7"/>
      <c r="AE85" s="7"/>
      <c r="AF85" s="7"/>
      <c r="AG85" s="7"/>
      <c r="AH85" s="7"/>
      <c r="AI85" s="7"/>
    </row>
    <row r="86" spans="1:35" x14ac:dyDescent="0.2">
      <c r="A86" s="5">
        <v>2020</v>
      </c>
      <c r="B86" s="2" t="s">
        <v>699</v>
      </c>
      <c r="C86" s="2" t="s">
        <v>717</v>
      </c>
      <c r="D86" s="2" t="s">
        <v>651</v>
      </c>
      <c r="F86" s="2">
        <v>0</v>
      </c>
      <c r="G86" s="2">
        <v>0</v>
      </c>
      <c r="H86" s="2">
        <v>0</v>
      </c>
      <c r="S86" s="2"/>
      <c r="T86" s="2"/>
      <c r="AB86" s="7"/>
      <c r="AC86" s="7"/>
      <c r="AD86" s="7"/>
      <c r="AE86" s="7"/>
      <c r="AF86" s="7"/>
      <c r="AG86" s="7"/>
      <c r="AH86" s="7"/>
      <c r="AI86" s="7"/>
    </row>
    <row r="87" spans="1:35" x14ac:dyDescent="0.2">
      <c r="A87" s="5">
        <v>2020</v>
      </c>
      <c r="B87" s="2" t="s">
        <v>698</v>
      </c>
      <c r="C87" s="2" t="s">
        <v>718</v>
      </c>
      <c r="D87" s="2" t="s">
        <v>651</v>
      </c>
      <c r="F87" s="2">
        <v>0</v>
      </c>
      <c r="G87" s="2">
        <v>0</v>
      </c>
      <c r="H87" s="2">
        <v>0</v>
      </c>
      <c r="S87" s="2"/>
      <c r="T87" s="2"/>
      <c r="AB87" s="7"/>
      <c r="AC87" s="7"/>
      <c r="AD87" s="7"/>
      <c r="AE87" s="7"/>
      <c r="AF87" s="7"/>
      <c r="AG87" s="7"/>
      <c r="AH87" s="7"/>
      <c r="AI87" s="7"/>
    </row>
    <row r="88" spans="1:35" x14ac:dyDescent="0.2">
      <c r="A88" s="5">
        <v>2020</v>
      </c>
      <c r="B88" s="2" t="s">
        <v>699</v>
      </c>
      <c r="C88" s="2" t="s">
        <v>719</v>
      </c>
      <c r="D88" s="2" t="s">
        <v>651</v>
      </c>
      <c r="F88" s="2">
        <v>0</v>
      </c>
      <c r="G88" s="2">
        <v>0</v>
      </c>
      <c r="H88" s="2">
        <v>0</v>
      </c>
      <c r="S88" s="2"/>
      <c r="T88" s="2"/>
      <c r="AB88" s="7"/>
      <c r="AC88" s="7"/>
      <c r="AD88" s="7"/>
      <c r="AE88" s="7"/>
      <c r="AF88" s="7"/>
      <c r="AG88" s="7"/>
      <c r="AH88" s="7"/>
      <c r="AI88" s="7"/>
    </row>
    <row r="89" spans="1:35" x14ac:dyDescent="0.2">
      <c r="A89" s="5">
        <v>2020</v>
      </c>
      <c r="B89" s="2" t="s">
        <v>699</v>
      </c>
      <c r="C89" s="2" t="s">
        <v>720</v>
      </c>
      <c r="D89" s="2" t="s">
        <v>651</v>
      </c>
      <c r="F89" s="2">
        <v>0</v>
      </c>
      <c r="G89" s="2">
        <v>0</v>
      </c>
      <c r="H89" s="2">
        <v>0</v>
      </c>
      <c r="S89" s="2"/>
      <c r="T89" s="2"/>
      <c r="AB89" s="7"/>
      <c r="AC89" s="7"/>
      <c r="AD89" s="7"/>
      <c r="AE89" s="7"/>
      <c r="AF89" s="7"/>
      <c r="AG89" s="7"/>
      <c r="AH89" s="7"/>
      <c r="AI89" s="7"/>
    </row>
    <row r="90" spans="1:35" x14ac:dyDescent="0.2">
      <c r="A90" s="5">
        <v>2020</v>
      </c>
      <c r="B90" s="2" t="s">
        <v>698</v>
      </c>
      <c r="C90" s="2" t="s">
        <v>700</v>
      </c>
      <c r="D90" s="2" t="s">
        <v>652</v>
      </c>
      <c r="F90" s="2">
        <v>0</v>
      </c>
      <c r="G90" s="2">
        <v>3951118</v>
      </c>
      <c r="H90" s="2">
        <v>0</v>
      </c>
      <c r="S90" s="2"/>
      <c r="T90" s="2"/>
      <c r="AB90" s="7"/>
      <c r="AC90" s="7"/>
      <c r="AD90" s="7"/>
      <c r="AE90" s="7"/>
      <c r="AF90" s="7"/>
      <c r="AG90" s="7"/>
      <c r="AH90" s="7"/>
      <c r="AI90" s="7"/>
    </row>
    <row r="91" spans="1:35" x14ac:dyDescent="0.2">
      <c r="A91" s="5">
        <v>2020</v>
      </c>
      <c r="B91" s="2" t="s">
        <v>699</v>
      </c>
      <c r="C91" s="2" t="s">
        <v>701</v>
      </c>
      <c r="D91" s="2" t="s">
        <v>652</v>
      </c>
      <c r="F91" s="2">
        <v>7326500</v>
      </c>
      <c r="G91" s="2">
        <v>6157922</v>
      </c>
      <c r="H91" s="2">
        <v>0</v>
      </c>
      <c r="S91" s="2"/>
      <c r="T91" s="2"/>
      <c r="AB91" s="7"/>
      <c r="AC91" s="7"/>
      <c r="AD91" s="7"/>
      <c r="AE91" s="7"/>
      <c r="AF91" s="7"/>
      <c r="AG91" s="7"/>
      <c r="AH91" s="7"/>
      <c r="AI91" s="7"/>
    </row>
    <row r="92" spans="1:35" x14ac:dyDescent="0.2">
      <c r="A92" s="5">
        <v>2020</v>
      </c>
      <c r="B92" s="2" t="s">
        <v>698</v>
      </c>
      <c r="C92" s="2" t="s">
        <v>702</v>
      </c>
      <c r="D92" s="2" t="s">
        <v>652</v>
      </c>
      <c r="F92" s="2">
        <v>0</v>
      </c>
      <c r="G92" s="2">
        <v>0</v>
      </c>
      <c r="H92" s="2">
        <v>0</v>
      </c>
      <c r="S92" s="2"/>
      <c r="T92" s="2"/>
      <c r="AB92" s="7"/>
      <c r="AC92" s="7"/>
      <c r="AD92" s="7"/>
      <c r="AE92" s="7"/>
      <c r="AF92" s="7"/>
      <c r="AG92" s="7"/>
      <c r="AH92" s="7"/>
      <c r="AI92" s="7"/>
    </row>
    <row r="93" spans="1:35" x14ac:dyDescent="0.2">
      <c r="A93" s="5">
        <v>2020</v>
      </c>
      <c r="B93" s="2" t="s">
        <v>698</v>
      </c>
      <c r="C93" s="2" t="s">
        <v>703</v>
      </c>
      <c r="D93" s="2" t="s">
        <v>652</v>
      </c>
      <c r="E93" s="2">
        <v>22456548</v>
      </c>
      <c r="F93" s="2">
        <v>0</v>
      </c>
      <c r="G93" s="2">
        <v>0</v>
      </c>
      <c r="H93" s="2">
        <v>0</v>
      </c>
      <c r="S93" s="2"/>
      <c r="T93" s="2"/>
      <c r="AB93" s="7"/>
      <c r="AC93" s="7"/>
      <c r="AD93" s="7"/>
      <c r="AE93" s="7"/>
      <c r="AF93" s="7"/>
      <c r="AG93" s="7"/>
      <c r="AH93" s="7"/>
      <c r="AI93" s="7"/>
    </row>
    <row r="94" spans="1:35" x14ac:dyDescent="0.2">
      <c r="A94" s="5">
        <v>2020</v>
      </c>
      <c r="B94" s="2" t="s">
        <v>699</v>
      </c>
      <c r="C94" s="2" t="s">
        <v>704</v>
      </c>
      <c r="D94" s="2" t="s">
        <v>652</v>
      </c>
      <c r="E94" s="2">
        <v>2074288</v>
      </c>
      <c r="F94" s="2">
        <v>10391782</v>
      </c>
      <c r="G94" s="2">
        <v>4435128</v>
      </c>
      <c r="H94" s="2">
        <v>0</v>
      </c>
      <c r="S94" s="2"/>
      <c r="T94" s="2"/>
      <c r="AB94" s="7"/>
      <c r="AC94" s="7"/>
      <c r="AD94" s="7"/>
      <c r="AE94" s="7"/>
      <c r="AF94" s="7"/>
      <c r="AG94" s="7"/>
      <c r="AH94" s="7"/>
      <c r="AI94" s="7"/>
    </row>
    <row r="95" spans="1:35" x14ac:dyDescent="0.2">
      <c r="A95" s="5">
        <v>2020</v>
      </c>
      <c r="B95" s="2" t="s">
        <v>698</v>
      </c>
      <c r="C95" s="2" t="s">
        <v>705</v>
      </c>
      <c r="D95" s="2" t="s">
        <v>652</v>
      </c>
      <c r="E95" s="2">
        <v>21998213</v>
      </c>
      <c r="F95" s="2">
        <v>0</v>
      </c>
      <c r="G95" s="2">
        <v>6019657</v>
      </c>
      <c r="H95" s="2">
        <v>0</v>
      </c>
      <c r="S95" s="2"/>
      <c r="T95" s="2"/>
      <c r="AB95" s="7"/>
      <c r="AC95" s="7"/>
      <c r="AD95" s="7"/>
      <c r="AE95" s="7"/>
      <c r="AF95" s="7"/>
      <c r="AG95" s="7"/>
      <c r="AH95" s="7"/>
      <c r="AI95" s="7"/>
    </row>
    <row r="96" spans="1:35" x14ac:dyDescent="0.2">
      <c r="A96" s="5">
        <v>2020</v>
      </c>
      <c r="B96" s="2" t="s">
        <v>698</v>
      </c>
      <c r="C96" s="2" t="s">
        <v>706</v>
      </c>
      <c r="D96" s="2" t="s">
        <v>652</v>
      </c>
      <c r="E96" s="2">
        <v>9520248</v>
      </c>
      <c r="F96" s="2">
        <v>3150000</v>
      </c>
      <c r="G96" s="2">
        <v>4034396</v>
      </c>
      <c r="H96" s="2">
        <v>0</v>
      </c>
      <c r="S96" s="2"/>
      <c r="T96" s="2"/>
      <c r="AB96" s="7"/>
      <c r="AC96" s="7"/>
      <c r="AD96" s="7"/>
      <c r="AE96" s="7"/>
      <c r="AF96" s="7"/>
      <c r="AG96" s="7"/>
      <c r="AH96" s="7"/>
      <c r="AI96" s="7"/>
    </row>
    <row r="97" spans="1:35" x14ac:dyDescent="0.2">
      <c r="A97" s="5">
        <v>2020</v>
      </c>
      <c r="B97" s="2" t="s">
        <v>698</v>
      </c>
      <c r="C97" s="2" t="s">
        <v>707</v>
      </c>
      <c r="D97" s="2" t="s">
        <v>652</v>
      </c>
      <c r="F97" s="2">
        <v>0</v>
      </c>
      <c r="G97" s="2">
        <v>0</v>
      </c>
      <c r="H97" s="2">
        <v>0</v>
      </c>
      <c r="S97" s="2"/>
      <c r="T97" s="2"/>
      <c r="AB97" s="7"/>
      <c r="AC97" s="7"/>
      <c r="AD97" s="7"/>
      <c r="AE97" s="7"/>
      <c r="AF97" s="7"/>
      <c r="AG97" s="7"/>
      <c r="AH97" s="7"/>
      <c r="AI97" s="7"/>
    </row>
    <row r="98" spans="1:35" x14ac:dyDescent="0.2">
      <c r="A98" s="5">
        <v>2020</v>
      </c>
      <c r="B98" s="2" t="s">
        <v>698</v>
      </c>
      <c r="C98" s="2" t="s">
        <v>708</v>
      </c>
      <c r="D98" s="2" t="s">
        <v>652</v>
      </c>
      <c r="E98" s="2">
        <v>4054073</v>
      </c>
      <c r="F98" s="2">
        <v>0</v>
      </c>
      <c r="G98" s="2">
        <v>0</v>
      </c>
      <c r="H98" s="2">
        <v>0</v>
      </c>
      <c r="S98" s="2"/>
      <c r="T98" s="2"/>
      <c r="AB98" s="7"/>
      <c r="AC98" s="7"/>
      <c r="AD98" s="7"/>
      <c r="AE98" s="7"/>
      <c r="AF98" s="7"/>
      <c r="AG98" s="7"/>
      <c r="AH98" s="7"/>
      <c r="AI98" s="7"/>
    </row>
    <row r="99" spans="1:35" x14ac:dyDescent="0.2">
      <c r="A99" s="5">
        <v>2020</v>
      </c>
      <c r="B99" s="2" t="s">
        <v>699</v>
      </c>
      <c r="C99" s="2" t="s">
        <v>709</v>
      </c>
      <c r="D99" s="2" t="s">
        <v>652</v>
      </c>
      <c r="F99" s="2">
        <v>0</v>
      </c>
      <c r="G99" s="2">
        <v>4623640</v>
      </c>
      <c r="H99" s="2">
        <v>0</v>
      </c>
      <c r="S99" s="2"/>
      <c r="T99" s="2"/>
      <c r="AB99" s="7"/>
      <c r="AC99" s="7"/>
      <c r="AD99" s="7"/>
      <c r="AE99" s="7"/>
      <c r="AF99" s="7"/>
      <c r="AG99" s="7"/>
      <c r="AH99" s="7"/>
      <c r="AI99" s="7"/>
    </row>
    <row r="100" spans="1:35" x14ac:dyDescent="0.2">
      <c r="A100" s="5">
        <v>2020</v>
      </c>
      <c r="B100" s="2" t="s">
        <v>699</v>
      </c>
      <c r="C100" s="2" t="s">
        <v>710</v>
      </c>
      <c r="D100" s="2" t="s">
        <v>652</v>
      </c>
      <c r="F100" s="2">
        <v>0</v>
      </c>
      <c r="G100" s="2">
        <v>5412706</v>
      </c>
      <c r="H100" s="2">
        <v>0</v>
      </c>
      <c r="S100" s="2"/>
      <c r="T100" s="2"/>
      <c r="AB100" s="7"/>
      <c r="AC100" s="7"/>
      <c r="AD100" s="7"/>
      <c r="AE100" s="7"/>
      <c r="AF100" s="7"/>
      <c r="AG100" s="7"/>
      <c r="AH100" s="7"/>
      <c r="AI100" s="7"/>
    </row>
    <row r="101" spans="1:35" x14ac:dyDescent="0.2">
      <c r="A101" s="5">
        <v>2020</v>
      </c>
      <c r="B101" s="2" t="s">
        <v>699</v>
      </c>
      <c r="C101" s="2" t="s">
        <v>711</v>
      </c>
      <c r="D101" s="2" t="s">
        <v>652</v>
      </c>
      <c r="E101" s="2">
        <v>7241330</v>
      </c>
      <c r="F101" s="2">
        <v>0</v>
      </c>
      <c r="G101" s="2">
        <v>4011122</v>
      </c>
      <c r="H101" s="2">
        <v>0</v>
      </c>
      <c r="S101" s="2"/>
      <c r="T101" s="2"/>
      <c r="AB101" s="7"/>
      <c r="AC101" s="7"/>
      <c r="AD101" s="7"/>
      <c r="AE101" s="7"/>
      <c r="AF101" s="7"/>
      <c r="AG101" s="7"/>
      <c r="AH101" s="7"/>
      <c r="AI101" s="7"/>
    </row>
    <row r="102" spans="1:35" x14ac:dyDescent="0.2">
      <c r="A102" s="5">
        <v>2020</v>
      </c>
      <c r="B102" s="2" t="s">
        <v>699</v>
      </c>
      <c r="C102" s="2" t="s">
        <v>712</v>
      </c>
      <c r="D102" s="2" t="s">
        <v>652</v>
      </c>
      <c r="F102" s="2">
        <v>0</v>
      </c>
      <c r="G102" s="2">
        <v>7273918</v>
      </c>
      <c r="H102" s="2">
        <v>0</v>
      </c>
      <c r="S102" s="2"/>
      <c r="T102" s="2"/>
      <c r="AB102" s="7"/>
      <c r="AC102" s="7"/>
      <c r="AD102" s="7"/>
      <c r="AE102" s="7"/>
      <c r="AF102" s="7"/>
      <c r="AG102" s="7"/>
      <c r="AH102" s="7"/>
      <c r="AI102" s="7"/>
    </row>
    <row r="103" spans="1:35" x14ac:dyDescent="0.2">
      <c r="A103" s="5">
        <v>2020</v>
      </c>
      <c r="B103" s="2" t="s">
        <v>699</v>
      </c>
      <c r="C103" s="2" t="s">
        <v>499</v>
      </c>
      <c r="D103" s="2" t="s">
        <v>652</v>
      </c>
      <c r="E103" s="2">
        <v>23433658</v>
      </c>
      <c r="F103" s="2">
        <v>0</v>
      </c>
      <c r="G103" s="2">
        <v>0</v>
      </c>
      <c r="H103" s="2">
        <v>0</v>
      </c>
      <c r="S103" s="2"/>
      <c r="T103" s="2"/>
      <c r="AB103" s="7"/>
      <c r="AC103" s="7"/>
      <c r="AD103" s="7"/>
      <c r="AE103" s="7"/>
      <c r="AF103" s="7"/>
      <c r="AG103" s="7"/>
      <c r="AH103" s="7"/>
      <c r="AI103" s="7"/>
    </row>
    <row r="104" spans="1:35" x14ac:dyDescent="0.2">
      <c r="A104" s="5">
        <v>2020</v>
      </c>
      <c r="B104" s="2" t="s">
        <v>699</v>
      </c>
      <c r="C104" s="2" t="s">
        <v>713</v>
      </c>
      <c r="D104" s="2" t="s">
        <v>652</v>
      </c>
      <c r="F104" s="2">
        <v>0</v>
      </c>
      <c r="G104" s="2">
        <v>8496400</v>
      </c>
      <c r="H104" s="2">
        <v>0</v>
      </c>
      <c r="S104" s="2"/>
      <c r="T104" s="2"/>
      <c r="AB104" s="7"/>
      <c r="AC104" s="7"/>
      <c r="AD104" s="7"/>
      <c r="AE104" s="7"/>
      <c r="AF104" s="7"/>
      <c r="AG104" s="7"/>
      <c r="AH104" s="7"/>
      <c r="AI104" s="7"/>
    </row>
    <row r="105" spans="1:35" x14ac:dyDescent="0.2">
      <c r="A105" s="5">
        <v>2020</v>
      </c>
      <c r="B105" s="2" t="s">
        <v>698</v>
      </c>
      <c r="C105" s="2" t="s">
        <v>714</v>
      </c>
      <c r="D105" s="2" t="s">
        <v>652</v>
      </c>
      <c r="E105" s="2">
        <v>26579189</v>
      </c>
      <c r="F105" s="2">
        <v>15164565</v>
      </c>
      <c r="G105" s="2">
        <v>3152900</v>
      </c>
      <c r="H105" s="2">
        <v>0</v>
      </c>
      <c r="S105" s="2"/>
      <c r="T105" s="2"/>
      <c r="AB105" s="7"/>
      <c r="AC105" s="7"/>
      <c r="AD105" s="7"/>
      <c r="AE105" s="7"/>
      <c r="AF105" s="7"/>
      <c r="AG105" s="7"/>
      <c r="AH105" s="7"/>
      <c r="AI105" s="7"/>
    </row>
    <row r="106" spans="1:35" x14ac:dyDescent="0.2">
      <c r="A106" s="5">
        <v>2020</v>
      </c>
      <c r="B106" s="2" t="s">
        <v>698</v>
      </c>
      <c r="C106" s="2" t="s">
        <v>715</v>
      </c>
      <c r="D106" s="2" t="s">
        <v>652</v>
      </c>
      <c r="F106" s="2">
        <v>0</v>
      </c>
      <c r="G106" s="2">
        <v>4653028</v>
      </c>
      <c r="H106" s="2">
        <v>0</v>
      </c>
      <c r="S106" s="2"/>
      <c r="T106" s="2"/>
      <c r="AB106" s="7"/>
      <c r="AC106" s="7"/>
      <c r="AD106" s="7"/>
      <c r="AE106" s="7"/>
      <c r="AF106" s="7"/>
      <c r="AG106" s="7"/>
      <c r="AH106" s="7"/>
      <c r="AI106" s="7"/>
    </row>
    <row r="107" spans="1:35" x14ac:dyDescent="0.2">
      <c r="A107" s="5">
        <v>2020</v>
      </c>
      <c r="B107" s="2" t="s">
        <v>699</v>
      </c>
      <c r="C107" s="2" t="s">
        <v>716</v>
      </c>
      <c r="D107" s="2" t="s">
        <v>652</v>
      </c>
      <c r="F107" s="2">
        <v>0</v>
      </c>
      <c r="G107" s="2">
        <v>5097840</v>
      </c>
      <c r="H107" s="2">
        <v>0</v>
      </c>
      <c r="S107" s="2"/>
      <c r="T107" s="2"/>
      <c r="AB107" s="7"/>
      <c r="AC107" s="7"/>
      <c r="AD107" s="7"/>
      <c r="AE107" s="7"/>
      <c r="AF107" s="7"/>
      <c r="AG107" s="7"/>
      <c r="AH107" s="7"/>
      <c r="AI107" s="7"/>
    </row>
    <row r="108" spans="1:35" x14ac:dyDescent="0.2">
      <c r="A108" s="5">
        <v>2020</v>
      </c>
      <c r="B108" s="2" t="s">
        <v>699</v>
      </c>
      <c r="C108" s="2" t="s">
        <v>717</v>
      </c>
      <c r="D108" s="2" t="s">
        <v>652</v>
      </c>
      <c r="F108" s="2">
        <v>0</v>
      </c>
      <c r="G108" s="2">
        <v>5197797</v>
      </c>
      <c r="H108" s="2">
        <v>0</v>
      </c>
      <c r="S108" s="2"/>
      <c r="T108" s="2"/>
      <c r="AB108" s="7"/>
      <c r="AC108" s="7"/>
      <c r="AD108" s="7"/>
      <c r="AE108" s="7"/>
      <c r="AF108" s="7"/>
      <c r="AG108" s="7"/>
      <c r="AH108" s="7"/>
      <c r="AI108" s="7"/>
    </row>
    <row r="109" spans="1:35" x14ac:dyDescent="0.2">
      <c r="A109" s="5">
        <v>2020</v>
      </c>
      <c r="B109" s="2" t="s">
        <v>698</v>
      </c>
      <c r="C109" s="2" t="s">
        <v>718</v>
      </c>
      <c r="D109" s="2" t="s">
        <v>652</v>
      </c>
      <c r="F109" s="2">
        <v>0</v>
      </c>
      <c r="G109" s="2">
        <v>5001880</v>
      </c>
      <c r="H109" s="2">
        <v>0</v>
      </c>
      <c r="S109" s="2"/>
      <c r="T109" s="2"/>
      <c r="AB109" s="7"/>
      <c r="AC109" s="7"/>
      <c r="AD109" s="7"/>
      <c r="AE109" s="7"/>
      <c r="AF109" s="7"/>
      <c r="AG109" s="7"/>
      <c r="AH109" s="7"/>
      <c r="AI109" s="7"/>
    </row>
    <row r="110" spans="1:35" x14ac:dyDescent="0.2">
      <c r="A110" s="5">
        <v>2020</v>
      </c>
      <c r="B110" s="2" t="s">
        <v>699</v>
      </c>
      <c r="C110" s="2" t="s">
        <v>719</v>
      </c>
      <c r="D110" s="2" t="s">
        <v>652</v>
      </c>
      <c r="E110" s="2">
        <v>6263400</v>
      </c>
      <c r="F110" s="2">
        <v>9353341</v>
      </c>
      <c r="G110" s="2">
        <v>2467425</v>
      </c>
      <c r="H110" s="2">
        <v>0</v>
      </c>
      <c r="S110" s="2"/>
      <c r="T110" s="2"/>
      <c r="AB110" s="7"/>
      <c r="AC110" s="7"/>
      <c r="AD110" s="7"/>
      <c r="AE110" s="7"/>
      <c r="AF110" s="7"/>
      <c r="AG110" s="7"/>
      <c r="AH110" s="7"/>
      <c r="AI110" s="7"/>
    </row>
    <row r="111" spans="1:35" x14ac:dyDescent="0.2">
      <c r="A111" s="5">
        <v>2020</v>
      </c>
      <c r="B111" s="2" t="s">
        <v>699</v>
      </c>
      <c r="C111" s="2" t="s">
        <v>720</v>
      </c>
      <c r="D111" s="2" t="s">
        <v>652</v>
      </c>
      <c r="F111" s="2">
        <v>0</v>
      </c>
      <c r="G111" s="2">
        <v>3930670</v>
      </c>
      <c r="H111" s="2">
        <v>0</v>
      </c>
      <c r="S111" s="2"/>
      <c r="T111" s="2"/>
      <c r="AB111" s="7"/>
      <c r="AC111" s="7"/>
      <c r="AD111" s="7"/>
      <c r="AE111" s="7"/>
      <c r="AF111" s="7"/>
      <c r="AG111" s="7"/>
      <c r="AH111" s="7"/>
      <c r="AI111" s="7"/>
    </row>
    <row r="112" spans="1:35" x14ac:dyDescent="0.2">
      <c r="A112" s="5">
        <v>2020</v>
      </c>
      <c r="B112" s="2" t="s">
        <v>698</v>
      </c>
      <c r="C112" s="2" t="s">
        <v>700</v>
      </c>
      <c r="D112" s="2" t="s">
        <v>653</v>
      </c>
      <c r="E112" s="2">
        <v>0</v>
      </c>
      <c r="F112" s="2">
        <v>1687477</v>
      </c>
      <c r="G112" s="2">
        <v>0</v>
      </c>
      <c r="H112" s="2">
        <v>0</v>
      </c>
      <c r="S112" s="2"/>
      <c r="T112" s="2"/>
      <c r="AB112" s="7"/>
      <c r="AC112" s="7"/>
      <c r="AD112" s="7"/>
      <c r="AE112" s="7"/>
      <c r="AF112" s="7"/>
      <c r="AG112" s="7"/>
      <c r="AH112" s="7"/>
      <c r="AI112" s="7"/>
    </row>
    <row r="113" spans="1:35" x14ac:dyDescent="0.2">
      <c r="A113" s="5">
        <v>2020</v>
      </c>
      <c r="B113" s="2" t="s">
        <v>699</v>
      </c>
      <c r="C113" s="2" t="s">
        <v>701</v>
      </c>
      <c r="D113" s="2" t="s">
        <v>653</v>
      </c>
      <c r="E113" s="2">
        <v>0</v>
      </c>
      <c r="F113" s="2">
        <v>5540010</v>
      </c>
      <c r="G113" s="2">
        <v>0</v>
      </c>
      <c r="H113" s="2">
        <v>0</v>
      </c>
      <c r="S113" s="2"/>
      <c r="T113" s="2"/>
      <c r="AB113" s="7"/>
      <c r="AC113" s="7"/>
      <c r="AD113" s="7"/>
      <c r="AE113" s="7"/>
      <c r="AF113" s="7"/>
      <c r="AG113" s="7"/>
      <c r="AH113" s="7"/>
      <c r="AI113" s="7"/>
    </row>
    <row r="114" spans="1:35" x14ac:dyDescent="0.2">
      <c r="A114" s="5">
        <v>2020</v>
      </c>
      <c r="B114" s="2" t="s">
        <v>698</v>
      </c>
      <c r="C114" s="2" t="s">
        <v>702</v>
      </c>
      <c r="D114" s="2" t="s">
        <v>653</v>
      </c>
      <c r="E114" s="2">
        <v>0</v>
      </c>
      <c r="F114" s="2">
        <v>6752950</v>
      </c>
      <c r="G114" s="2">
        <v>0</v>
      </c>
      <c r="H114" s="2">
        <v>0</v>
      </c>
      <c r="S114" s="2"/>
      <c r="T114" s="2"/>
      <c r="AB114" s="7"/>
      <c r="AC114" s="7"/>
      <c r="AD114" s="7"/>
      <c r="AE114" s="7"/>
      <c r="AF114" s="7"/>
      <c r="AG114" s="7"/>
      <c r="AH114" s="7"/>
      <c r="AI114" s="7"/>
    </row>
    <row r="115" spans="1:35" x14ac:dyDescent="0.2">
      <c r="A115" s="5">
        <v>2020</v>
      </c>
      <c r="B115" s="2" t="s">
        <v>698</v>
      </c>
      <c r="C115" s="2" t="s">
        <v>703</v>
      </c>
      <c r="D115" s="2" t="s">
        <v>653</v>
      </c>
      <c r="E115" s="2">
        <v>0</v>
      </c>
      <c r="F115" s="2">
        <v>6720314</v>
      </c>
      <c r="G115" s="2">
        <v>0</v>
      </c>
      <c r="H115" s="2">
        <v>0</v>
      </c>
      <c r="S115" s="2"/>
      <c r="T115" s="2"/>
      <c r="AB115" s="7"/>
      <c r="AC115" s="7"/>
      <c r="AD115" s="7"/>
      <c r="AE115" s="7"/>
      <c r="AF115" s="7"/>
      <c r="AG115" s="7"/>
      <c r="AH115" s="7"/>
      <c r="AI115" s="7"/>
    </row>
    <row r="116" spans="1:35" x14ac:dyDescent="0.2">
      <c r="A116" s="5">
        <v>2020</v>
      </c>
      <c r="B116" s="2" t="s">
        <v>699</v>
      </c>
      <c r="C116" s="2" t="s">
        <v>704</v>
      </c>
      <c r="D116" s="2" t="s">
        <v>653</v>
      </c>
      <c r="E116" s="2">
        <v>0</v>
      </c>
      <c r="F116" s="2">
        <v>4687491</v>
      </c>
      <c r="G116" s="2">
        <v>0</v>
      </c>
      <c r="H116" s="2">
        <v>0</v>
      </c>
      <c r="S116" s="2"/>
      <c r="T116" s="2"/>
      <c r="AB116" s="7"/>
      <c r="AC116" s="7"/>
      <c r="AD116" s="7"/>
      <c r="AE116" s="7"/>
      <c r="AF116" s="7"/>
      <c r="AG116" s="7"/>
      <c r="AH116" s="7"/>
      <c r="AI116" s="7"/>
    </row>
    <row r="117" spans="1:35" x14ac:dyDescent="0.2">
      <c r="A117" s="5">
        <v>2020</v>
      </c>
      <c r="B117" s="2" t="s">
        <v>698</v>
      </c>
      <c r="C117" s="2" t="s">
        <v>705</v>
      </c>
      <c r="D117" s="2" t="s">
        <v>653</v>
      </c>
      <c r="E117" s="2">
        <v>0</v>
      </c>
      <c r="F117" s="2">
        <v>4244376</v>
      </c>
      <c r="G117" s="2">
        <v>0</v>
      </c>
      <c r="H117" s="2">
        <v>0</v>
      </c>
      <c r="S117" s="2"/>
      <c r="T117" s="2"/>
      <c r="AB117" s="7"/>
      <c r="AC117" s="7"/>
      <c r="AD117" s="7"/>
      <c r="AE117" s="7"/>
      <c r="AF117" s="7"/>
      <c r="AG117" s="7"/>
      <c r="AH117" s="7"/>
      <c r="AI117" s="7"/>
    </row>
    <row r="118" spans="1:35" x14ac:dyDescent="0.2">
      <c r="A118" s="5">
        <v>2020</v>
      </c>
      <c r="B118" s="2" t="s">
        <v>698</v>
      </c>
      <c r="C118" s="2" t="s">
        <v>706</v>
      </c>
      <c r="D118" s="2" t="s">
        <v>653</v>
      </c>
      <c r="E118" s="2">
        <v>0</v>
      </c>
      <c r="F118" s="2">
        <v>6107592</v>
      </c>
      <c r="G118" s="2">
        <v>0</v>
      </c>
      <c r="H118" s="2">
        <v>0</v>
      </c>
      <c r="S118" s="2"/>
      <c r="T118" s="2"/>
      <c r="AB118" s="7"/>
      <c r="AC118" s="7"/>
      <c r="AD118" s="7"/>
      <c r="AE118" s="7"/>
      <c r="AF118" s="7"/>
      <c r="AG118" s="7"/>
      <c r="AH118" s="7"/>
      <c r="AI118" s="7"/>
    </row>
    <row r="119" spans="1:35" x14ac:dyDescent="0.2">
      <c r="A119" s="5">
        <v>2020</v>
      </c>
      <c r="B119" s="2" t="s">
        <v>698</v>
      </c>
      <c r="C119" s="2" t="s">
        <v>707</v>
      </c>
      <c r="D119" s="2" t="s">
        <v>653</v>
      </c>
      <c r="E119" s="2">
        <v>0</v>
      </c>
      <c r="F119" s="2">
        <v>4965663</v>
      </c>
      <c r="G119" s="2">
        <v>0</v>
      </c>
      <c r="H119" s="2">
        <v>0</v>
      </c>
      <c r="S119" s="2"/>
      <c r="T119" s="2"/>
      <c r="AB119" s="7"/>
      <c r="AC119" s="7"/>
      <c r="AD119" s="7"/>
      <c r="AE119" s="7"/>
      <c r="AF119" s="7"/>
      <c r="AG119" s="7"/>
      <c r="AH119" s="7"/>
      <c r="AI119" s="7"/>
    </row>
    <row r="120" spans="1:35" x14ac:dyDescent="0.2">
      <c r="A120" s="5">
        <v>2020</v>
      </c>
      <c r="B120" s="2" t="s">
        <v>698</v>
      </c>
      <c r="C120" s="2" t="s">
        <v>708</v>
      </c>
      <c r="D120" s="2" t="s">
        <v>653</v>
      </c>
      <c r="E120" s="2">
        <v>0</v>
      </c>
      <c r="F120" s="2">
        <v>5391472</v>
      </c>
      <c r="G120" s="2">
        <v>0</v>
      </c>
      <c r="H120" s="2">
        <v>0</v>
      </c>
      <c r="S120" s="2"/>
      <c r="T120" s="2"/>
      <c r="AB120" s="7"/>
      <c r="AC120" s="7"/>
      <c r="AD120" s="7"/>
      <c r="AE120" s="7"/>
      <c r="AF120" s="7"/>
      <c r="AG120" s="7"/>
      <c r="AH120" s="7"/>
      <c r="AI120" s="7"/>
    </row>
    <row r="121" spans="1:35" x14ac:dyDescent="0.2">
      <c r="A121" s="5">
        <v>2020</v>
      </c>
      <c r="B121" s="2" t="s">
        <v>699</v>
      </c>
      <c r="C121" s="2" t="s">
        <v>709</v>
      </c>
      <c r="D121" s="2" t="s">
        <v>653</v>
      </c>
      <c r="E121" s="2">
        <v>0</v>
      </c>
      <c r="F121" s="2">
        <v>3735875</v>
      </c>
      <c r="G121" s="2">
        <v>0</v>
      </c>
      <c r="H121" s="2">
        <v>0</v>
      </c>
      <c r="S121" s="2"/>
      <c r="T121" s="2"/>
      <c r="AB121" s="7"/>
      <c r="AC121" s="7"/>
      <c r="AD121" s="7"/>
      <c r="AE121" s="7"/>
      <c r="AF121" s="7"/>
      <c r="AG121" s="7"/>
      <c r="AH121" s="7"/>
      <c r="AI121" s="7"/>
    </row>
    <row r="122" spans="1:35" x14ac:dyDescent="0.2">
      <c r="A122" s="5">
        <v>2020</v>
      </c>
      <c r="B122" s="2" t="s">
        <v>699</v>
      </c>
      <c r="C122" s="2" t="s">
        <v>710</v>
      </c>
      <c r="D122" s="2" t="s">
        <v>653</v>
      </c>
      <c r="E122" s="2">
        <v>0</v>
      </c>
      <c r="F122" s="2">
        <v>2545280</v>
      </c>
      <c r="G122" s="2">
        <v>0</v>
      </c>
      <c r="H122" s="2">
        <v>0</v>
      </c>
      <c r="S122" s="2"/>
      <c r="T122" s="2"/>
      <c r="AB122" s="7"/>
      <c r="AC122" s="7"/>
      <c r="AD122" s="7"/>
      <c r="AE122" s="7"/>
      <c r="AF122" s="7"/>
      <c r="AG122" s="7"/>
      <c r="AH122" s="7"/>
      <c r="AI122" s="7"/>
    </row>
    <row r="123" spans="1:35" x14ac:dyDescent="0.2">
      <c r="A123" s="5">
        <v>2020</v>
      </c>
      <c r="B123" s="2" t="s">
        <v>699</v>
      </c>
      <c r="C123" s="2" t="s">
        <v>711</v>
      </c>
      <c r="D123" s="2" t="s">
        <v>653</v>
      </c>
      <c r="E123" s="2">
        <v>0</v>
      </c>
      <c r="F123" s="2">
        <v>1760046</v>
      </c>
      <c r="G123" s="2">
        <v>0</v>
      </c>
      <c r="H123" s="2">
        <v>0</v>
      </c>
      <c r="S123" s="2"/>
      <c r="T123" s="2"/>
      <c r="AB123" s="7"/>
      <c r="AC123" s="7"/>
      <c r="AD123" s="7"/>
      <c r="AE123" s="7"/>
      <c r="AF123" s="7"/>
      <c r="AG123" s="7"/>
      <c r="AH123" s="7"/>
      <c r="AI123" s="7"/>
    </row>
    <row r="124" spans="1:35" x14ac:dyDescent="0.2">
      <c r="A124" s="5">
        <v>2020</v>
      </c>
      <c r="B124" s="2" t="s">
        <v>699</v>
      </c>
      <c r="C124" s="2" t="s">
        <v>712</v>
      </c>
      <c r="D124" s="2" t="s">
        <v>653</v>
      </c>
      <c r="E124" s="2">
        <v>0</v>
      </c>
      <c r="F124" s="2">
        <v>2615221</v>
      </c>
      <c r="G124" s="2">
        <v>0</v>
      </c>
      <c r="H124" s="2">
        <v>0</v>
      </c>
      <c r="S124" s="2"/>
      <c r="T124" s="2"/>
      <c r="AB124" s="7"/>
      <c r="AC124" s="7"/>
      <c r="AD124" s="7"/>
      <c r="AE124" s="7"/>
      <c r="AF124" s="7"/>
      <c r="AG124" s="7"/>
      <c r="AH124" s="7"/>
      <c r="AI124" s="7"/>
    </row>
    <row r="125" spans="1:35" x14ac:dyDescent="0.2">
      <c r="A125" s="5">
        <v>2020</v>
      </c>
      <c r="B125" s="2" t="s">
        <v>699</v>
      </c>
      <c r="C125" s="2" t="s">
        <v>499</v>
      </c>
      <c r="D125" s="2" t="s">
        <v>653</v>
      </c>
      <c r="E125" s="2">
        <v>0</v>
      </c>
      <c r="F125" s="2">
        <v>974274</v>
      </c>
      <c r="G125" s="2">
        <v>0</v>
      </c>
      <c r="H125" s="2">
        <v>0</v>
      </c>
      <c r="S125" s="2"/>
      <c r="T125" s="2"/>
      <c r="AB125" s="7"/>
      <c r="AC125" s="7"/>
      <c r="AD125" s="7"/>
      <c r="AE125" s="7"/>
      <c r="AF125" s="7"/>
      <c r="AG125" s="7"/>
      <c r="AH125" s="7"/>
      <c r="AI125" s="7"/>
    </row>
    <row r="126" spans="1:35" x14ac:dyDescent="0.2">
      <c r="A126" s="5">
        <v>2020</v>
      </c>
      <c r="B126" s="2" t="s">
        <v>699</v>
      </c>
      <c r="C126" s="2" t="s">
        <v>713</v>
      </c>
      <c r="D126" s="2" t="s">
        <v>653</v>
      </c>
      <c r="E126" s="2">
        <v>0</v>
      </c>
      <c r="F126" s="2">
        <v>4690972</v>
      </c>
      <c r="G126" s="2">
        <v>0</v>
      </c>
      <c r="H126" s="2">
        <v>0</v>
      </c>
      <c r="S126" s="2"/>
      <c r="T126" s="2"/>
      <c r="AB126" s="7"/>
      <c r="AC126" s="7"/>
      <c r="AD126" s="7"/>
      <c r="AE126" s="7"/>
      <c r="AF126" s="7"/>
      <c r="AG126" s="7"/>
      <c r="AH126" s="7"/>
      <c r="AI126" s="7"/>
    </row>
    <row r="127" spans="1:35" x14ac:dyDescent="0.2">
      <c r="A127" s="5">
        <v>2020</v>
      </c>
      <c r="B127" s="2" t="s">
        <v>698</v>
      </c>
      <c r="C127" s="2" t="s">
        <v>714</v>
      </c>
      <c r="D127" s="2" t="s">
        <v>653</v>
      </c>
      <c r="E127" s="2">
        <v>0</v>
      </c>
      <c r="F127" s="2">
        <v>4982368</v>
      </c>
      <c r="G127" s="2">
        <v>0</v>
      </c>
      <c r="H127" s="2">
        <v>0</v>
      </c>
      <c r="S127" s="2"/>
      <c r="T127" s="2"/>
      <c r="AB127" s="7"/>
      <c r="AC127" s="7"/>
      <c r="AD127" s="7"/>
      <c r="AE127" s="7"/>
      <c r="AF127" s="7"/>
      <c r="AG127" s="7"/>
      <c r="AH127" s="7"/>
      <c r="AI127" s="7"/>
    </row>
    <row r="128" spans="1:35" x14ac:dyDescent="0.2">
      <c r="A128" s="5">
        <v>2020</v>
      </c>
      <c r="B128" s="2" t="s">
        <v>698</v>
      </c>
      <c r="C128" s="2" t="s">
        <v>715</v>
      </c>
      <c r="D128" s="2" t="s">
        <v>653</v>
      </c>
      <c r="E128" s="2">
        <v>0</v>
      </c>
      <c r="F128" s="2">
        <v>6941852</v>
      </c>
      <c r="G128" s="2">
        <v>0</v>
      </c>
      <c r="H128" s="2">
        <v>0</v>
      </c>
      <c r="S128" s="2"/>
      <c r="T128" s="2"/>
      <c r="AB128" s="7"/>
      <c r="AC128" s="7"/>
      <c r="AD128" s="7"/>
      <c r="AE128" s="7"/>
      <c r="AF128" s="7"/>
      <c r="AG128" s="7"/>
      <c r="AH128" s="7"/>
      <c r="AI128" s="7"/>
    </row>
    <row r="129" spans="1:35" x14ac:dyDescent="0.2">
      <c r="A129" s="5">
        <v>2020</v>
      </c>
      <c r="B129" s="2" t="s">
        <v>699</v>
      </c>
      <c r="C129" s="2" t="s">
        <v>716</v>
      </c>
      <c r="D129" s="2" t="s">
        <v>653</v>
      </c>
      <c r="E129" s="2">
        <v>0</v>
      </c>
      <c r="F129" s="2">
        <v>6149596</v>
      </c>
      <c r="G129" s="2">
        <v>0</v>
      </c>
      <c r="H129" s="2">
        <v>0</v>
      </c>
      <c r="S129" s="2"/>
      <c r="T129" s="2"/>
      <c r="AB129" s="7"/>
      <c r="AC129" s="7"/>
      <c r="AD129" s="7"/>
      <c r="AE129" s="7"/>
      <c r="AF129" s="7"/>
      <c r="AG129" s="7"/>
      <c r="AH129" s="7"/>
      <c r="AI129" s="7"/>
    </row>
    <row r="130" spans="1:35" x14ac:dyDescent="0.2">
      <c r="A130" s="5">
        <v>2020</v>
      </c>
      <c r="B130" s="2" t="s">
        <v>699</v>
      </c>
      <c r="C130" s="2" t="s">
        <v>717</v>
      </c>
      <c r="D130" s="2" t="s">
        <v>653</v>
      </c>
      <c r="E130" s="2">
        <v>0</v>
      </c>
      <c r="F130" s="2">
        <v>5226985</v>
      </c>
      <c r="G130" s="2">
        <v>0</v>
      </c>
      <c r="H130" s="2">
        <v>0</v>
      </c>
      <c r="S130" s="2"/>
      <c r="T130" s="2"/>
      <c r="AB130" s="7"/>
      <c r="AC130" s="7"/>
      <c r="AD130" s="7"/>
      <c r="AE130" s="7"/>
      <c r="AF130" s="7"/>
      <c r="AG130" s="7"/>
      <c r="AH130" s="7"/>
      <c r="AI130" s="7"/>
    </row>
    <row r="131" spans="1:35" x14ac:dyDescent="0.2">
      <c r="A131" s="5">
        <v>2020</v>
      </c>
      <c r="B131" s="2" t="s">
        <v>698</v>
      </c>
      <c r="C131" s="2" t="s">
        <v>718</v>
      </c>
      <c r="D131" s="2" t="s">
        <v>653</v>
      </c>
      <c r="E131" s="2">
        <v>0</v>
      </c>
      <c r="F131" s="2">
        <v>4093502</v>
      </c>
      <c r="G131" s="2">
        <v>0</v>
      </c>
      <c r="H131" s="2">
        <v>0</v>
      </c>
      <c r="S131" s="2"/>
      <c r="T131" s="2"/>
      <c r="AB131" s="7"/>
      <c r="AC131" s="7"/>
      <c r="AD131" s="7"/>
      <c r="AE131" s="7"/>
      <c r="AF131" s="7"/>
      <c r="AG131" s="7"/>
      <c r="AH131" s="7"/>
      <c r="AI131" s="7"/>
    </row>
    <row r="132" spans="1:35" x14ac:dyDescent="0.2">
      <c r="A132" s="5">
        <v>2020</v>
      </c>
      <c r="B132" s="2" t="s">
        <v>699</v>
      </c>
      <c r="C132" s="2" t="s">
        <v>719</v>
      </c>
      <c r="D132" s="2" t="s">
        <v>653</v>
      </c>
      <c r="E132" s="2">
        <v>0</v>
      </c>
      <c r="F132" s="2">
        <v>897000</v>
      </c>
      <c r="G132" s="2">
        <v>0</v>
      </c>
      <c r="H132" s="2">
        <v>0</v>
      </c>
      <c r="S132" s="2"/>
      <c r="T132" s="2"/>
      <c r="AB132" s="7"/>
      <c r="AC132" s="7"/>
      <c r="AD132" s="7"/>
      <c r="AE132" s="7"/>
      <c r="AF132" s="7"/>
      <c r="AG132" s="7"/>
      <c r="AH132" s="7"/>
      <c r="AI132" s="7"/>
    </row>
    <row r="133" spans="1:35" x14ac:dyDescent="0.2">
      <c r="A133" s="5">
        <v>2020</v>
      </c>
      <c r="B133" s="2" t="s">
        <v>699</v>
      </c>
      <c r="C133" s="2" t="s">
        <v>720</v>
      </c>
      <c r="D133" s="2" t="s">
        <v>653</v>
      </c>
      <c r="E133" s="2">
        <v>0</v>
      </c>
      <c r="F133" s="2">
        <v>5092815</v>
      </c>
      <c r="G133" s="2">
        <v>0</v>
      </c>
      <c r="H133" s="2">
        <v>0</v>
      </c>
      <c r="S133" s="2"/>
      <c r="T133" s="2"/>
      <c r="AB133" s="7"/>
      <c r="AC133" s="7"/>
      <c r="AD133" s="7"/>
      <c r="AE133" s="7"/>
      <c r="AF133" s="7"/>
      <c r="AG133" s="7"/>
      <c r="AH133" s="7"/>
      <c r="AI133" s="7"/>
    </row>
    <row r="134" spans="1:35" x14ac:dyDescent="0.2">
      <c r="A134" s="5">
        <v>2020</v>
      </c>
      <c r="B134" s="2" t="s">
        <v>698</v>
      </c>
      <c r="C134" s="2" t="s">
        <v>700</v>
      </c>
      <c r="D134" s="2" t="s">
        <v>654</v>
      </c>
      <c r="E134" s="2">
        <v>0</v>
      </c>
      <c r="F134" s="2">
        <v>790000</v>
      </c>
      <c r="G134" s="2">
        <v>0</v>
      </c>
      <c r="H134" s="2">
        <v>0</v>
      </c>
      <c r="S134" s="2"/>
      <c r="T134" s="2"/>
      <c r="W134" s="7">
        <v>6786</v>
      </c>
      <c r="X134" s="7">
        <v>3.11</v>
      </c>
      <c r="Y134" s="7">
        <v>75.27</v>
      </c>
      <c r="AB134" s="7"/>
      <c r="AC134" s="7"/>
      <c r="AD134" s="7"/>
      <c r="AE134" s="7"/>
      <c r="AF134" s="7"/>
      <c r="AG134" s="7"/>
      <c r="AH134" s="7"/>
      <c r="AI134" s="7"/>
    </row>
    <row r="135" spans="1:35" x14ac:dyDescent="0.2">
      <c r="A135" s="5">
        <v>2020</v>
      </c>
      <c r="B135" s="2" t="s">
        <v>699</v>
      </c>
      <c r="C135" s="2" t="s">
        <v>701</v>
      </c>
      <c r="D135" s="2" t="s">
        <v>654</v>
      </c>
      <c r="E135" s="2">
        <v>0</v>
      </c>
      <c r="F135" s="2">
        <v>0</v>
      </c>
      <c r="G135" s="2">
        <v>0</v>
      </c>
      <c r="H135" s="2">
        <v>417358</v>
      </c>
      <c r="S135" s="2"/>
      <c r="T135" s="2"/>
      <c r="W135" s="7">
        <v>7479</v>
      </c>
      <c r="X135" s="7">
        <v>7.42</v>
      </c>
      <c r="Y135" s="7">
        <v>70.23</v>
      </c>
      <c r="AB135" s="7"/>
      <c r="AC135" s="7"/>
      <c r="AD135" s="7"/>
      <c r="AE135" s="7"/>
      <c r="AF135" s="7"/>
      <c r="AG135" s="7"/>
      <c r="AH135" s="7"/>
      <c r="AI135" s="7"/>
    </row>
    <row r="136" spans="1:35" x14ac:dyDescent="0.2">
      <c r="A136" s="5">
        <v>2020</v>
      </c>
      <c r="B136" s="2" t="s">
        <v>698</v>
      </c>
      <c r="C136" s="2" t="s">
        <v>702</v>
      </c>
      <c r="D136" s="2" t="s">
        <v>654</v>
      </c>
      <c r="E136" s="2">
        <v>0</v>
      </c>
      <c r="F136" s="2">
        <v>0</v>
      </c>
      <c r="G136" s="2">
        <v>0</v>
      </c>
      <c r="H136" s="2">
        <v>417358</v>
      </c>
      <c r="S136" s="2"/>
      <c r="T136" s="2"/>
      <c r="W136" s="7">
        <v>9094</v>
      </c>
      <c r="X136" s="7">
        <v>2.95</v>
      </c>
      <c r="Y136" s="7">
        <v>72.22</v>
      </c>
      <c r="AB136" s="7"/>
      <c r="AC136" s="7"/>
      <c r="AD136" s="7"/>
      <c r="AE136" s="7"/>
      <c r="AF136" s="7"/>
      <c r="AG136" s="7"/>
      <c r="AH136" s="7"/>
      <c r="AI136" s="7"/>
    </row>
    <row r="137" spans="1:35" x14ac:dyDescent="0.2">
      <c r="A137" s="5">
        <v>2020</v>
      </c>
      <c r="B137" s="2" t="s">
        <v>698</v>
      </c>
      <c r="C137" s="2" t="s">
        <v>703</v>
      </c>
      <c r="D137" s="2" t="s">
        <v>654</v>
      </c>
      <c r="E137" s="2">
        <v>0</v>
      </c>
      <c r="F137" s="2">
        <v>0</v>
      </c>
      <c r="G137" s="2">
        <v>0</v>
      </c>
      <c r="H137" s="2">
        <v>417358</v>
      </c>
      <c r="S137" s="2"/>
      <c r="T137" s="2"/>
      <c r="W137" s="7">
        <v>7631</v>
      </c>
      <c r="X137" s="7">
        <v>3.16</v>
      </c>
      <c r="Y137" s="7">
        <v>71.790000000000006</v>
      </c>
      <c r="AB137" s="7"/>
      <c r="AC137" s="7"/>
      <c r="AD137" s="7"/>
      <c r="AE137" s="7"/>
      <c r="AF137" s="7"/>
      <c r="AG137" s="7"/>
      <c r="AH137" s="7"/>
      <c r="AI137" s="7"/>
    </row>
    <row r="138" spans="1:35" x14ac:dyDescent="0.2">
      <c r="A138" s="5">
        <v>2020</v>
      </c>
      <c r="B138" s="2" t="s">
        <v>699</v>
      </c>
      <c r="C138" s="2" t="s">
        <v>704</v>
      </c>
      <c r="D138" s="2" t="s">
        <v>654</v>
      </c>
      <c r="E138" s="2">
        <v>0</v>
      </c>
      <c r="F138" s="2">
        <v>0</v>
      </c>
      <c r="G138" s="2">
        <v>0</v>
      </c>
      <c r="H138" s="2">
        <v>417358</v>
      </c>
      <c r="S138" s="2"/>
      <c r="T138" s="2"/>
      <c r="W138" s="7">
        <v>7526</v>
      </c>
      <c r="X138" s="7">
        <v>4.9000000000000004</v>
      </c>
      <c r="Y138" s="7">
        <v>72.150000000000006</v>
      </c>
      <c r="AB138" s="7"/>
      <c r="AC138" s="7"/>
      <c r="AD138" s="7"/>
      <c r="AE138" s="7"/>
      <c r="AF138" s="7"/>
      <c r="AG138" s="7"/>
      <c r="AH138" s="7"/>
      <c r="AI138" s="7"/>
    </row>
    <row r="139" spans="1:35" x14ac:dyDescent="0.2">
      <c r="A139" s="5">
        <v>2020</v>
      </c>
      <c r="B139" s="2" t="s">
        <v>698</v>
      </c>
      <c r="C139" s="2" t="s">
        <v>705</v>
      </c>
      <c r="D139" s="2" t="s">
        <v>654</v>
      </c>
      <c r="E139" s="2">
        <v>0</v>
      </c>
      <c r="F139" s="2">
        <v>0</v>
      </c>
      <c r="G139" s="2">
        <v>0</v>
      </c>
      <c r="H139" s="2">
        <v>417358</v>
      </c>
      <c r="S139" s="2"/>
      <c r="T139" s="2"/>
      <c r="W139" s="7">
        <v>7305</v>
      </c>
      <c r="X139" s="7">
        <v>4.88</v>
      </c>
      <c r="Y139" s="7">
        <v>68.95</v>
      </c>
      <c r="AB139" s="7"/>
      <c r="AC139" s="7"/>
      <c r="AD139" s="7"/>
      <c r="AE139" s="7"/>
      <c r="AF139" s="7"/>
      <c r="AG139" s="7"/>
      <c r="AH139" s="7"/>
      <c r="AI139" s="7"/>
    </row>
    <row r="140" spans="1:35" x14ac:dyDescent="0.2">
      <c r="A140" s="5">
        <v>2020</v>
      </c>
      <c r="B140" s="2" t="s">
        <v>698</v>
      </c>
      <c r="C140" s="2" t="s">
        <v>706</v>
      </c>
      <c r="D140" s="2" t="s">
        <v>654</v>
      </c>
      <c r="E140" s="2">
        <v>0</v>
      </c>
      <c r="F140" s="2">
        <v>3831400</v>
      </c>
      <c r="G140" s="2">
        <v>0</v>
      </c>
      <c r="H140" s="2">
        <v>417358</v>
      </c>
      <c r="S140" s="2"/>
      <c r="T140" s="2"/>
      <c r="W140" s="7">
        <v>7203</v>
      </c>
      <c r="X140" s="7">
        <v>4.09</v>
      </c>
      <c r="Y140" s="7">
        <v>76.53</v>
      </c>
      <c r="AB140" s="7"/>
      <c r="AC140" s="7"/>
      <c r="AD140" s="7"/>
      <c r="AE140" s="7"/>
      <c r="AF140" s="7"/>
      <c r="AG140" s="7"/>
      <c r="AH140" s="7"/>
      <c r="AI140" s="7"/>
    </row>
    <row r="141" spans="1:35" x14ac:dyDescent="0.2">
      <c r="A141" s="5">
        <v>2020</v>
      </c>
      <c r="B141" s="2" t="s">
        <v>698</v>
      </c>
      <c r="C141" s="2" t="s">
        <v>707</v>
      </c>
      <c r="D141" s="2" t="s">
        <v>654</v>
      </c>
      <c r="E141" s="2">
        <v>0</v>
      </c>
      <c r="F141" s="2">
        <v>1800000</v>
      </c>
      <c r="G141" s="2">
        <v>0</v>
      </c>
      <c r="H141" s="2">
        <v>417358</v>
      </c>
      <c r="S141" s="2"/>
      <c r="T141" s="2"/>
      <c r="W141" s="7">
        <v>8865</v>
      </c>
      <c r="X141" s="7">
        <v>4.6900000000000004</v>
      </c>
      <c r="Y141" s="7">
        <v>71.489999999999995</v>
      </c>
      <c r="AB141" s="7"/>
      <c r="AC141" s="7"/>
      <c r="AD141" s="7"/>
      <c r="AE141" s="7"/>
      <c r="AF141" s="7"/>
      <c r="AG141" s="7"/>
      <c r="AH141" s="7"/>
      <c r="AI141" s="7"/>
    </row>
    <row r="142" spans="1:35" x14ac:dyDescent="0.2">
      <c r="A142" s="5">
        <v>2020</v>
      </c>
      <c r="B142" s="2" t="s">
        <v>698</v>
      </c>
      <c r="C142" s="2" t="s">
        <v>708</v>
      </c>
      <c r="D142" s="2" t="s">
        <v>654</v>
      </c>
      <c r="E142" s="2">
        <v>0</v>
      </c>
      <c r="F142" s="2">
        <v>0</v>
      </c>
      <c r="G142" s="2">
        <v>0</v>
      </c>
      <c r="H142" s="2">
        <v>491010</v>
      </c>
      <c r="S142" s="2"/>
      <c r="T142" s="2"/>
      <c r="W142" s="7">
        <v>8081</v>
      </c>
      <c r="X142" s="7">
        <v>4</v>
      </c>
      <c r="Y142" s="7">
        <v>73.42</v>
      </c>
      <c r="AB142" s="7"/>
      <c r="AC142" s="7"/>
      <c r="AD142" s="7"/>
      <c r="AE142" s="7"/>
      <c r="AF142" s="7"/>
      <c r="AG142" s="7"/>
      <c r="AH142" s="7"/>
      <c r="AI142" s="7"/>
    </row>
    <row r="143" spans="1:35" x14ac:dyDescent="0.2">
      <c r="A143" s="5">
        <v>2020</v>
      </c>
      <c r="B143" s="2" t="s">
        <v>699</v>
      </c>
      <c r="C143" s="2" t="s">
        <v>709</v>
      </c>
      <c r="D143" s="2" t="s">
        <v>654</v>
      </c>
      <c r="E143" s="2">
        <v>0</v>
      </c>
      <c r="F143" s="2">
        <v>0</v>
      </c>
      <c r="G143" s="2">
        <v>0</v>
      </c>
      <c r="H143" s="2">
        <v>0</v>
      </c>
      <c r="S143" s="2"/>
      <c r="T143" s="2"/>
      <c r="W143" s="7">
        <v>7321</v>
      </c>
      <c r="X143" s="7">
        <v>3.96</v>
      </c>
      <c r="Y143" s="7">
        <v>71.06</v>
      </c>
      <c r="AB143" s="7"/>
      <c r="AC143" s="7"/>
      <c r="AD143" s="7"/>
      <c r="AE143" s="7"/>
      <c r="AF143" s="7"/>
      <c r="AG143" s="7"/>
      <c r="AH143" s="7"/>
      <c r="AI143" s="7"/>
    </row>
    <row r="144" spans="1:35" x14ac:dyDescent="0.2">
      <c r="A144" s="5">
        <v>2020</v>
      </c>
      <c r="B144" s="2" t="s">
        <v>699</v>
      </c>
      <c r="C144" s="2" t="s">
        <v>710</v>
      </c>
      <c r="D144" s="2" t="s">
        <v>654</v>
      </c>
      <c r="E144" s="2">
        <v>0</v>
      </c>
      <c r="F144" s="2">
        <v>0</v>
      </c>
      <c r="G144" s="2">
        <v>0</v>
      </c>
      <c r="H144" s="2">
        <v>0</v>
      </c>
      <c r="S144" s="2"/>
      <c r="T144" s="2"/>
      <c r="W144" s="7">
        <v>9406</v>
      </c>
      <c r="X144" s="7">
        <v>3.49</v>
      </c>
      <c r="Y144" s="7">
        <v>72.13</v>
      </c>
      <c r="AB144" s="7"/>
      <c r="AC144" s="7"/>
      <c r="AD144" s="7"/>
      <c r="AE144" s="7"/>
      <c r="AF144" s="7"/>
      <c r="AG144" s="7"/>
      <c r="AH144" s="7"/>
      <c r="AI144" s="7"/>
    </row>
    <row r="145" spans="1:35" x14ac:dyDescent="0.2">
      <c r="A145" s="5">
        <v>2020</v>
      </c>
      <c r="B145" s="2" t="s">
        <v>699</v>
      </c>
      <c r="C145" s="2" t="s">
        <v>711</v>
      </c>
      <c r="D145" s="2" t="s">
        <v>654</v>
      </c>
      <c r="E145" s="2">
        <v>0</v>
      </c>
      <c r="F145" s="2">
        <v>0</v>
      </c>
      <c r="G145" s="2">
        <v>0</v>
      </c>
      <c r="H145" s="2">
        <v>0</v>
      </c>
      <c r="S145" s="2"/>
      <c r="T145" s="2"/>
      <c r="W145" s="7">
        <v>6861</v>
      </c>
      <c r="X145" s="7">
        <v>2.63</v>
      </c>
      <c r="Y145" s="7">
        <v>74.47</v>
      </c>
      <c r="AB145" s="7"/>
      <c r="AC145" s="7"/>
      <c r="AD145" s="7"/>
      <c r="AE145" s="7"/>
      <c r="AF145" s="7"/>
      <c r="AG145" s="7"/>
      <c r="AH145" s="7"/>
      <c r="AI145" s="7"/>
    </row>
    <row r="146" spans="1:35" x14ac:dyDescent="0.2">
      <c r="A146" s="5">
        <v>2020</v>
      </c>
      <c r="B146" s="2" t="s">
        <v>699</v>
      </c>
      <c r="C146" s="2" t="s">
        <v>712</v>
      </c>
      <c r="D146" s="2" t="s">
        <v>654</v>
      </c>
      <c r="E146" s="2">
        <v>0</v>
      </c>
      <c r="F146" s="2">
        <v>0</v>
      </c>
      <c r="G146" s="2">
        <v>0</v>
      </c>
      <c r="H146" s="2">
        <v>417358</v>
      </c>
      <c r="S146" s="2"/>
      <c r="T146" s="2"/>
      <c r="W146" s="7">
        <v>6364</v>
      </c>
      <c r="X146" s="7">
        <v>4.26</v>
      </c>
      <c r="Y146" s="7">
        <v>78.13</v>
      </c>
      <c r="AB146" s="7"/>
      <c r="AC146" s="7"/>
      <c r="AD146" s="7"/>
      <c r="AE146" s="7"/>
      <c r="AF146" s="7"/>
      <c r="AG146" s="7"/>
      <c r="AH146" s="7"/>
      <c r="AI146" s="7"/>
    </row>
    <row r="147" spans="1:35" x14ac:dyDescent="0.2">
      <c r="A147" s="5">
        <v>2020</v>
      </c>
      <c r="B147" s="2" t="s">
        <v>699</v>
      </c>
      <c r="C147" s="2" t="s">
        <v>499</v>
      </c>
      <c r="D147" s="2" t="s">
        <v>654</v>
      </c>
      <c r="E147" s="2">
        <v>0</v>
      </c>
      <c r="F147" s="2">
        <v>0</v>
      </c>
      <c r="G147" s="2">
        <v>0</v>
      </c>
      <c r="H147" s="2">
        <v>417358</v>
      </c>
      <c r="S147" s="2"/>
      <c r="T147" s="2"/>
      <c r="W147" s="7">
        <v>13337</v>
      </c>
      <c r="X147" s="7">
        <v>10.9</v>
      </c>
      <c r="Y147" s="7">
        <v>64.14</v>
      </c>
      <c r="AB147" s="7"/>
      <c r="AC147" s="7"/>
      <c r="AD147" s="7"/>
      <c r="AE147" s="7"/>
      <c r="AF147" s="7"/>
      <c r="AG147" s="7"/>
      <c r="AH147" s="7"/>
      <c r="AI147" s="7"/>
    </row>
    <row r="148" spans="1:35" x14ac:dyDescent="0.2">
      <c r="A148" s="5">
        <v>2020</v>
      </c>
      <c r="B148" s="2" t="s">
        <v>699</v>
      </c>
      <c r="C148" s="2" t="s">
        <v>713</v>
      </c>
      <c r="D148" s="2" t="s">
        <v>654</v>
      </c>
      <c r="E148" s="2">
        <v>0</v>
      </c>
      <c r="F148" s="2">
        <v>2059375</v>
      </c>
      <c r="G148" s="2">
        <v>0</v>
      </c>
      <c r="H148" s="2">
        <v>0</v>
      </c>
      <c r="S148" s="2"/>
      <c r="T148" s="2"/>
      <c r="W148" s="7">
        <v>6539</v>
      </c>
      <c r="X148" s="7">
        <v>4.9000000000000004</v>
      </c>
      <c r="Y148" s="7">
        <v>73.069999999999993</v>
      </c>
      <c r="AB148" s="7"/>
      <c r="AC148" s="7"/>
      <c r="AD148" s="7"/>
      <c r="AE148" s="7"/>
      <c r="AF148" s="7"/>
      <c r="AG148" s="7"/>
      <c r="AH148" s="7"/>
      <c r="AI148" s="7"/>
    </row>
    <row r="149" spans="1:35" x14ac:dyDescent="0.2">
      <c r="A149" s="5">
        <v>2020</v>
      </c>
      <c r="B149" s="2" t="s">
        <v>698</v>
      </c>
      <c r="C149" s="2" t="s">
        <v>714</v>
      </c>
      <c r="D149" s="2" t="s">
        <v>654</v>
      </c>
      <c r="E149" s="2">
        <v>0</v>
      </c>
      <c r="F149" s="2">
        <v>0</v>
      </c>
      <c r="G149" s="2">
        <v>0</v>
      </c>
      <c r="H149" s="2">
        <v>0</v>
      </c>
      <c r="S149" s="2"/>
      <c r="T149" s="2"/>
      <c r="W149" s="7">
        <v>7468</v>
      </c>
      <c r="X149" s="7">
        <v>3.72</v>
      </c>
      <c r="Y149" s="7">
        <v>78.52</v>
      </c>
      <c r="AB149" s="7"/>
      <c r="AC149" s="7"/>
      <c r="AD149" s="7"/>
      <c r="AE149" s="7"/>
      <c r="AF149" s="7"/>
      <c r="AG149" s="7"/>
      <c r="AH149" s="7"/>
      <c r="AI149" s="7"/>
    </row>
    <row r="150" spans="1:35" x14ac:dyDescent="0.2">
      <c r="A150" s="5">
        <v>2020</v>
      </c>
      <c r="B150" s="2" t="s">
        <v>698</v>
      </c>
      <c r="C150" s="2" t="s">
        <v>715</v>
      </c>
      <c r="D150" s="2" t="s">
        <v>654</v>
      </c>
      <c r="E150" s="2">
        <v>0</v>
      </c>
      <c r="F150" s="2">
        <v>0</v>
      </c>
      <c r="G150" s="2">
        <v>0</v>
      </c>
      <c r="H150" s="2">
        <v>417358</v>
      </c>
      <c r="S150" s="2"/>
      <c r="T150" s="2"/>
      <c r="W150" s="7">
        <v>8309</v>
      </c>
      <c r="X150" s="7">
        <v>3.09</v>
      </c>
      <c r="Y150" s="7">
        <v>70.05</v>
      </c>
      <c r="AB150" s="7"/>
      <c r="AC150" s="7"/>
      <c r="AD150" s="7"/>
      <c r="AE150" s="7"/>
      <c r="AF150" s="7"/>
      <c r="AG150" s="7"/>
      <c r="AH150" s="7"/>
      <c r="AI150" s="7"/>
    </row>
    <row r="151" spans="1:35" x14ac:dyDescent="0.2">
      <c r="A151" s="5">
        <v>2020</v>
      </c>
      <c r="B151" s="2" t="s">
        <v>699</v>
      </c>
      <c r="C151" s="2" t="s">
        <v>716</v>
      </c>
      <c r="D151" s="2" t="s">
        <v>654</v>
      </c>
      <c r="E151" s="2">
        <v>0</v>
      </c>
      <c r="F151" s="2">
        <v>0</v>
      </c>
      <c r="G151" s="2">
        <v>0</v>
      </c>
      <c r="H151" s="2">
        <v>417358</v>
      </c>
      <c r="S151" s="2"/>
      <c r="T151" s="2"/>
      <c r="W151" s="7">
        <v>6372</v>
      </c>
      <c r="X151" s="7">
        <v>2.36</v>
      </c>
      <c r="Y151" s="7">
        <v>77.91</v>
      </c>
      <c r="AB151" s="7"/>
      <c r="AC151" s="7"/>
      <c r="AD151" s="7"/>
      <c r="AE151" s="7"/>
      <c r="AF151" s="7"/>
      <c r="AG151" s="7"/>
      <c r="AH151" s="7"/>
      <c r="AI151" s="7"/>
    </row>
    <row r="152" spans="1:35" x14ac:dyDescent="0.2">
      <c r="A152" s="5">
        <v>2020</v>
      </c>
      <c r="B152" s="2" t="s">
        <v>699</v>
      </c>
      <c r="C152" s="2" t="s">
        <v>717</v>
      </c>
      <c r="D152" s="2" t="s">
        <v>654</v>
      </c>
      <c r="E152" s="2">
        <v>0</v>
      </c>
      <c r="F152" s="2">
        <v>0</v>
      </c>
      <c r="G152" s="2">
        <v>0</v>
      </c>
      <c r="H152" s="2">
        <v>0</v>
      </c>
      <c r="S152" s="2"/>
      <c r="T152" s="2"/>
      <c r="W152" s="7">
        <v>6108</v>
      </c>
      <c r="X152" s="7">
        <v>4.0199999999999996</v>
      </c>
      <c r="Y152" s="7">
        <v>69.98</v>
      </c>
      <c r="AB152" s="7"/>
      <c r="AC152" s="7"/>
      <c r="AD152" s="7"/>
      <c r="AE152" s="7"/>
      <c r="AF152" s="7"/>
      <c r="AG152" s="7"/>
      <c r="AH152" s="7"/>
      <c r="AI152" s="7"/>
    </row>
    <row r="153" spans="1:35" x14ac:dyDescent="0.2">
      <c r="A153" s="5">
        <v>2020</v>
      </c>
      <c r="B153" s="2" t="s">
        <v>698</v>
      </c>
      <c r="C153" s="2" t="s">
        <v>718</v>
      </c>
      <c r="D153" s="2" t="s">
        <v>654</v>
      </c>
      <c r="E153" s="2">
        <v>0</v>
      </c>
      <c r="F153" s="2">
        <v>0</v>
      </c>
      <c r="G153" s="2">
        <v>0</v>
      </c>
      <c r="H153" s="2">
        <v>417358</v>
      </c>
      <c r="S153" s="2"/>
      <c r="T153" s="2"/>
      <c r="W153" s="7">
        <v>5818</v>
      </c>
      <c r="X153" s="7">
        <v>2.1</v>
      </c>
      <c r="Y153" s="7">
        <v>81.73</v>
      </c>
      <c r="AB153" s="7"/>
      <c r="AC153" s="7"/>
      <c r="AD153" s="7"/>
      <c r="AE153" s="7"/>
      <c r="AF153" s="7"/>
      <c r="AG153" s="7"/>
      <c r="AH153" s="7"/>
      <c r="AI153" s="7"/>
    </row>
    <row r="154" spans="1:35" x14ac:dyDescent="0.2">
      <c r="A154" s="5">
        <v>2020</v>
      </c>
      <c r="B154" s="2" t="s">
        <v>699</v>
      </c>
      <c r="C154" s="2" t="s">
        <v>719</v>
      </c>
      <c r="D154" s="2" t="s">
        <v>654</v>
      </c>
      <c r="E154" s="2">
        <v>0</v>
      </c>
      <c r="F154" s="2">
        <v>480000</v>
      </c>
      <c r="G154" s="2">
        <v>0</v>
      </c>
      <c r="H154" s="2">
        <v>0</v>
      </c>
      <c r="S154" s="2"/>
      <c r="T154" s="2"/>
      <c r="W154" s="7">
        <v>5265</v>
      </c>
      <c r="X154" s="7">
        <v>3.08</v>
      </c>
      <c r="Y154" s="7">
        <v>75.11</v>
      </c>
      <c r="AB154" s="7"/>
      <c r="AC154" s="7"/>
      <c r="AD154" s="7"/>
      <c r="AE154" s="7"/>
      <c r="AF154" s="7"/>
      <c r="AG154" s="7"/>
      <c r="AH154" s="7"/>
      <c r="AI154" s="7"/>
    </row>
    <row r="155" spans="1:35" x14ac:dyDescent="0.2">
      <c r="A155" s="5">
        <v>2020</v>
      </c>
      <c r="B155" s="2" t="s">
        <v>699</v>
      </c>
      <c r="C155" s="2" t="s">
        <v>720</v>
      </c>
      <c r="D155" s="2" t="s">
        <v>654</v>
      </c>
      <c r="E155" s="2">
        <v>0</v>
      </c>
      <c r="F155" s="2">
        <v>0</v>
      </c>
      <c r="G155" s="2">
        <v>0</v>
      </c>
      <c r="H155" s="2">
        <v>0</v>
      </c>
      <c r="S155" s="2"/>
      <c r="T155" s="2"/>
      <c r="W155" s="7">
        <v>5901</v>
      </c>
      <c r="X155" s="7">
        <v>3.63</v>
      </c>
      <c r="Y155" s="7">
        <v>67.47</v>
      </c>
      <c r="AB155" s="7"/>
      <c r="AC155" s="7"/>
      <c r="AD155" s="7"/>
      <c r="AE155" s="7"/>
      <c r="AF155" s="7"/>
      <c r="AG155" s="7"/>
      <c r="AH155" s="7"/>
      <c r="AI155" s="7"/>
    </row>
    <row r="156" spans="1:35" x14ac:dyDescent="0.2">
      <c r="A156" s="5">
        <v>2020</v>
      </c>
      <c r="B156" s="2" t="s">
        <v>698</v>
      </c>
      <c r="C156" s="2" t="s">
        <v>700</v>
      </c>
      <c r="D156" s="2" t="s">
        <v>655</v>
      </c>
      <c r="E156" s="2">
        <v>0</v>
      </c>
      <c r="F156" s="2">
        <v>2209439</v>
      </c>
      <c r="G156" s="2">
        <v>0</v>
      </c>
      <c r="H156" s="2">
        <v>0</v>
      </c>
      <c r="S156" s="2"/>
      <c r="T156" s="2"/>
      <c r="AB156" s="7"/>
      <c r="AC156" s="7"/>
      <c r="AD156" s="7"/>
      <c r="AE156" s="7"/>
      <c r="AF156" s="7"/>
      <c r="AG156" s="7"/>
      <c r="AH156" s="7"/>
      <c r="AI156" s="7"/>
    </row>
    <row r="157" spans="1:35" x14ac:dyDescent="0.2">
      <c r="A157" s="5">
        <v>2020</v>
      </c>
      <c r="B157" s="2" t="s">
        <v>699</v>
      </c>
      <c r="C157" s="2" t="s">
        <v>701</v>
      </c>
      <c r="D157" s="2" t="s">
        <v>655</v>
      </c>
      <c r="E157" s="2">
        <v>0</v>
      </c>
      <c r="F157" s="2">
        <v>1181968</v>
      </c>
      <c r="G157" s="2">
        <v>0</v>
      </c>
      <c r="H157" s="2">
        <v>0</v>
      </c>
      <c r="S157" s="2"/>
      <c r="T157" s="2"/>
      <c r="AB157" s="7"/>
      <c r="AC157" s="7"/>
      <c r="AD157" s="7"/>
      <c r="AE157" s="7"/>
      <c r="AF157" s="7"/>
      <c r="AG157" s="7"/>
      <c r="AH157" s="7"/>
      <c r="AI157" s="7"/>
    </row>
    <row r="158" spans="1:35" x14ac:dyDescent="0.2">
      <c r="A158" s="5">
        <v>2020</v>
      </c>
      <c r="B158" s="2" t="s">
        <v>698</v>
      </c>
      <c r="C158" s="2" t="s">
        <v>702</v>
      </c>
      <c r="D158" s="2" t="s">
        <v>655</v>
      </c>
      <c r="E158" s="2">
        <v>0</v>
      </c>
      <c r="F158" s="2">
        <v>1453760</v>
      </c>
      <c r="G158" s="2">
        <v>0</v>
      </c>
      <c r="H158" s="2">
        <v>0</v>
      </c>
      <c r="S158" s="2"/>
      <c r="T158" s="2"/>
      <c r="AB158" s="7"/>
      <c r="AC158" s="7"/>
      <c r="AD158" s="7"/>
      <c r="AE158" s="7"/>
      <c r="AF158" s="7"/>
      <c r="AG158" s="7"/>
      <c r="AH158" s="7"/>
      <c r="AI158" s="7"/>
    </row>
    <row r="159" spans="1:35" x14ac:dyDescent="0.2">
      <c r="A159" s="5">
        <v>2020</v>
      </c>
      <c r="B159" s="2" t="s">
        <v>698</v>
      </c>
      <c r="C159" s="2" t="s">
        <v>703</v>
      </c>
      <c r="D159" s="2" t="s">
        <v>655</v>
      </c>
      <c r="E159" s="2">
        <v>0</v>
      </c>
      <c r="F159" s="2">
        <v>2540264</v>
      </c>
      <c r="G159" s="2">
        <v>0</v>
      </c>
      <c r="H159" s="2">
        <v>0</v>
      </c>
      <c r="S159" s="2"/>
      <c r="T159" s="2"/>
      <c r="AB159" s="7"/>
      <c r="AC159" s="7"/>
      <c r="AD159" s="7"/>
      <c r="AE159" s="7"/>
      <c r="AF159" s="7"/>
      <c r="AG159" s="7"/>
      <c r="AH159" s="7"/>
      <c r="AI159" s="7"/>
    </row>
    <row r="160" spans="1:35" x14ac:dyDescent="0.2">
      <c r="A160" s="5">
        <v>2020</v>
      </c>
      <c r="B160" s="2" t="s">
        <v>699</v>
      </c>
      <c r="C160" s="2" t="s">
        <v>704</v>
      </c>
      <c r="D160" s="2" t="s">
        <v>655</v>
      </c>
      <c r="E160" s="2">
        <v>0</v>
      </c>
      <c r="F160" s="2">
        <v>1608544</v>
      </c>
      <c r="G160" s="2">
        <v>0</v>
      </c>
      <c r="H160" s="2">
        <v>0</v>
      </c>
      <c r="S160" s="2"/>
      <c r="T160" s="2"/>
      <c r="AB160" s="7"/>
      <c r="AC160" s="7"/>
      <c r="AD160" s="7"/>
      <c r="AE160" s="7"/>
      <c r="AF160" s="7"/>
      <c r="AG160" s="7"/>
      <c r="AH160" s="7"/>
      <c r="AI160" s="7"/>
    </row>
    <row r="161" spans="1:35" x14ac:dyDescent="0.2">
      <c r="A161" s="5">
        <v>2020</v>
      </c>
      <c r="B161" s="2" t="s">
        <v>698</v>
      </c>
      <c r="C161" s="2" t="s">
        <v>705</v>
      </c>
      <c r="D161" s="2" t="s">
        <v>655</v>
      </c>
      <c r="E161" s="2">
        <v>0</v>
      </c>
      <c r="F161" s="2">
        <v>1563957</v>
      </c>
      <c r="G161" s="2">
        <v>0</v>
      </c>
      <c r="H161" s="2">
        <v>0</v>
      </c>
      <c r="S161" s="2"/>
      <c r="T161" s="2"/>
      <c r="AB161" s="7"/>
      <c r="AC161" s="7"/>
      <c r="AD161" s="7"/>
      <c r="AE161" s="7"/>
      <c r="AF161" s="7"/>
      <c r="AG161" s="7"/>
      <c r="AH161" s="7"/>
      <c r="AI161" s="7"/>
    </row>
    <row r="162" spans="1:35" x14ac:dyDescent="0.2">
      <c r="A162" s="5">
        <v>2020</v>
      </c>
      <c r="B162" s="2" t="s">
        <v>698</v>
      </c>
      <c r="C162" s="2" t="s">
        <v>706</v>
      </c>
      <c r="D162" s="2" t="s">
        <v>655</v>
      </c>
      <c r="E162" s="2">
        <v>0</v>
      </c>
      <c r="F162" s="2">
        <v>1503259</v>
      </c>
      <c r="G162" s="2">
        <v>0</v>
      </c>
      <c r="H162" s="2">
        <v>0</v>
      </c>
      <c r="S162" s="2"/>
      <c r="T162" s="2"/>
      <c r="AB162" s="7"/>
      <c r="AC162" s="7"/>
      <c r="AD162" s="7"/>
      <c r="AE162" s="7"/>
      <c r="AF162" s="7"/>
      <c r="AG162" s="7"/>
      <c r="AH162" s="7"/>
      <c r="AI162" s="7"/>
    </row>
    <row r="163" spans="1:35" x14ac:dyDescent="0.2">
      <c r="A163" s="5">
        <v>2020</v>
      </c>
      <c r="B163" s="2" t="s">
        <v>698</v>
      </c>
      <c r="C163" s="2" t="s">
        <v>707</v>
      </c>
      <c r="D163" s="2" t="s">
        <v>655</v>
      </c>
      <c r="E163" s="2">
        <v>0</v>
      </c>
      <c r="F163" s="2">
        <v>955311</v>
      </c>
      <c r="G163" s="2">
        <v>0</v>
      </c>
      <c r="H163" s="2">
        <v>0</v>
      </c>
      <c r="S163" s="2"/>
      <c r="T163" s="2"/>
      <c r="AB163" s="7"/>
      <c r="AC163" s="7"/>
      <c r="AD163" s="7"/>
      <c r="AE163" s="7"/>
      <c r="AF163" s="7"/>
      <c r="AG163" s="7"/>
      <c r="AH163" s="7"/>
      <c r="AI163" s="7"/>
    </row>
    <row r="164" spans="1:35" x14ac:dyDescent="0.2">
      <c r="A164" s="5">
        <v>2020</v>
      </c>
      <c r="B164" s="2" t="s">
        <v>698</v>
      </c>
      <c r="C164" s="2" t="s">
        <v>708</v>
      </c>
      <c r="D164" s="2" t="s">
        <v>655</v>
      </c>
      <c r="E164" s="2">
        <v>0</v>
      </c>
      <c r="F164" s="2">
        <v>1929681</v>
      </c>
      <c r="G164" s="2">
        <v>0</v>
      </c>
      <c r="H164" s="2">
        <v>0</v>
      </c>
      <c r="S164" s="2"/>
      <c r="T164" s="2"/>
      <c r="AB164" s="7"/>
      <c r="AC164" s="7"/>
      <c r="AD164" s="7"/>
      <c r="AE164" s="7"/>
      <c r="AF164" s="7"/>
      <c r="AG164" s="7"/>
      <c r="AH164" s="7"/>
      <c r="AI164" s="7"/>
    </row>
    <row r="165" spans="1:35" x14ac:dyDescent="0.2">
      <c r="A165" s="5">
        <v>2020</v>
      </c>
      <c r="B165" s="2" t="s">
        <v>699</v>
      </c>
      <c r="C165" s="2" t="s">
        <v>709</v>
      </c>
      <c r="D165" s="2" t="s">
        <v>655</v>
      </c>
      <c r="E165" s="2">
        <v>0</v>
      </c>
      <c r="F165" s="2">
        <v>1480852</v>
      </c>
      <c r="G165" s="2">
        <v>0</v>
      </c>
      <c r="H165" s="2">
        <v>0</v>
      </c>
      <c r="S165" s="2"/>
      <c r="T165" s="2"/>
      <c r="AB165" s="7"/>
      <c r="AC165" s="7"/>
      <c r="AD165" s="7"/>
      <c r="AE165" s="7"/>
      <c r="AF165" s="7"/>
      <c r="AG165" s="7"/>
      <c r="AH165" s="7"/>
      <c r="AI165" s="7"/>
    </row>
    <row r="166" spans="1:35" x14ac:dyDescent="0.2">
      <c r="A166" s="5">
        <v>2020</v>
      </c>
      <c r="B166" s="2" t="s">
        <v>699</v>
      </c>
      <c r="C166" s="2" t="s">
        <v>710</v>
      </c>
      <c r="D166" s="2" t="s">
        <v>655</v>
      </c>
      <c r="E166" s="2">
        <v>0</v>
      </c>
      <c r="F166" s="2">
        <v>2029944</v>
      </c>
      <c r="G166" s="2">
        <v>0</v>
      </c>
      <c r="H166" s="2">
        <v>0</v>
      </c>
      <c r="S166" s="2"/>
      <c r="T166" s="2"/>
      <c r="AB166" s="7"/>
      <c r="AC166" s="7"/>
      <c r="AD166" s="7"/>
      <c r="AE166" s="7"/>
      <c r="AF166" s="7"/>
      <c r="AG166" s="7"/>
      <c r="AH166" s="7"/>
      <c r="AI166" s="7"/>
    </row>
    <row r="167" spans="1:35" x14ac:dyDescent="0.2">
      <c r="A167" s="5">
        <v>2020</v>
      </c>
      <c r="B167" s="2" t="s">
        <v>699</v>
      </c>
      <c r="C167" s="2" t="s">
        <v>711</v>
      </c>
      <c r="D167" s="2" t="s">
        <v>655</v>
      </c>
      <c r="E167" s="2">
        <v>0</v>
      </c>
      <c r="F167" s="2">
        <v>1357733</v>
      </c>
      <c r="G167" s="2">
        <v>0</v>
      </c>
      <c r="H167" s="2">
        <v>0</v>
      </c>
      <c r="S167" s="2"/>
      <c r="T167" s="2"/>
      <c r="AB167" s="7"/>
      <c r="AC167" s="7"/>
      <c r="AD167" s="7"/>
      <c r="AE167" s="7"/>
      <c r="AF167" s="7"/>
      <c r="AG167" s="7"/>
      <c r="AH167" s="7"/>
      <c r="AI167" s="7"/>
    </row>
    <row r="168" spans="1:35" x14ac:dyDescent="0.2">
      <c r="A168" s="5">
        <v>2020</v>
      </c>
      <c r="B168" s="2" t="s">
        <v>699</v>
      </c>
      <c r="C168" s="2" t="s">
        <v>712</v>
      </c>
      <c r="D168" s="2" t="s">
        <v>655</v>
      </c>
      <c r="E168" s="2">
        <v>0</v>
      </c>
      <c r="F168" s="2">
        <v>499986</v>
      </c>
      <c r="G168" s="2">
        <v>0</v>
      </c>
      <c r="H168" s="2">
        <v>0</v>
      </c>
      <c r="S168" s="2"/>
      <c r="T168" s="2"/>
      <c r="AB168" s="7"/>
      <c r="AC168" s="7"/>
      <c r="AD168" s="7"/>
      <c r="AE168" s="7"/>
      <c r="AF168" s="7"/>
      <c r="AG168" s="7"/>
      <c r="AH168" s="7"/>
      <c r="AI168" s="7"/>
    </row>
    <row r="169" spans="1:35" x14ac:dyDescent="0.2">
      <c r="A169" s="5">
        <v>2020</v>
      </c>
      <c r="B169" s="2" t="s">
        <v>699</v>
      </c>
      <c r="C169" s="2" t="s">
        <v>499</v>
      </c>
      <c r="D169" s="2" t="s">
        <v>655</v>
      </c>
      <c r="E169" s="2">
        <v>0</v>
      </c>
      <c r="F169" s="2">
        <v>1133969</v>
      </c>
      <c r="G169" s="2">
        <v>0</v>
      </c>
      <c r="H169" s="2">
        <v>0</v>
      </c>
      <c r="S169" s="2"/>
      <c r="T169" s="2"/>
      <c r="AB169" s="7"/>
      <c r="AC169" s="7"/>
      <c r="AD169" s="7"/>
      <c r="AE169" s="7"/>
      <c r="AF169" s="7"/>
      <c r="AG169" s="7"/>
      <c r="AH169" s="7"/>
      <c r="AI169" s="7"/>
    </row>
    <row r="170" spans="1:35" x14ac:dyDescent="0.2">
      <c r="A170" s="5">
        <v>2020</v>
      </c>
      <c r="B170" s="2" t="s">
        <v>699</v>
      </c>
      <c r="C170" s="2" t="s">
        <v>713</v>
      </c>
      <c r="D170" s="2" t="s">
        <v>655</v>
      </c>
      <c r="E170" s="2">
        <v>0</v>
      </c>
      <c r="F170" s="2">
        <v>1417482</v>
      </c>
      <c r="G170" s="2">
        <v>0</v>
      </c>
      <c r="H170" s="2">
        <v>0</v>
      </c>
      <c r="S170" s="2"/>
      <c r="T170" s="2"/>
      <c r="AB170" s="7"/>
      <c r="AC170" s="7"/>
      <c r="AD170" s="7"/>
      <c r="AE170" s="7"/>
      <c r="AF170" s="7"/>
      <c r="AG170" s="7"/>
      <c r="AH170" s="7"/>
      <c r="AI170" s="7"/>
    </row>
    <row r="171" spans="1:35" x14ac:dyDescent="0.2">
      <c r="A171" s="5">
        <v>2020</v>
      </c>
      <c r="B171" s="2" t="s">
        <v>698</v>
      </c>
      <c r="C171" s="2" t="s">
        <v>714</v>
      </c>
      <c r="D171" s="2" t="s">
        <v>655</v>
      </c>
      <c r="E171" s="2">
        <v>0</v>
      </c>
      <c r="F171" s="2">
        <v>1004972</v>
      </c>
      <c r="G171" s="2">
        <v>0</v>
      </c>
      <c r="H171" s="2">
        <v>0</v>
      </c>
      <c r="S171" s="2"/>
      <c r="T171" s="2"/>
      <c r="AB171" s="7"/>
      <c r="AC171" s="7"/>
      <c r="AD171" s="7"/>
      <c r="AE171" s="7"/>
      <c r="AF171" s="7"/>
      <c r="AG171" s="7"/>
      <c r="AH171" s="7"/>
      <c r="AI171" s="7"/>
    </row>
    <row r="172" spans="1:35" x14ac:dyDescent="0.2">
      <c r="A172" s="5">
        <v>2020</v>
      </c>
      <c r="B172" s="2" t="s">
        <v>698</v>
      </c>
      <c r="C172" s="2" t="s">
        <v>715</v>
      </c>
      <c r="D172" s="2" t="s">
        <v>655</v>
      </c>
      <c r="E172" s="2">
        <v>0</v>
      </c>
      <c r="F172" s="2">
        <v>1867949</v>
      </c>
      <c r="G172" s="2">
        <v>0</v>
      </c>
      <c r="H172" s="2">
        <v>0</v>
      </c>
      <c r="S172" s="2"/>
      <c r="T172" s="2"/>
      <c r="AB172" s="7"/>
      <c r="AC172" s="7"/>
      <c r="AD172" s="7"/>
      <c r="AE172" s="7"/>
      <c r="AF172" s="7"/>
      <c r="AG172" s="7"/>
      <c r="AH172" s="7"/>
      <c r="AI172" s="7"/>
    </row>
    <row r="173" spans="1:35" x14ac:dyDescent="0.2">
      <c r="A173" s="5">
        <v>2020</v>
      </c>
      <c r="B173" s="2" t="s">
        <v>699</v>
      </c>
      <c r="C173" s="2" t="s">
        <v>716</v>
      </c>
      <c r="D173" s="2" t="s">
        <v>655</v>
      </c>
      <c r="E173" s="2">
        <v>0</v>
      </c>
      <c r="F173" s="2">
        <v>1407461</v>
      </c>
      <c r="G173" s="2">
        <v>0</v>
      </c>
      <c r="H173" s="2">
        <v>0</v>
      </c>
      <c r="S173" s="2"/>
      <c r="T173" s="2"/>
      <c r="AB173" s="7"/>
      <c r="AC173" s="7"/>
      <c r="AD173" s="7"/>
      <c r="AE173" s="7"/>
      <c r="AF173" s="7"/>
      <c r="AG173" s="7"/>
      <c r="AH173" s="7"/>
      <c r="AI173" s="7"/>
    </row>
    <row r="174" spans="1:35" x14ac:dyDescent="0.2">
      <c r="A174" s="5">
        <v>2020</v>
      </c>
      <c r="B174" s="2" t="s">
        <v>699</v>
      </c>
      <c r="C174" s="2" t="s">
        <v>717</v>
      </c>
      <c r="D174" s="2" t="s">
        <v>655</v>
      </c>
      <c r="E174" s="2">
        <v>0</v>
      </c>
      <c r="F174" s="2">
        <v>1274965</v>
      </c>
      <c r="G174" s="2">
        <v>0</v>
      </c>
      <c r="H174" s="2">
        <v>0</v>
      </c>
      <c r="S174" s="2"/>
      <c r="T174" s="2"/>
      <c r="AB174" s="7"/>
      <c r="AC174" s="7"/>
      <c r="AD174" s="7"/>
      <c r="AE174" s="7"/>
      <c r="AF174" s="7"/>
      <c r="AG174" s="7"/>
      <c r="AH174" s="7"/>
      <c r="AI174" s="7"/>
    </row>
    <row r="175" spans="1:35" x14ac:dyDescent="0.2">
      <c r="A175" s="5">
        <v>2020</v>
      </c>
      <c r="B175" s="2" t="s">
        <v>698</v>
      </c>
      <c r="C175" s="2" t="s">
        <v>718</v>
      </c>
      <c r="D175" s="2" t="s">
        <v>655</v>
      </c>
      <c r="E175" s="2">
        <v>0</v>
      </c>
      <c r="F175" s="2">
        <v>1138805</v>
      </c>
      <c r="G175" s="2">
        <v>0</v>
      </c>
      <c r="H175" s="2">
        <v>0</v>
      </c>
      <c r="S175" s="2"/>
      <c r="T175" s="2"/>
      <c r="AB175" s="7"/>
      <c r="AC175" s="7"/>
      <c r="AD175" s="7"/>
      <c r="AE175" s="7"/>
      <c r="AF175" s="7"/>
      <c r="AG175" s="7"/>
      <c r="AH175" s="7"/>
      <c r="AI175" s="7"/>
    </row>
    <row r="176" spans="1:35" x14ac:dyDescent="0.2">
      <c r="A176" s="5">
        <v>2020</v>
      </c>
      <c r="B176" s="2" t="s">
        <v>699</v>
      </c>
      <c r="C176" s="2" t="s">
        <v>719</v>
      </c>
      <c r="D176" s="2" t="s">
        <v>655</v>
      </c>
      <c r="E176" s="2">
        <v>0</v>
      </c>
      <c r="F176" s="2">
        <v>928119</v>
      </c>
      <c r="G176" s="2">
        <v>0</v>
      </c>
      <c r="H176" s="2">
        <v>0</v>
      </c>
      <c r="S176" s="2"/>
      <c r="T176" s="2"/>
      <c r="AB176" s="7"/>
      <c r="AC176" s="7"/>
      <c r="AD176" s="7"/>
      <c r="AE176" s="7"/>
      <c r="AF176" s="7"/>
      <c r="AG176" s="7"/>
      <c r="AH176" s="7"/>
      <c r="AI176" s="7"/>
    </row>
    <row r="177" spans="1:35" x14ac:dyDescent="0.2">
      <c r="A177" s="5">
        <v>2020</v>
      </c>
      <c r="B177" s="2" t="s">
        <v>699</v>
      </c>
      <c r="C177" s="2" t="s">
        <v>720</v>
      </c>
      <c r="D177" s="2" t="s">
        <v>655</v>
      </c>
      <c r="E177" s="2">
        <v>0</v>
      </c>
      <c r="F177" s="2">
        <v>936253</v>
      </c>
      <c r="G177" s="2">
        <v>0</v>
      </c>
      <c r="H177" s="2">
        <v>0</v>
      </c>
      <c r="S177" s="2"/>
      <c r="T177" s="2"/>
      <c r="AB177" s="7"/>
      <c r="AC177" s="7"/>
      <c r="AD177" s="7"/>
      <c r="AE177" s="7"/>
      <c r="AF177" s="7"/>
      <c r="AG177" s="7"/>
      <c r="AH177" s="7"/>
      <c r="AI177" s="7"/>
    </row>
    <row r="178" spans="1:35" x14ac:dyDescent="0.2">
      <c r="A178" s="5">
        <v>2020</v>
      </c>
      <c r="B178" s="2" t="s">
        <v>698</v>
      </c>
      <c r="C178" s="2" t="s">
        <v>700</v>
      </c>
      <c r="D178" s="2" t="s">
        <v>656</v>
      </c>
      <c r="E178" s="2">
        <v>0</v>
      </c>
      <c r="F178" s="2">
        <v>1332892</v>
      </c>
      <c r="G178" s="2">
        <v>0</v>
      </c>
      <c r="H178" s="2">
        <v>764050</v>
      </c>
      <c r="S178" s="2"/>
      <c r="T178" s="2"/>
      <c r="AB178" s="7"/>
      <c r="AC178" s="7"/>
      <c r="AD178" s="7"/>
      <c r="AE178" s="7"/>
      <c r="AF178" s="7"/>
      <c r="AG178" s="7"/>
      <c r="AH178" s="7"/>
      <c r="AI178" s="7"/>
    </row>
    <row r="179" spans="1:35" x14ac:dyDescent="0.2">
      <c r="A179" s="5">
        <v>2020</v>
      </c>
      <c r="B179" s="2" t="s">
        <v>699</v>
      </c>
      <c r="C179" s="2" t="s">
        <v>701</v>
      </c>
      <c r="D179" s="2" t="s">
        <v>656</v>
      </c>
      <c r="E179" s="2">
        <v>0</v>
      </c>
      <c r="G179" s="2">
        <v>0</v>
      </c>
      <c r="H179" s="2">
        <v>0</v>
      </c>
      <c r="S179" s="2"/>
      <c r="T179" s="2"/>
      <c r="AB179" s="7"/>
      <c r="AC179" s="7"/>
      <c r="AD179" s="7"/>
      <c r="AE179" s="7"/>
      <c r="AF179" s="7"/>
      <c r="AG179" s="7"/>
      <c r="AH179" s="7"/>
      <c r="AI179" s="7"/>
    </row>
    <row r="180" spans="1:35" x14ac:dyDescent="0.2">
      <c r="A180" s="5">
        <v>2020</v>
      </c>
      <c r="B180" s="2" t="s">
        <v>698</v>
      </c>
      <c r="C180" s="2" t="s">
        <v>702</v>
      </c>
      <c r="D180" s="2" t="s">
        <v>656</v>
      </c>
      <c r="E180" s="2">
        <v>0</v>
      </c>
      <c r="G180" s="2">
        <v>0</v>
      </c>
      <c r="H180" s="2">
        <v>664050</v>
      </c>
      <c r="S180" s="2"/>
      <c r="T180" s="2"/>
      <c r="AB180" s="7"/>
      <c r="AC180" s="7"/>
      <c r="AD180" s="7"/>
      <c r="AE180" s="7"/>
      <c r="AF180" s="7"/>
      <c r="AG180" s="7"/>
      <c r="AH180" s="7"/>
      <c r="AI180" s="7"/>
    </row>
    <row r="181" spans="1:35" x14ac:dyDescent="0.2">
      <c r="A181" s="5">
        <v>2020</v>
      </c>
      <c r="B181" s="2" t="s">
        <v>698</v>
      </c>
      <c r="C181" s="2" t="s">
        <v>703</v>
      </c>
      <c r="D181" s="2" t="s">
        <v>656</v>
      </c>
      <c r="E181" s="2">
        <v>0</v>
      </c>
      <c r="F181" s="2">
        <v>1923577</v>
      </c>
      <c r="G181" s="2">
        <v>0</v>
      </c>
      <c r="H181" s="2">
        <v>344050</v>
      </c>
      <c r="S181" s="2"/>
      <c r="T181" s="2"/>
      <c r="AB181" s="7"/>
      <c r="AC181" s="7"/>
      <c r="AD181" s="7"/>
      <c r="AE181" s="7"/>
      <c r="AF181" s="7"/>
      <c r="AG181" s="7"/>
      <c r="AH181" s="7"/>
      <c r="AI181" s="7"/>
    </row>
    <row r="182" spans="1:35" x14ac:dyDescent="0.2">
      <c r="A182" s="5">
        <v>2020</v>
      </c>
      <c r="B182" s="2" t="s">
        <v>699</v>
      </c>
      <c r="C182" s="2" t="s">
        <v>704</v>
      </c>
      <c r="D182" s="2" t="s">
        <v>656</v>
      </c>
      <c r="E182" s="2">
        <v>0</v>
      </c>
      <c r="G182" s="2">
        <v>0</v>
      </c>
      <c r="H182" s="2">
        <v>255870</v>
      </c>
      <c r="S182" s="2"/>
      <c r="T182" s="2"/>
      <c r="AB182" s="7"/>
      <c r="AC182" s="7"/>
      <c r="AD182" s="7"/>
      <c r="AE182" s="7"/>
      <c r="AF182" s="7"/>
      <c r="AG182" s="7"/>
      <c r="AH182" s="7"/>
      <c r="AI182" s="7"/>
    </row>
    <row r="183" spans="1:35" x14ac:dyDescent="0.2">
      <c r="A183" s="5">
        <v>2020</v>
      </c>
      <c r="B183" s="2" t="s">
        <v>698</v>
      </c>
      <c r="C183" s="2" t="s">
        <v>705</v>
      </c>
      <c r="D183" s="2" t="s">
        <v>656</v>
      </c>
      <c r="E183" s="2">
        <v>0</v>
      </c>
      <c r="G183" s="2">
        <v>0</v>
      </c>
      <c r="H183" s="2">
        <v>575870</v>
      </c>
      <c r="S183" s="2"/>
      <c r="T183" s="2"/>
      <c r="AB183" s="7"/>
      <c r="AC183" s="7"/>
      <c r="AD183" s="7"/>
      <c r="AE183" s="7"/>
      <c r="AF183" s="7"/>
      <c r="AG183" s="7"/>
      <c r="AH183" s="7"/>
      <c r="AI183" s="7"/>
    </row>
    <row r="184" spans="1:35" x14ac:dyDescent="0.2">
      <c r="A184" s="5">
        <v>2020</v>
      </c>
      <c r="B184" s="2" t="s">
        <v>698</v>
      </c>
      <c r="C184" s="2" t="s">
        <v>706</v>
      </c>
      <c r="D184" s="2" t="s">
        <v>656</v>
      </c>
      <c r="E184" s="2">
        <v>0</v>
      </c>
      <c r="G184" s="2">
        <v>0</v>
      </c>
      <c r="H184" s="2">
        <v>344050</v>
      </c>
      <c r="S184" s="2"/>
      <c r="T184" s="2"/>
      <c r="AB184" s="7"/>
      <c r="AC184" s="7"/>
      <c r="AD184" s="7"/>
      <c r="AE184" s="7"/>
      <c r="AF184" s="7"/>
      <c r="AG184" s="7"/>
      <c r="AH184" s="7"/>
      <c r="AI184" s="7"/>
    </row>
    <row r="185" spans="1:35" x14ac:dyDescent="0.2">
      <c r="A185" s="5">
        <v>2020</v>
      </c>
      <c r="B185" s="2" t="s">
        <v>698</v>
      </c>
      <c r="C185" s="2" t="s">
        <v>707</v>
      </c>
      <c r="D185" s="2" t="s">
        <v>656</v>
      </c>
      <c r="E185" s="2">
        <v>0</v>
      </c>
      <c r="F185" s="2">
        <v>644890</v>
      </c>
      <c r="G185" s="2">
        <v>0</v>
      </c>
      <c r="H185" s="2">
        <v>664050</v>
      </c>
      <c r="S185" s="2"/>
      <c r="T185" s="2"/>
      <c r="AB185" s="7"/>
      <c r="AC185" s="7"/>
      <c r="AD185" s="7"/>
      <c r="AE185" s="7"/>
      <c r="AF185" s="7"/>
      <c r="AG185" s="7"/>
      <c r="AH185" s="7"/>
      <c r="AI185" s="7"/>
    </row>
    <row r="186" spans="1:35" x14ac:dyDescent="0.2">
      <c r="A186" s="5">
        <v>2020</v>
      </c>
      <c r="B186" s="2" t="s">
        <v>698</v>
      </c>
      <c r="C186" s="2" t="s">
        <v>708</v>
      </c>
      <c r="D186" s="2" t="s">
        <v>656</v>
      </c>
      <c r="E186" s="2">
        <v>0</v>
      </c>
      <c r="F186" s="2">
        <v>871537</v>
      </c>
      <c r="G186" s="2">
        <v>0</v>
      </c>
      <c r="H186" s="2">
        <v>675870</v>
      </c>
      <c r="S186" s="2"/>
      <c r="T186" s="2"/>
      <c r="AB186" s="7"/>
      <c r="AC186" s="7"/>
      <c r="AD186" s="7"/>
      <c r="AE186" s="7"/>
      <c r="AF186" s="7"/>
      <c r="AG186" s="7"/>
      <c r="AH186" s="7"/>
      <c r="AI186" s="7"/>
    </row>
    <row r="187" spans="1:35" x14ac:dyDescent="0.2">
      <c r="A187" s="5">
        <v>2020</v>
      </c>
      <c r="B187" s="2" t="s">
        <v>699</v>
      </c>
      <c r="C187" s="2" t="s">
        <v>709</v>
      </c>
      <c r="D187" s="2" t="s">
        <v>656</v>
      </c>
      <c r="E187" s="2">
        <v>0</v>
      </c>
      <c r="G187" s="2">
        <v>0</v>
      </c>
      <c r="H187" s="2">
        <v>344050</v>
      </c>
      <c r="S187" s="2"/>
      <c r="T187" s="2"/>
      <c r="AB187" s="7"/>
      <c r="AC187" s="7"/>
      <c r="AD187" s="7"/>
      <c r="AE187" s="7"/>
      <c r="AF187" s="7"/>
      <c r="AG187" s="7"/>
      <c r="AH187" s="7"/>
      <c r="AI187" s="7"/>
    </row>
    <row r="188" spans="1:35" x14ac:dyDescent="0.2">
      <c r="A188" s="5">
        <v>2020</v>
      </c>
      <c r="B188" s="2" t="s">
        <v>699</v>
      </c>
      <c r="C188" s="2" t="s">
        <v>710</v>
      </c>
      <c r="D188" s="2" t="s">
        <v>656</v>
      </c>
      <c r="E188" s="2">
        <v>0</v>
      </c>
      <c r="G188" s="2">
        <v>0</v>
      </c>
      <c r="H188" s="2">
        <v>255870</v>
      </c>
      <c r="S188" s="2"/>
      <c r="T188" s="2"/>
      <c r="AB188" s="7"/>
      <c r="AC188" s="7"/>
      <c r="AD188" s="7"/>
      <c r="AE188" s="7"/>
      <c r="AF188" s="7"/>
      <c r="AG188" s="7"/>
      <c r="AH188" s="7"/>
      <c r="AI188" s="7"/>
    </row>
    <row r="189" spans="1:35" x14ac:dyDescent="0.2">
      <c r="A189" s="5">
        <v>2020</v>
      </c>
      <c r="B189" s="2" t="s">
        <v>699</v>
      </c>
      <c r="C189" s="2" t="s">
        <v>711</v>
      </c>
      <c r="D189" s="2" t="s">
        <v>656</v>
      </c>
      <c r="E189" s="2">
        <v>0</v>
      </c>
      <c r="F189" s="2">
        <v>1849733</v>
      </c>
      <c r="G189" s="2">
        <v>0</v>
      </c>
      <c r="H189" s="2">
        <v>344050</v>
      </c>
      <c r="S189" s="2"/>
      <c r="T189" s="2"/>
      <c r="AB189" s="7"/>
      <c r="AC189" s="7"/>
      <c r="AD189" s="7"/>
      <c r="AE189" s="7"/>
      <c r="AF189" s="7"/>
      <c r="AG189" s="7"/>
      <c r="AH189" s="7"/>
      <c r="AI189" s="7"/>
    </row>
    <row r="190" spans="1:35" x14ac:dyDescent="0.2">
      <c r="A190" s="5">
        <v>2020</v>
      </c>
      <c r="B190" s="2" t="s">
        <v>699</v>
      </c>
      <c r="C190" s="2" t="s">
        <v>712</v>
      </c>
      <c r="D190" s="2" t="s">
        <v>656</v>
      </c>
      <c r="E190" s="2">
        <v>0</v>
      </c>
      <c r="G190" s="2">
        <v>0</v>
      </c>
      <c r="H190" s="2">
        <v>255870</v>
      </c>
      <c r="S190" s="2"/>
      <c r="T190" s="2"/>
      <c r="AB190" s="7"/>
      <c r="AC190" s="7"/>
      <c r="AD190" s="7"/>
      <c r="AE190" s="7"/>
      <c r="AF190" s="7"/>
      <c r="AG190" s="7"/>
      <c r="AH190" s="7"/>
      <c r="AI190" s="7"/>
    </row>
    <row r="191" spans="1:35" x14ac:dyDescent="0.2">
      <c r="A191" s="5">
        <v>2020</v>
      </c>
      <c r="B191" s="2" t="s">
        <v>699</v>
      </c>
      <c r="C191" s="2" t="s">
        <v>499</v>
      </c>
      <c r="D191" s="2" t="s">
        <v>656</v>
      </c>
      <c r="E191" s="2">
        <v>0</v>
      </c>
      <c r="G191" s="2">
        <v>0</v>
      </c>
      <c r="H191" s="2">
        <v>255870</v>
      </c>
      <c r="S191" s="2"/>
      <c r="T191" s="2"/>
      <c r="AB191" s="7"/>
      <c r="AC191" s="7"/>
      <c r="AD191" s="7"/>
      <c r="AE191" s="7"/>
      <c r="AF191" s="7"/>
      <c r="AG191" s="7"/>
      <c r="AH191" s="7"/>
      <c r="AI191" s="7"/>
    </row>
    <row r="192" spans="1:35" x14ac:dyDescent="0.2">
      <c r="A192" s="5">
        <v>2020</v>
      </c>
      <c r="B192" s="2" t="s">
        <v>699</v>
      </c>
      <c r="C192" s="2" t="s">
        <v>713</v>
      </c>
      <c r="D192" s="2" t="s">
        <v>656</v>
      </c>
      <c r="E192" s="2">
        <v>0</v>
      </c>
      <c r="F192" s="2">
        <v>1817467</v>
      </c>
      <c r="G192" s="2">
        <v>0</v>
      </c>
      <c r="H192" s="2">
        <v>664050</v>
      </c>
      <c r="S192" s="2"/>
      <c r="T192" s="2"/>
      <c r="AB192" s="7"/>
      <c r="AC192" s="7"/>
      <c r="AD192" s="7"/>
      <c r="AE192" s="7"/>
      <c r="AF192" s="7"/>
      <c r="AG192" s="7"/>
      <c r="AH192" s="7"/>
      <c r="AI192" s="7"/>
    </row>
    <row r="193" spans="1:35" x14ac:dyDescent="0.2">
      <c r="A193" s="5">
        <v>2020</v>
      </c>
      <c r="B193" s="2" t="s">
        <v>698</v>
      </c>
      <c r="C193" s="2" t="s">
        <v>714</v>
      </c>
      <c r="D193" s="2" t="s">
        <v>656</v>
      </c>
      <c r="E193" s="2">
        <v>0</v>
      </c>
      <c r="F193" s="2">
        <v>4669050</v>
      </c>
      <c r="G193" s="2">
        <v>0</v>
      </c>
      <c r="H193" s="2">
        <v>664050</v>
      </c>
      <c r="S193" s="2"/>
      <c r="T193" s="2"/>
      <c r="AB193" s="7"/>
      <c r="AC193" s="7"/>
      <c r="AD193" s="7"/>
      <c r="AE193" s="7"/>
      <c r="AF193" s="7"/>
      <c r="AG193" s="7"/>
      <c r="AH193" s="7"/>
      <c r="AI193" s="7"/>
    </row>
    <row r="194" spans="1:35" x14ac:dyDescent="0.2">
      <c r="A194" s="5">
        <v>2020</v>
      </c>
      <c r="B194" s="2" t="s">
        <v>698</v>
      </c>
      <c r="C194" s="2" t="s">
        <v>715</v>
      </c>
      <c r="D194" s="2" t="s">
        <v>656</v>
      </c>
      <c r="E194" s="2">
        <v>0</v>
      </c>
      <c r="G194" s="2">
        <v>0</v>
      </c>
      <c r="H194" s="2">
        <v>255870</v>
      </c>
      <c r="S194" s="2"/>
      <c r="T194" s="2"/>
      <c r="AB194" s="7"/>
      <c r="AC194" s="7"/>
      <c r="AD194" s="7"/>
      <c r="AE194" s="7"/>
      <c r="AF194" s="7"/>
      <c r="AG194" s="7"/>
      <c r="AH194" s="7"/>
      <c r="AI194" s="7"/>
    </row>
    <row r="195" spans="1:35" x14ac:dyDescent="0.2">
      <c r="A195" s="5">
        <v>2020</v>
      </c>
      <c r="B195" s="2" t="s">
        <v>699</v>
      </c>
      <c r="C195" s="2" t="s">
        <v>716</v>
      </c>
      <c r="D195" s="2" t="s">
        <v>656</v>
      </c>
      <c r="E195" s="2">
        <v>0</v>
      </c>
      <c r="F195" s="2">
        <v>3313282</v>
      </c>
      <c r="G195" s="2">
        <v>0</v>
      </c>
      <c r="H195" s="2">
        <v>444050</v>
      </c>
      <c r="S195" s="2"/>
      <c r="T195" s="2"/>
      <c r="AB195" s="7"/>
      <c r="AC195" s="7"/>
      <c r="AD195" s="7"/>
      <c r="AE195" s="7"/>
      <c r="AF195" s="7"/>
      <c r="AG195" s="7"/>
      <c r="AH195" s="7"/>
      <c r="AI195" s="7"/>
    </row>
    <row r="196" spans="1:35" x14ac:dyDescent="0.2">
      <c r="A196" s="5">
        <v>2020</v>
      </c>
      <c r="B196" s="2" t="s">
        <v>699</v>
      </c>
      <c r="C196" s="2" t="s">
        <v>717</v>
      </c>
      <c r="D196" s="2" t="s">
        <v>656</v>
      </c>
      <c r="E196" s="2">
        <v>0</v>
      </c>
      <c r="G196" s="2">
        <v>0</v>
      </c>
      <c r="H196" s="2">
        <v>344050</v>
      </c>
      <c r="S196" s="2"/>
      <c r="T196" s="2"/>
      <c r="AB196" s="7"/>
      <c r="AC196" s="7"/>
      <c r="AD196" s="7"/>
      <c r="AE196" s="7"/>
      <c r="AF196" s="7"/>
      <c r="AG196" s="7"/>
      <c r="AH196" s="7"/>
      <c r="AI196" s="7"/>
    </row>
    <row r="197" spans="1:35" x14ac:dyDescent="0.2">
      <c r="A197" s="5">
        <v>2020</v>
      </c>
      <c r="B197" s="2" t="s">
        <v>698</v>
      </c>
      <c r="C197" s="2" t="s">
        <v>718</v>
      </c>
      <c r="D197" s="2" t="s">
        <v>656</v>
      </c>
      <c r="E197" s="2">
        <v>0</v>
      </c>
      <c r="F197" s="2">
        <v>1189251</v>
      </c>
      <c r="G197" s="2">
        <v>0</v>
      </c>
      <c r="H197" s="2">
        <v>344050</v>
      </c>
      <c r="S197" s="2"/>
      <c r="T197" s="2"/>
      <c r="AB197" s="7"/>
      <c r="AC197" s="7"/>
      <c r="AD197" s="7"/>
      <c r="AE197" s="7"/>
      <c r="AF197" s="7"/>
      <c r="AG197" s="7"/>
      <c r="AH197" s="7"/>
      <c r="AI197" s="7"/>
    </row>
    <row r="198" spans="1:35" x14ac:dyDescent="0.2">
      <c r="A198" s="5">
        <v>2020</v>
      </c>
      <c r="B198" s="2" t="s">
        <v>699</v>
      </c>
      <c r="C198" s="2" t="s">
        <v>719</v>
      </c>
      <c r="D198" s="2" t="s">
        <v>656</v>
      </c>
      <c r="E198" s="2">
        <v>0</v>
      </c>
      <c r="G198" s="2">
        <v>0</v>
      </c>
      <c r="H198" s="2">
        <v>0</v>
      </c>
      <c r="S198" s="2"/>
      <c r="T198" s="2"/>
      <c r="AB198" s="7"/>
      <c r="AC198" s="7"/>
      <c r="AD198" s="7"/>
      <c r="AE198" s="7"/>
      <c r="AF198" s="7"/>
      <c r="AG198" s="7"/>
      <c r="AH198" s="7"/>
      <c r="AI198" s="7"/>
    </row>
    <row r="199" spans="1:35" x14ac:dyDescent="0.2">
      <c r="A199" s="5">
        <v>2020</v>
      </c>
      <c r="B199" s="2" t="s">
        <v>699</v>
      </c>
      <c r="C199" s="2" t="s">
        <v>720</v>
      </c>
      <c r="D199" s="2" t="s">
        <v>656</v>
      </c>
      <c r="E199" s="2">
        <v>0</v>
      </c>
      <c r="G199" s="2">
        <v>0</v>
      </c>
      <c r="H199" s="2">
        <v>0</v>
      </c>
      <c r="S199" s="2"/>
      <c r="T199" s="2"/>
      <c r="AB199" s="7"/>
      <c r="AC199" s="7"/>
      <c r="AD199" s="7"/>
      <c r="AE199" s="7"/>
      <c r="AF199" s="7"/>
      <c r="AG199" s="7"/>
      <c r="AH199" s="7"/>
      <c r="AI199" s="7"/>
    </row>
    <row r="200" spans="1:35" x14ac:dyDescent="0.2">
      <c r="A200" s="5">
        <v>2020</v>
      </c>
      <c r="B200" s="2" t="s">
        <v>698</v>
      </c>
      <c r="C200" s="2" t="s">
        <v>700</v>
      </c>
      <c r="D200" s="2" t="s">
        <v>657</v>
      </c>
      <c r="E200" s="2">
        <v>1873696</v>
      </c>
      <c r="F200" s="2">
        <v>1930503</v>
      </c>
      <c r="G200" s="2">
        <v>10577690</v>
      </c>
      <c r="H200" s="2">
        <v>0</v>
      </c>
      <c r="S200" s="2"/>
      <c r="T200" s="2"/>
      <c r="AB200" s="7"/>
      <c r="AC200" s="7"/>
      <c r="AD200" s="7"/>
      <c r="AE200" s="7"/>
      <c r="AF200" s="7"/>
      <c r="AG200" s="7"/>
      <c r="AH200" s="7"/>
      <c r="AI200" s="7"/>
    </row>
    <row r="201" spans="1:35" x14ac:dyDescent="0.2">
      <c r="A201" s="5">
        <v>2020</v>
      </c>
      <c r="B201" s="2" t="s">
        <v>699</v>
      </c>
      <c r="C201" s="2" t="s">
        <v>701</v>
      </c>
      <c r="D201" s="2" t="s">
        <v>657</v>
      </c>
      <c r="E201" s="2">
        <v>1386000</v>
      </c>
      <c r="F201" s="2">
        <v>1970727</v>
      </c>
      <c r="G201" s="2">
        <v>6407796</v>
      </c>
      <c r="H201" s="2">
        <v>0</v>
      </c>
      <c r="S201" s="2"/>
      <c r="T201" s="2"/>
      <c r="AB201" s="7"/>
      <c r="AC201" s="7"/>
      <c r="AD201" s="7"/>
      <c r="AE201" s="7"/>
      <c r="AF201" s="7"/>
      <c r="AG201" s="7"/>
      <c r="AH201" s="7"/>
      <c r="AI201" s="7"/>
    </row>
    <row r="202" spans="1:35" x14ac:dyDescent="0.2">
      <c r="A202" s="5">
        <v>2020</v>
      </c>
      <c r="B202" s="2" t="s">
        <v>698</v>
      </c>
      <c r="C202" s="2" t="s">
        <v>702</v>
      </c>
      <c r="D202" s="2" t="s">
        <v>657</v>
      </c>
      <c r="F202" s="2">
        <v>2230869</v>
      </c>
      <c r="G202" s="2">
        <v>7009252</v>
      </c>
      <c r="H202" s="2">
        <v>0</v>
      </c>
      <c r="S202" s="2"/>
      <c r="T202" s="2"/>
      <c r="AB202" s="7"/>
      <c r="AC202" s="7"/>
      <c r="AD202" s="7"/>
      <c r="AE202" s="7"/>
      <c r="AF202" s="7"/>
      <c r="AG202" s="7"/>
      <c r="AH202" s="7"/>
      <c r="AI202" s="7"/>
    </row>
    <row r="203" spans="1:35" x14ac:dyDescent="0.2">
      <c r="A203" s="5">
        <v>2020</v>
      </c>
      <c r="B203" s="2" t="s">
        <v>698</v>
      </c>
      <c r="C203" s="2" t="s">
        <v>703</v>
      </c>
      <c r="D203" s="2" t="s">
        <v>657</v>
      </c>
      <c r="E203" s="2">
        <v>1625000</v>
      </c>
      <c r="F203" s="2">
        <v>4639868</v>
      </c>
      <c r="G203" s="2">
        <v>0</v>
      </c>
      <c r="H203" s="2">
        <v>0</v>
      </c>
      <c r="S203" s="2"/>
      <c r="T203" s="2"/>
      <c r="AB203" s="7"/>
      <c r="AC203" s="7"/>
      <c r="AD203" s="7"/>
      <c r="AE203" s="7"/>
      <c r="AF203" s="7"/>
      <c r="AG203" s="7"/>
      <c r="AH203" s="7"/>
      <c r="AI203" s="7"/>
    </row>
    <row r="204" spans="1:35" x14ac:dyDescent="0.2">
      <c r="A204" s="5">
        <v>2020</v>
      </c>
      <c r="B204" s="2" t="s">
        <v>699</v>
      </c>
      <c r="C204" s="2" t="s">
        <v>704</v>
      </c>
      <c r="D204" s="2" t="s">
        <v>657</v>
      </c>
      <c r="E204" s="2">
        <v>2436918</v>
      </c>
      <c r="F204" s="2">
        <v>6245476</v>
      </c>
      <c r="G204" s="2">
        <v>5524315</v>
      </c>
      <c r="H204" s="2">
        <v>0</v>
      </c>
      <c r="S204" s="2"/>
      <c r="T204" s="2"/>
      <c r="AB204" s="7"/>
      <c r="AC204" s="7"/>
      <c r="AD204" s="7"/>
      <c r="AE204" s="7"/>
      <c r="AF204" s="7"/>
      <c r="AG204" s="7"/>
      <c r="AH204" s="7"/>
      <c r="AI204" s="7"/>
    </row>
    <row r="205" spans="1:35" x14ac:dyDescent="0.2">
      <c r="A205" s="5">
        <v>2020</v>
      </c>
      <c r="B205" s="2" t="s">
        <v>698</v>
      </c>
      <c r="C205" s="2" t="s">
        <v>705</v>
      </c>
      <c r="D205" s="2" t="s">
        <v>657</v>
      </c>
      <c r="E205" s="2">
        <v>900000</v>
      </c>
      <c r="F205" s="2">
        <v>3791793</v>
      </c>
      <c r="G205" s="2">
        <v>5701246</v>
      </c>
      <c r="H205" s="2">
        <v>0</v>
      </c>
      <c r="S205" s="2"/>
      <c r="T205" s="2"/>
      <c r="AB205" s="7"/>
      <c r="AC205" s="7"/>
      <c r="AD205" s="7"/>
      <c r="AE205" s="7"/>
      <c r="AF205" s="7"/>
      <c r="AG205" s="7"/>
      <c r="AH205" s="7"/>
      <c r="AI205" s="7"/>
    </row>
    <row r="206" spans="1:35" x14ac:dyDescent="0.2">
      <c r="A206" s="5">
        <v>2020</v>
      </c>
      <c r="B206" s="2" t="s">
        <v>698</v>
      </c>
      <c r="C206" s="2" t="s">
        <v>706</v>
      </c>
      <c r="D206" s="2" t="s">
        <v>657</v>
      </c>
      <c r="F206" s="2">
        <v>5161647</v>
      </c>
      <c r="G206" s="2">
        <v>5280376</v>
      </c>
      <c r="H206" s="2">
        <v>0</v>
      </c>
      <c r="S206" s="2"/>
      <c r="T206" s="2"/>
      <c r="AB206" s="7"/>
      <c r="AC206" s="7"/>
      <c r="AD206" s="7"/>
      <c r="AE206" s="7"/>
      <c r="AF206" s="7"/>
      <c r="AG206" s="7"/>
      <c r="AH206" s="7"/>
      <c r="AI206" s="7"/>
    </row>
    <row r="207" spans="1:35" x14ac:dyDescent="0.2">
      <c r="A207" s="5">
        <v>2020</v>
      </c>
      <c r="B207" s="2" t="s">
        <v>698</v>
      </c>
      <c r="C207" s="2" t="s">
        <v>707</v>
      </c>
      <c r="D207" s="2" t="s">
        <v>657</v>
      </c>
      <c r="E207" s="2">
        <v>3969698</v>
      </c>
      <c r="F207" s="2">
        <v>4434362</v>
      </c>
      <c r="G207" s="2">
        <v>0</v>
      </c>
      <c r="H207" s="2">
        <v>0</v>
      </c>
      <c r="S207" s="2"/>
      <c r="T207" s="2"/>
      <c r="AB207" s="7"/>
      <c r="AC207" s="7"/>
      <c r="AD207" s="7"/>
      <c r="AE207" s="7"/>
      <c r="AF207" s="7"/>
      <c r="AG207" s="7"/>
      <c r="AH207" s="7"/>
      <c r="AI207" s="7"/>
    </row>
    <row r="208" spans="1:35" x14ac:dyDescent="0.2">
      <c r="A208" s="5">
        <v>2020</v>
      </c>
      <c r="B208" s="2" t="s">
        <v>698</v>
      </c>
      <c r="C208" s="2" t="s">
        <v>708</v>
      </c>
      <c r="D208" s="2" t="s">
        <v>657</v>
      </c>
      <c r="E208" s="2">
        <v>2489942</v>
      </c>
      <c r="F208" s="2">
        <v>2683205</v>
      </c>
      <c r="G208" s="2">
        <v>0</v>
      </c>
      <c r="H208" s="2">
        <v>0</v>
      </c>
      <c r="S208" s="2"/>
      <c r="T208" s="2"/>
      <c r="AB208" s="7"/>
      <c r="AC208" s="7"/>
      <c r="AD208" s="7"/>
      <c r="AE208" s="7"/>
      <c r="AF208" s="7"/>
      <c r="AG208" s="7"/>
      <c r="AH208" s="7"/>
      <c r="AI208" s="7"/>
    </row>
    <row r="209" spans="1:35" x14ac:dyDescent="0.2">
      <c r="A209" s="5">
        <v>2020</v>
      </c>
      <c r="B209" s="2" t="s">
        <v>699</v>
      </c>
      <c r="C209" s="2" t="s">
        <v>709</v>
      </c>
      <c r="D209" s="2" t="s">
        <v>657</v>
      </c>
      <c r="E209" s="2">
        <v>1125000</v>
      </c>
      <c r="F209" s="2">
        <v>2271399</v>
      </c>
      <c r="G209" s="2">
        <v>5433461</v>
      </c>
      <c r="H209" s="2">
        <v>0</v>
      </c>
      <c r="S209" s="2"/>
      <c r="T209" s="2"/>
      <c r="AB209" s="7"/>
      <c r="AC209" s="7"/>
      <c r="AD209" s="7"/>
      <c r="AE209" s="7"/>
      <c r="AF209" s="7"/>
      <c r="AG209" s="7"/>
      <c r="AH209" s="7"/>
      <c r="AI209" s="7"/>
    </row>
    <row r="210" spans="1:35" x14ac:dyDescent="0.2">
      <c r="A210" s="5">
        <v>2020</v>
      </c>
      <c r="B210" s="2" t="s">
        <v>699</v>
      </c>
      <c r="C210" s="2" t="s">
        <v>710</v>
      </c>
      <c r="D210" s="2" t="s">
        <v>657</v>
      </c>
      <c r="E210" s="2">
        <v>1000000</v>
      </c>
      <c r="F210" s="2">
        <v>2508500</v>
      </c>
      <c r="G210" s="2">
        <v>7008251</v>
      </c>
      <c r="H210" s="2">
        <v>0</v>
      </c>
      <c r="S210" s="2"/>
      <c r="T210" s="2"/>
      <c r="AB210" s="7"/>
      <c r="AC210" s="7"/>
      <c r="AD210" s="7"/>
      <c r="AE210" s="7"/>
      <c r="AF210" s="7"/>
      <c r="AG210" s="7"/>
      <c r="AH210" s="7"/>
      <c r="AI210" s="7"/>
    </row>
    <row r="211" spans="1:35" x14ac:dyDescent="0.2">
      <c r="A211" s="5">
        <v>2020</v>
      </c>
      <c r="B211" s="2" t="s">
        <v>699</v>
      </c>
      <c r="C211" s="2" t="s">
        <v>711</v>
      </c>
      <c r="D211" s="2" t="s">
        <v>657</v>
      </c>
      <c r="E211" s="2">
        <v>3328626</v>
      </c>
      <c r="F211" s="2">
        <v>5185318</v>
      </c>
      <c r="G211" s="2">
        <v>10954762</v>
      </c>
      <c r="H211" s="2">
        <v>0</v>
      </c>
      <c r="S211" s="2"/>
      <c r="T211" s="2"/>
      <c r="AB211" s="7"/>
      <c r="AC211" s="7"/>
      <c r="AD211" s="7"/>
      <c r="AE211" s="7"/>
      <c r="AF211" s="7"/>
      <c r="AG211" s="7"/>
      <c r="AH211" s="7"/>
      <c r="AI211" s="7"/>
    </row>
    <row r="212" spans="1:35" x14ac:dyDescent="0.2">
      <c r="A212" s="5">
        <v>2020</v>
      </c>
      <c r="B212" s="2" t="s">
        <v>699</v>
      </c>
      <c r="C212" s="2" t="s">
        <v>712</v>
      </c>
      <c r="D212" s="2" t="s">
        <v>657</v>
      </c>
      <c r="F212" s="2">
        <v>0</v>
      </c>
      <c r="G212" s="2">
        <v>7196322</v>
      </c>
      <c r="H212" s="2">
        <v>0</v>
      </c>
      <c r="S212" s="2"/>
      <c r="T212" s="2"/>
      <c r="AB212" s="7"/>
      <c r="AC212" s="7"/>
      <c r="AD212" s="7"/>
      <c r="AE212" s="7"/>
      <c r="AF212" s="7"/>
      <c r="AG212" s="7"/>
      <c r="AH212" s="7"/>
      <c r="AI212" s="7"/>
    </row>
    <row r="213" spans="1:35" x14ac:dyDescent="0.2">
      <c r="A213" s="5">
        <v>2020</v>
      </c>
      <c r="B213" s="2" t="s">
        <v>699</v>
      </c>
      <c r="C213" s="2" t="s">
        <v>499</v>
      </c>
      <c r="D213" s="2" t="s">
        <v>657</v>
      </c>
      <c r="E213" s="2">
        <v>2656630</v>
      </c>
      <c r="F213" s="2">
        <v>2444138</v>
      </c>
      <c r="G213" s="2">
        <v>0</v>
      </c>
      <c r="H213" s="2">
        <v>0</v>
      </c>
      <c r="S213" s="2"/>
      <c r="T213" s="2"/>
      <c r="AB213" s="7"/>
      <c r="AC213" s="7"/>
      <c r="AD213" s="7"/>
      <c r="AE213" s="7"/>
      <c r="AF213" s="7"/>
      <c r="AG213" s="7"/>
      <c r="AH213" s="7"/>
      <c r="AI213" s="7"/>
    </row>
    <row r="214" spans="1:35" x14ac:dyDescent="0.2">
      <c r="A214" s="5">
        <v>2020</v>
      </c>
      <c r="B214" s="2" t="s">
        <v>699</v>
      </c>
      <c r="C214" s="2" t="s">
        <v>713</v>
      </c>
      <c r="D214" s="2" t="s">
        <v>657</v>
      </c>
      <c r="F214" s="2">
        <v>5376354</v>
      </c>
      <c r="G214" s="2">
        <v>6752302</v>
      </c>
      <c r="H214" s="2">
        <v>0</v>
      </c>
      <c r="S214" s="2"/>
      <c r="T214" s="2"/>
      <c r="AB214" s="7"/>
      <c r="AC214" s="7"/>
      <c r="AD214" s="7"/>
      <c r="AE214" s="7"/>
      <c r="AF214" s="7"/>
      <c r="AG214" s="7"/>
      <c r="AH214" s="7"/>
      <c r="AI214" s="7"/>
    </row>
    <row r="215" spans="1:35" x14ac:dyDescent="0.2">
      <c r="A215" s="5">
        <v>2020</v>
      </c>
      <c r="B215" s="2" t="s">
        <v>698</v>
      </c>
      <c r="C215" s="2" t="s">
        <v>714</v>
      </c>
      <c r="D215" s="2" t="s">
        <v>657</v>
      </c>
      <c r="E215" s="2">
        <v>2475751</v>
      </c>
      <c r="F215" s="2">
        <v>4851092</v>
      </c>
      <c r="G215" s="2">
        <v>5794827</v>
      </c>
      <c r="H215" s="2">
        <v>0</v>
      </c>
      <c r="S215" s="2"/>
      <c r="T215" s="2"/>
      <c r="AB215" s="7"/>
      <c r="AC215" s="7"/>
      <c r="AD215" s="7"/>
      <c r="AE215" s="7"/>
      <c r="AF215" s="7"/>
      <c r="AG215" s="7"/>
      <c r="AH215" s="7"/>
      <c r="AI215" s="7"/>
    </row>
    <row r="216" spans="1:35" x14ac:dyDescent="0.2">
      <c r="A216" s="5">
        <v>2020</v>
      </c>
      <c r="B216" s="2" t="s">
        <v>698</v>
      </c>
      <c r="C216" s="2" t="s">
        <v>715</v>
      </c>
      <c r="D216" s="2" t="s">
        <v>657</v>
      </c>
      <c r="F216" s="2">
        <v>1020115</v>
      </c>
      <c r="G216" s="2">
        <v>9056403</v>
      </c>
      <c r="H216" s="2">
        <v>0</v>
      </c>
      <c r="S216" s="2"/>
      <c r="T216" s="2"/>
      <c r="AB216" s="7"/>
      <c r="AC216" s="7"/>
      <c r="AD216" s="7"/>
      <c r="AE216" s="7"/>
      <c r="AF216" s="7"/>
      <c r="AG216" s="7"/>
      <c r="AH216" s="7"/>
      <c r="AI216" s="7"/>
    </row>
    <row r="217" spans="1:35" x14ac:dyDescent="0.2">
      <c r="A217" s="5">
        <v>2020</v>
      </c>
      <c r="B217" s="2" t="s">
        <v>699</v>
      </c>
      <c r="C217" s="2" t="s">
        <v>716</v>
      </c>
      <c r="D217" s="2" t="s">
        <v>657</v>
      </c>
      <c r="E217" s="2">
        <v>618739</v>
      </c>
      <c r="F217" s="2">
        <v>1600000</v>
      </c>
      <c r="G217" s="2">
        <v>4988192</v>
      </c>
      <c r="H217" s="2">
        <v>0</v>
      </c>
      <c r="S217" s="2"/>
      <c r="T217" s="2"/>
      <c r="AB217" s="7"/>
      <c r="AC217" s="7"/>
      <c r="AD217" s="7"/>
      <c r="AE217" s="7"/>
      <c r="AF217" s="7"/>
      <c r="AG217" s="7"/>
      <c r="AH217" s="7"/>
      <c r="AI217" s="7"/>
    </row>
    <row r="218" spans="1:35" x14ac:dyDescent="0.2">
      <c r="A218" s="5">
        <v>2020</v>
      </c>
      <c r="B218" s="2" t="s">
        <v>699</v>
      </c>
      <c r="C218" s="2" t="s">
        <v>717</v>
      </c>
      <c r="D218" s="2" t="s">
        <v>657</v>
      </c>
      <c r="E218" s="2">
        <v>4193443</v>
      </c>
      <c r="F218" s="2">
        <v>1226527</v>
      </c>
      <c r="G218" s="2">
        <v>6153246</v>
      </c>
      <c r="H218" s="2">
        <v>0</v>
      </c>
      <c r="S218" s="2"/>
      <c r="T218" s="2"/>
      <c r="AB218" s="7"/>
      <c r="AC218" s="7"/>
      <c r="AD218" s="7"/>
      <c r="AE218" s="7"/>
      <c r="AF218" s="7"/>
      <c r="AG218" s="7"/>
      <c r="AH218" s="7"/>
      <c r="AI218" s="7"/>
    </row>
    <row r="219" spans="1:35" x14ac:dyDescent="0.2">
      <c r="A219" s="5">
        <v>2020</v>
      </c>
      <c r="B219" s="2" t="s">
        <v>698</v>
      </c>
      <c r="C219" s="2" t="s">
        <v>718</v>
      </c>
      <c r="D219" s="2" t="s">
        <v>657</v>
      </c>
      <c r="E219" s="2">
        <v>4049919</v>
      </c>
      <c r="F219" s="2">
        <v>6310100</v>
      </c>
      <c r="G219" s="2">
        <v>12068350</v>
      </c>
      <c r="H219" s="2">
        <v>0</v>
      </c>
      <c r="S219" s="2"/>
      <c r="T219" s="2"/>
      <c r="AB219" s="7"/>
      <c r="AC219" s="7"/>
      <c r="AD219" s="7"/>
      <c r="AE219" s="7"/>
      <c r="AF219" s="7"/>
      <c r="AG219" s="7"/>
      <c r="AH219" s="7"/>
      <c r="AI219" s="7"/>
    </row>
    <row r="220" spans="1:35" x14ac:dyDescent="0.2">
      <c r="A220" s="5">
        <v>2020</v>
      </c>
      <c r="B220" s="2" t="s">
        <v>699</v>
      </c>
      <c r="C220" s="2" t="s">
        <v>719</v>
      </c>
      <c r="D220" s="2" t="s">
        <v>657</v>
      </c>
      <c r="F220" s="2">
        <v>1000000</v>
      </c>
      <c r="G220" s="2">
        <v>7146930</v>
      </c>
      <c r="H220" s="2">
        <v>0</v>
      </c>
      <c r="S220" s="2"/>
      <c r="T220" s="2"/>
      <c r="AB220" s="7"/>
      <c r="AC220" s="7"/>
      <c r="AD220" s="7"/>
      <c r="AE220" s="7"/>
      <c r="AF220" s="7"/>
      <c r="AG220" s="7"/>
      <c r="AH220" s="7"/>
      <c r="AI220" s="7"/>
    </row>
    <row r="221" spans="1:35" x14ac:dyDescent="0.2">
      <c r="A221" s="5">
        <v>2020</v>
      </c>
      <c r="B221" s="2" t="s">
        <v>699</v>
      </c>
      <c r="C221" s="2" t="s">
        <v>720</v>
      </c>
      <c r="D221" s="2" t="s">
        <v>657</v>
      </c>
      <c r="E221" s="2">
        <v>617050</v>
      </c>
      <c r="F221" s="2">
        <v>2426916</v>
      </c>
      <c r="G221" s="2">
        <v>2068678</v>
      </c>
      <c r="H221" s="2">
        <v>0</v>
      </c>
      <c r="S221" s="2"/>
      <c r="T221" s="2"/>
      <c r="AB221" s="7"/>
      <c r="AC221" s="7"/>
      <c r="AD221" s="7"/>
      <c r="AE221" s="7"/>
      <c r="AF221" s="7"/>
      <c r="AG221" s="7"/>
      <c r="AH221" s="7"/>
      <c r="AI221" s="7"/>
    </row>
    <row r="222" spans="1:35" x14ac:dyDescent="0.2">
      <c r="A222" s="5">
        <v>2020</v>
      </c>
      <c r="B222" s="2" t="s">
        <v>698</v>
      </c>
      <c r="C222" s="2" t="s">
        <v>700</v>
      </c>
      <c r="D222" s="2" t="s">
        <v>658</v>
      </c>
      <c r="E222" s="2">
        <v>0</v>
      </c>
      <c r="F222" s="2">
        <v>0</v>
      </c>
      <c r="G222" s="2">
        <v>0</v>
      </c>
      <c r="H222" s="2">
        <v>600000</v>
      </c>
      <c r="S222" s="2"/>
      <c r="T222" s="2"/>
      <c r="AB222" s="7"/>
      <c r="AC222" s="7"/>
      <c r="AD222" s="7"/>
      <c r="AE222" s="7"/>
      <c r="AF222" s="7"/>
      <c r="AG222" s="7"/>
      <c r="AH222" s="7"/>
      <c r="AI222" s="7"/>
    </row>
    <row r="223" spans="1:35" x14ac:dyDescent="0.2">
      <c r="A223" s="5">
        <v>2020</v>
      </c>
      <c r="B223" s="2" t="s">
        <v>699</v>
      </c>
      <c r="C223" s="2" t="s">
        <v>701</v>
      </c>
      <c r="D223" s="2" t="s">
        <v>658</v>
      </c>
      <c r="E223" s="2">
        <v>0</v>
      </c>
      <c r="F223" s="2">
        <v>0</v>
      </c>
      <c r="G223" s="2">
        <v>0</v>
      </c>
      <c r="S223" s="2"/>
      <c r="T223" s="2"/>
      <c r="AB223" s="7"/>
      <c r="AC223" s="7"/>
      <c r="AD223" s="7"/>
      <c r="AE223" s="7"/>
      <c r="AF223" s="7"/>
      <c r="AG223" s="7"/>
      <c r="AH223" s="7"/>
      <c r="AI223" s="7"/>
    </row>
    <row r="224" spans="1:35" x14ac:dyDescent="0.2">
      <c r="A224" s="5">
        <v>2020</v>
      </c>
      <c r="B224" s="2" t="s">
        <v>698</v>
      </c>
      <c r="C224" s="2" t="s">
        <v>702</v>
      </c>
      <c r="D224" s="2" t="s">
        <v>658</v>
      </c>
      <c r="E224" s="2">
        <v>0</v>
      </c>
      <c r="F224" s="2">
        <v>0</v>
      </c>
      <c r="G224" s="2">
        <v>0</v>
      </c>
      <c r="S224" s="2"/>
      <c r="T224" s="2"/>
      <c r="AB224" s="7"/>
      <c r="AC224" s="7"/>
      <c r="AD224" s="7"/>
      <c r="AE224" s="7"/>
      <c r="AF224" s="7"/>
      <c r="AG224" s="7"/>
      <c r="AH224" s="7"/>
      <c r="AI224" s="7"/>
    </row>
    <row r="225" spans="1:35" x14ac:dyDescent="0.2">
      <c r="A225" s="5">
        <v>2020</v>
      </c>
      <c r="B225" s="2" t="s">
        <v>698</v>
      </c>
      <c r="C225" s="2" t="s">
        <v>703</v>
      </c>
      <c r="D225" s="2" t="s">
        <v>658</v>
      </c>
      <c r="E225" s="2">
        <v>0</v>
      </c>
      <c r="F225" s="2">
        <v>0</v>
      </c>
      <c r="G225" s="2">
        <v>0</v>
      </c>
      <c r="S225" s="2"/>
      <c r="T225" s="2"/>
      <c r="AB225" s="7"/>
      <c r="AC225" s="7"/>
      <c r="AD225" s="7"/>
      <c r="AE225" s="7"/>
      <c r="AF225" s="7"/>
      <c r="AG225" s="7"/>
      <c r="AH225" s="7"/>
      <c r="AI225" s="7"/>
    </row>
    <row r="226" spans="1:35" x14ac:dyDescent="0.2">
      <c r="A226" s="5">
        <v>2020</v>
      </c>
      <c r="B226" s="2" t="s">
        <v>699</v>
      </c>
      <c r="C226" s="2" t="s">
        <v>704</v>
      </c>
      <c r="D226" s="2" t="s">
        <v>658</v>
      </c>
      <c r="E226" s="2">
        <v>0</v>
      </c>
      <c r="F226" s="2">
        <v>0</v>
      </c>
      <c r="G226" s="2">
        <v>0</v>
      </c>
      <c r="S226" s="2"/>
      <c r="T226" s="2"/>
      <c r="AB226" s="7"/>
      <c r="AC226" s="7"/>
      <c r="AD226" s="7"/>
      <c r="AE226" s="7"/>
      <c r="AF226" s="7"/>
      <c r="AG226" s="7"/>
      <c r="AH226" s="7"/>
      <c r="AI226" s="7"/>
    </row>
    <row r="227" spans="1:35" x14ac:dyDescent="0.2">
      <c r="A227" s="5">
        <v>2020</v>
      </c>
      <c r="B227" s="2" t="s">
        <v>698</v>
      </c>
      <c r="C227" s="2" t="s">
        <v>705</v>
      </c>
      <c r="D227" s="2" t="s">
        <v>658</v>
      </c>
      <c r="E227" s="2">
        <v>0</v>
      </c>
      <c r="F227" s="2">
        <v>0</v>
      </c>
      <c r="G227" s="2">
        <v>0</v>
      </c>
      <c r="S227" s="2"/>
      <c r="T227" s="2"/>
      <c r="AB227" s="7"/>
      <c r="AC227" s="7"/>
      <c r="AD227" s="7"/>
      <c r="AE227" s="7"/>
      <c r="AF227" s="7"/>
      <c r="AG227" s="7"/>
      <c r="AH227" s="7"/>
      <c r="AI227" s="7"/>
    </row>
    <row r="228" spans="1:35" x14ac:dyDescent="0.2">
      <c r="A228" s="5">
        <v>2020</v>
      </c>
      <c r="B228" s="2" t="s">
        <v>698</v>
      </c>
      <c r="C228" s="2" t="s">
        <v>706</v>
      </c>
      <c r="D228" s="2" t="s">
        <v>658</v>
      </c>
      <c r="E228" s="2">
        <v>0</v>
      </c>
      <c r="F228" s="2">
        <v>0</v>
      </c>
      <c r="G228" s="2">
        <v>0</v>
      </c>
      <c r="S228" s="2"/>
      <c r="T228" s="2"/>
      <c r="AB228" s="7"/>
      <c r="AC228" s="7"/>
      <c r="AD228" s="7"/>
      <c r="AE228" s="7"/>
      <c r="AF228" s="7"/>
      <c r="AG228" s="7"/>
      <c r="AH228" s="7"/>
      <c r="AI228" s="7"/>
    </row>
    <row r="229" spans="1:35" x14ac:dyDescent="0.2">
      <c r="A229" s="5">
        <v>2020</v>
      </c>
      <c r="B229" s="2" t="s">
        <v>698</v>
      </c>
      <c r="C229" s="2" t="s">
        <v>707</v>
      </c>
      <c r="D229" s="2" t="s">
        <v>658</v>
      </c>
      <c r="E229" s="2">
        <v>0</v>
      </c>
      <c r="F229" s="2">
        <v>0</v>
      </c>
      <c r="G229" s="2">
        <v>0</v>
      </c>
      <c r="S229" s="2"/>
      <c r="T229" s="2"/>
      <c r="AB229" s="7"/>
      <c r="AC229" s="7"/>
      <c r="AD229" s="7"/>
      <c r="AE229" s="7"/>
      <c r="AF229" s="7"/>
      <c r="AG229" s="7"/>
      <c r="AH229" s="7"/>
      <c r="AI229" s="7"/>
    </row>
    <row r="230" spans="1:35" x14ac:dyDescent="0.2">
      <c r="A230" s="5">
        <v>2020</v>
      </c>
      <c r="B230" s="2" t="s">
        <v>698</v>
      </c>
      <c r="C230" s="2" t="s">
        <v>708</v>
      </c>
      <c r="D230" s="2" t="s">
        <v>658</v>
      </c>
      <c r="E230" s="2">
        <v>0</v>
      </c>
      <c r="F230" s="2">
        <v>0</v>
      </c>
      <c r="G230" s="2">
        <v>0</v>
      </c>
      <c r="S230" s="2"/>
      <c r="T230" s="2"/>
      <c r="AB230" s="7"/>
      <c r="AC230" s="7"/>
      <c r="AD230" s="7"/>
      <c r="AE230" s="7"/>
      <c r="AF230" s="7"/>
      <c r="AG230" s="7"/>
      <c r="AH230" s="7"/>
      <c r="AI230" s="7"/>
    </row>
    <row r="231" spans="1:35" x14ac:dyDescent="0.2">
      <c r="A231" s="5">
        <v>2020</v>
      </c>
      <c r="B231" s="2" t="s">
        <v>699</v>
      </c>
      <c r="C231" s="2" t="s">
        <v>709</v>
      </c>
      <c r="D231" s="2" t="s">
        <v>658</v>
      </c>
      <c r="E231" s="2">
        <v>0</v>
      </c>
      <c r="F231" s="2">
        <v>0</v>
      </c>
      <c r="G231" s="2">
        <v>0</v>
      </c>
      <c r="S231" s="2"/>
      <c r="T231" s="2"/>
      <c r="AB231" s="7"/>
      <c r="AC231" s="7"/>
      <c r="AD231" s="7"/>
      <c r="AE231" s="7"/>
      <c r="AF231" s="7"/>
      <c r="AG231" s="7"/>
      <c r="AH231" s="7"/>
      <c r="AI231" s="7"/>
    </row>
    <row r="232" spans="1:35" x14ac:dyDescent="0.2">
      <c r="A232" s="5">
        <v>2020</v>
      </c>
      <c r="B232" s="2" t="s">
        <v>699</v>
      </c>
      <c r="C232" s="2" t="s">
        <v>710</v>
      </c>
      <c r="D232" s="2" t="s">
        <v>658</v>
      </c>
      <c r="E232" s="2">
        <v>0</v>
      </c>
      <c r="F232" s="2">
        <v>0</v>
      </c>
      <c r="G232" s="2">
        <v>0</v>
      </c>
      <c r="H232" s="2">
        <v>600000</v>
      </c>
      <c r="S232" s="2"/>
      <c r="T232" s="2"/>
      <c r="AB232" s="7"/>
      <c r="AC232" s="7"/>
      <c r="AD232" s="7"/>
      <c r="AE232" s="7"/>
      <c r="AF232" s="7"/>
      <c r="AG232" s="7"/>
      <c r="AH232" s="7"/>
      <c r="AI232" s="7"/>
    </row>
    <row r="233" spans="1:35" x14ac:dyDescent="0.2">
      <c r="A233" s="5">
        <v>2020</v>
      </c>
      <c r="B233" s="2" t="s">
        <v>699</v>
      </c>
      <c r="C233" s="2" t="s">
        <v>711</v>
      </c>
      <c r="D233" s="2" t="s">
        <v>658</v>
      </c>
      <c r="E233" s="2">
        <v>0</v>
      </c>
      <c r="F233" s="2">
        <v>0</v>
      </c>
      <c r="G233" s="2">
        <v>0</v>
      </c>
      <c r="S233" s="2"/>
      <c r="T233" s="2"/>
      <c r="AB233" s="7"/>
      <c r="AC233" s="7"/>
      <c r="AD233" s="7"/>
      <c r="AE233" s="7"/>
      <c r="AF233" s="7"/>
      <c r="AG233" s="7"/>
      <c r="AH233" s="7"/>
      <c r="AI233" s="7"/>
    </row>
    <row r="234" spans="1:35" x14ac:dyDescent="0.2">
      <c r="A234" s="5">
        <v>2020</v>
      </c>
      <c r="B234" s="2" t="s">
        <v>699</v>
      </c>
      <c r="C234" s="2" t="s">
        <v>712</v>
      </c>
      <c r="D234" s="2" t="s">
        <v>658</v>
      </c>
      <c r="E234" s="2">
        <v>0</v>
      </c>
      <c r="F234" s="2">
        <v>0</v>
      </c>
      <c r="G234" s="2">
        <v>0</v>
      </c>
      <c r="S234" s="2"/>
      <c r="T234" s="2"/>
      <c r="AB234" s="7"/>
      <c r="AC234" s="7"/>
      <c r="AD234" s="7"/>
      <c r="AE234" s="7"/>
      <c r="AF234" s="7"/>
      <c r="AG234" s="7"/>
      <c r="AH234" s="7"/>
      <c r="AI234" s="7"/>
    </row>
    <row r="235" spans="1:35" x14ac:dyDescent="0.2">
      <c r="A235" s="5">
        <v>2020</v>
      </c>
      <c r="B235" s="2" t="s">
        <v>699</v>
      </c>
      <c r="C235" s="2" t="s">
        <v>499</v>
      </c>
      <c r="D235" s="2" t="s">
        <v>658</v>
      </c>
      <c r="E235" s="2">
        <v>0</v>
      </c>
      <c r="F235" s="2">
        <v>0</v>
      </c>
      <c r="G235" s="2">
        <v>0</v>
      </c>
      <c r="S235" s="2"/>
      <c r="T235" s="2"/>
      <c r="AB235" s="7"/>
      <c r="AC235" s="7"/>
      <c r="AD235" s="7"/>
      <c r="AE235" s="7"/>
      <c r="AF235" s="7"/>
      <c r="AG235" s="7"/>
      <c r="AH235" s="7"/>
      <c r="AI235" s="7"/>
    </row>
    <row r="236" spans="1:35" x14ac:dyDescent="0.2">
      <c r="A236" s="5">
        <v>2020</v>
      </c>
      <c r="B236" s="2" t="s">
        <v>699</v>
      </c>
      <c r="C236" s="2" t="s">
        <v>713</v>
      </c>
      <c r="D236" s="2" t="s">
        <v>658</v>
      </c>
      <c r="E236" s="2">
        <v>0</v>
      </c>
      <c r="F236" s="2">
        <v>0</v>
      </c>
      <c r="G236" s="2">
        <v>0</v>
      </c>
      <c r="S236" s="2"/>
      <c r="T236" s="2"/>
      <c r="AB236" s="7"/>
      <c r="AC236" s="7"/>
      <c r="AD236" s="7"/>
      <c r="AE236" s="7"/>
      <c r="AF236" s="7"/>
      <c r="AG236" s="7"/>
      <c r="AH236" s="7"/>
      <c r="AI236" s="7"/>
    </row>
    <row r="237" spans="1:35" x14ac:dyDescent="0.2">
      <c r="A237" s="5">
        <v>2020</v>
      </c>
      <c r="B237" s="2" t="s">
        <v>698</v>
      </c>
      <c r="C237" s="2" t="s">
        <v>714</v>
      </c>
      <c r="D237" s="2" t="s">
        <v>658</v>
      </c>
      <c r="E237" s="2">
        <v>0</v>
      </c>
      <c r="F237" s="2">
        <v>0</v>
      </c>
      <c r="G237" s="2">
        <v>0</v>
      </c>
      <c r="S237" s="2"/>
      <c r="T237" s="2"/>
      <c r="AB237" s="7"/>
      <c r="AC237" s="7"/>
      <c r="AD237" s="7"/>
      <c r="AE237" s="7"/>
      <c r="AF237" s="7"/>
      <c r="AG237" s="7"/>
      <c r="AH237" s="7"/>
      <c r="AI237" s="7"/>
    </row>
    <row r="238" spans="1:35" x14ac:dyDescent="0.2">
      <c r="A238" s="5">
        <v>2020</v>
      </c>
      <c r="B238" s="2" t="s">
        <v>698</v>
      </c>
      <c r="C238" s="2" t="s">
        <v>715</v>
      </c>
      <c r="D238" s="2" t="s">
        <v>658</v>
      </c>
      <c r="E238" s="2">
        <v>0</v>
      </c>
      <c r="F238" s="2">
        <v>0</v>
      </c>
      <c r="G238" s="2">
        <v>0</v>
      </c>
      <c r="S238" s="2"/>
      <c r="T238" s="2"/>
      <c r="AB238" s="7"/>
      <c r="AC238" s="7"/>
      <c r="AD238" s="7"/>
      <c r="AE238" s="7"/>
      <c r="AF238" s="7"/>
      <c r="AG238" s="7"/>
      <c r="AH238" s="7"/>
      <c r="AI238" s="7"/>
    </row>
    <row r="239" spans="1:35" x14ac:dyDescent="0.2">
      <c r="A239" s="5">
        <v>2020</v>
      </c>
      <c r="B239" s="2" t="s">
        <v>699</v>
      </c>
      <c r="C239" s="2" t="s">
        <v>716</v>
      </c>
      <c r="D239" s="2" t="s">
        <v>658</v>
      </c>
      <c r="E239" s="2">
        <v>0</v>
      </c>
      <c r="F239" s="2">
        <v>0</v>
      </c>
      <c r="G239" s="2">
        <v>0</v>
      </c>
      <c r="S239" s="2"/>
      <c r="T239" s="2"/>
      <c r="AB239" s="7"/>
      <c r="AC239" s="7"/>
      <c r="AD239" s="7"/>
      <c r="AE239" s="7"/>
      <c r="AF239" s="7"/>
      <c r="AG239" s="7"/>
      <c r="AH239" s="7"/>
      <c r="AI239" s="7"/>
    </row>
    <row r="240" spans="1:35" x14ac:dyDescent="0.2">
      <c r="A240" s="5">
        <v>2020</v>
      </c>
      <c r="B240" s="2" t="s">
        <v>699</v>
      </c>
      <c r="C240" s="2" t="s">
        <v>717</v>
      </c>
      <c r="D240" s="2" t="s">
        <v>658</v>
      </c>
      <c r="E240" s="2">
        <v>0</v>
      </c>
      <c r="F240" s="2">
        <v>0</v>
      </c>
      <c r="G240" s="2">
        <v>0</v>
      </c>
      <c r="S240" s="2"/>
      <c r="T240" s="2"/>
      <c r="AB240" s="7"/>
      <c r="AC240" s="7"/>
      <c r="AD240" s="7"/>
      <c r="AE240" s="7"/>
      <c r="AF240" s="7"/>
      <c r="AG240" s="7"/>
      <c r="AH240" s="7"/>
      <c r="AI240" s="7"/>
    </row>
    <row r="241" spans="1:35" x14ac:dyDescent="0.2">
      <c r="A241" s="5">
        <v>2020</v>
      </c>
      <c r="B241" s="2" t="s">
        <v>698</v>
      </c>
      <c r="C241" s="2" t="s">
        <v>718</v>
      </c>
      <c r="D241" s="2" t="s">
        <v>658</v>
      </c>
      <c r="E241" s="2">
        <v>0</v>
      </c>
      <c r="F241" s="2">
        <v>0</v>
      </c>
      <c r="G241" s="2">
        <v>0</v>
      </c>
      <c r="S241" s="2"/>
      <c r="T241" s="2"/>
      <c r="AB241" s="7"/>
      <c r="AC241" s="7"/>
      <c r="AD241" s="7"/>
      <c r="AE241" s="7"/>
      <c r="AF241" s="7"/>
      <c r="AG241" s="7"/>
      <c r="AH241" s="7"/>
      <c r="AI241" s="7"/>
    </row>
    <row r="242" spans="1:35" x14ac:dyDescent="0.2">
      <c r="A242" s="5">
        <v>2020</v>
      </c>
      <c r="B242" s="2" t="s">
        <v>699</v>
      </c>
      <c r="C242" s="2" t="s">
        <v>719</v>
      </c>
      <c r="D242" s="2" t="s">
        <v>658</v>
      </c>
      <c r="E242" s="2">
        <v>0</v>
      </c>
      <c r="F242" s="2">
        <v>0</v>
      </c>
      <c r="G242" s="2">
        <v>0</v>
      </c>
      <c r="S242" s="2"/>
      <c r="T242" s="2"/>
      <c r="AB242" s="7"/>
      <c r="AC242" s="7"/>
      <c r="AD242" s="7"/>
      <c r="AE242" s="7"/>
      <c r="AF242" s="7"/>
      <c r="AG242" s="7"/>
      <c r="AH242" s="7"/>
      <c r="AI242" s="7"/>
    </row>
    <row r="243" spans="1:35" x14ac:dyDescent="0.2">
      <c r="A243" s="5">
        <v>2020</v>
      </c>
      <c r="B243" s="2" t="s">
        <v>699</v>
      </c>
      <c r="C243" s="2" t="s">
        <v>720</v>
      </c>
      <c r="D243" s="2" t="s">
        <v>658</v>
      </c>
      <c r="E243" s="2">
        <v>0</v>
      </c>
      <c r="F243" s="2">
        <v>0</v>
      </c>
      <c r="G243" s="2">
        <v>0</v>
      </c>
      <c r="S243" s="2"/>
      <c r="T243" s="2"/>
      <c r="AB243" s="7"/>
      <c r="AC243" s="7"/>
      <c r="AD243" s="7"/>
      <c r="AE243" s="7"/>
      <c r="AF243" s="7"/>
      <c r="AG243" s="7"/>
      <c r="AH243" s="7"/>
      <c r="AI243" s="7"/>
    </row>
    <row r="244" spans="1:35" x14ac:dyDescent="0.2">
      <c r="A244" s="5">
        <v>2021</v>
      </c>
      <c r="B244" s="2" t="s">
        <v>698</v>
      </c>
      <c r="C244" s="2" t="s">
        <v>700</v>
      </c>
      <c r="D244" s="2" t="s">
        <v>642</v>
      </c>
      <c r="E244" s="2">
        <v>0</v>
      </c>
      <c r="F244" s="2">
        <v>0</v>
      </c>
      <c r="G244" s="2">
        <v>0</v>
      </c>
      <c r="H244" s="2">
        <v>2731530</v>
      </c>
      <c r="I244" s="2">
        <v>584312762</v>
      </c>
      <c r="K244" s="2">
        <v>164822155</v>
      </c>
      <c r="L244" s="2">
        <v>2015816</v>
      </c>
      <c r="M244" s="2">
        <v>4014722</v>
      </c>
      <c r="P244" s="2">
        <v>10283</v>
      </c>
      <c r="Q244" s="2">
        <v>1128319</v>
      </c>
      <c r="R244" s="2">
        <v>213200</v>
      </c>
      <c r="S244" s="7">
        <v>61.37</v>
      </c>
      <c r="T244" s="2"/>
      <c r="AB244" s="7"/>
      <c r="AC244" s="7"/>
      <c r="AD244" s="7"/>
      <c r="AE244" s="7"/>
      <c r="AF244" s="7"/>
      <c r="AG244" s="7"/>
      <c r="AH244" s="7"/>
      <c r="AI244" s="7"/>
    </row>
    <row r="245" spans="1:35" x14ac:dyDescent="0.2">
      <c r="A245" s="5">
        <v>2021</v>
      </c>
      <c r="B245" s="2" t="s">
        <v>699</v>
      </c>
      <c r="C245" s="2" t="s">
        <v>701</v>
      </c>
      <c r="D245" s="2" t="s">
        <v>642</v>
      </c>
      <c r="E245" s="2">
        <v>0</v>
      </c>
      <c r="F245" s="2">
        <v>0</v>
      </c>
      <c r="G245" s="2">
        <v>0</v>
      </c>
      <c r="H245" s="2">
        <v>2333116</v>
      </c>
      <c r="I245" s="2">
        <v>482122313</v>
      </c>
      <c r="K245" s="2">
        <v>87763014</v>
      </c>
      <c r="L245" s="2">
        <v>2777546</v>
      </c>
      <c r="M245" s="2">
        <v>3614918</v>
      </c>
      <c r="O245" s="2">
        <v>457365</v>
      </c>
      <c r="P245" s="2">
        <v>3878</v>
      </c>
      <c r="Q245" s="2">
        <v>1128319</v>
      </c>
      <c r="R245" s="2">
        <v>130297</v>
      </c>
      <c r="S245" s="7">
        <v>62.77</v>
      </c>
      <c r="T245" s="2"/>
      <c r="AB245" s="7"/>
      <c r="AC245" s="7"/>
      <c r="AD245" s="7"/>
      <c r="AE245" s="7"/>
      <c r="AF245" s="7"/>
      <c r="AG245" s="7"/>
      <c r="AH245" s="7"/>
      <c r="AI245" s="7"/>
    </row>
    <row r="246" spans="1:35" x14ac:dyDescent="0.2">
      <c r="A246" s="5">
        <v>2021</v>
      </c>
      <c r="B246" s="2" t="s">
        <v>698</v>
      </c>
      <c r="C246" s="2" t="s">
        <v>702</v>
      </c>
      <c r="D246" s="2" t="s">
        <v>642</v>
      </c>
      <c r="E246" s="2">
        <v>0</v>
      </c>
      <c r="F246" s="2">
        <v>0</v>
      </c>
      <c r="G246" s="2">
        <v>0</v>
      </c>
      <c r="H246" s="2">
        <v>2035912</v>
      </c>
      <c r="I246" s="2">
        <v>606394891</v>
      </c>
      <c r="K246" s="2">
        <v>199730668</v>
      </c>
      <c r="L246" s="2">
        <v>3837118</v>
      </c>
      <c r="M246" s="2">
        <v>4188553</v>
      </c>
      <c r="P246" s="2">
        <v>32022</v>
      </c>
      <c r="Q246" s="2">
        <v>1128319</v>
      </c>
      <c r="R246" s="2">
        <v>1580044</v>
      </c>
      <c r="S246" s="7">
        <v>67.3</v>
      </c>
      <c r="T246" s="2"/>
      <c r="AB246" s="7"/>
      <c r="AC246" s="7"/>
      <c r="AD246" s="7"/>
      <c r="AE246" s="7"/>
      <c r="AF246" s="7"/>
      <c r="AG246" s="7"/>
      <c r="AH246" s="7"/>
      <c r="AI246" s="7"/>
    </row>
    <row r="247" spans="1:35" x14ac:dyDescent="0.2">
      <c r="A247" s="5">
        <v>2021</v>
      </c>
      <c r="B247" s="2" t="s">
        <v>698</v>
      </c>
      <c r="C247" s="2" t="s">
        <v>703</v>
      </c>
      <c r="D247" s="2" t="s">
        <v>642</v>
      </c>
      <c r="E247" s="2">
        <v>0</v>
      </c>
      <c r="F247" s="2">
        <v>0</v>
      </c>
      <c r="G247" s="2">
        <v>0</v>
      </c>
      <c r="H247" s="2">
        <v>1239454</v>
      </c>
      <c r="I247" s="2">
        <v>602314269</v>
      </c>
      <c r="K247" s="2">
        <v>174470905</v>
      </c>
      <c r="L247" s="2">
        <v>2546038</v>
      </c>
      <c r="M247" s="2">
        <v>4019689</v>
      </c>
      <c r="P247" s="2">
        <v>3878</v>
      </c>
      <c r="Q247" s="2">
        <v>1128319</v>
      </c>
      <c r="R247" s="2">
        <v>201947</v>
      </c>
      <c r="S247" s="7">
        <v>64.22</v>
      </c>
      <c r="T247" s="2"/>
      <c r="AB247" s="7"/>
      <c r="AC247" s="7"/>
      <c r="AD247" s="7"/>
      <c r="AE247" s="7"/>
      <c r="AF247" s="7"/>
      <c r="AG247" s="7"/>
      <c r="AH247" s="7"/>
      <c r="AI247" s="7"/>
    </row>
    <row r="248" spans="1:35" x14ac:dyDescent="0.2">
      <c r="A248" s="5">
        <v>2021</v>
      </c>
      <c r="B248" s="2" t="s">
        <v>699</v>
      </c>
      <c r="C248" s="2" t="s">
        <v>704</v>
      </c>
      <c r="D248" s="2" t="s">
        <v>642</v>
      </c>
      <c r="E248" s="2">
        <v>0</v>
      </c>
      <c r="F248" s="2">
        <v>0</v>
      </c>
      <c r="G248" s="2">
        <v>0</v>
      </c>
      <c r="H248" s="2">
        <v>2613930</v>
      </c>
      <c r="I248" s="2">
        <v>649813306</v>
      </c>
      <c r="K248" s="2">
        <v>165402239</v>
      </c>
      <c r="L248" s="2">
        <v>2743879</v>
      </c>
      <c r="M248" s="2">
        <v>4552046</v>
      </c>
      <c r="O248" s="2">
        <v>141476</v>
      </c>
      <c r="P248" s="2">
        <v>3878</v>
      </c>
      <c r="Q248" s="2">
        <v>1128319</v>
      </c>
      <c r="R248" s="2">
        <v>130297</v>
      </c>
      <c r="S248" s="7">
        <v>64.41</v>
      </c>
      <c r="T248" s="2"/>
      <c r="AB248" s="7"/>
      <c r="AC248" s="7"/>
      <c r="AD248" s="7"/>
      <c r="AE248" s="7"/>
      <c r="AF248" s="7"/>
      <c r="AG248" s="7"/>
      <c r="AH248" s="7"/>
      <c r="AI248" s="7"/>
    </row>
    <row r="249" spans="1:35" x14ac:dyDescent="0.2">
      <c r="A249" s="5">
        <v>2021</v>
      </c>
      <c r="B249" s="2" t="s">
        <v>698</v>
      </c>
      <c r="C249" s="2" t="s">
        <v>705</v>
      </c>
      <c r="D249" s="2" t="s">
        <v>642</v>
      </c>
      <c r="E249" s="2">
        <v>0</v>
      </c>
      <c r="F249" s="2">
        <v>0</v>
      </c>
      <c r="G249" s="2">
        <v>0</v>
      </c>
      <c r="H249" s="2">
        <v>1779334</v>
      </c>
      <c r="I249" s="2">
        <v>452492077</v>
      </c>
      <c r="K249" s="2">
        <v>133447188</v>
      </c>
      <c r="L249" s="2">
        <v>1983037</v>
      </c>
      <c r="M249" s="2">
        <v>3745613</v>
      </c>
      <c r="P249" s="2">
        <v>3878</v>
      </c>
      <c r="Q249" s="2">
        <v>1128319</v>
      </c>
      <c r="R249" s="2">
        <v>376323</v>
      </c>
      <c r="S249" s="7">
        <v>64.75</v>
      </c>
      <c r="T249" s="2"/>
      <c r="AB249" s="7"/>
      <c r="AC249" s="7"/>
      <c r="AD249" s="7"/>
      <c r="AE249" s="7"/>
      <c r="AF249" s="7"/>
      <c r="AG249" s="7"/>
      <c r="AH249" s="7"/>
      <c r="AI249" s="7"/>
    </row>
    <row r="250" spans="1:35" x14ac:dyDescent="0.2">
      <c r="A250" s="5">
        <v>2021</v>
      </c>
      <c r="B250" s="2" t="s">
        <v>698</v>
      </c>
      <c r="C250" s="2" t="s">
        <v>706</v>
      </c>
      <c r="D250" s="2" t="s">
        <v>642</v>
      </c>
      <c r="E250" s="2">
        <v>0</v>
      </c>
      <c r="F250" s="2">
        <v>0</v>
      </c>
      <c r="G250" s="2">
        <v>0</v>
      </c>
      <c r="H250" s="2">
        <v>2086383</v>
      </c>
      <c r="I250" s="2">
        <v>570290182</v>
      </c>
      <c r="J250" s="2">
        <v>15136480</v>
      </c>
      <c r="K250" s="2">
        <v>147565939</v>
      </c>
      <c r="L250" s="2">
        <v>3215809</v>
      </c>
      <c r="M250" s="2">
        <v>4416202</v>
      </c>
      <c r="O250" s="2">
        <v>53768</v>
      </c>
      <c r="P250" s="2">
        <v>3878</v>
      </c>
      <c r="Q250" s="2">
        <v>1128319</v>
      </c>
      <c r="R250" s="2">
        <v>824147</v>
      </c>
      <c r="S250" s="7">
        <v>65.010000000000005</v>
      </c>
      <c r="T250" s="2"/>
      <c r="AB250" s="7"/>
      <c r="AC250" s="7"/>
      <c r="AD250" s="7"/>
      <c r="AE250" s="7"/>
      <c r="AF250" s="7"/>
      <c r="AG250" s="7"/>
      <c r="AH250" s="7"/>
      <c r="AI250" s="7"/>
    </row>
    <row r="251" spans="1:35" x14ac:dyDescent="0.2">
      <c r="A251" s="5">
        <v>2021</v>
      </c>
      <c r="B251" s="2" t="s">
        <v>698</v>
      </c>
      <c r="C251" s="2" t="s">
        <v>707</v>
      </c>
      <c r="D251" s="2" t="s">
        <v>642</v>
      </c>
      <c r="E251" s="2">
        <v>0</v>
      </c>
      <c r="F251" s="2">
        <v>0</v>
      </c>
      <c r="G251" s="2">
        <v>0</v>
      </c>
      <c r="H251" s="2">
        <v>1037886</v>
      </c>
      <c r="I251" s="2">
        <v>453957148</v>
      </c>
      <c r="J251" s="2">
        <v>20041970</v>
      </c>
      <c r="K251" s="2">
        <v>110760227</v>
      </c>
      <c r="L251" s="2">
        <v>1894442</v>
      </c>
      <c r="M251" s="2">
        <v>3844191</v>
      </c>
      <c r="P251" s="2">
        <v>3878</v>
      </c>
      <c r="Q251" s="2">
        <v>1128319</v>
      </c>
      <c r="R251" s="2">
        <v>146861</v>
      </c>
      <c r="S251" s="7">
        <v>67.88</v>
      </c>
      <c r="T251" s="2"/>
      <c r="AB251" s="7"/>
      <c r="AC251" s="7"/>
      <c r="AD251" s="7"/>
      <c r="AE251" s="7"/>
      <c r="AF251" s="7"/>
      <c r="AG251" s="7"/>
      <c r="AH251" s="7"/>
      <c r="AI251" s="7"/>
    </row>
    <row r="252" spans="1:35" x14ac:dyDescent="0.2">
      <c r="A252" s="5">
        <v>2021</v>
      </c>
      <c r="B252" s="2" t="s">
        <v>698</v>
      </c>
      <c r="C252" s="2" t="s">
        <v>708</v>
      </c>
      <c r="D252" s="2" t="s">
        <v>642</v>
      </c>
      <c r="E252" s="2">
        <v>0</v>
      </c>
      <c r="F252" s="2">
        <v>0</v>
      </c>
      <c r="G252" s="2">
        <v>0</v>
      </c>
      <c r="H252" s="2">
        <v>1311287</v>
      </c>
      <c r="I252" s="2">
        <v>598871808</v>
      </c>
      <c r="J252" s="2">
        <v>26695841</v>
      </c>
      <c r="K252" s="2">
        <v>152764232</v>
      </c>
      <c r="L252" s="2">
        <v>3436477</v>
      </c>
      <c r="M252" s="2">
        <v>3950896</v>
      </c>
      <c r="P252" s="2">
        <v>46885</v>
      </c>
      <c r="Q252" s="2">
        <v>1128319</v>
      </c>
      <c r="R252" s="2">
        <v>130297</v>
      </c>
      <c r="S252" s="7">
        <v>65.41</v>
      </c>
      <c r="T252" s="2"/>
      <c r="AB252" s="7"/>
      <c r="AC252" s="7"/>
      <c r="AD252" s="7"/>
      <c r="AE252" s="7"/>
      <c r="AF252" s="7"/>
      <c r="AG252" s="7"/>
      <c r="AH252" s="7"/>
      <c r="AI252" s="7"/>
    </row>
    <row r="253" spans="1:35" x14ac:dyDescent="0.2">
      <c r="A253" s="5">
        <v>2021</v>
      </c>
      <c r="B253" s="2" t="s">
        <v>699</v>
      </c>
      <c r="C253" s="2" t="s">
        <v>709</v>
      </c>
      <c r="D253" s="2" t="s">
        <v>642</v>
      </c>
      <c r="E253" s="2">
        <v>0</v>
      </c>
      <c r="F253" s="2">
        <v>0</v>
      </c>
      <c r="G253" s="2">
        <v>0</v>
      </c>
      <c r="H253" s="2">
        <v>1787251</v>
      </c>
      <c r="I253" s="2">
        <v>385711968</v>
      </c>
      <c r="K253" s="2">
        <v>87786467</v>
      </c>
      <c r="L253" s="2">
        <v>2025681</v>
      </c>
      <c r="M253" s="2">
        <v>3651660</v>
      </c>
      <c r="P253" s="2">
        <v>3878</v>
      </c>
      <c r="Q253" s="2">
        <v>1128319</v>
      </c>
      <c r="R253" s="2">
        <v>130297</v>
      </c>
      <c r="S253" s="7">
        <v>63.83</v>
      </c>
      <c r="T253" s="2"/>
      <c r="AB253" s="7"/>
      <c r="AC253" s="7"/>
      <c r="AD253" s="7"/>
      <c r="AE253" s="7"/>
      <c r="AF253" s="7"/>
      <c r="AG253" s="7"/>
      <c r="AH253" s="7"/>
      <c r="AI253" s="7"/>
    </row>
    <row r="254" spans="1:35" x14ac:dyDescent="0.2">
      <c r="A254" s="5">
        <v>2021</v>
      </c>
      <c r="B254" s="2" t="s">
        <v>699</v>
      </c>
      <c r="C254" s="2" t="s">
        <v>710</v>
      </c>
      <c r="D254" s="2" t="s">
        <v>642</v>
      </c>
      <c r="E254" s="2">
        <v>0</v>
      </c>
      <c r="F254" s="2">
        <v>0</v>
      </c>
      <c r="G254" s="2">
        <v>0</v>
      </c>
      <c r="H254" s="2">
        <v>2262369</v>
      </c>
      <c r="I254" s="2">
        <v>617198894</v>
      </c>
      <c r="J254" s="2">
        <v>28172519</v>
      </c>
      <c r="K254" s="2">
        <v>130516667</v>
      </c>
      <c r="L254" s="2">
        <v>3292579</v>
      </c>
      <c r="M254" s="2">
        <v>4940901</v>
      </c>
      <c r="O254" s="2">
        <v>53862</v>
      </c>
      <c r="P254" s="2">
        <v>3878</v>
      </c>
      <c r="Q254" s="2">
        <v>1128319</v>
      </c>
      <c r="R254" s="2">
        <v>130297</v>
      </c>
      <c r="S254" s="7">
        <v>65.739999999999995</v>
      </c>
      <c r="T254" s="2"/>
      <c r="AB254" s="7"/>
      <c r="AC254" s="7"/>
      <c r="AD254" s="7"/>
      <c r="AE254" s="7"/>
      <c r="AF254" s="7"/>
      <c r="AG254" s="7"/>
      <c r="AH254" s="7"/>
      <c r="AI254" s="7"/>
    </row>
    <row r="255" spans="1:35" x14ac:dyDescent="0.2">
      <c r="A255" s="5">
        <v>2021</v>
      </c>
      <c r="B255" s="2" t="s">
        <v>699</v>
      </c>
      <c r="C255" s="2" t="s">
        <v>711</v>
      </c>
      <c r="D255" s="2" t="s">
        <v>642</v>
      </c>
      <c r="E255" s="2">
        <v>0</v>
      </c>
      <c r="F255" s="2">
        <v>0</v>
      </c>
      <c r="G255" s="2">
        <v>0</v>
      </c>
      <c r="H255" s="2">
        <v>2411557</v>
      </c>
      <c r="I255" s="2">
        <v>729046659</v>
      </c>
      <c r="K255" s="2">
        <v>289840128</v>
      </c>
      <c r="L255" s="2">
        <v>2400362</v>
      </c>
      <c r="M255" s="2">
        <v>4328502</v>
      </c>
      <c r="O255" s="2">
        <v>603866</v>
      </c>
      <c r="P255" s="2">
        <v>3878</v>
      </c>
      <c r="Q255" s="2">
        <v>1128319</v>
      </c>
      <c r="R255" s="2">
        <v>130297</v>
      </c>
      <c r="S255" s="7">
        <v>62.16</v>
      </c>
      <c r="T255" s="2"/>
      <c r="AB255" s="7"/>
      <c r="AC255" s="7"/>
      <c r="AD255" s="7"/>
      <c r="AE255" s="7"/>
      <c r="AF255" s="7"/>
      <c r="AG255" s="7"/>
      <c r="AH255" s="7"/>
      <c r="AI255" s="7"/>
    </row>
    <row r="256" spans="1:35" x14ac:dyDescent="0.2">
      <c r="A256" s="5">
        <v>2021</v>
      </c>
      <c r="B256" s="2" t="s">
        <v>699</v>
      </c>
      <c r="C256" s="2" t="s">
        <v>712</v>
      </c>
      <c r="D256" s="2" t="s">
        <v>642</v>
      </c>
      <c r="E256" s="2">
        <v>0</v>
      </c>
      <c r="F256" s="2">
        <v>0</v>
      </c>
      <c r="G256" s="2">
        <v>0</v>
      </c>
      <c r="H256" s="2">
        <v>2712675</v>
      </c>
      <c r="I256" s="2">
        <v>573028403</v>
      </c>
      <c r="K256" s="2">
        <v>163541992</v>
      </c>
      <c r="L256" s="2">
        <v>1846903</v>
      </c>
      <c r="M256" s="2">
        <v>3957853</v>
      </c>
      <c r="O256" s="2">
        <v>687975</v>
      </c>
      <c r="P256" s="2">
        <v>3878</v>
      </c>
      <c r="Q256" s="2">
        <v>1128319</v>
      </c>
      <c r="R256" s="2">
        <v>130297</v>
      </c>
      <c r="S256" s="7">
        <v>63.69</v>
      </c>
      <c r="T256" s="2"/>
      <c r="AB256" s="7"/>
      <c r="AC256" s="7"/>
      <c r="AD256" s="7"/>
      <c r="AE256" s="7"/>
      <c r="AF256" s="7"/>
      <c r="AG256" s="7"/>
      <c r="AH256" s="7"/>
      <c r="AI256" s="7"/>
    </row>
    <row r="257" spans="1:35" x14ac:dyDescent="0.2">
      <c r="A257" s="5">
        <v>2021</v>
      </c>
      <c r="B257" s="2" t="s">
        <v>699</v>
      </c>
      <c r="C257" s="2" t="s">
        <v>499</v>
      </c>
      <c r="D257" s="2" t="s">
        <v>642</v>
      </c>
      <c r="E257" s="2">
        <v>0</v>
      </c>
      <c r="F257" s="2">
        <v>0</v>
      </c>
      <c r="G257" s="2">
        <v>0</v>
      </c>
      <c r="H257" s="2">
        <v>1409951</v>
      </c>
      <c r="I257" s="2">
        <v>630095340</v>
      </c>
      <c r="J257" s="2">
        <v>6936271</v>
      </c>
      <c r="L257" s="2">
        <v>19171837</v>
      </c>
      <c r="M257" s="2">
        <v>3739768</v>
      </c>
      <c r="P257" s="2">
        <v>3878</v>
      </c>
      <c r="Q257" s="2">
        <v>1128319</v>
      </c>
      <c r="R257" s="2">
        <v>130297</v>
      </c>
      <c r="S257" s="7">
        <v>79.739999999999995</v>
      </c>
      <c r="T257" s="2"/>
      <c r="AB257" s="7"/>
      <c r="AC257" s="7"/>
      <c r="AD257" s="7"/>
      <c r="AE257" s="7"/>
      <c r="AF257" s="7"/>
      <c r="AG257" s="7"/>
      <c r="AH257" s="7"/>
      <c r="AI257" s="7"/>
    </row>
    <row r="258" spans="1:35" x14ac:dyDescent="0.2">
      <c r="A258" s="5">
        <v>2021</v>
      </c>
      <c r="B258" s="2" t="s">
        <v>699</v>
      </c>
      <c r="C258" s="2" t="s">
        <v>713</v>
      </c>
      <c r="D258" s="2" t="s">
        <v>642</v>
      </c>
      <c r="E258" s="2">
        <v>0</v>
      </c>
      <c r="F258" s="2">
        <v>0</v>
      </c>
      <c r="G258" s="2">
        <v>0</v>
      </c>
      <c r="H258" s="2">
        <v>2863779</v>
      </c>
      <c r="I258" s="2">
        <v>433508165</v>
      </c>
      <c r="K258" s="2">
        <v>106456783</v>
      </c>
      <c r="L258" s="2">
        <v>1727345</v>
      </c>
      <c r="M258" s="2">
        <v>3864825</v>
      </c>
      <c r="P258" s="2">
        <v>3878</v>
      </c>
      <c r="Q258" s="2">
        <v>1128319</v>
      </c>
      <c r="R258" s="2">
        <v>130297</v>
      </c>
      <c r="S258" s="7">
        <v>62.6</v>
      </c>
      <c r="T258" s="2"/>
      <c r="AB258" s="7"/>
      <c r="AC258" s="7"/>
      <c r="AD258" s="7"/>
      <c r="AE258" s="7"/>
      <c r="AF258" s="7"/>
      <c r="AG258" s="7"/>
      <c r="AH258" s="7"/>
      <c r="AI258" s="7"/>
    </row>
    <row r="259" spans="1:35" x14ac:dyDescent="0.2">
      <c r="A259" s="5">
        <v>2021</v>
      </c>
      <c r="B259" s="2" t="s">
        <v>698</v>
      </c>
      <c r="C259" s="2" t="s">
        <v>714</v>
      </c>
      <c r="D259" s="2" t="s">
        <v>642</v>
      </c>
      <c r="E259" s="2">
        <v>0</v>
      </c>
      <c r="F259" s="2">
        <v>0</v>
      </c>
      <c r="G259" s="2">
        <v>0</v>
      </c>
      <c r="H259" s="2">
        <v>1994835</v>
      </c>
      <c r="I259" s="2">
        <v>511595143</v>
      </c>
      <c r="J259" s="2">
        <v>21674262</v>
      </c>
      <c r="K259" s="2">
        <v>149502115</v>
      </c>
      <c r="L259" s="2">
        <v>2457690</v>
      </c>
      <c r="M259" s="2">
        <v>3933366</v>
      </c>
      <c r="P259" s="2">
        <v>3878</v>
      </c>
      <c r="Q259" s="2">
        <v>1128319</v>
      </c>
      <c r="R259" s="2">
        <v>130297</v>
      </c>
      <c r="S259" s="7">
        <v>64.17</v>
      </c>
      <c r="T259" s="2"/>
      <c r="AB259" s="7"/>
      <c r="AC259" s="7"/>
      <c r="AD259" s="7"/>
      <c r="AE259" s="7"/>
      <c r="AF259" s="7"/>
      <c r="AG259" s="7"/>
      <c r="AH259" s="7"/>
      <c r="AI259" s="7"/>
    </row>
    <row r="260" spans="1:35" x14ac:dyDescent="0.2">
      <c r="A260" s="5">
        <v>2021</v>
      </c>
      <c r="B260" s="2" t="s">
        <v>698</v>
      </c>
      <c r="C260" s="2" t="s">
        <v>715</v>
      </c>
      <c r="D260" s="2" t="s">
        <v>642</v>
      </c>
      <c r="E260" s="2">
        <v>0</v>
      </c>
      <c r="F260" s="2">
        <v>0</v>
      </c>
      <c r="G260" s="2">
        <v>0</v>
      </c>
      <c r="H260" s="2">
        <v>2073559</v>
      </c>
      <c r="I260" s="2">
        <v>420696362</v>
      </c>
      <c r="J260" s="2">
        <v>8410250</v>
      </c>
      <c r="K260" s="2">
        <v>89221092</v>
      </c>
      <c r="L260" s="2">
        <v>1732519</v>
      </c>
      <c r="M260" s="2">
        <v>3781715</v>
      </c>
      <c r="O260" s="2">
        <v>3840</v>
      </c>
      <c r="P260" s="2">
        <v>3878</v>
      </c>
      <c r="Q260" s="2">
        <v>1128319</v>
      </c>
      <c r="R260" s="2">
        <v>130297</v>
      </c>
      <c r="S260" s="7">
        <v>65.819999999999993</v>
      </c>
      <c r="T260" s="2"/>
      <c r="AB260" s="7"/>
      <c r="AC260" s="7"/>
      <c r="AD260" s="7"/>
      <c r="AE260" s="7"/>
      <c r="AF260" s="7"/>
      <c r="AG260" s="7"/>
      <c r="AH260" s="7"/>
      <c r="AI260" s="7"/>
    </row>
    <row r="261" spans="1:35" x14ac:dyDescent="0.2">
      <c r="A261" s="5">
        <v>2021</v>
      </c>
      <c r="B261" s="2" t="s">
        <v>699</v>
      </c>
      <c r="C261" s="2" t="s">
        <v>716</v>
      </c>
      <c r="D261" s="2" t="s">
        <v>642</v>
      </c>
      <c r="E261" s="2">
        <v>0</v>
      </c>
      <c r="F261" s="2">
        <v>0</v>
      </c>
      <c r="G261" s="2">
        <v>0</v>
      </c>
      <c r="H261" s="2">
        <v>2082921</v>
      </c>
      <c r="I261" s="2">
        <v>471771211</v>
      </c>
      <c r="K261" s="2">
        <v>239592238</v>
      </c>
      <c r="L261" s="2">
        <v>1999499</v>
      </c>
      <c r="M261" s="2">
        <v>4059075</v>
      </c>
      <c r="P261" s="2">
        <v>3878</v>
      </c>
      <c r="Q261" s="2">
        <v>1128319</v>
      </c>
      <c r="R261" s="2">
        <v>130297</v>
      </c>
      <c r="S261" s="7">
        <v>62.29</v>
      </c>
      <c r="T261" s="2"/>
      <c r="AB261" s="7"/>
      <c r="AC261" s="7"/>
      <c r="AD261" s="7"/>
      <c r="AE261" s="7"/>
      <c r="AF261" s="7"/>
      <c r="AG261" s="7"/>
      <c r="AH261" s="7"/>
      <c r="AI261" s="7"/>
    </row>
    <row r="262" spans="1:35" x14ac:dyDescent="0.2">
      <c r="A262" s="5">
        <v>2021</v>
      </c>
      <c r="B262" s="2" t="s">
        <v>699</v>
      </c>
      <c r="C262" s="2" t="s">
        <v>717</v>
      </c>
      <c r="D262" s="2" t="s">
        <v>642</v>
      </c>
      <c r="E262" s="2">
        <v>0</v>
      </c>
      <c r="F262" s="2">
        <v>0</v>
      </c>
      <c r="G262" s="2">
        <v>0</v>
      </c>
      <c r="H262" s="2">
        <v>1685593</v>
      </c>
      <c r="I262" s="2">
        <v>340884066</v>
      </c>
      <c r="K262" s="2">
        <v>72937379</v>
      </c>
      <c r="L262" s="2">
        <v>1275604</v>
      </c>
      <c r="M262" s="2">
        <v>3750838</v>
      </c>
      <c r="P262" s="2">
        <v>3878</v>
      </c>
      <c r="Q262" s="2">
        <v>1128319</v>
      </c>
      <c r="R262" s="2">
        <v>130297</v>
      </c>
      <c r="S262" s="7">
        <v>61.8</v>
      </c>
      <c r="T262" s="2"/>
      <c r="AB262" s="7"/>
      <c r="AC262" s="7"/>
      <c r="AD262" s="7"/>
      <c r="AE262" s="7"/>
      <c r="AF262" s="7"/>
      <c r="AG262" s="7"/>
      <c r="AH262" s="7"/>
      <c r="AI262" s="7"/>
    </row>
    <row r="263" spans="1:35" x14ac:dyDescent="0.2">
      <c r="A263" s="5">
        <v>2021</v>
      </c>
      <c r="B263" s="2" t="s">
        <v>698</v>
      </c>
      <c r="C263" s="2" t="s">
        <v>718</v>
      </c>
      <c r="D263" s="2" t="s">
        <v>642</v>
      </c>
      <c r="E263" s="2">
        <v>0</v>
      </c>
      <c r="F263" s="2">
        <v>0</v>
      </c>
      <c r="G263" s="2">
        <v>0</v>
      </c>
      <c r="H263" s="2">
        <v>1997497</v>
      </c>
      <c r="I263" s="2">
        <v>502780135</v>
      </c>
      <c r="J263" s="2">
        <v>33338574</v>
      </c>
      <c r="K263" s="2">
        <v>196297095</v>
      </c>
      <c r="L263" s="2">
        <v>1760184</v>
      </c>
      <c r="M263" s="2">
        <v>3896620</v>
      </c>
      <c r="O263" s="2">
        <v>28274</v>
      </c>
      <c r="P263" s="2">
        <v>3878</v>
      </c>
      <c r="Q263" s="2">
        <v>1128319</v>
      </c>
      <c r="R263" s="2">
        <v>130297</v>
      </c>
      <c r="S263" s="7">
        <v>61.37</v>
      </c>
      <c r="T263" s="2"/>
      <c r="AB263" s="7"/>
      <c r="AC263" s="7"/>
      <c r="AD263" s="7"/>
      <c r="AE263" s="7"/>
      <c r="AF263" s="7"/>
      <c r="AG263" s="7"/>
      <c r="AH263" s="7"/>
      <c r="AI263" s="7"/>
    </row>
    <row r="264" spans="1:35" x14ac:dyDescent="0.2">
      <c r="A264" s="5">
        <v>2021</v>
      </c>
      <c r="B264" s="2" t="s">
        <v>699</v>
      </c>
      <c r="C264" s="2" t="s">
        <v>719</v>
      </c>
      <c r="D264" s="2" t="s">
        <v>642</v>
      </c>
      <c r="E264" s="2">
        <v>0</v>
      </c>
      <c r="F264" s="2">
        <v>0</v>
      </c>
      <c r="G264" s="2">
        <v>0</v>
      </c>
      <c r="H264" s="2">
        <v>2496961</v>
      </c>
      <c r="I264" s="2">
        <v>348032496</v>
      </c>
      <c r="K264" s="2">
        <v>84566861</v>
      </c>
      <c r="L264" s="2">
        <v>1457697</v>
      </c>
      <c r="M264" s="2">
        <v>3514336</v>
      </c>
      <c r="O264" s="2">
        <v>57262</v>
      </c>
      <c r="P264" s="2">
        <v>3878</v>
      </c>
      <c r="Q264" s="2">
        <v>1128319</v>
      </c>
      <c r="R264" s="2">
        <v>130297</v>
      </c>
      <c r="S264" s="7">
        <v>57.03</v>
      </c>
      <c r="T264" s="2"/>
      <c r="AB264" s="7"/>
      <c r="AC264" s="7"/>
      <c r="AD264" s="7"/>
      <c r="AE264" s="7"/>
      <c r="AF264" s="7"/>
      <c r="AG264" s="7"/>
      <c r="AH264" s="7"/>
      <c r="AI264" s="7"/>
    </row>
    <row r="265" spans="1:35" x14ac:dyDescent="0.2">
      <c r="A265" s="5">
        <v>2021</v>
      </c>
      <c r="B265" s="2" t="s">
        <v>699</v>
      </c>
      <c r="C265" s="2" t="s">
        <v>720</v>
      </c>
      <c r="D265" s="2" t="s">
        <v>642</v>
      </c>
      <c r="E265" s="2">
        <v>0</v>
      </c>
      <c r="F265" s="2">
        <v>0</v>
      </c>
      <c r="G265" s="2">
        <v>0</v>
      </c>
      <c r="H265" s="2">
        <v>1607525</v>
      </c>
      <c r="I265" s="2">
        <v>436323453</v>
      </c>
      <c r="J265" s="2">
        <v>39953862</v>
      </c>
      <c r="K265" s="2">
        <v>112668518</v>
      </c>
      <c r="L265" s="2">
        <v>1610837</v>
      </c>
      <c r="M265" s="2">
        <v>3640732</v>
      </c>
      <c r="P265" s="2">
        <v>3878</v>
      </c>
      <c r="Q265" s="2">
        <v>1128319</v>
      </c>
      <c r="R265" s="2">
        <v>130297</v>
      </c>
      <c r="S265" s="7">
        <v>60.42</v>
      </c>
      <c r="T265" s="2"/>
      <c r="AB265" s="7"/>
      <c r="AC265" s="7"/>
      <c r="AD265" s="7"/>
      <c r="AE265" s="7"/>
      <c r="AF265" s="7"/>
      <c r="AG265" s="7"/>
      <c r="AH265" s="7"/>
      <c r="AI265" s="7"/>
    </row>
    <row r="266" spans="1:35" x14ac:dyDescent="0.2">
      <c r="A266" s="5">
        <v>2021</v>
      </c>
      <c r="B266" s="2" t="s">
        <v>698</v>
      </c>
      <c r="C266" s="2" t="s">
        <v>700</v>
      </c>
      <c r="D266" s="2" t="s">
        <v>649</v>
      </c>
      <c r="E266" s="2">
        <v>15144355</v>
      </c>
      <c r="F266" s="2">
        <v>0</v>
      </c>
      <c r="G266" s="2">
        <v>0</v>
      </c>
      <c r="H266" s="2">
        <v>30681513</v>
      </c>
      <c r="S266" s="2"/>
      <c r="T266" s="2"/>
      <c r="U266" s="7">
        <v>12.24</v>
      </c>
      <c r="V266" s="7">
        <v>8.42</v>
      </c>
      <c r="AB266" s="7">
        <v>36.43</v>
      </c>
      <c r="AC266" s="7">
        <v>100.18</v>
      </c>
      <c r="AD266" s="7">
        <v>107.45</v>
      </c>
      <c r="AE266" s="7">
        <v>91.31</v>
      </c>
      <c r="AF266" s="7">
        <v>87.85</v>
      </c>
      <c r="AG266" s="7">
        <v>73.17</v>
      </c>
      <c r="AH266" s="7">
        <v>57.31</v>
      </c>
      <c r="AI266" s="7"/>
    </row>
    <row r="267" spans="1:35" x14ac:dyDescent="0.2">
      <c r="A267" s="5">
        <v>2021</v>
      </c>
      <c r="B267" s="2" t="s">
        <v>699</v>
      </c>
      <c r="C267" s="2" t="s">
        <v>701</v>
      </c>
      <c r="D267" s="2" t="s">
        <v>649</v>
      </c>
      <c r="E267" s="2">
        <v>23245922</v>
      </c>
      <c r="F267" s="2">
        <v>0</v>
      </c>
      <c r="G267" s="2">
        <v>0</v>
      </c>
      <c r="H267" s="2">
        <v>46255490</v>
      </c>
      <c r="S267" s="2"/>
      <c r="T267" s="2"/>
      <c r="U267" s="7">
        <v>12.28</v>
      </c>
      <c r="V267" s="7">
        <v>7.36</v>
      </c>
      <c r="AB267" s="7">
        <v>18.940000000000001</v>
      </c>
      <c r="AC267" s="7">
        <v>95.24</v>
      </c>
      <c r="AD267" s="7">
        <v>98.44</v>
      </c>
      <c r="AE267" s="7">
        <v>129.24</v>
      </c>
      <c r="AF267" s="7">
        <v>80.14</v>
      </c>
      <c r="AG267" s="7">
        <v>62.68</v>
      </c>
      <c r="AH267" s="7">
        <v>87.15</v>
      </c>
      <c r="AI267" s="7"/>
    </row>
    <row r="268" spans="1:35" x14ac:dyDescent="0.2">
      <c r="A268" s="5">
        <v>2021</v>
      </c>
      <c r="B268" s="2" t="s">
        <v>698</v>
      </c>
      <c r="C268" s="2" t="s">
        <v>702</v>
      </c>
      <c r="D268" s="2" t="s">
        <v>649</v>
      </c>
      <c r="E268" s="2">
        <v>24540272</v>
      </c>
      <c r="F268" s="2">
        <v>0</v>
      </c>
      <c r="G268" s="2">
        <v>0</v>
      </c>
      <c r="H268" s="2">
        <v>68575568</v>
      </c>
      <c r="S268" s="2"/>
      <c r="T268" s="2"/>
      <c r="U268" s="7">
        <v>13.79</v>
      </c>
      <c r="V268" s="7">
        <v>8.0299999999999994</v>
      </c>
      <c r="AB268" s="7">
        <v>29.51</v>
      </c>
      <c r="AC268" s="7">
        <v>100.29</v>
      </c>
      <c r="AD268" s="7">
        <v>107.61</v>
      </c>
      <c r="AE268" s="7">
        <v>104.81</v>
      </c>
      <c r="AF268" s="7">
        <v>87.44</v>
      </c>
      <c r="AG268" s="7">
        <v>80.63</v>
      </c>
      <c r="AH268" s="7">
        <v>74.709999999999994</v>
      </c>
      <c r="AI268" s="7"/>
    </row>
    <row r="269" spans="1:35" x14ac:dyDescent="0.2">
      <c r="A269" s="5">
        <v>2021</v>
      </c>
      <c r="B269" s="2" t="s">
        <v>698</v>
      </c>
      <c r="C269" s="2" t="s">
        <v>703</v>
      </c>
      <c r="D269" s="2" t="s">
        <v>649</v>
      </c>
      <c r="E269" s="2">
        <v>29838058</v>
      </c>
      <c r="F269" s="2">
        <v>0</v>
      </c>
      <c r="G269" s="2">
        <v>0</v>
      </c>
      <c r="H269" s="2">
        <v>60202925</v>
      </c>
      <c r="S269" s="2"/>
      <c r="T269" s="2"/>
      <c r="U269" s="7">
        <v>12.92</v>
      </c>
      <c r="V269" s="7">
        <v>7.72</v>
      </c>
      <c r="AB269" s="7">
        <v>42.77</v>
      </c>
      <c r="AC269" s="7">
        <v>96.79</v>
      </c>
      <c r="AD269" s="7">
        <v>104.46</v>
      </c>
      <c r="AE269" s="7">
        <v>86.52</v>
      </c>
      <c r="AF269" s="7">
        <v>85.2</v>
      </c>
      <c r="AG269" s="7">
        <v>76.86</v>
      </c>
      <c r="AH269" s="7">
        <v>61.92</v>
      </c>
      <c r="AI269" s="7"/>
    </row>
    <row r="270" spans="1:35" x14ac:dyDescent="0.2">
      <c r="A270" s="5">
        <v>2021</v>
      </c>
      <c r="B270" s="2" t="s">
        <v>699</v>
      </c>
      <c r="C270" s="2" t="s">
        <v>704</v>
      </c>
      <c r="D270" s="2" t="s">
        <v>649</v>
      </c>
      <c r="E270" s="2">
        <v>16587921</v>
      </c>
      <c r="F270" s="2">
        <v>0</v>
      </c>
      <c r="G270" s="2">
        <v>0</v>
      </c>
      <c r="H270" s="2">
        <v>77045735</v>
      </c>
      <c r="S270" s="2"/>
      <c r="T270" s="2"/>
      <c r="U270" s="7">
        <v>13.86</v>
      </c>
      <c r="V270" s="7">
        <v>7.39</v>
      </c>
      <c r="AB270" s="7">
        <v>47.18</v>
      </c>
      <c r="AC270" s="7">
        <v>101.3</v>
      </c>
      <c r="AD270" s="7">
        <v>99.6</v>
      </c>
      <c r="AE270" s="7">
        <v>105.88</v>
      </c>
      <c r="AF270" s="7">
        <v>87.52</v>
      </c>
      <c r="AG270" s="7">
        <v>68.84</v>
      </c>
      <c r="AH270" s="7">
        <v>71.61</v>
      </c>
      <c r="AI270" s="7"/>
    </row>
    <row r="271" spans="1:35" x14ac:dyDescent="0.2">
      <c r="A271" s="5">
        <v>2021</v>
      </c>
      <c r="B271" s="2" t="s">
        <v>698</v>
      </c>
      <c r="C271" s="2" t="s">
        <v>705</v>
      </c>
      <c r="D271" s="2" t="s">
        <v>649</v>
      </c>
      <c r="E271" s="2">
        <v>9742049</v>
      </c>
      <c r="F271" s="2">
        <v>0</v>
      </c>
      <c r="G271" s="2">
        <v>0</v>
      </c>
      <c r="H271" s="2">
        <v>30564915</v>
      </c>
      <c r="S271" s="2"/>
      <c r="T271" s="2"/>
      <c r="U271" s="7">
        <v>12.43</v>
      </c>
      <c r="V271" s="7">
        <v>8.23</v>
      </c>
      <c r="AB271" s="7">
        <v>25.27</v>
      </c>
      <c r="AC271" s="7">
        <v>95.51</v>
      </c>
      <c r="AD271" s="7">
        <v>102.85</v>
      </c>
      <c r="AE271" s="7">
        <v>107.97</v>
      </c>
      <c r="AF271" s="7">
        <v>84.14</v>
      </c>
      <c r="AG271" s="7">
        <v>76.56</v>
      </c>
      <c r="AH271" s="7">
        <v>77.739999999999995</v>
      </c>
      <c r="AI271" s="7"/>
    </row>
    <row r="272" spans="1:35" x14ac:dyDescent="0.2">
      <c r="A272" s="5">
        <v>2021</v>
      </c>
      <c r="B272" s="2" t="s">
        <v>698</v>
      </c>
      <c r="C272" s="2" t="s">
        <v>706</v>
      </c>
      <c r="D272" s="2" t="s">
        <v>649</v>
      </c>
      <c r="E272" s="2">
        <v>15422675</v>
      </c>
      <c r="F272" s="2">
        <v>0</v>
      </c>
      <c r="G272" s="2">
        <v>0</v>
      </c>
      <c r="H272" s="2">
        <v>74449542</v>
      </c>
      <c r="S272" s="2"/>
      <c r="T272" s="2"/>
      <c r="U272" s="7">
        <v>13.69</v>
      </c>
      <c r="V272" s="7">
        <v>7.61</v>
      </c>
      <c r="AB272" s="7">
        <v>30.39</v>
      </c>
      <c r="AC272" s="7">
        <v>102.14</v>
      </c>
      <c r="AD272" s="7">
        <v>105.12</v>
      </c>
      <c r="AE272" s="7">
        <v>114.1</v>
      </c>
      <c r="AF272" s="7">
        <v>86.97</v>
      </c>
      <c r="AG272" s="7">
        <v>75.3</v>
      </c>
      <c r="AH272" s="7">
        <v>83.71</v>
      </c>
      <c r="AI272" s="7"/>
    </row>
    <row r="273" spans="1:35" x14ac:dyDescent="0.2">
      <c r="A273" s="5">
        <v>2021</v>
      </c>
      <c r="B273" s="2" t="s">
        <v>698</v>
      </c>
      <c r="C273" s="2" t="s">
        <v>707</v>
      </c>
      <c r="D273" s="2" t="s">
        <v>649</v>
      </c>
      <c r="E273" s="2">
        <v>32706756</v>
      </c>
      <c r="F273" s="2">
        <v>0</v>
      </c>
      <c r="G273" s="2">
        <v>0</v>
      </c>
      <c r="H273" s="2">
        <v>40983419</v>
      </c>
      <c r="S273" s="2"/>
      <c r="T273" s="2"/>
      <c r="U273" s="7">
        <v>12.71</v>
      </c>
      <c r="V273" s="7">
        <v>8.5299999999999994</v>
      </c>
      <c r="AB273" s="7">
        <v>17.71</v>
      </c>
      <c r="AC273" s="7">
        <v>88.74</v>
      </c>
      <c r="AD273" s="7">
        <v>106.59</v>
      </c>
      <c r="AE273" s="7">
        <v>117.2</v>
      </c>
      <c r="AF273" s="7">
        <v>79.83</v>
      </c>
      <c r="AG273" s="7">
        <v>81.37</v>
      </c>
      <c r="AH273" s="7">
        <v>90.13</v>
      </c>
      <c r="AI273" s="7"/>
    </row>
    <row r="274" spans="1:35" x14ac:dyDescent="0.2">
      <c r="A274" s="5">
        <v>2021</v>
      </c>
      <c r="B274" s="2" t="s">
        <v>698</v>
      </c>
      <c r="C274" s="2" t="s">
        <v>708</v>
      </c>
      <c r="D274" s="2" t="s">
        <v>649</v>
      </c>
      <c r="E274" s="2">
        <v>16190138</v>
      </c>
      <c r="F274" s="2">
        <v>0</v>
      </c>
      <c r="G274" s="2">
        <v>0</v>
      </c>
      <c r="H274" s="2">
        <v>73402341</v>
      </c>
      <c r="S274" s="2"/>
      <c r="T274" s="2"/>
      <c r="U274" s="7">
        <v>13.43</v>
      </c>
      <c r="V274" s="7">
        <v>6.95</v>
      </c>
      <c r="AB274" s="7">
        <v>38.200000000000003</v>
      </c>
      <c r="AC274" s="7">
        <v>98.17</v>
      </c>
      <c r="AD274" s="7">
        <v>105.61</v>
      </c>
      <c r="AE274" s="7">
        <v>99.4</v>
      </c>
      <c r="AF274" s="7">
        <v>84.24</v>
      </c>
      <c r="AG274" s="7">
        <v>75.73</v>
      </c>
      <c r="AH274" s="7">
        <v>70.48</v>
      </c>
      <c r="AI274" s="7"/>
    </row>
    <row r="275" spans="1:35" x14ac:dyDescent="0.2">
      <c r="A275" s="5">
        <v>2021</v>
      </c>
      <c r="B275" s="2" t="s">
        <v>699</v>
      </c>
      <c r="C275" s="2" t="s">
        <v>709</v>
      </c>
      <c r="D275" s="2" t="s">
        <v>649</v>
      </c>
      <c r="E275" s="2">
        <v>24299262</v>
      </c>
      <c r="F275" s="2">
        <v>0</v>
      </c>
      <c r="G275" s="2">
        <v>0</v>
      </c>
      <c r="H275" s="2">
        <v>15220917</v>
      </c>
      <c r="S275" s="2"/>
      <c r="T275" s="2"/>
      <c r="U275" s="7">
        <v>13.12</v>
      </c>
      <c r="V275" s="7">
        <v>6.84</v>
      </c>
      <c r="AB275" s="7">
        <v>18.61</v>
      </c>
      <c r="AC275" s="7">
        <v>98.12</v>
      </c>
      <c r="AD275" s="7">
        <v>106.51</v>
      </c>
      <c r="AE275" s="7">
        <v>105.19</v>
      </c>
      <c r="AF275" s="7">
        <v>81.16</v>
      </c>
      <c r="AG275" s="7">
        <v>74.400000000000006</v>
      </c>
      <c r="AH275" s="7">
        <v>69.47</v>
      </c>
      <c r="AI275" s="7"/>
    </row>
    <row r="276" spans="1:35" x14ac:dyDescent="0.2">
      <c r="A276" s="5">
        <v>2021</v>
      </c>
      <c r="B276" s="2" t="s">
        <v>699</v>
      </c>
      <c r="C276" s="2" t="s">
        <v>710</v>
      </c>
      <c r="D276" s="2" t="s">
        <v>649</v>
      </c>
      <c r="E276" s="2">
        <v>14133296</v>
      </c>
      <c r="F276" s="2">
        <v>0</v>
      </c>
      <c r="G276" s="2">
        <v>0</v>
      </c>
      <c r="H276" s="2">
        <v>46086955</v>
      </c>
      <c r="S276" s="2"/>
      <c r="T276" s="2"/>
      <c r="U276" s="7">
        <v>12.83</v>
      </c>
      <c r="V276" s="7">
        <v>7.32</v>
      </c>
      <c r="AB276" s="7">
        <v>19.78</v>
      </c>
      <c r="AC276" s="7">
        <v>101.33</v>
      </c>
      <c r="AD276" s="7">
        <v>112.03</v>
      </c>
      <c r="AE276" s="7">
        <v>100.82</v>
      </c>
      <c r="AF276" s="7">
        <v>86.31</v>
      </c>
      <c r="AG276" s="7">
        <v>78.33</v>
      </c>
      <c r="AH276" s="7">
        <v>67.849999999999994</v>
      </c>
      <c r="AI276" s="7"/>
    </row>
    <row r="277" spans="1:35" x14ac:dyDescent="0.2">
      <c r="A277" s="5">
        <v>2021</v>
      </c>
      <c r="B277" s="2" t="s">
        <v>699</v>
      </c>
      <c r="C277" s="2" t="s">
        <v>711</v>
      </c>
      <c r="D277" s="2" t="s">
        <v>649</v>
      </c>
      <c r="E277" s="2">
        <v>29317272</v>
      </c>
      <c r="F277" s="2">
        <v>0</v>
      </c>
      <c r="G277" s="2">
        <v>0</v>
      </c>
      <c r="H277" s="2">
        <v>60741624</v>
      </c>
      <c r="S277" s="2"/>
      <c r="T277" s="2"/>
      <c r="U277" s="7">
        <v>12.58</v>
      </c>
      <c r="V277" s="7">
        <v>6.74</v>
      </c>
      <c r="AB277" s="7">
        <v>16.75</v>
      </c>
      <c r="AC277" s="7">
        <v>105.77</v>
      </c>
      <c r="AD277" s="7">
        <v>100.85</v>
      </c>
      <c r="AE277" s="7">
        <v>88.8</v>
      </c>
      <c r="AF277" s="7">
        <v>91.99</v>
      </c>
      <c r="AG277" s="7">
        <v>72.569999999999993</v>
      </c>
      <c r="AH277" s="7">
        <v>63.4</v>
      </c>
      <c r="AI277" s="7"/>
    </row>
    <row r="278" spans="1:35" x14ac:dyDescent="0.2">
      <c r="A278" s="5">
        <v>2021</v>
      </c>
      <c r="B278" s="2" t="s">
        <v>699</v>
      </c>
      <c r="C278" s="2" t="s">
        <v>712</v>
      </c>
      <c r="D278" s="2" t="s">
        <v>649</v>
      </c>
      <c r="E278" s="2">
        <v>6557121</v>
      </c>
      <c r="F278" s="2">
        <v>0</v>
      </c>
      <c r="G278" s="2">
        <v>0</v>
      </c>
      <c r="H278" s="2">
        <v>59343141</v>
      </c>
      <c r="S278" s="2"/>
      <c r="T278" s="2"/>
      <c r="U278" s="7">
        <v>13.32</v>
      </c>
      <c r="V278" s="7">
        <v>7.96</v>
      </c>
      <c r="AB278" s="7">
        <v>33.369999999999997</v>
      </c>
      <c r="AC278" s="7">
        <v>97.1</v>
      </c>
      <c r="AD278" s="7">
        <v>99.66</v>
      </c>
      <c r="AE278" s="7">
        <v>117.3</v>
      </c>
      <c r="AF278" s="7">
        <v>83.16</v>
      </c>
      <c r="AG278" s="7">
        <v>70.73</v>
      </c>
      <c r="AH278" s="7">
        <v>85.86</v>
      </c>
      <c r="AI278" s="7"/>
    </row>
    <row r="279" spans="1:35" x14ac:dyDescent="0.2">
      <c r="A279" s="5">
        <v>2021</v>
      </c>
      <c r="B279" s="2" t="s">
        <v>699</v>
      </c>
      <c r="C279" s="2" t="s">
        <v>499</v>
      </c>
      <c r="D279" s="2" t="s">
        <v>649</v>
      </c>
      <c r="E279" s="2">
        <v>11945063</v>
      </c>
      <c r="F279" s="2">
        <v>0</v>
      </c>
      <c r="G279" s="2">
        <v>0</v>
      </c>
      <c r="H279" s="2">
        <v>76788409</v>
      </c>
      <c r="S279" s="2"/>
      <c r="T279" s="2"/>
      <c r="U279" s="7">
        <v>16.41</v>
      </c>
      <c r="V279" s="7">
        <v>11.6</v>
      </c>
      <c r="AB279" s="7">
        <v>34.340000000000003</v>
      </c>
      <c r="AC279" s="7">
        <v>105.72</v>
      </c>
      <c r="AD279" s="7">
        <v>106.85</v>
      </c>
      <c r="AE279" s="7">
        <v>126.37</v>
      </c>
      <c r="AF279" s="7">
        <v>92.86</v>
      </c>
      <c r="AG279" s="7">
        <v>74</v>
      </c>
      <c r="AH279" s="7">
        <v>82.92</v>
      </c>
      <c r="AI279" s="7"/>
    </row>
    <row r="280" spans="1:35" x14ac:dyDescent="0.2">
      <c r="A280" s="5">
        <v>2021</v>
      </c>
      <c r="B280" s="2" t="s">
        <v>699</v>
      </c>
      <c r="C280" s="2" t="s">
        <v>713</v>
      </c>
      <c r="D280" s="2" t="s">
        <v>649</v>
      </c>
      <c r="E280" s="2">
        <v>5792130</v>
      </c>
      <c r="F280" s="2">
        <v>0</v>
      </c>
      <c r="G280" s="2">
        <v>0</v>
      </c>
      <c r="H280" s="2">
        <v>43710416</v>
      </c>
      <c r="S280" s="2"/>
      <c r="T280" s="2"/>
      <c r="U280" s="7">
        <v>13.19</v>
      </c>
      <c r="V280" s="7">
        <v>7.71</v>
      </c>
      <c r="AB280" s="7">
        <v>26.85</v>
      </c>
      <c r="AC280" s="7">
        <v>99.3</v>
      </c>
      <c r="AD280" s="7">
        <v>106</v>
      </c>
      <c r="AE280" s="7">
        <v>101.67</v>
      </c>
      <c r="AF280" s="7">
        <v>85.82</v>
      </c>
      <c r="AG280" s="7">
        <v>73.150000000000006</v>
      </c>
      <c r="AH280" s="7">
        <v>68.87</v>
      </c>
      <c r="AI280" s="7"/>
    </row>
    <row r="281" spans="1:35" x14ac:dyDescent="0.2">
      <c r="A281" s="5">
        <v>2021</v>
      </c>
      <c r="B281" s="2" t="s">
        <v>698</v>
      </c>
      <c r="C281" s="2" t="s">
        <v>714</v>
      </c>
      <c r="D281" s="2" t="s">
        <v>649</v>
      </c>
      <c r="E281" s="2">
        <v>15237917</v>
      </c>
      <c r="F281" s="2">
        <v>0</v>
      </c>
      <c r="G281" s="2">
        <v>0</v>
      </c>
      <c r="H281" s="2">
        <v>56841007</v>
      </c>
      <c r="S281" s="2"/>
      <c r="T281" s="2"/>
      <c r="U281" s="7">
        <v>12.29</v>
      </c>
      <c r="V281" s="7">
        <v>7.56</v>
      </c>
      <c r="AB281" s="7">
        <v>21.27</v>
      </c>
      <c r="AC281" s="7">
        <v>98.11</v>
      </c>
      <c r="AD281" s="7">
        <v>103.56</v>
      </c>
      <c r="AE281" s="7">
        <v>86.68</v>
      </c>
      <c r="AF281" s="7">
        <v>82.87</v>
      </c>
      <c r="AG281" s="7">
        <v>76.459999999999994</v>
      </c>
      <c r="AH281" s="7">
        <v>64.06</v>
      </c>
      <c r="AI281" s="7"/>
    </row>
    <row r="282" spans="1:35" x14ac:dyDescent="0.2">
      <c r="A282" s="5">
        <v>2021</v>
      </c>
      <c r="B282" s="2" t="s">
        <v>698</v>
      </c>
      <c r="C282" s="2" t="s">
        <v>715</v>
      </c>
      <c r="D282" s="2" t="s">
        <v>649</v>
      </c>
      <c r="E282" s="2">
        <v>23816167</v>
      </c>
      <c r="F282" s="2">
        <v>0</v>
      </c>
      <c r="G282" s="2">
        <v>0</v>
      </c>
      <c r="H282" s="2">
        <v>37888284</v>
      </c>
      <c r="S282" s="2"/>
      <c r="T282" s="2"/>
      <c r="U282" s="7">
        <v>12.49</v>
      </c>
      <c r="V282" s="7">
        <v>7.9</v>
      </c>
      <c r="AB282" s="7">
        <v>27.21</v>
      </c>
      <c r="AC282" s="7">
        <v>93.56</v>
      </c>
      <c r="AD282" s="7">
        <v>103.65</v>
      </c>
      <c r="AE282" s="7">
        <v>99.99</v>
      </c>
      <c r="AF282" s="7">
        <v>84.06</v>
      </c>
      <c r="AG282" s="7">
        <v>78.739999999999995</v>
      </c>
      <c r="AH282" s="7">
        <v>75.430000000000007</v>
      </c>
      <c r="AI282" s="7"/>
    </row>
    <row r="283" spans="1:35" x14ac:dyDescent="0.2">
      <c r="A283" s="5">
        <v>2021</v>
      </c>
      <c r="B283" s="2" t="s">
        <v>699</v>
      </c>
      <c r="C283" s="2" t="s">
        <v>716</v>
      </c>
      <c r="D283" s="2" t="s">
        <v>649</v>
      </c>
      <c r="E283" s="2">
        <v>21875068</v>
      </c>
      <c r="F283" s="2">
        <v>0</v>
      </c>
      <c r="G283" s="2">
        <v>0</v>
      </c>
      <c r="H283" s="2">
        <v>46353698</v>
      </c>
      <c r="S283" s="2"/>
      <c r="T283" s="2"/>
      <c r="U283" s="7">
        <v>13.07</v>
      </c>
      <c r="V283" s="7">
        <v>6.35</v>
      </c>
      <c r="AB283" s="7">
        <v>29.38</v>
      </c>
      <c r="AC283" s="7">
        <v>104.59</v>
      </c>
      <c r="AD283" s="7">
        <v>110.25</v>
      </c>
      <c r="AE283" s="7">
        <v>107.16</v>
      </c>
      <c r="AF283" s="7">
        <v>79.38</v>
      </c>
      <c r="AG283" s="7">
        <v>69.180000000000007</v>
      </c>
      <c r="AH283" s="7">
        <v>67.790000000000006</v>
      </c>
      <c r="AI283" s="7"/>
    </row>
    <row r="284" spans="1:35" x14ac:dyDescent="0.2">
      <c r="A284" s="5">
        <v>2021</v>
      </c>
      <c r="B284" s="2" t="s">
        <v>699</v>
      </c>
      <c r="C284" s="2" t="s">
        <v>717</v>
      </c>
      <c r="D284" s="2" t="s">
        <v>649</v>
      </c>
      <c r="E284" s="2">
        <v>13108857</v>
      </c>
      <c r="F284" s="2">
        <v>0</v>
      </c>
      <c r="G284" s="2">
        <v>0</v>
      </c>
      <c r="H284" s="2">
        <v>17812836</v>
      </c>
      <c r="S284" s="2"/>
      <c r="T284" s="2"/>
      <c r="U284" s="7">
        <v>13.04</v>
      </c>
      <c r="V284" s="7">
        <v>6.47</v>
      </c>
      <c r="AB284" s="7">
        <v>27.73</v>
      </c>
      <c r="AC284" s="7">
        <v>95.82</v>
      </c>
      <c r="AD284" s="7">
        <v>107.04</v>
      </c>
      <c r="AE284" s="7">
        <v>115.76</v>
      </c>
      <c r="AF284" s="7">
        <v>81.45</v>
      </c>
      <c r="AG284" s="7">
        <v>75.040000000000006</v>
      </c>
      <c r="AH284" s="7">
        <v>82.36</v>
      </c>
      <c r="AI284" s="7"/>
    </row>
    <row r="285" spans="1:35" x14ac:dyDescent="0.2">
      <c r="A285" s="5">
        <v>2021</v>
      </c>
      <c r="B285" s="2" t="s">
        <v>698</v>
      </c>
      <c r="C285" s="2" t="s">
        <v>718</v>
      </c>
      <c r="D285" s="2" t="s">
        <v>649</v>
      </c>
      <c r="E285" s="2">
        <v>21854082</v>
      </c>
      <c r="F285" s="2">
        <v>0</v>
      </c>
      <c r="G285" s="2">
        <v>0</v>
      </c>
      <c r="H285" s="2">
        <v>53390085</v>
      </c>
      <c r="S285" s="2"/>
      <c r="T285" s="2"/>
      <c r="U285" s="7">
        <v>12.26</v>
      </c>
      <c r="V285" s="7">
        <v>7.35</v>
      </c>
      <c r="AB285" s="7">
        <v>16.97</v>
      </c>
      <c r="AC285" s="7">
        <v>103.39</v>
      </c>
      <c r="AD285" s="7">
        <v>104.32</v>
      </c>
      <c r="AE285" s="7">
        <v>103.8</v>
      </c>
      <c r="AF285" s="7">
        <v>88.28</v>
      </c>
      <c r="AG285" s="7">
        <v>76.34</v>
      </c>
      <c r="AH285" s="7">
        <v>76.66</v>
      </c>
      <c r="AI285" s="7"/>
    </row>
    <row r="286" spans="1:35" x14ac:dyDescent="0.2">
      <c r="A286" s="5">
        <v>2021</v>
      </c>
      <c r="B286" s="2" t="s">
        <v>699</v>
      </c>
      <c r="C286" s="2" t="s">
        <v>719</v>
      </c>
      <c r="D286" s="2" t="s">
        <v>649</v>
      </c>
      <c r="E286" s="2">
        <v>10338386</v>
      </c>
      <c r="F286" s="2">
        <v>0</v>
      </c>
      <c r="G286" s="2">
        <v>0</v>
      </c>
      <c r="H286" s="2">
        <v>16630108</v>
      </c>
      <c r="S286" s="2"/>
      <c r="T286" s="2"/>
      <c r="U286" s="7">
        <v>13.15</v>
      </c>
      <c r="V286" s="7">
        <v>6.66</v>
      </c>
      <c r="AB286" s="7">
        <v>68.78</v>
      </c>
      <c r="AC286" s="7">
        <v>97.79</v>
      </c>
      <c r="AD286" s="7">
        <v>104.4</v>
      </c>
      <c r="AE286" s="7">
        <v>122.96</v>
      </c>
      <c r="AF286" s="7">
        <v>86.09</v>
      </c>
      <c r="AG286" s="7">
        <v>73.58</v>
      </c>
      <c r="AH286" s="7">
        <v>81.86</v>
      </c>
      <c r="AI286" s="7"/>
    </row>
    <row r="287" spans="1:35" x14ac:dyDescent="0.2">
      <c r="A287" s="5">
        <v>2021</v>
      </c>
      <c r="B287" s="2" t="s">
        <v>699</v>
      </c>
      <c r="C287" s="2" t="s">
        <v>720</v>
      </c>
      <c r="D287" s="2" t="s">
        <v>649</v>
      </c>
      <c r="E287" s="2">
        <v>23220946</v>
      </c>
      <c r="F287" s="2">
        <v>0</v>
      </c>
      <c r="G287" s="2">
        <v>0</v>
      </c>
      <c r="H287" s="2">
        <v>39466638</v>
      </c>
      <c r="S287" s="2"/>
      <c r="T287" s="2"/>
      <c r="U287" s="7">
        <v>12.79</v>
      </c>
      <c r="V287" s="7">
        <v>7.1</v>
      </c>
      <c r="AB287" s="7">
        <v>87.09</v>
      </c>
      <c r="AC287" s="7">
        <v>104.18</v>
      </c>
      <c r="AD287" s="7">
        <v>94.87</v>
      </c>
      <c r="AE287" s="7">
        <v>67.010000000000005</v>
      </c>
      <c r="AF287" s="7">
        <v>86.6</v>
      </c>
      <c r="AG287" s="7">
        <v>64.319999999999993</v>
      </c>
      <c r="AH287" s="7">
        <v>46.2</v>
      </c>
      <c r="AI287" s="7"/>
    </row>
    <row r="288" spans="1:35" x14ac:dyDescent="0.2">
      <c r="A288" s="5">
        <v>2021</v>
      </c>
      <c r="B288" s="2" t="s">
        <v>698</v>
      </c>
      <c r="C288" s="2" t="s">
        <v>700</v>
      </c>
      <c r="D288" s="2" t="s">
        <v>658</v>
      </c>
      <c r="E288" s="2">
        <v>0</v>
      </c>
      <c r="F288" s="2">
        <v>0</v>
      </c>
      <c r="G288" s="2">
        <v>0</v>
      </c>
      <c r="H288" s="2">
        <v>600000</v>
      </c>
      <c r="S288" s="2"/>
      <c r="T288" s="2"/>
      <c r="U288" s="2"/>
      <c r="V288" s="2"/>
      <c r="AB288" s="7"/>
      <c r="AC288" s="7"/>
      <c r="AD288" s="7"/>
      <c r="AE288" s="7"/>
      <c r="AF288" s="7"/>
      <c r="AG288" s="7"/>
      <c r="AH288" s="7"/>
      <c r="AI288" s="7"/>
    </row>
    <row r="289" spans="1:35" x14ac:dyDescent="0.2">
      <c r="A289" s="5">
        <v>2021</v>
      </c>
      <c r="B289" s="2" t="s">
        <v>699</v>
      </c>
      <c r="C289" s="2" t="s">
        <v>701</v>
      </c>
      <c r="D289" s="2" t="s">
        <v>658</v>
      </c>
      <c r="E289" s="2">
        <v>0</v>
      </c>
      <c r="F289" s="2">
        <v>0</v>
      </c>
      <c r="G289" s="2">
        <v>0</v>
      </c>
      <c r="S289" s="2"/>
      <c r="T289" s="2"/>
      <c r="U289" s="2"/>
      <c r="V289" s="2"/>
      <c r="AB289" s="7"/>
      <c r="AC289" s="7"/>
      <c r="AD289" s="7"/>
      <c r="AE289" s="7"/>
      <c r="AF289" s="7"/>
      <c r="AG289" s="7"/>
      <c r="AH289" s="7"/>
      <c r="AI289" s="7"/>
    </row>
    <row r="290" spans="1:35" x14ac:dyDescent="0.2">
      <c r="A290" s="5">
        <v>2021</v>
      </c>
      <c r="B290" s="2" t="s">
        <v>698</v>
      </c>
      <c r="C290" s="2" t="s">
        <v>702</v>
      </c>
      <c r="D290" s="2" t="s">
        <v>658</v>
      </c>
      <c r="E290" s="2">
        <v>0</v>
      </c>
      <c r="F290" s="2">
        <v>0</v>
      </c>
      <c r="G290" s="2">
        <v>0</v>
      </c>
      <c r="S290" s="2"/>
      <c r="T290" s="2"/>
      <c r="U290" s="2"/>
      <c r="V290" s="2"/>
      <c r="AB290" s="7"/>
      <c r="AC290" s="7"/>
      <c r="AD290" s="7"/>
      <c r="AE290" s="7"/>
      <c r="AF290" s="7"/>
      <c r="AG290" s="7"/>
      <c r="AH290" s="7"/>
      <c r="AI290" s="7"/>
    </row>
    <row r="291" spans="1:35" x14ac:dyDescent="0.2">
      <c r="A291" s="5">
        <v>2021</v>
      </c>
      <c r="B291" s="2" t="s">
        <v>698</v>
      </c>
      <c r="C291" s="2" t="s">
        <v>703</v>
      </c>
      <c r="D291" s="2" t="s">
        <v>658</v>
      </c>
      <c r="E291" s="2">
        <v>0</v>
      </c>
      <c r="F291" s="2">
        <v>0</v>
      </c>
      <c r="G291" s="2">
        <v>0</v>
      </c>
      <c r="S291" s="2"/>
      <c r="T291" s="2"/>
      <c r="U291" s="2"/>
      <c r="V291" s="2"/>
      <c r="AB291" s="7"/>
      <c r="AC291" s="7"/>
      <c r="AD291" s="7"/>
      <c r="AE291" s="7"/>
      <c r="AF291" s="7"/>
      <c r="AG291" s="7"/>
      <c r="AH291" s="7"/>
      <c r="AI291" s="7"/>
    </row>
    <row r="292" spans="1:35" x14ac:dyDescent="0.2">
      <c r="A292" s="5">
        <v>2021</v>
      </c>
      <c r="B292" s="2" t="s">
        <v>699</v>
      </c>
      <c r="C292" s="2" t="s">
        <v>704</v>
      </c>
      <c r="D292" s="2" t="s">
        <v>658</v>
      </c>
      <c r="E292" s="2">
        <v>0</v>
      </c>
      <c r="F292" s="2">
        <v>0</v>
      </c>
      <c r="G292" s="2">
        <v>0</v>
      </c>
      <c r="S292" s="2"/>
      <c r="T292" s="2"/>
      <c r="U292" s="2"/>
      <c r="V292" s="2"/>
      <c r="AB292" s="7"/>
      <c r="AC292" s="7"/>
      <c r="AD292" s="7"/>
      <c r="AE292" s="7"/>
      <c r="AF292" s="7"/>
      <c r="AG292" s="7"/>
      <c r="AH292" s="7"/>
      <c r="AI292" s="7"/>
    </row>
    <row r="293" spans="1:35" x14ac:dyDescent="0.2">
      <c r="A293" s="5">
        <v>2021</v>
      </c>
      <c r="B293" s="2" t="s">
        <v>698</v>
      </c>
      <c r="C293" s="2" t="s">
        <v>705</v>
      </c>
      <c r="D293" s="2" t="s">
        <v>658</v>
      </c>
      <c r="E293" s="2">
        <v>0</v>
      </c>
      <c r="F293" s="2">
        <v>0</v>
      </c>
      <c r="G293" s="2">
        <v>0</v>
      </c>
      <c r="S293" s="2"/>
      <c r="T293" s="2"/>
      <c r="U293" s="2"/>
      <c r="V293" s="2"/>
      <c r="AB293" s="7"/>
      <c r="AC293" s="7"/>
      <c r="AD293" s="7"/>
      <c r="AE293" s="7"/>
      <c r="AF293" s="7"/>
      <c r="AG293" s="7"/>
      <c r="AH293" s="7"/>
      <c r="AI293" s="7"/>
    </row>
    <row r="294" spans="1:35" x14ac:dyDescent="0.2">
      <c r="A294" s="5">
        <v>2021</v>
      </c>
      <c r="B294" s="2" t="s">
        <v>698</v>
      </c>
      <c r="C294" s="2" t="s">
        <v>706</v>
      </c>
      <c r="D294" s="2" t="s">
        <v>658</v>
      </c>
      <c r="E294" s="2">
        <v>0</v>
      </c>
      <c r="F294" s="2">
        <v>0</v>
      </c>
      <c r="G294" s="2">
        <v>0</v>
      </c>
      <c r="S294" s="2"/>
      <c r="T294" s="2"/>
      <c r="U294" s="2"/>
      <c r="V294" s="2"/>
      <c r="AB294" s="7"/>
      <c r="AC294" s="7"/>
      <c r="AD294" s="7"/>
      <c r="AE294" s="7"/>
      <c r="AF294" s="7"/>
      <c r="AG294" s="7"/>
      <c r="AH294" s="7"/>
      <c r="AI294" s="7"/>
    </row>
    <row r="295" spans="1:35" x14ac:dyDescent="0.2">
      <c r="A295" s="5">
        <v>2021</v>
      </c>
      <c r="B295" s="2" t="s">
        <v>698</v>
      </c>
      <c r="C295" s="2" t="s">
        <v>707</v>
      </c>
      <c r="D295" s="2" t="s">
        <v>658</v>
      </c>
      <c r="E295" s="2">
        <v>0</v>
      </c>
      <c r="F295" s="2">
        <v>0</v>
      </c>
      <c r="G295" s="2">
        <v>0</v>
      </c>
      <c r="S295" s="2"/>
      <c r="T295" s="2"/>
      <c r="U295" s="2"/>
      <c r="V295" s="2"/>
      <c r="AB295" s="7"/>
      <c r="AC295" s="7"/>
      <c r="AD295" s="7"/>
      <c r="AE295" s="7"/>
      <c r="AF295" s="7"/>
      <c r="AG295" s="7"/>
      <c r="AH295" s="7"/>
      <c r="AI295" s="7"/>
    </row>
    <row r="296" spans="1:35" x14ac:dyDescent="0.2">
      <c r="A296" s="5">
        <v>2021</v>
      </c>
      <c r="B296" s="2" t="s">
        <v>698</v>
      </c>
      <c r="C296" s="2" t="s">
        <v>708</v>
      </c>
      <c r="D296" s="2" t="s">
        <v>658</v>
      </c>
      <c r="E296" s="2">
        <v>0</v>
      </c>
      <c r="F296" s="2">
        <v>0</v>
      </c>
      <c r="G296" s="2">
        <v>0</v>
      </c>
      <c r="S296" s="2"/>
      <c r="T296" s="2"/>
      <c r="U296" s="2"/>
      <c r="V296" s="2"/>
      <c r="AB296" s="7"/>
      <c r="AC296" s="7"/>
      <c r="AD296" s="7"/>
      <c r="AE296" s="7"/>
      <c r="AF296" s="7"/>
      <c r="AG296" s="7"/>
      <c r="AH296" s="7"/>
      <c r="AI296" s="7"/>
    </row>
    <row r="297" spans="1:35" x14ac:dyDescent="0.2">
      <c r="A297" s="5">
        <v>2021</v>
      </c>
      <c r="B297" s="2" t="s">
        <v>699</v>
      </c>
      <c r="C297" s="2" t="s">
        <v>709</v>
      </c>
      <c r="D297" s="2" t="s">
        <v>658</v>
      </c>
      <c r="E297" s="2">
        <v>0</v>
      </c>
      <c r="F297" s="2">
        <v>0</v>
      </c>
      <c r="G297" s="2">
        <v>0</v>
      </c>
      <c r="S297" s="2"/>
      <c r="T297" s="2"/>
      <c r="U297" s="2"/>
      <c r="V297" s="2"/>
      <c r="AB297" s="7"/>
      <c r="AC297" s="7"/>
      <c r="AD297" s="7"/>
      <c r="AE297" s="7"/>
      <c r="AF297" s="7"/>
      <c r="AG297" s="7"/>
      <c r="AH297" s="7"/>
      <c r="AI297" s="7"/>
    </row>
    <row r="298" spans="1:35" x14ac:dyDescent="0.2">
      <c r="A298" s="5">
        <v>2021</v>
      </c>
      <c r="B298" s="2" t="s">
        <v>699</v>
      </c>
      <c r="C298" s="2" t="s">
        <v>710</v>
      </c>
      <c r="D298" s="2" t="s">
        <v>658</v>
      </c>
      <c r="E298" s="2">
        <v>0</v>
      </c>
      <c r="F298" s="2">
        <v>0</v>
      </c>
      <c r="G298" s="2">
        <v>0</v>
      </c>
      <c r="S298" s="2"/>
      <c r="T298" s="2"/>
      <c r="U298" s="2"/>
      <c r="V298" s="2"/>
      <c r="AB298" s="7"/>
      <c r="AC298" s="7"/>
      <c r="AD298" s="7"/>
      <c r="AE298" s="7"/>
      <c r="AF298" s="7"/>
      <c r="AG298" s="7"/>
      <c r="AH298" s="7"/>
      <c r="AI298" s="7"/>
    </row>
    <row r="299" spans="1:35" x14ac:dyDescent="0.2">
      <c r="A299" s="5">
        <v>2021</v>
      </c>
      <c r="B299" s="2" t="s">
        <v>699</v>
      </c>
      <c r="C299" s="2" t="s">
        <v>711</v>
      </c>
      <c r="D299" s="2" t="s">
        <v>658</v>
      </c>
      <c r="E299" s="2">
        <v>0</v>
      </c>
      <c r="F299" s="2">
        <v>0</v>
      </c>
      <c r="G299" s="2">
        <v>0</v>
      </c>
      <c r="S299" s="2"/>
      <c r="T299" s="2"/>
      <c r="U299" s="2"/>
      <c r="V299" s="2"/>
      <c r="AB299" s="7"/>
      <c r="AC299" s="7"/>
      <c r="AD299" s="7"/>
      <c r="AE299" s="7"/>
      <c r="AF299" s="7"/>
      <c r="AG299" s="7"/>
      <c r="AH299" s="7"/>
      <c r="AI299" s="7"/>
    </row>
    <row r="300" spans="1:35" x14ac:dyDescent="0.2">
      <c r="A300" s="5">
        <v>2021</v>
      </c>
      <c r="B300" s="2" t="s">
        <v>699</v>
      </c>
      <c r="C300" s="2" t="s">
        <v>712</v>
      </c>
      <c r="D300" s="2" t="s">
        <v>658</v>
      </c>
      <c r="E300" s="2">
        <v>0</v>
      </c>
      <c r="F300" s="2">
        <v>0</v>
      </c>
      <c r="G300" s="2">
        <v>0</v>
      </c>
      <c r="S300" s="2"/>
      <c r="T300" s="2"/>
      <c r="U300" s="2"/>
      <c r="V300" s="2"/>
      <c r="AB300" s="7"/>
      <c r="AC300" s="7"/>
      <c r="AD300" s="7"/>
      <c r="AE300" s="7"/>
      <c r="AF300" s="7"/>
      <c r="AG300" s="7"/>
      <c r="AH300" s="7"/>
      <c r="AI300" s="7"/>
    </row>
    <row r="301" spans="1:35" x14ac:dyDescent="0.2">
      <c r="A301" s="5">
        <v>2021</v>
      </c>
      <c r="B301" s="2" t="s">
        <v>699</v>
      </c>
      <c r="C301" s="2" t="s">
        <v>499</v>
      </c>
      <c r="D301" s="2" t="s">
        <v>658</v>
      </c>
      <c r="E301" s="2">
        <v>0</v>
      </c>
      <c r="F301" s="2">
        <v>0</v>
      </c>
      <c r="G301" s="2">
        <v>0</v>
      </c>
      <c r="S301" s="2"/>
      <c r="T301" s="2"/>
      <c r="U301" s="2"/>
      <c r="V301" s="2"/>
      <c r="AB301" s="7"/>
      <c r="AC301" s="7"/>
      <c r="AD301" s="7"/>
      <c r="AE301" s="7"/>
      <c r="AF301" s="7"/>
      <c r="AG301" s="7"/>
      <c r="AH301" s="7"/>
      <c r="AI301" s="7"/>
    </row>
    <row r="302" spans="1:35" x14ac:dyDescent="0.2">
      <c r="A302" s="5">
        <v>2021</v>
      </c>
      <c r="B302" s="2" t="s">
        <v>699</v>
      </c>
      <c r="C302" s="2" t="s">
        <v>713</v>
      </c>
      <c r="D302" s="2" t="s">
        <v>658</v>
      </c>
      <c r="E302" s="2">
        <v>0</v>
      </c>
      <c r="F302" s="2">
        <v>0</v>
      </c>
      <c r="G302" s="2">
        <v>0</v>
      </c>
      <c r="S302" s="2"/>
      <c r="T302" s="2"/>
      <c r="U302" s="2"/>
      <c r="V302" s="2"/>
      <c r="AB302" s="7"/>
      <c r="AC302" s="7"/>
      <c r="AD302" s="7"/>
      <c r="AE302" s="7"/>
      <c r="AF302" s="7"/>
      <c r="AG302" s="7"/>
      <c r="AH302" s="7"/>
      <c r="AI302" s="7"/>
    </row>
    <row r="303" spans="1:35" x14ac:dyDescent="0.2">
      <c r="A303" s="5">
        <v>2021</v>
      </c>
      <c r="B303" s="2" t="s">
        <v>698</v>
      </c>
      <c r="C303" s="2" t="s">
        <v>714</v>
      </c>
      <c r="D303" s="2" t="s">
        <v>658</v>
      </c>
      <c r="E303" s="2">
        <v>0</v>
      </c>
      <c r="F303" s="2">
        <v>0</v>
      </c>
      <c r="G303" s="2">
        <v>0</v>
      </c>
      <c r="S303" s="2"/>
      <c r="T303" s="2"/>
      <c r="U303" s="2"/>
      <c r="V303" s="2"/>
      <c r="AB303" s="7"/>
      <c r="AC303" s="7"/>
      <c r="AD303" s="7"/>
      <c r="AE303" s="7"/>
      <c r="AF303" s="7"/>
      <c r="AG303" s="7"/>
      <c r="AH303" s="7"/>
      <c r="AI303" s="7"/>
    </row>
    <row r="304" spans="1:35" x14ac:dyDescent="0.2">
      <c r="A304" s="5">
        <v>2021</v>
      </c>
      <c r="B304" s="2" t="s">
        <v>698</v>
      </c>
      <c r="C304" s="2" t="s">
        <v>715</v>
      </c>
      <c r="D304" s="2" t="s">
        <v>658</v>
      </c>
      <c r="E304" s="2">
        <v>0</v>
      </c>
      <c r="F304" s="2">
        <v>0</v>
      </c>
      <c r="G304" s="2">
        <v>0</v>
      </c>
      <c r="S304" s="2"/>
      <c r="T304" s="2"/>
      <c r="U304" s="2"/>
      <c r="V304" s="2"/>
      <c r="AB304" s="7"/>
      <c r="AC304" s="7"/>
      <c r="AD304" s="7"/>
      <c r="AE304" s="7"/>
      <c r="AF304" s="7"/>
      <c r="AG304" s="7"/>
      <c r="AH304" s="7"/>
      <c r="AI304" s="7"/>
    </row>
    <row r="305" spans="1:35" x14ac:dyDescent="0.2">
      <c r="A305" s="5">
        <v>2021</v>
      </c>
      <c r="B305" s="2" t="s">
        <v>699</v>
      </c>
      <c r="C305" s="2" t="s">
        <v>716</v>
      </c>
      <c r="D305" s="2" t="s">
        <v>658</v>
      </c>
      <c r="E305" s="2">
        <v>0</v>
      </c>
      <c r="F305" s="2">
        <v>0</v>
      </c>
      <c r="G305" s="2">
        <v>0</v>
      </c>
      <c r="S305" s="2"/>
      <c r="T305" s="2"/>
      <c r="U305" s="2"/>
      <c r="V305" s="2"/>
      <c r="AB305" s="7"/>
      <c r="AC305" s="7"/>
      <c r="AD305" s="7"/>
      <c r="AE305" s="7"/>
      <c r="AF305" s="7"/>
      <c r="AG305" s="7"/>
      <c r="AH305" s="7"/>
      <c r="AI305" s="7"/>
    </row>
    <row r="306" spans="1:35" x14ac:dyDescent="0.2">
      <c r="A306" s="5">
        <v>2021</v>
      </c>
      <c r="B306" s="2" t="s">
        <v>699</v>
      </c>
      <c r="C306" s="2" t="s">
        <v>717</v>
      </c>
      <c r="D306" s="2" t="s">
        <v>658</v>
      </c>
      <c r="E306" s="2">
        <v>0</v>
      </c>
      <c r="F306" s="2">
        <v>0</v>
      </c>
      <c r="G306" s="2">
        <v>0</v>
      </c>
      <c r="S306" s="2"/>
      <c r="T306" s="2"/>
      <c r="U306" s="2"/>
      <c r="V306" s="2"/>
      <c r="AB306" s="7"/>
      <c r="AC306" s="7"/>
      <c r="AD306" s="7"/>
      <c r="AE306" s="7"/>
      <c r="AF306" s="7"/>
      <c r="AG306" s="7"/>
      <c r="AH306" s="7"/>
      <c r="AI306" s="7"/>
    </row>
    <row r="307" spans="1:35" x14ac:dyDescent="0.2">
      <c r="A307" s="5">
        <v>2021</v>
      </c>
      <c r="B307" s="2" t="s">
        <v>698</v>
      </c>
      <c r="C307" s="2" t="s">
        <v>718</v>
      </c>
      <c r="D307" s="2" t="s">
        <v>658</v>
      </c>
      <c r="E307" s="2">
        <v>0</v>
      </c>
      <c r="F307" s="2">
        <v>0</v>
      </c>
      <c r="G307" s="2">
        <v>0</v>
      </c>
      <c r="S307" s="2"/>
      <c r="T307" s="2"/>
      <c r="U307" s="2"/>
      <c r="V307" s="2"/>
      <c r="AB307" s="7"/>
      <c r="AC307" s="7"/>
      <c r="AD307" s="7"/>
      <c r="AE307" s="7"/>
      <c r="AF307" s="7"/>
      <c r="AG307" s="7"/>
      <c r="AH307" s="7"/>
      <c r="AI307" s="7"/>
    </row>
    <row r="308" spans="1:35" x14ac:dyDescent="0.2">
      <c r="A308" s="5">
        <v>2021</v>
      </c>
      <c r="B308" s="2" t="s">
        <v>699</v>
      </c>
      <c r="C308" s="2" t="s">
        <v>719</v>
      </c>
      <c r="D308" s="2" t="s">
        <v>658</v>
      </c>
      <c r="E308" s="2">
        <v>0</v>
      </c>
      <c r="F308" s="2">
        <v>0</v>
      </c>
      <c r="G308" s="2">
        <v>0</v>
      </c>
      <c r="S308" s="2"/>
      <c r="T308" s="2"/>
      <c r="U308" s="2"/>
      <c r="V308" s="2"/>
      <c r="AB308" s="7"/>
      <c r="AC308" s="7"/>
      <c r="AD308" s="7"/>
      <c r="AE308" s="7"/>
      <c r="AF308" s="7"/>
      <c r="AG308" s="7"/>
      <c r="AH308" s="7"/>
      <c r="AI308" s="7"/>
    </row>
    <row r="309" spans="1:35" x14ac:dyDescent="0.2">
      <c r="A309" s="5">
        <v>2021</v>
      </c>
      <c r="B309" s="2" t="s">
        <v>699</v>
      </c>
      <c r="C309" s="2" t="s">
        <v>720</v>
      </c>
      <c r="D309" s="2" t="s">
        <v>658</v>
      </c>
      <c r="E309" s="2">
        <v>0</v>
      </c>
      <c r="F309" s="2">
        <v>0</v>
      </c>
      <c r="G309" s="2">
        <v>0</v>
      </c>
      <c r="I309" s="2">
        <v>0</v>
      </c>
      <c r="K309" s="2">
        <v>0</v>
      </c>
      <c r="L309" s="2">
        <v>0</v>
      </c>
      <c r="M309" s="2">
        <v>0</v>
      </c>
      <c r="N309" s="2">
        <v>0</v>
      </c>
      <c r="O309" s="2">
        <v>0</v>
      </c>
      <c r="P309" s="2">
        <v>0</v>
      </c>
      <c r="Q309" s="2">
        <v>0</v>
      </c>
      <c r="R309" s="2">
        <v>0</v>
      </c>
      <c r="S309" s="2"/>
      <c r="T309" s="2"/>
      <c r="U309" s="2"/>
      <c r="V309" s="2"/>
      <c r="AB309" s="7"/>
      <c r="AC309" s="7"/>
      <c r="AD309" s="7"/>
      <c r="AE309" s="7"/>
      <c r="AF309" s="7"/>
      <c r="AG309" s="7"/>
      <c r="AH309" s="7"/>
      <c r="AI309" s="7"/>
    </row>
    <row r="310" spans="1:35" x14ac:dyDescent="0.2">
      <c r="A310" s="5">
        <v>2021</v>
      </c>
      <c r="B310" s="2" t="s">
        <v>698</v>
      </c>
      <c r="C310" s="2" t="s">
        <v>700</v>
      </c>
      <c r="D310" s="2" t="s">
        <v>650</v>
      </c>
      <c r="E310" s="2">
        <v>99543862</v>
      </c>
      <c r="F310" s="2">
        <v>1449708</v>
      </c>
      <c r="G310" s="2">
        <v>0</v>
      </c>
      <c r="H310" s="2">
        <v>41419758</v>
      </c>
      <c r="I310" s="2">
        <v>0</v>
      </c>
      <c r="K310" s="2">
        <v>0</v>
      </c>
      <c r="L310" s="2">
        <v>0</v>
      </c>
      <c r="M310" s="2">
        <v>0</v>
      </c>
      <c r="N310" s="2">
        <v>0</v>
      </c>
      <c r="O310" s="2">
        <v>0</v>
      </c>
      <c r="P310" s="2">
        <v>0</v>
      </c>
      <c r="Q310" s="2">
        <v>0</v>
      </c>
      <c r="R310" s="2">
        <v>0</v>
      </c>
      <c r="S310" s="2"/>
      <c r="T310" s="7">
        <v>61.64</v>
      </c>
      <c r="U310" s="2"/>
      <c r="V310" s="2"/>
      <c r="AB310" s="7"/>
      <c r="AC310" s="7"/>
      <c r="AD310" s="7"/>
      <c r="AE310" s="7"/>
      <c r="AF310" s="7"/>
      <c r="AG310" s="7"/>
      <c r="AH310" s="7"/>
      <c r="AI310" s="7"/>
    </row>
    <row r="311" spans="1:35" x14ac:dyDescent="0.2">
      <c r="A311" s="5">
        <v>2021</v>
      </c>
      <c r="B311" s="2" t="s">
        <v>699</v>
      </c>
      <c r="C311" s="2" t="s">
        <v>701</v>
      </c>
      <c r="D311" s="2" t="s">
        <v>650</v>
      </c>
      <c r="E311" s="2">
        <v>20493395</v>
      </c>
      <c r="F311" s="2">
        <v>349999</v>
      </c>
      <c r="G311" s="2">
        <v>0</v>
      </c>
      <c r="H311" s="2">
        <v>26541518</v>
      </c>
      <c r="I311" s="2">
        <v>0</v>
      </c>
      <c r="K311" s="2">
        <v>0</v>
      </c>
      <c r="L311" s="2">
        <v>0</v>
      </c>
      <c r="M311" s="2">
        <v>0</v>
      </c>
      <c r="N311" s="2">
        <v>0</v>
      </c>
      <c r="O311" s="2">
        <v>0</v>
      </c>
      <c r="P311" s="2">
        <v>0</v>
      </c>
      <c r="Q311" s="2">
        <v>0</v>
      </c>
      <c r="R311" s="2">
        <v>0</v>
      </c>
      <c r="S311" s="2"/>
      <c r="T311" s="7">
        <v>64.89</v>
      </c>
      <c r="U311" s="2"/>
      <c r="V311" s="2"/>
      <c r="AB311" s="7"/>
      <c r="AC311" s="7"/>
      <c r="AD311" s="7"/>
      <c r="AE311" s="7"/>
      <c r="AF311" s="7"/>
      <c r="AG311" s="7"/>
      <c r="AH311" s="7"/>
      <c r="AI311" s="7"/>
    </row>
    <row r="312" spans="1:35" x14ac:dyDescent="0.2">
      <c r="A312" s="5">
        <v>2021</v>
      </c>
      <c r="B312" s="2" t="s">
        <v>698</v>
      </c>
      <c r="C312" s="2" t="s">
        <v>702</v>
      </c>
      <c r="D312" s="2" t="s">
        <v>650</v>
      </c>
      <c r="E312" s="2">
        <v>36882299</v>
      </c>
      <c r="F312" s="2">
        <v>350000</v>
      </c>
      <c r="G312" s="2">
        <v>0</v>
      </c>
      <c r="H312" s="2">
        <v>36290218</v>
      </c>
      <c r="I312" s="2">
        <v>0</v>
      </c>
      <c r="K312" s="2">
        <v>0</v>
      </c>
      <c r="L312" s="2">
        <v>0</v>
      </c>
      <c r="M312" s="2">
        <v>0</v>
      </c>
      <c r="N312" s="2">
        <v>0</v>
      </c>
      <c r="O312" s="2">
        <v>0</v>
      </c>
      <c r="P312" s="2">
        <v>0</v>
      </c>
      <c r="Q312" s="2">
        <v>0</v>
      </c>
      <c r="R312" s="2">
        <v>0</v>
      </c>
      <c r="S312" s="2"/>
      <c r="T312" s="7">
        <v>65.430000000000007</v>
      </c>
      <c r="U312" s="2"/>
      <c r="V312" s="2"/>
      <c r="AB312" s="7"/>
      <c r="AC312" s="7"/>
      <c r="AD312" s="7"/>
      <c r="AE312" s="7"/>
      <c r="AF312" s="7"/>
      <c r="AG312" s="7"/>
      <c r="AH312" s="7"/>
      <c r="AI312" s="7"/>
    </row>
    <row r="313" spans="1:35" x14ac:dyDescent="0.2">
      <c r="A313" s="5">
        <v>2021</v>
      </c>
      <c r="B313" s="2" t="s">
        <v>698</v>
      </c>
      <c r="C313" s="2" t="s">
        <v>703</v>
      </c>
      <c r="D313" s="2" t="s">
        <v>650</v>
      </c>
      <c r="E313" s="2">
        <v>37884172</v>
      </c>
      <c r="F313" s="2">
        <v>1350000</v>
      </c>
      <c r="G313" s="2">
        <v>0</v>
      </c>
      <c r="H313" s="2">
        <v>35402455</v>
      </c>
      <c r="I313" s="2">
        <v>0</v>
      </c>
      <c r="K313" s="2">
        <v>0</v>
      </c>
      <c r="L313" s="2">
        <v>0</v>
      </c>
      <c r="M313" s="2">
        <v>0</v>
      </c>
      <c r="N313" s="2">
        <v>0</v>
      </c>
      <c r="O313" s="2">
        <v>0</v>
      </c>
      <c r="P313" s="2">
        <v>0</v>
      </c>
      <c r="Q313" s="2">
        <v>0</v>
      </c>
      <c r="R313" s="2">
        <v>0</v>
      </c>
      <c r="S313" s="2"/>
      <c r="T313" s="7">
        <v>65.31</v>
      </c>
      <c r="U313" s="2"/>
      <c r="V313" s="2"/>
      <c r="AB313" s="7"/>
      <c r="AC313" s="7"/>
      <c r="AD313" s="7"/>
      <c r="AE313" s="7"/>
      <c r="AF313" s="7"/>
      <c r="AG313" s="7"/>
      <c r="AH313" s="7"/>
      <c r="AI313" s="7"/>
    </row>
    <row r="314" spans="1:35" x14ac:dyDescent="0.2">
      <c r="A314" s="5">
        <v>2021</v>
      </c>
      <c r="B314" s="2" t="s">
        <v>699</v>
      </c>
      <c r="C314" s="2" t="s">
        <v>704</v>
      </c>
      <c r="D314" s="2" t="s">
        <v>650</v>
      </c>
      <c r="E314" s="2">
        <v>24222471</v>
      </c>
      <c r="F314" s="2">
        <v>26364855</v>
      </c>
      <c r="G314" s="2">
        <v>0</v>
      </c>
      <c r="H314" s="2">
        <v>44763788</v>
      </c>
      <c r="I314" s="2">
        <v>0</v>
      </c>
      <c r="K314" s="2">
        <v>0</v>
      </c>
      <c r="L314" s="2">
        <v>0</v>
      </c>
      <c r="M314" s="2">
        <v>0</v>
      </c>
      <c r="N314" s="2">
        <v>0</v>
      </c>
      <c r="O314" s="2">
        <v>0</v>
      </c>
      <c r="P314" s="2">
        <v>0</v>
      </c>
      <c r="Q314" s="2">
        <v>0</v>
      </c>
      <c r="R314" s="2">
        <v>0</v>
      </c>
      <c r="S314" s="2"/>
      <c r="T314" s="7">
        <v>64.91</v>
      </c>
      <c r="U314" s="2"/>
      <c r="V314" s="2"/>
      <c r="AB314" s="7"/>
      <c r="AC314" s="7"/>
      <c r="AD314" s="7"/>
      <c r="AE314" s="7"/>
      <c r="AF314" s="7"/>
      <c r="AG314" s="7"/>
      <c r="AH314" s="7"/>
      <c r="AI314" s="7"/>
    </row>
    <row r="315" spans="1:35" x14ac:dyDescent="0.2">
      <c r="A315" s="5">
        <v>2021</v>
      </c>
      <c r="B315" s="2" t="s">
        <v>698</v>
      </c>
      <c r="C315" s="2" t="s">
        <v>705</v>
      </c>
      <c r="D315" s="2" t="s">
        <v>650</v>
      </c>
      <c r="E315" s="2">
        <v>30504481</v>
      </c>
      <c r="F315" s="2">
        <v>350000</v>
      </c>
      <c r="G315" s="2">
        <v>0</v>
      </c>
      <c r="H315" s="2">
        <v>14619466</v>
      </c>
      <c r="I315" s="2">
        <v>0</v>
      </c>
      <c r="K315" s="2">
        <v>0</v>
      </c>
      <c r="L315" s="2">
        <v>0</v>
      </c>
      <c r="M315" s="2">
        <v>0</v>
      </c>
      <c r="N315" s="2">
        <v>0</v>
      </c>
      <c r="O315" s="2">
        <v>0</v>
      </c>
      <c r="P315" s="2">
        <v>0</v>
      </c>
      <c r="Q315" s="2">
        <v>0</v>
      </c>
      <c r="R315" s="2">
        <v>0</v>
      </c>
      <c r="S315" s="2"/>
      <c r="T315" s="7">
        <v>67.2</v>
      </c>
      <c r="U315" s="2"/>
      <c r="V315" s="2"/>
      <c r="AB315" s="7"/>
      <c r="AC315" s="7"/>
      <c r="AD315" s="7"/>
      <c r="AE315" s="7"/>
      <c r="AF315" s="7"/>
      <c r="AG315" s="7"/>
      <c r="AH315" s="7"/>
      <c r="AI315" s="7"/>
    </row>
    <row r="316" spans="1:35" x14ac:dyDescent="0.2">
      <c r="A316" s="5">
        <v>2021</v>
      </c>
      <c r="B316" s="2" t="s">
        <v>698</v>
      </c>
      <c r="C316" s="2" t="s">
        <v>706</v>
      </c>
      <c r="D316" s="2" t="s">
        <v>650</v>
      </c>
      <c r="E316" s="2">
        <v>48889508</v>
      </c>
      <c r="F316" s="2">
        <v>1867760</v>
      </c>
      <c r="G316" s="2">
        <v>0</v>
      </c>
      <c r="H316" s="2">
        <v>32654833</v>
      </c>
      <c r="I316" s="2">
        <v>0</v>
      </c>
      <c r="K316" s="2">
        <v>0</v>
      </c>
      <c r="L316" s="2">
        <v>0</v>
      </c>
      <c r="M316" s="2">
        <v>0</v>
      </c>
      <c r="N316" s="2">
        <v>0</v>
      </c>
      <c r="O316" s="2">
        <v>0</v>
      </c>
      <c r="P316" s="2">
        <v>0</v>
      </c>
      <c r="Q316" s="2">
        <v>0</v>
      </c>
      <c r="R316" s="2">
        <v>0</v>
      </c>
      <c r="S316" s="2"/>
      <c r="T316" s="7">
        <v>67.11</v>
      </c>
      <c r="U316" s="2"/>
      <c r="V316" s="2"/>
      <c r="AB316" s="7"/>
      <c r="AC316" s="7"/>
      <c r="AD316" s="7"/>
      <c r="AE316" s="7"/>
      <c r="AF316" s="7"/>
      <c r="AG316" s="7"/>
      <c r="AH316" s="7"/>
      <c r="AI316" s="7"/>
    </row>
    <row r="317" spans="1:35" x14ac:dyDescent="0.2">
      <c r="A317" s="5">
        <v>2021</v>
      </c>
      <c r="B317" s="2" t="s">
        <v>698</v>
      </c>
      <c r="C317" s="2" t="s">
        <v>707</v>
      </c>
      <c r="D317" s="2" t="s">
        <v>650</v>
      </c>
      <c r="E317" s="2">
        <v>31806552</v>
      </c>
      <c r="F317" s="2">
        <v>1100000</v>
      </c>
      <c r="G317" s="2">
        <v>0</v>
      </c>
      <c r="H317" s="2">
        <v>23501325</v>
      </c>
      <c r="I317" s="2">
        <v>0</v>
      </c>
      <c r="K317" s="2">
        <v>0</v>
      </c>
      <c r="L317" s="2">
        <v>0</v>
      </c>
      <c r="M317" s="2">
        <v>0</v>
      </c>
      <c r="N317" s="2">
        <v>0</v>
      </c>
      <c r="O317" s="2">
        <v>0</v>
      </c>
      <c r="P317" s="2">
        <v>0</v>
      </c>
      <c r="Q317" s="2">
        <v>0</v>
      </c>
      <c r="R317" s="2">
        <v>0</v>
      </c>
      <c r="S317" s="2"/>
      <c r="T317" s="7">
        <v>68.12</v>
      </c>
      <c r="U317" s="2"/>
      <c r="V317" s="2"/>
      <c r="AB317" s="7"/>
      <c r="AC317" s="7"/>
      <c r="AD317" s="7"/>
      <c r="AE317" s="7"/>
      <c r="AF317" s="7"/>
      <c r="AG317" s="7"/>
      <c r="AH317" s="7"/>
      <c r="AI317" s="7"/>
    </row>
    <row r="318" spans="1:35" x14ac:dyDescent="0.2">
      <c r="A318" s="5">
        <v>2021</v>
      </c>
      <c r="B318" s="2" t="s">
        <v>698</v>
      </c>
      <c r="C318" s="2" t="s">
        <v>708</v>
      </c>
      <c r="D318" s="2" t="s">
        <v>650</v>
      </c>
      <c r="E318" s="2">
        <v>49641677</v>
      </c>
      <c r="F318" s="2">
        <v>3040999</v>
      </c>
      <c r="G318" s="2">
        <v>0</v>
      </c>
      <c r="H318" s="2">
        <v>35896191</v>
      </c>
      <c r="I318" s="2">
        <v>0</v>
      </c>
      <c r="K318" s="2">
        <v>0</v>
      </c>
      <c r="L318" s="2">
        <v>0</v>
      </c>
      <c r="M318" s="2">
        <v>0</v>
      </c>
      <c r="N318" s="2">
        <v>0</v>
      </c>
      <c r="O318" s="2">
        <v>0</v>
      </c>
      <c r="P318" s="2">
        <v>0</v>
      </c>
      <c r="Q318" s="2">
        <v>0</v>
      </c>
      <c r="R318" s="2">
        <v>0</v>
      </c>
      <c r="S318" s="2"/>
      <c r="T318" s="7">
        <v>67.45</v>
      </c>
      <c r="U318" s="2"/>
      <c r="V318" s="2"/>
      <c r="AB318" s="7"/>
      <c r="AC318" s="7"/>
      <c r="AD318" s="7"/>
      <c r="AE318" s="7"/>
      <c r="AF318" s="7"/>
      <c r="AG318" s="7"/>
      <c r="AH318" s="7"/>
      <c r="AI318" s="7"/>
    </row>
    <row r="319" spans="1:35" x14ac:dyDescent="0.2">
      <c r="A319" s="5">
        <v>2021</v>
      </c>
      <c r="B319" s="2" t="s">
        <v>699</v>
      </c>
      <c r="C319" s="2" t="s">
        <v>709</v>
      </c>
      <c r="D319" s="2" t="s">
        <v>650</v>
      </c>
      <c r="E319" s="2">
        <v>54213945</v>
      </c>
      <c r="F319" s="2">
        <v>714999</v>
      </c>
      <c r="G319" s="2">
        <v>0</v>
      </c>
      <c r="H319" s="2">
        <v>13926290</v>
      </c>
      <c r="I319" s="2">
        <v>0</v>
      </c>
      <c r="K319" s="2">
        <v>0</v>
      </c>
      <c r="L319" s="2">
        <v>0</v>
      </c>
      <c r="M319" s="2">
        <v>0</v>
      </c>
      <c r="N319" s="2">
        <v>0</v>
      </c>
      <c r="O319" s="2">
        <v>0</v>
      </c>
      <c r="P319" s="2">
        <v>0</v>
      </c>
      <c r="Q319" s="2">
        <v>0</v>
      </c>
      <c r="R319" s="2">
        <v>0</v>
      </c>
      <c r="S319" s="2"/>
      <c r="T319" s="7">
        <v>67.12</v>
      </c>
      <c r="U319" s="2"/>
      <c r="V319" s="2"/>
      <c r="AB319" s="7"/>
      <c r="AC319" s="7"/>
      <c r="AD319" s="7"/>
      <c r="AE319" s="7"/>
      <c r="AF319" s="7"/>
      <c r="AG319" s="7"/>
      <c r="AH319" s="7"/>
      <c r="AI319" s="7"/>
    </row>
    <row r="320" spans="1:35" x14ac:dyDescent="0.2">
      <c r="A320" s="5">
        <v>2021</v>
      </c>
      <c r="B320" s="2" t="s">
        <v>699</v>
      </c>
      <c r="C320" s="2" t="s">
        <v>710</v>
      </c>
      <c r="D320" s="2" t="s">
        <v>650</v>
      </c>
      <c r="E320" s="2">
        <v>32672913</v>
      </c>
      <c r="F320" s="2">
        <v>350000</v>
      </c>
      <c r="G320" s="2">
        <v>0</v>
      </c>
      <c r="H320" s="2">
        <v>32182774</v>
      </c>
      <c r="I320" s="2">
        <v>0</v>
      </c>
      <c r="K320" s="2">
        <v>0</v>
      </c>
      <c r="L320" s="2">
        <v>0</v>
      </c>
      <c r="M320" s="2">
        <v>0</v>
      </c>
      <c r="N320" s="2">
        <v>0</v>
      </c>
      <c r="O320" s="2">
        <v>0</v>
      </c>
      <c r="P320" s="2">
        <v>0</v>
      </c>
      <c r="Q320" s="2">
        <v>0</v>
      </c>
      <c r="R320" s="2">
        <v>0</v>
      </c>
      <c r="S320" s="2"/>
      <c r="T320" s="7">
        <v>65.16</v>
      </c>
      <c r="U320" s="2"/>
      <c r="V320" s="2"/>
      <c r="AB320" s="7"/>
      <c r="AC320" s="7"/>
      <c r="AD320" s="7"/>
      <c r="AE320" s="7"/>
      <c r="AF320" s="7"/>
      <c r="AG320" s="7"/>
      <c r="AH320" s="7"/>
      <c r="AI320" s="7"/>
    </row>
    <row r="321" spans="1:35" x14ac:dyDescent="0.2">
      <c r="A321" s="5">
        <v>2021</v>
      </c>
      <c r="B321" s="2" t="s">
        <v>699</v>
      </c>
      <c r="C321" s="2" t="s">
        <v>711</v>
      </c>
      <c r="D321" s="2" t="s">
        <v>650</v>
      </c>
      <c r="E321" s="2">
        <v>29507793</v>
      </c>
      <c r="F321" s="2">
        <v>3858739</v>
      </c>
      <c r="G321" s="2">
        <v>0</v>
      </c>
      <c r="H321" s="2">
        <v>52187643</v>
      </c>
      <c r="I321" s="2">
        <v>0</v>
      </c>
      <c r="K321" s="2">
        <v>0</v>
      </c>
      <c r="L321" s="2">
        <v>0</v>
      </c>
      <c r="M321" s="2">
        <v>0</v>
      </c>
      <c r="N321" s="2">
        <v>0</v>
      </c>
      <c r="O321" s="2">
        <v>0</v>
      </c>
      <c r="P321" s="2">
        <v>0</v>
      </c>
      <c r="Q321" s="2">
        <v>0</v>
      </c>
      <c r="R321" s="2">
        <v>0</v>
      </c>
      <c r="S321" s="2"/>
      <c r="T321" s="7">
        <v>66.459999999999994</v>
      </c>
      <c r="U321" s="2"/>
      <c r="V321" s="2"/>
      <c r="AB321" s="7"/>
      <c r="AC321" s="7"/>
      <c r="AD321" s="7"/>
      <c r="AE321" s="7"/>
      <c r="AF321" s="7"/>
      <c r="AG321" s="7"/>
      <c r="AH321" s="7"/>
      <c r="AI321" s="7"/>
    </row>
    <row r="322" spans="1:35" x14ac:dyDescent="0.2">
      <c r="A322" s="5">
        <v>2021</v>
      </c>
      <c r="B322" s="2" t="s">
        <v>699</v>
      </c>
      <c r="C322" s="2" t="s">
        <v>712</v>
      </c>
      <c r="D322" s="2" t="s">
        <v>650</v>
      </c>
      <c r="E322" s="2">
        <v>25081697</v>
      </c>
      <c r="F322" s="2">
        <v>350000</v>
      </c>
      <c r="G322" s="2">
        <v>0</v>
      </c>
      <c r="H322" s="2">
        <v>38782956</v>
      </c>
      <c r="I322" s="2">
        <v>0</v>
      </c>
      <c r="K322" s="2">
        <v>0</v>
      </c>
      <c r="L322" s="2">
        <v>0</v>
      </c>
      <c r="M322" s="2">
        <v>0</v>
      </c>
      <c r="N322" s="2">
        <v>0</v>
      </c>
      <c r="O322" s="2">
        <v>0</v>
      </c>
      <c r="P322" s="2">
        <v>0</v>
      </c>
      <c r="Q322" s="2">
        <v>0</v>
      </c>
      <c r="R322" s="2">
        <v>0</v>
      </c>
      <c r="S322" s="2"/>
      <c r="T322" s="7">
        <v>67.09</v>
      </c>
      <c r="U322" s="2"/>
      <c r="V322" s="2"/>
      <c r="AB322" s="7"/>
      <c r="AC322" s="7"/>
      <c r="AD322" s="7"/>
      <c r="AE322" s="7"/>
      <c r="AF322" s="7"/>
      <c r="AG322" s="7"/>
      <c r="AH322" s="7"/>
      <c r="AI322" s="7"/>
    </row>
    <row r="323" spans="1:35" x14ac:dyDescent="0.2">
      <c r="A323" s="5">
        <v>2021</v>
      </c>
      <c r="B323" s="2" t="s">
        <v>699</v>
      </c>
      <c r="C323" s="2" t="s">
        <v>499</v>
      </c>
      <c r="D323" s="2" t="s">
        <v>650</v>
      </c>
      <c r="E323" s="2">
        <v>54535314</v>
      </c>
      <c r="G323" s="2">
        <v>0</v>
      </c>
      <c r="H323" s="2">
        <v>13185324</v>
      </c>
      <c r="I323" s="2">
        <v>0</v>
      </c>
      <c r="K323" s="2">
        <v>0</v>
      </c>
      <c r="L323" s="2">
        <v>0</v>
      </c>
      <c r="M323" s="2">
        <v>0</v>
      </c>
      <c r="N323" s="2">
        <v>0</v>
      </c>
      <c r="O323" s="2">
        <v>0</v>
      </c>
      <c r="P323" s="2">
        <v>0</v>
      </c>
      <c r="Q323" s="2">
        <v>0</v>
      </c>
      <c r="R323" s="2">
        <v>0</v>
      </c>
      <c r="S323" s="2"/>
      <c r="T323" s="7">
        <v>69.73</v>
      </c>
      <c r="U323" s="2"/>
      <c r="V323" s="2"/>
      <c r="AB323" s="7"/>
      <c r="AC323" s="7"/>
      <c r="AD323" s="7"/>
      <c r="AE323" s="7"/>
      <c r="AF323" s="7"/>
      <c r="AG323" s="7"/>
      <c r="AH323" s="7"/>
      <c r="AI323" s="7"/>
    </row>
    <row r="324" spans="1:35" x14ac:dyDescent="0.2">
      <c r="A324" s="5">
        <v>2021</v>
      </c>
      <c r="B324" s="2" t="s">
        <v>699</v>
      </c>
      <c r="C324" s="2" t="s">
        <v>713</v>
      </c>
      <c r="D324" s="2" t="s">
        <v>650</v>
      </c>
      <c r="E324" s="2">
        <v>31871443</v>
      </c>
      <c r="F324" s="2">
        <v>1235875</v>
      </c>
      <c r="G324" s="2">
        <v>0</v>
      </c>
      <c r="H324" s="2">
        <v>21061104</v>
      </c>
      <c r="I324" s="2">
        <v>0</v>
      </c>
      <c r="K324" s="2">
        <v>0</v>
      </c>
      <c r="L324" s="2">
        <v>0</v>
      </c>
      <c r="M324" s="2">
        <v>0</v>
      </c>
      <c r="N324" s="2">
        <v>0</v>
      </c>
      <c r="O324" s="2">
        <v>0</v>
      </c>
      <c r="P324" s="2">
        <v>0</v>
      </c>
      <c r="Q324" s="2">
        <v>0</v>
      </c>
      <c r="R324" s="2">
        <v>0</v>
      </c>
      <c r="S324" s="2"/>
      <c r="T324" s="7">
        <v>64.88</v>
      </c>
      <c r="U324" s="2"/>
      <c r="V324" s="2"/>
      <c r="AB324" s="7"/>
      <c r="AC324" s="7"/>
      <c r="AD324" s="7"/>
      <c r="AE324" s="7"/>
      <c r="AF324" s="7"/>
      <c r="AG324" s="7"/>
      <c r="AH324" s="7"/>
      <c r="AI324" s="7"/>
    </row>
    <row r="325" spans="1:35" x14ac:dyDescent="0.2">
      <c r="A325" s="5">
        <v>2021</v>
      </c>
      <c r="B325" s="2" t="s">
        <v>698</v>
      </c>
      <c r="C325" s="2" t="s">
        <v>714</v>
      </c>
      <c r="D325" s="2" t="s">
        <v>650</v>
      </c>
      <c r="E325" s="2">
        <v>27177043</v>
      </c>
      <c r="F325" s="2">
        <v>350000</v>
      </c>
      <c r="G325" s="2">
        <v>0</v>
      </c>
      <c r="H325" s="2">
        <v>29846823</v>
      </c>
      <c r="I325" s="2">
        <v>0</v>
      </c>
      <c r="K325" s="2">
        <v>0</v>
      </c>
      <c r="L325" s="2">
        <v>0</v>
      </c>
      <c r="M325" s="2">
        <v>0</v>
      </c>
      <c r="N325" s="2">
        <v>0</v>
      </c>
      <c r="O325" s="2">
        <v>0</v>
      </c>
      <c r="P325" s="2">
        <v>0</v>
      </c>
      <c r="Q325" s="2">
        <v>0</v>
      </c>
      <c r="R325" s="2">
        <v>0</v>
      </c>
      <c r="S325" s="2"/>
      <c r="T325" s="7">
        <v>67.459999999999994</v>
      </c>
      <c r="U325" s="2"/>
      <c r="V325" s="2"/>
      <c r="AB325" s="7"/>
      <c r="AC325" s="7"/>
      <c r="AD325" s="7"/>
      <c r="AE325" s="7"/>
      <c r="AF325" s="7"/>
      <c r="AG325" s="7"/>
      <c r="AH325" s="7"/>
      <c r="AI325" s="7"/>
    </row>
    <row r="326" spans="1:35" x14ac:dyDescent="0.2">
      <c r="A326" s="5">
        <v>2021</v>
      </c>
      <c r="B326" s="2" t="s">
        <v>698</v>
      </c>
      <c r="C326" s="2" t="s">
        <v>715</v>
      </c>
      <c r="D326" s="2" t="s">
        <v>650</v>
      </c>
      <c r="E326" s="2">
        <v>30495883</v>
      </c>
      <c r="F326" s="2">
        <v>795854</v>
      </c>
      <c r="G326" s="2">
        <v>0</v>
      </c>
      <c r="H326" s="2">
        <v>13392929</v>
      </c>
      <c r="I326" s="2">
        <v>0</v>
      </c>
      <c r="K326" s="2">
        <v>0</v>
      </c>
      <c r="L326" s="2">
        <v>0</v>
      </c>
      <c r="M326" s="2">
        <v>0</v>
      </c>
      <c r="N326" s="2">
        <v>0</v>
      </c>
      <c r="O326" s="2">
        <v>0</v>
      </c>
      <c r="P326" s="2">
        <v>0</v>
      </c>
      <c r="Q326" s="2">
        <v>0</v>
      </c>
      <c r="R326" s="2">
        <v>0</v>
      </c>
      <c r="S326" s="2"/>
      <c r="T326" s="7">
        <v>67.25</v>
      </c>
      <c r="U326" s="2"/>
      <c r="V326" s="2"/>
      <c r="AB326" s="7"/>
      <c r="AC326" s="7"/>
      <c r="AD326" s="7"/>
      <c r="AE326" s="7"/>
      <c r="AF326" s="7"/>
      <c r="AG326" s="7"/>
      <c r="AH326" s="7"/>
      <c r="AI326" s="7"/>
    </row>
    <row r="327" spans="1:35" x14ac:dyDescent="0.2">
      <c r="A327" s="5">
        <v>2021</v>
      </c>
      <c r="B327" s="2" t="s">
        <v>699</v>
      </c>
      <c r="C327" s="2" t="s">
        <v>716</v>
      </c>
      <c r="D327" s="2" t="s">
        <v>650</v>
      </c>
      <c r="E327" s="2">
        <v>26913737</v>
      </c>
      <c r="F327" s="2">
        <v>32072678</v>
      </c>
      <c r="G327" s="2">
        <v>0</v>
      </c>
      <c r="H327" s="2">
        <v>24722670</v>
      </c>
      <c r="I327" s="2">
        <v>0</v>
      </c>
      <c r="K327" s="2">
        <v>0</v>
      </c>
      <c r="L327" s="2">
        <v>0</v>
      </c>
      <c r="M327" s="2">
        <v>0</v>
      </c>
      <c r="N327" s="2">
        <v>0</v>
      </c>
      <c r="O327" s="2">
        <v>0</v>
      </c>
      <c r="P327" s="2">
        <v>0</v>
      </c>
      <c r="Q327" s="2">
        <v>0</v>
      </c>
      <c r="R327" s="2">
        <v>0</v>
      </c>
      <c r="S327" s="2"/>
      <c r="T327" s="7">
        <v>68.569999999999993</v>
      </c>
      <c r="U327" s="2"/>
      <c r="V327" s="2"/>
      <c r="AB327" s="7"/>
      <c r="AC327" s="7"/>
      <c r="AD327" s="7"/>
      <c r="AE327" s="7"/>
      <c r="AF327" s="7"/>
      <c r="AG327" s="7"/>
      <c r="AH327" s="7"/>
      <c r="AI327" s="7"/>
    </row>
    <row r="328" spans="1:35" x14ac:dyDescent="0.2">
      <c r="A328" s="5">
        <v>2021</v>
      </c>
      <c r="B328" s="2" t="s">
        <v>699</v>
      </c>
      <c r="C328" s="2" t="s">
        <v>717</v>
      </c>
      <c r="D328" s="2" t="s">
        <v>650</v>
      </c>
      <c r="E328" s="2">
        <v>24575889</v>
      </c>
      <c r="F328" s="2">
        <v>1800000</v>
      </c>
      <c r="G328" s="2">
        <v>0</v>
      </c>
      <c r="H328" s="2">
        <v>14672921</v>
      </c>
      <c r="I328" s="2">
        <v>0</v>
      </c>
      <c r="K328" s="2">
        <v>0</v>
      </c>
      <c r="L328" s="2">
        <v>0</v>
      </c>
      <c r="M328" s="2">
        <v>0</v>
      </c>
      <c r="N328" s="2">
        <v>0</v>
      </c>
      <c r="O328" s="2">
        <v>0</v>
      </c>
      <c r="P328" s="2">
        <v>0</v>
      </c>
      <c r="Q328" s="2">
        <v>0</v>
      </c>
      <c r="R328" s="2">
        <v>0</v>
      </c>
      <c r="S328" s="2"/>
      <c r="T328" s="7">
        <v>68.42</v>
      </c>
      <c r="U328" s="2"/>
      <c r="V328" s="2"/>
      <c r="AB328" s="7"/>
      <c r="AC328" s="7"/>
      <c r="AD328" s="7"/>
      <c r="AE328" s="7"/>
      <c r="AF328" s="7"/>
      <c r="AG328" s="7"/>
      <c r="AH328" s="7"/>
      <c r="AI328" s="7"/>
    </row>
    <row r="329" spans="1:35" x14ac:dyDescent="0.2">
      <c r="A329" s="5">
        <v>2021</v>
      </c>
      <c r="B329" s="2" t="s">
        <v>698</v>
      </c>
      <c r="C329" s="2" t="s">
        <v>718</v>
      </c>
      <c r="D329" s="2" t="s">
        <v>650</v>
      </c>
      <c r="E329" s="2">
        <v>76906923</v>
      </c>
      <c r="F329" s="2">
        <v>1021999</v>
      </c>
      <c r="G329" s="2">
        <v>0</v>
      </c>
      <c r="H329" s="2">
        <v>39415511</v>
      </c>
      <c r="I329" s="2">
        <v>0</v>
      </c>
      <c r="K329" s="2">
        <v>0</v>
      </c>
      <c r="L329" s="2">
        <v>0</v>
      </c>
      <c r="M329" s="2">
        <v>0</v>
      </c>
      <c r="N329" s="2">
        <v>0</v>
      </c>
      <c r="O329" s="2">
        <v>0</v>
      </c>
      <c r="P329" s="2">
        <v>0</v>
      </c>
      <c r="Q329" s="2">
        <v>0</v>
      </c>
      <c r="R329" s="2">
        <v>0</v>
      </c>
      <c r="S329" s="2"/>
      <c r="T329" s="7">
        <v>68.069999999999993</v>
      </c>
      <c r="U329" s="2"/>
      <c r="V329" s="2"/>
      <c r="AB329" s="7"/>
      <c r="AC329" s="7"/>
      <c r="AD329" s="7"/>
      <c r="AE329" s="7"/>
      <c r="AF329" s="7"/>
      <c r="AG329" s="7"/>
      <c r="AH329" s="7"/>
      <c r="AI329" s="7"/>
    </row>
    <row r="330" spans="1:35" x14ac:dyDescent="0.2">
      <c r="A330" s="5">
        <v>2021</v>
      </c>
      <c r="B330" s="2" t="s">
        <v>699</v>
      </c>
      <c r="C330" s="2" t="s">
        <v>719</v>
      </c>
      <c r="D330" s="2" t="s">
        <v>650</v>
      </c>
      <c r="E330" s="2">
        <v>19091704</v>
      </c>
      <c r="F330" s="2">
        <v>1871603</v>
      </c>
      <c r="G330" s="2">
        <v>0</v>
      </c>
      <c r="H330" s="2">
        <v>12707039</v>
      </c>
      <c r="I330" s="2">
        <v>0</v>
      </c>
      <c r="K330" s="2">
        <v>0</v>
      </c>
      <c r="L330" s="2">
        <v>0</v>
      </c>
      <c r="M330" s="2">
        <v>0</v>
      </c>
      <c r="N330" s="2">
        <v>0</v>
      </c>
      <c r="O330" s="2">
        <v>0</v>
      </c>
      <c r="P330" s="2">
        <v>0</v>
      </c>
      <c r="Q330" s="2">
        <v>0</v>
      </c>
      <c r="R330" s="2">
        <v>0</v>
      </c>
      <c r="S330" s="2"/>
      <c r="T330" s="7">
        <v>60.66</v>
      </c>
      <c r="U330" s="2"/>
      <c r="V330" s="2"/>
      <c r="AB330" s="7"/>
      <c r="AC330" s="7"/>
      <c r="AD330" s="7"/>
      <c r="AE330" s="7"/>
      <c r="AF330" s="7"/>
      <c r="AG330" s="7"/>
      <c r="AH330" s="7"/>
      <c r="AI330" s="7"/>
    </row>
    <row r="331" spans="1:35" x14ac:dyDescent="0.2">
      <c r="A331" s="5">
        <v>2021</v>
      </c>
      <c r="B331" s="2" t="s">
        <v>699</v>
      </c>
      <c r="C331" s="2" t="s">
        <v>720</v>
      </c>
      <c r="D331" s="2" t="s">
        <v>650</v>
      </c>
      <c r="E331" s="2">
        <v>64581766</v>
      </c>
      <c r="F331" s="2">
        <v>1175620</v>
      </c>
      <c r="G331" s="2">
        <v>0</v>
      </c>
      <c r="H331" s="2">
        <v>33571247</v>
      </c>
      <c r="I331" s="2">
        <v>0</v>
      </c>
      <c r="K331" s="2">
        <v>0</v>
      </c>
      <c r="L331" s="2">
        <v>0</v>
      </c>
      <c r="M331" s="2">
        <v>0</v>
      </c>
      <c r="N331" s="2">
        <v>0</v>
      </c>
      <c r="O331" s="2">
        <v>0</v>
      </c>
      <c r="P331" s="2">
        <v>0</v>
      </c>
      <c r="Q331" s="2">
        <v>0</v>
      </c>
      <c r="R331" s="2">
        <v>0</v>
      </c>
      <c r="S331" s="2"/>
      <c r="T331" s="7">
        <v>65.010000000000005</v>
      </c>
      <c r="U331" s="2"/>
      <c r="V331" s="2"/>
      <c r="AB331" s="7"/>
      <c r="AC331" s="7"/>
      <c r="AD331" s="7"/>
      <c r="AE331" s="7"/>
      <c r="AF331" s="7"/>
      <c r="AG331" s="7"/>
      <c r="AH331" s="7"/>
      <c r="AI331" s="7"/>
    </row>
    <row r="332" spans="1:35" x14ac:dyDescent="0.2">
      <c r="A332" s="5">
        <v>2021</v>
      </c>
      <c r="B332" s="2" t="s">
        <v>698</v>
      </c>
      <c r="C332" s="2" t="s">
        <v>700</v>
      </c>
      <c r="D332" s="2" t="s">
        <v>656</v>
      </c>
      <c r="E332" s="2">
        <v>0</v>
      </c>
      <c r="G332" s="2">
        <v>0</v>
      </c>
      <c r="I332" s="2">
        <v>0</v>
      </c>
      <c r="K332" s="2">
        <v>0</v>
      </c>
      <c r="L332" s="2">
        <v>0</v>
      </c>
      <c r="M332" s="2">
        <v>0</v>
      </c>
      <c r="N332" s="2">
        <v>0</v>
      </c>
      <c r="O332" s="2">
        <v>0</v>
      </c>
      <c r="P332" s="2">
        <v>0</v>
      </c>
      <c r="Q332" s="2">
        <v>0</v>
      </c>
      <c r="R332" s="2">
        <v>0</v>
      </c>
      <c r="S332" s="2"/>
      <c r="T332" s="2"/>
      <c r="U332" s="2"/>
      <c r="V332" s="2"/>
      <c r="AB332" s="7"/>
      <c r="AC332" s="7"/>
      <c r="AD332" s="7"/>
      <c r="AE332" s="7"/>
      <c r="AF332" s="7"/>
      <c r="AG332" s="7"/>
      <c r="AH332" s="7"/>
      <c r="AI332" s="7"/>
    </row>
    <row r="333" spans="1:35" x14ac:dyDescent="0.2">
      <c r="A333" s="5">
        <v>2021</v>
      </c>
      <c r="B333" s="2" t="s">
        <v>699</v>
      </c>
      <c r="C333" s="2" t="s">
        <v>701</v>
      </c>
      <c r="D333" s="2" t="s">
        <v>656</v>
      </c>
      <c r="E333" s="2">
        <v>0</v>
      </c>
      <c r="G333" s="2">
        <v>0</v>
      </c>
      <c r="I333" s="2">
        <v>0</v>
      </c>
      <c r="K333" s="2">
        <v>0</v>
      </c>
      <c r="L333" s="2">
        <v>0</v>
      </c>
      <c r="M333" s="2">
        <v>0</v>
      </c>
      <c r="N333" s="2">
        <v>0</v>
      </c>
      <c r="O333" s="2">
        <v>0</v>
      </c>
      <c r="P333" s="2">
        <v>0</v>
      </c>
      <c r="Q333" s="2">
        <v>0</v>
      </c>
      <c r="R333" s="2">
        <v>0</v>
      </c>
      <c r="S333" s="2"/>
      <c r="T333" s="2"/>
      <c r="U333" s="2"/>
      <c r="V333" s="2"/>
      <c r="AB333" s="7"/>
      <c r="AC333" s="7"/>
      <c r="AD333" s="7"/>
      <c r="AE333" s="7"/>
      <c r="AF333" s="7"/>
      <c r="AG333" s="7"/>
      <c r="AH333" s="7"/>
      <c r="AI333" s="7"/>
    </row>
    <row r="334" spans="1:35" x14ac:dyDescent="0.2">
      <c r="A334" s="5">
        <v>2021</v>
      </c>
      <c r="B334" s="2" t="s">
        <v>698</v>
      </c>
      <c r="C334" s="2" t="s">
        <v>702</v>
      </c>
      <c r="D334" s="2" t="s">
        <v>656</v>
      </c>
      <c r="E334" s="2">
        <v>0</v>
      </c>
      <c r="F334" s="2">
        <v>13945800</v>
      </c>
      <c r="G334" s="2">
        <v>0</v>
      </c>
      <c r="H334" s="2">
        <v>862578</v>
      </c>
      <c r="I334" s="2">
        <v>0</v>
      </c>
      <c r="K334" s="2">
        <v>0</v>
      </c>
      <c r="L334" s="2">
        <v>0</v>
      </c>
      <c r="M334" s="2">
        <v>0</v>
      </c>
      <c r="N334" s="2">
        <v>0</v>
      </c>
      <c r="O334" s="2">
        <v>0</v>
      </c>
      <c r="P334" s="2">
        <v>0</v>
      </c>
      <c r="Q334" s="2">
        <v>0</v>
      </c>
      <c r="R334" s="2">
        <v>0</v>
      </c>
      <c r="S334" s="2"/>
      <c r="T334" s="2"/>
      <c r="U334" s="2"/>
      <c r="V334" s="2"/>
      <c r="AB334" s="7"/>
      <c r="AC334" s="7"/>
      <c r="AD334" s="7"/>
      <c r="AE334" s="7"/>
      <c r="AF334" s="7"/>
      <c r="AG334" s="7"/>
      <c r="AH334" s="7"/>
      <c r="AI334" s="7"/>
    </row>
    <row r="335" spans="1:35" x14ac:dyDescent="0.2">
      <c r="A335" s="5">
        <v>2021</v>
      </c>
      <c r="B335" s="2" t="s">
        <v>698</v>
      </c>
      <c r="C335" s="2" t="s">
        <v>703</v>
      </c>
      <c r="D335" s="2" t="s">
        <v>656</v>
      </c>
      <c r="E335" s="2">
        <v>0</v>
      </c>
      <c r="F335" s="2">
        <v>5359498</v>
      </c>
      <c r="G335" s="2">
        <v>0</v>
      </c>
      <c r="H335" s="2">
        <v>862578</v>
      </c>
      <c r="I335" s="2">
        <v>0</v>
      </c>
      <c r="K335" s="2">
        <v>0</v>
      </c>
      <c r="L335" s="2">
        <v>0</v>
      </c>
      <c r="M335" s="2">
        <v>0</v>
      </c>
      <c r="N335" s="2">
        <v>0</v>
      </c>
      <c r="O335" s="2">
        <v>0</v>
      </c>
      <c r="P335" s="2">
        <v>0</v>
      </c>
      <c r="Q335" s="2">
        <v>0</v>
      </c>
      <c r="R335" s="2">
        <v>0</v>
      </c>
      <c r="S335" s="2"/>
      <c r="T335" s="2"/>
      <c r="U335" s="2"/>
      <c r="V335" s="2"/>
      <c r="AB335" s="7"/>
      <c r="AC335" s="7"/>
      <c r="AD335" s="7"/>
      <c r="AE335" s="7"/>
      <c r="AF335" s="7"/>
      <c r="AG335" s="7"/>
      <c r="AH335" s="7"/>
      <c r="AI335" s="7"/>
    </row>
    <row r="336" spans="1:35" x14ac:dyDescent="0.2">
      <c r="A336" s="5">
        <v>2021</v>
      </c>
      <c r="B336" s="2" t="s">
        <v>699</v>
      </c>
      <c r="C336" s="2" t="s">
        <v>704</v>
      </c>
      <c r="D336" s="2" t="s">
        <v>656</v>
      </c>
      <c r="E336" s="2">
        <v>0</v>
      </c>
      <c r="G336" s="2">
        <v>0</v>
      </c>
      <c r="I336" s="2">
        <v>0</v>
      </c>
      <c r="K336" s="2">
        <v>0</v>
      </c>
      <c r="L336" s="2">
        <v>0</v>
      </c>
      <c r="M336" s="2">
        <v>0</v>
      </c>
      <c r="N336" s="2">
        <v>0</v>
      </c>
      <c r="O336" s="2">
        <v>0</v>
      </c>
      <c r="P336" s="2">
        <v>0</v>
      </c>
      <c r="Q336" s="2">
        <v>0</v>
      </c>
      <c r="R336" s="2">
        <v>0</v>
      </c>
      <c r="S336" s="2"/>
      <c r="T336" s="2"/>
      <c r="U336" s="2"/>
      <c r="V336" s="2"/>
      <c r="AB336" s="7"/>
      <c r="AC336" s="7"/>
      <c r="AD336" s="7"/>
      <c r="AE336" s="7"/>
      <c r="AF336" s="7"/>
      <c r="AG336" s="7"/>
      <c r="AH336" s="7"/>
      <c r="AI336" s="7"/>
    </row>
    <row r="337" spans="1:35" x14ac:dyDescent="0.2">
      <c r="A337" s="5">
        <v>2021</v>
      </c>
      <c r="B337" s="2" t="s">
        <v>698</v>
      </c>
      <c r="C337" s="2" t="s">
        <v>705</v>
      </c>
      <c r="D337" s="2" t="s">
        <v>656</v>
      </c>
      <c r="E337" s="2">
        <v>0</v>
      </c>
      <c r="G337" s="2">
        <v>0</v>
      </c>
      <c r="I337" s="2">
        <v>0</v>
      </c>
      <c r="K337" s="2">
        <v>0</v>
      </c>
      <c r="L337" s="2">
        <v>0</v>
      </c>
      <c r="M337" s="2">
        <v>0</v>
      </c>
      <c r="N337" s="2">
        <v>0</v>
      </c>
      <c r="O337" s="2">
        <v>0</v>
      </c>
      <c r="P337" s="2">
        <v>0</v>
      </c>
      <c r="Q337" s="2">
        <v>0</v>
      </c>
      <c r="R337" s="2">
        <v>0</v>
      </c>
      <c r="S337" s="2"/>
      <c r="T337" s="2"/>
      <c r="U337" s="2"/>
      <c r="V337" s="2"/>
      <c r="AB337" s="7"/>
      <c r="AC337" s="7"/>
      <c r="AD337" s="7"/>
      <c r="AE337" s="7"/>
      <c r="AF337" s="7"/>
      <c r="AG337" s="7"/>
      <c r="AH337" s="7"/>
      <c r="AI337" s="7"/>
    </row>
    <row r="338" spans="1:35" x14ac:dyDescent="0.2">
      <c r="A338" s="5">
        <v>2021</v>
      </c>
      <c r="B338" s="2" t="s">
        <v>698</v>
      </c>
      <c r="C338" s="2" t="s">
        <v>706</v>
      </c>
      <c r="D338" s="2" t="s">
        <v>656</v>
      </c>
      <c r="E338" s="2">
        <v>0</v>
      </c>
      <c r="F338" s="2">
        <v>1370372</v>
      </c>
      <c r="G338" s="2">
        <v>0</v>
      </c>
      <c r="H338" s="2">
        <v>862578</v>
      </c>
      <c r="I338" s="2">
        <v>0</v>
      </c>
      <c r="K338" s="2">
        <v>0</v>
      </c>
      <c r="L338" s="2">
        <v>0</v>
      </c>
      <c r="M338" s="2">
        <v>0</v>
      </c>
      <c r="N338" s="2">
        <v>0</v>
      </c>
      <c r="O338" s="2">
        <v>0</v>
      </c>
      <c r="P338" s="2">
        <v>0</v>
      </c>
      <c r="Q338" s="2">
        <v>0</v>
      </c>
      <c r="R338" s="2">
        <v>0</v>
      </c>
      <c r="S338" s="2"/>
      <c r="T338" s="2"/>
      <c r="U338" s="2"/>
      <c r="V338" s="2"/>
      <c r="AB338" s="7"/>
      <c r="AC338" s="7"/>
      <c r="AD338" s="7"/>
      <c r="AE338" s="7"/>
      <c r="AF338" s="7"/>
      <c r="AG338" s="7"/>
      <c r="AH338" s="7"/>
      <c r="AI338" s="7"/>
    </row>
    <row r="339" spans="1:35" x14ac:dyDescent="0.2">
      <c r="A339" s="5">
        <v>2021</v>
      </c>
      <c r="B339" s="2" t="s">
        <v>698</v>
      </c>
      <c r="C339" s="2" t="s">
        <v>707</v>
      </c>
      <c r="D339" s="2" t="s">
        <v>656</v>
      </c>
      <c r="E339" s="2">
        <v>0</v>
      </c>
      <c r="F339" s="2">
        <v>540000</v>
      </c>
      <c r="G339" s="2">
        <v>0</v>
      </c>
      <c r="H339" s="2">
        <v>862578</v>
      </c>
      <c r="I339" s="2">
        <v>0</v>
      </c>
      <c r="K339" s="2">
        <v>0</v>
      </c>
      <c r="L339" s="2">
        <v>0</v>
      </c>
      <c r="M339" s="2">
        <v>0</v>
      </c>
      <c r="N339" s="2">
        <v>0</v>
      </c>
      <c r="O339" s="2">
        <v>0</v>
      </c>
      <c r="P339" s="2">
        <v>0</v>
      </c>
      <c r="Q339" s="2">
        <v>0</v>
      </c>
      <c r="R339" s="2">
        <v>0</v>
      </c>
      <c r="S339" s="2"/>
      <c r="T339" s="2"/>
      <c r="U339" s="2"/>
      <c r="V339" s="2"/>
      <c r="AB339" s="7"/>
      <c r="AC339" s="7"/>
      <c r="AD339" s="7"/>
      <c r="AE339" s="7"/>
      <c r="AF339" s="7"/>
      <c r="AG339" s="7"/>
      <c r="AH339" s="7"/>
      <c r="AI339" s="7"/>
    </row>
    <row r="340" spans="1:35" x14ac:dyDescent="0.2">
      <c r="A340" s="5">
        <v>2021</v>
      </c>
      <c r="B340" s="2" t="s">
        <v>698</v>
      </c>
      <c r="C340" s="2" t="s">
        <v>708</v>
      </c>
      <c r="D340" s="2" t="s">
        <v>656</v>
      </c>
      <c r="E340" s="2">
        <v>0</v>
      </c>
      <c r="F340" s="2">
        <v>3852513</v>
      </c>
      <c r="G340" s="2">
        <v>0</v>
      </c>
      <c r="H340" s="2">
        <v>862578</v>
      </c>
      <c r="I340" s="2">
        <v>0</v>
      </c>
      <c r="K340" s="2">
        <v>0</v>
      </c>
      <c r="L340" s="2">
        <v>0</v>
      </c>
      <c r="M340" s="2">
        <v>0</v>
      </c>
      <c r="N340" s="2">
        <v>0</v>
      </c>
      <c r="O340" s="2">
        <v>0</v>
      </c>
      <c r="P340" s="2">
        <v>0</v>
      </c>
      <c r="Q340" s="2">
        <v>0</v>
      </c>
      <c r="R340" s="2">
        <v>0</v>
      </c>
      <c r="S340" s="2"/>
      <c r="T340" s="2"/>
      <c r="U340" s="2"/>
      <c r="V340" s="2"/>
      <c r="AB340" s="7"/>
      <c r="AC340" s="7"/>
      <c r="AD340" s="7"/>
      <c r="AE340" s="7"/>
      <c r="AF340" s="7"/>
      <c r="AG340" s="7"/>
      <c r="AH340" s="7"/>
      <c r="AI340" s="7"/>
    </row>
    <row r="341" spans="1:35" x14ac:dyDescent="0.2">
      <c r="A341" s="5">
        <v>2021</v>
      </c>
      <c r="B341" s="2" t="s">
        <v>699</v>
      </c>
      <c r="C341" s="2" t="s">
        <v>709</v>
      </c>
      <c r="D341" s="2" t="s">
        <v>656</v>
      </c>
      <c r="E341" s="2">
        <v>0</v>
      </c>
      <c r="G341" s="2">
        <v>0</v>
      </c>
      <c r="I341" s="2">
        <v>0</v>
      </c>
      <c r="K341" s="2">
        <v>0</v>
      </c>
      <c r="L341" s="2">
        <v>0</v>
      </c>
      <c r="M341" s="2">
        <v>0</v>
      </c>
      <c r="N341" s="2">
        <v>0</v>
      </c>
      <c r="O341" s="2">
        <v>0</v>
      </c>
      <c r="P341" s="2">
        <v>0</v>
      </c>
      <c r="Q341" s="2">
        <v>0</v>
      </c>
      <c r="R341" s="2">
        <v>0</v>
      </c>
      <c r="S341" s="2"/>
      <c r="T341" s="2"/>
      <c r="U341" s="2"/>
      <c r="V341" s="2"/>
      <c r="AB341" s="7"/>
      <c r="AC341" s="7"/>
      <c r="AD341" s="7"/>
      <c r="AE341" s="7"/>
      <c r="AF341" s="7"/>
      <c r="AG341" s="7"/>
      <c r="AH341" s="7"/>
      <c r="AI341" s="7"/>
    </row>
    <row r="342" spans="1:35" x14ac:dyDescent="0.2">
      <c r="A342" s="5">
        <v>2021</v>
      </c>
      <c r="B342" s="2" t="s">
        <v>699</v>
      </c>
      <c r="C342" s="2" t="s">
        <v>710</v>
      </c>
      <c r="D342" s="2" t="s">
        <v>656</v>
      </c>
      <c r="E342" s="2">
        <v>0</v>
      </c>
      <c r="G342" s="2">
        <v>0</v>
      </c>
      <c r="I342" s="2">
        <v>0</v>
      </c>
      <c r="K342" s="2">
        <v>0</v>
      </c>
      <c r="L342" s="2">
        <v>0</v>
      </c>
      <c r="M342" s="2">
        <v>0</v>
      </c>
      <c r="N342" s="2">
        <v>0</v>
      </c>
      <c r="O342" s="2">
        <v>0</v>
      </c>
      <c r="P342" s="2">
        <v>0</v>
      </c>
      <c r="Q342" s="2">
        <v>0</v>
      </c>
      <c r="R342" s="2">
        <v>0</v>
      </c>
      <c r="S342" s="2"/>
      <c r="T342" s="2"/>
      <c r="U342" s="2"/>
      <c r="V342" s="2"/>
      <c r="AB342" s="7"/>
      <c r="AC342" s="7"/>
      <c r="AD342" s="7"/>
      <c r="AE342" s="7"/>
      <c r="AF342" s="7"/>
      <c r="AG342" s="7"/>
      <c r="AH342" s="7"/>
      <c r="AI342" s="7"/>
    </row>
    <row r="343" spans="1:35" x14ac:dyDescent="0.2">
      <c r="A343" s="5">
        <v>2021</v>
      </c>
      <c r="B343" s="2" t="s">
        <v>699</v>
      </c>
      <c r="C343" s="2" t="s">
        <v>711</v>
      </c>
      <c r="D343" s="2" t="s">
        <v>656</v>
      </c>
      <c r="E343" s="2">
        <v>0</v>
      </c>
      <c r="G343" s="2">
        <v>0</v>
      </c>
      <c r="I343" s="2">
        <v>0</v>
      </c>
      <c r="K343" s="2">
        <v>0</v>
      </c>
      <c r="L343" s="2">
        <v>0</v>
      </c>
      <c r="M343" s="2">
        <v>0</v>
      </c>
      <c r="N343" s="2">
        <v>0</v>
      </c>
      <c r="O343" s="2">
        <v>0</v>
      </c>
      <c r="P343" s="2">
        <v>0</v>
      </c>
      <c r="Q343" s="2">
        <v>0</v>
      </c>
      <c r="R343" s="2">
        <v>0</v>
      </c>
      <c r="S343" s="2"/>
      <c r="T343" s="2"/>
      <c r="U343" s="2"/>
      <c r="V343" s="2"/>
      <c r="AB343" s="7"/>
      <c r="AC343" s="7"/>
      <c r="AD343" s="7"/>
      <c r="AE343" s="7"/>
      <c r="AF343" s="7"/>
      <c r="AG343" s="7"/>
      <c r="AH343" s="7"/>
      <c r="AI343" s="7"/>
    </row>
    <row r="344" spans="1:35" x14ac:dyDescent="0.2">
      <c r="A344" s="5">
        <v>2021</v>
      </c>
      <c r="B344" s="2" t="s">
        <v>699</v>
      </c>
      <c r="C344" s="2" t="s">
        <v>712</v>
      </c>
      <c r="D344" s="2" t="s">
        <v>656</v>
      </c>
      <c r="E344" s="2">
        <v>0</v>
      </c>
      <c r="G344" s="2">
        <v>0</v>
      </c>
      <c r="I344" s="2">
        <v>0</v>
      </c>
      <c r="K344" s="2">
        <v>0</v>
      </c>
      <c r="L344" s="2">
        <v>0</v>
      </c>
      <c r="M344" s="2">
        <v>0</v>
      </c>
      <c r="N344" s="2">
        <v>0</v>
      </c>
      <c r="O344" s="2">
        <v>0</v>
      </c>
      <c r="P344" s="2">
        <v>0</v>
      </c>
      <c r="Q344" s="2">
        <v>0</v>
      </c>
      <c r="R344" s="2">
        <v>0</v>
      </c>
      <c r="S344" s="2"/>
      <c r="T344" s="2"/>
      <c r="U344" s="2"/>
      <c r="V344" s="2"/>
      <c r="AB344" s="7"/>
      <c r="AC344" s="7"/>
      <c r="AD344" s="7"/>
      <c r="AE344" s="7"/>
      <c r="AF344" s="7"/>
      <c r="AG344" s="7"/>
      <c r="AH344" s="7"/>
      <c r="AI344" s="7"/>
    </row>
    <row r="345" spans="1:35" x14ac:dyDescent="0.2">
      <c r="A345" s="5">
        <v>2021</v>
      </c>
      <c r="B345" s="2" t="s">
        <v>699</v>
      </c>
      <c r="C345" s="2" t="s">
        <v>499</v>
      </c>
      <c r="D345" s="2" t="s">
        <v>656</v>
      </c>
      <c r="E345" s="2">
        <v>0</v>
      </c>
      <c r="G345" s="2">
        <v>0</v>
      </c>
      <c r="I345" s="2">
        <v>0</v>
      </c>
      <c r="K345" s="2">
        <v>0</v>
      </c>
      <c r="L345" s="2">
        <v>0</v>
      </c>
      <c r="M345" s="2">
        <v>0</v>
      </c>
      <c r="N345" s="2">
        <v>0</v>
      </c>
      <c r="O345" s="2">
        <v>0</v>
      </c>
      <c r="P345" s="2">
        <v>0</v>
      </c>
      <c r="Q345" s="2">
        <v>0</v>
      </c>
      <c r="R345" s="2">
        <v>0</v>
      </c>
      <c r="S345" s="2"/>
      <c r="T345" s="2"/>
      <c r="U345" s="2"/>
      <c r="V345" s="2"/>
      <c r="AB345" s="7"/>
      <c r="AC345" s="7"/>
      <c r="AD345" s="7"/>
      <c r="AE345" s="7"/>
      <c r="AF345" s="7"/>
      <c r="AG345" s="7"/>
      <c r="AH345" s="7"/>
      <c r="AI345" s="7"/>
    </row>
    <row r="346" spans="1:35" x14ac:dyDescent="0.2">
      <c r="A346" s="5">
        <v>2021</v>
      </c>
      <c r="B346" s="2" t="s">
        <v>699</v>
      </c>
      <c r="C346" s="2" t="s">
        <v>713</v>
      </c>
      <c r="D346" s="2" t="s">
        <v>656</v>
      </c>
      <c r="E346" s="2">
        <v>0</v>
      </c>
      <c r="G346" s="2">
        <v>0</v>
      </c>
      <c r="I346" s="2">
        <v>0</v>
      </c>
      <c r="K346" s="2">
        <v>0</v>
      </c>
      <c r="L346" s="2">
        <v>0</v>
      </c>
      <c r="M346" s="2">
        <v>0</v>
      </c>
      <c r="N346" s="2">
        <v>0</v>
      </c>
      <c r="O346" s="2">
        <v>0</v>
      </c>
      <c r="P346" s="2">
        <v>0</v>
      </c>
      <c r="Q346" s="2">
        <v>0</v>
      </c>
      <c r="R346" s="2">
        <v>0</v>
      </c>
      <c r="S346" s="2"/>
      <c r="T346" s="2"/>
      <c r="U346" s="2"/>
      <c r="V346" s="2"/>
      <c r="AB346" s="7"/>
      <c r="AC346" s="7"/>
      <c r="AD346" s="7"/>
      <c r="AE346" s="7"/>
      <c r="AF346" s="7"/>
      <c r="AG346" s="7"/>
      <c r="AH346" s="7"/>
      <c r="AI346" s="7"/>
    </row>
    <row r="347" spans="1:35" x14ac:dyDescent="0.2">
      <c r="A347" s="5">
        <v>2021</v>
      </c>
      <c r="B347" s="2" t="s">
        <v>698</v>
      </c>
      <c r="C347" s="2" t="s">
        <v>714</v>
      </c>
      <c r="D347" s="2" t="s">
        <v>656</v>
      </c>
      <c r="E347" s="2">
        <v>0</v>
      </c>
      <c r="F347" s="2">
        <v>2131091</v>
      </c>
      <c r="G347" s="2">
        <v>0</v>
      </c>
      <c r="H347" s="2">
        <v>862578</v>
      </c>
      <c r="I347" s="2">
        <v>0</v>
      </c>
      <c r="K347" s="2">
        <v>0</v>
      </c>
      <c r="L347" s="2">
        <v>0</v>
      </c>
      <c r="M347" s="2">
        <v>0</v>
      </c>
      <c r="N347" s="2">
        <v>0</v>
      </c>
      <c r="O347" s="2">
        <v>0</v>
      </c>
      <c r="P347" s="2">
        <v>0</v>
      </c>
      <c r="Q347" s="2">
        <v>0</v>
      </c>
      <c r="R347" s="2">
        <v>0</v>
      </c>
      <c r="S347" s="2"/>
      <c r="T347" s="2"/>
      <c r="U347" s="2"/>
      <c r="V347" s="2"/>
      <c r="AB347" s="7"/>
      <c r="AC347" s="7"/>
      <c r="AD347" s="7"/>
      <c r="AE347" s="7"/>
      <c r="AF347" s="7"/>
      <c r="AG347" s="7"/>
      <c r="AH347" s="7"/>
      <c r="AI347" s="7"/>
    </row>
    <row r="348" spans="1:35" x14ac:dyDescent="0.2">
      <c r="A348" s="5">
        <v>2021</v>
      </c>
      <c r="B348" s="2" t="s">
        <v>698</v>
      </c>
      <c r="C348" s="2" t="s">
        <v>715</v>
      </c>
      <c r="D348" s="2" t="s">
        <v>656</v>
      </c>
      <c r="E348" s="2">
        <v>0</v>
      </c>
      <c r="F348" s="2">
        <v>1000232</v>
      </c>
      <c r="G348" s="2">
        <v>0</v>
      </c>
      <c r="H348" s="2">
        <v>862578</v>
      </c>
      <c r="I348" s="2">
        <v>0</v>
      </c>
      <c r="K348" s="2">
        <v>0</v>
      </c>
      <c r="L348" s="2">
        <v>0</v>
      </c>
      <c r="M348" s="2">
        <v>0</v>
      </c>
      <c r="N348" s="2">
        <v>0</v>
      </c>
      <c r="O348" s="2">
        <v>0</v>
      </c>
      <c r="P348" s="2">
        <v>0</v>
      </c>
      <c r="Q348" s="2">
        <v>0</v>
      </c>
      <c r="R348" s="2">
        <v>0</v>
      </c>
      <c r="S348" s="2"/>
      <c r="T348" s="2"/>
      <c r="U348" s="2"/>
      <c r="V348" s="2"/>
      <c r="AB348" s="7"/>
      <c r="AC348" s="7"/>
      <c r="AD348" s="7"/>
      <c r="AE348" s="7"/>
      <c r="AF348" s="7"/>
      <c r="AG348" s="7"/>
      <c r="AH348" s="7"/>
      <c r="AI348" s="7"/>
    </row>
    <row r="349" spans="1:35" x14ac:dyDescent="0.2">
      <c r="A349" s="5">
        <v>2021</v>
      </c>
      <c r="B349" s="2" t="s">
        <v>699</v>
      </c>
      <c r="C349" s="2" t="s">
        <v>716</v>
      </c>
      <c r="D349" s="2" t="s">
        <v>656</v>
      </c>
      <c r="E349" s="2">
        <v>0</v>
      </c>
      <c r="G349" s="2">
        <v>0</v>
      </c>
      <c r="I349" s="2">
        <v>0</v>
      </c>
      <c r="K349" s="2">
        <v>0</v>
      </c>
      <c r="L349" s="2">
        <v>0</v>
      </c>
      <c r="M349" s="2">
        <v>0</v>
      </c>
      <c r="N349" s="2">
        <v>0</v>
      </c>
      <c r="O349" s="2">
        <v>0</v>
      </c>
      <c r="P349" s="2">
        <v>0</v>
      </c>
      <c r="Q349" s="2">
        <v>0</v>
      </c>
      <c r="R349" s="2">
        <v>0</v>
      </c>
      <c r="S349" s="2"/>
      <c r="T349" s="2"/>
      <c r="U349" s="2"/>
      <c r="V349" s="2"/>
      <c r="AB349" s="7"/>
      <c r="AC349" s="7"/>
      <c r="AD349" s="7"/>
      <c r="AE349" s="7"/>
      <c r="AF349" s="7"/>
      <c r="AG349" s="7"/>
      <c r="AH349" s="7"/>
      <c r="AI349" s="7"/>
    </row>
    <row r="350" spans="1:35" x14ac:dyDescent="0.2">
      <c r="A350" s="5">
        <v>2021</v>
      </c>
      <c r="B350" s="2" t="s">
        <v>699</v>
      </c>
      <c r="C350" s="2" t="s">
        <v>717</v>
      </c>
      <c r="D350" s="2" t="s">
        <v>656</v>
      </c>
      <c r="E350" s="2">
        <v>0</v>
      </c>
      <c r="G350" s="2">
        <v>0</v>
      </c>
      <c r="I350" s="2">
        <v>0</v>
      </c>
      <c r="K350" s="2">
        <v>0</v>
      </c>
      <c r="L350" s="2">
        <v>0</v>
      </c>
      <c r="M350" s="2">
        <v>0</v>
      </c>
      <c r="N350" s="2">
        <v>0</v>
      </c>
      <c r="O350" s="2">
        <v>0</v>
      </c>
      <c r="P350" s="2">
        <v>0</v>
      </c>
      <c r="Q350" s="2">
        <v>0</v>
      </c>
      <c r="R350" s="2">
        <v>0</v>
      </c>
      <c r="S350" s="2"/>
      <c r="T350" s="2"/>
      <c r="U350" s="2"/>
      <c r="V350" s="2"/>
      <c r="AB350" s="7"/>
      <c r="AC350" s="7"/>
      <c r="AD350" s="7"/>
      <c r="AE350" s="7"/>
      <c r="AF350" s="7"/>
      <c r="AG350" s="7"/>
      <c r="AH350" s="7"/>
      <c r="AI350" s="7"/>
    </row>
    <row r="351" spans="1:35" x14ac:dyDescent="0.2">
      <c r="A351" s="5">
        <v>2021</v>
      </c>
      <c r="B351" s="2" t="s">
        <v>698</v>
      </c>
      <c r="C351" s="2" t="s">
        <v>718</v>
      </c>
      <c r="D351" s="2" t="s">
        <v>656</v>
      </c>
      <c r="E351" s="2">
        <v>0</v>
      </c>
      <c r="F351" s="2">
        <v>5149578</v>
      </c>
      <c r="G351" s="2">
        <v>0</v>
      </c>
      <c r="H351" s="2">
        <v>862578</v>
      </c>
      <c r="I351" s="2">
        <v>0</v>
      </c>
      <c r="K351" s="2">
        <v>0</v>
      </c>
      <c r="L351" s="2">
        <v>0</v>
      </c>
      <c r="M351" s="2">
        <v>0</v>
      </c>
      <c r="N351" s="2">
        <v>0</v>
      </c>
      <c r="O351" s="2">
        <v>0</v>
      </c>
      <c r="P351" s="2">
        <v>0</v>
      </c>
      <c r="Q351" s="2">
        <v>0</v>
      </c>
      <c r="R351" s="2">
        <v>0</v>
      </c>
      <c r="S351" s="2"/>
      <c r="T351" s="2"/>
      <c r="U351" s="2"/>
      <c r="V351" s="2"/>
      <c r="AB351" s="7"/>
      <c r="AC351" s="7"/>
      <c r="AD351" s="7"/>
      <c r="AE351" s="7"/>
      <c r="AF351" s="7"/>
      <c r="AG351" s="7"/>
      <c r="AH351" s="7"/>
      <c r="AI351" s="7"/>
    </row>
    <row r="352" spans="1:35" x14ac:dyDescent="0.2">
      <c r="A352" s="5">
        <v>2021</v>
      </c>
      <c r="B352" s="2" t="s">
        <v>699</v>
      </c>
      <c r="C352" s="2" t="s">
        <v>719</v>
      </c>
      <c r="D352" s="2" t="s">
        <v>656</v>
      </c>
      <c r="E352" s="2">
        <v>0</v>
      </c>
      <c r="G352" s="2">
        <v>0</v>
      </c>
      <c r="I352" s="2">
        <v>0</v>
      </c>
      <c r="K352" s="2">
        <v>0</v>
      </c>
      <c r="L352" s="2">
        <v>0</v>
      </c>
      <c r="M352" s="2">
        <v>0</v>
      </c>
      <c r="N352" s="2">
        <v>0</v>
      </c>
      <c r="O352" s="2">
        <v>0</v>
      </c>
      <c r="P352" s="2">
        <v>0</v>
      </c>
      <c r="Q352" s="2">
        <v>0</v>
      </c>
      <c r="R352" s="2">
        <v>0</v>
      </c>
      <c r="S352" s="2"/>
      <c r="T352" s="2"/>
      <c r="U352" s="2"/>
      <c r="V352" s="2"/>
      <c r="AB352" s="7"/>
      <c r="AC352" s="7"/>
      <c r="AD352" s="7"/>
      <c r="AE352" s="7"/>
      <c r="AF352" s="7"/>
      <c r="AG352" s="7"/>
      <c r="AH352" s="7"/>
      <c r="AI352" s="7"/>
    </row>
    <row r="353" spans="1:35" x14ac:dyDescent="0.2">
      <c r="A353" s="5">
        <v>2021</v>
      </c>
      <c r="B353" s="2" t="s">
        <v>699</v>
      </c>
      <c r="C353" s="2" t="s">
        <v>720</v>
      </c>
      <c r="D353" s="2" t="s">
        <v>656</v>
      </c>
      <c r="E353" s="2">
        <v>0</v>
      </c>
      <c r="G353" s="2">
        <v>0</v>
      </c>
      <c r="I353" s="2">
        <v>0</v>
      </c>
      <c r="K353" s="2">
        <v>0</v>
      </c>
      <c r="L353" s="2">
        <v>0</v>
      </c>
      <c r="M353" s="2">
        <v>0</v>
      </c>
      <c r="N353" s="2">
        <v>0</v>
      </c>
      <c r="O353" s="2">
        <v>0</v>
      </c>
      <c r="P353" s="2">
        <v>0</v>
      </c>
      <c r="Q353" s="2">
        <v>0</v>
      </c>
      <c r="R353" s="2">
        <v>0</v>
      </c>
      <c r="S353" s="2"/>
      <c r="T353" s="2"/>
      <c r="U353" s="2"/>
      <c r="V353" s="2"/>
      <c r="AB353" s="7"/>
      <c r="AC353" s="7"/>
      <c r="AD353" s="7"/>
      <c r="AE353" s="7"/>
      <c r="AF353" s="7"/>
      <c r="AG353" s="7"/>
      <c r="AH353" s="7"/>
      <c r="AI353" s="7"/>
    </row>
    <row r="354" spans="1:35" x14ac:dyDescent="0.2">
      <c r="A354" s="5">
        <v>2021</v>
      </c>
      <c r="B354" s="2" t="s">
        <v>698</v>
      </c>
      <c r="C354" s="2" t="s">
        <v>700</v>
      </c>
      <c r="D354" s="2" t="s">
        <v>654</v>
      </c>
      <c r="E354" s="2">
        <v>0</v>
      </c>
      <c r="G354" s="2">
        <v>0</v>
      </c>
      <c r="H354" s="2">
        <v>392223</v>
      </c>
      <c r="I354" s="2">
        <v>0</v>
      </c>
      <c r="K354" s="2">
        <v>0</v>
      </c>
      <c r="L354" s="2">
        <v>0</v>
      </c>
      <c r="M354" s="2">
        <v>0</v>
      </c>
      <c r="N354" s="2">
        <v>0</v>
      </c>
      <c r="O354" s="2">
        <v>0</v>
      </c>
      <c r="P354" s="2">
        <v>0</v>
      </c>
      <c r="Q354" s="2">
        <v>0</v>
      </c>
      <c r="R354" s="2">
        <v>0</v>
      </c>
      <c r="S354" s="2"/>
      <c r="T354" s="2"/>
      <c r="U354" s="2"/>
      <c r="V354" s="2"/>
      <c r="W354" s="7">
        <v>6751</v>
      </c>
      <c r="X354" s="7">
        <v>2.59</v>
      </c>
      <c r="Y354" s="7">
        <v>72.400000000000006</v>
      </c>
      <c r="AB354" s="7"/>
      <c r="AC354" s="7"/>
      <c r="AD354" s="7"/>
      <c r="AE354" s="7"/>
      <c r="AF354" s="7"/>
      <c r="AG354" s="7"/>
      <c r="AH354" s="7"/>
      <c r="AI354" s="7"/>
    </row>
    <row r="355" spans="1:35" x14ac:dyDescent="0.2">
      <c r="A355" s="5">
        <v>2021</v>
      </c>
      <c r="B355" s="2" t="s">
        <v>699</v>
      </c>
      <c r="C355" s="2" t="s">
        <v>701</v>
      </c>
      <c r="D355" s="2" t="s">
        <v>654</v>
      </c>
      <c r="E355" s="2">
        <v>0</v>
      </c>
      <c r="G355" s="2">
        <v>0</v>
      </c>
      <c r="H355" s="2">
        <v>782527</v>
      </c>
      <c r="I355" s="2">
        <v>0</v>
      </c>
      <c r="K355" s="2">
        <v>0</v>
      </c>
      <c r="L355" s="2">
        <v>0</v>
      </c>
      <c r="M355" s="2">
        <v>0</v>
      </c>
      <c r="N355" s="2">
        <v>0</v>
      </c>
      <c r="O355" s="2">
        <v>0</v>
      </c>
      <c r="P355" s="2">
        <v>0</v>
      </c>
      <c r="Q355" s="2">
        <v>0</v>
      </c>
      <c r="R355" s="2">
        <v>0</v>
      </c>
      <c r="S355" s="2"/>
      <c r="T355" s="2"/>
      <c r="U355" s="2"/>
      <c r="V355" s="2"/>
      <c r="W355" s="7">
        <v>7431</v>
      </c>
      <c r="X355" s="7">
        <v>5.35</v>
      </c>
      <c r="Y355" s="7">
        <v>70.81</v>
      </c>
      <c r="AB355" s="7"/>
      <c r="AC355" s="7"/>
      <c r="AD355" s="7"/>
      <c r="AE355" s="7"/>
      <c r="AF355" s="7"/>
      <c r="AG355" s="7"/>
      <c r="AH355" s="7"/>
      <c r="AI355" s="7"/>
    </row>
    <row r="356" spans="1:35" x14ac:dyDescent="0.2">
      <c r="A356" s="5">
        <v>2021</v>
      </c>
      <c r="B356" s="2" t="s">
        <v>698</v>
      </c>
      <c r="C356" s="2" t="s">
        <v>702</v>
      </c>
      <c r="D356" s="2" t="s">
        <v>654</v>
      </c>
      <c r="E356" s="2">
        <v>0</v>
      </c>
      <c r="G356" s="2">
        <v>0</v>
      </c>
      <c r="H356" s="2">
        <v>782527</v>
      </c>
      <c r="I356" s="2">
        <v>0</v>
      </c>
      <c r="K356" s="2">
        <v>0</v>
      </c>
      <c r="L356" s="2">
        <v>0</v>
      </c>
      <c r="M356" s="2">
        <v>0</v>
      </c>
      <c r="N356" s="2">
        <v>0</v>
      </c>
      <c r="O356" s="2">
        <v>0</v>
      </c>
      <c r="P356" s="2">
        <v>0</v>
      </c>
      <c r="Q356" s="2">
        <v>0</v>
      </c>
      <c r="R356" s="2">
        <v>0</v>
      </c>
      <c r="S356" s="2"/>
      <c r="T356" s="2"/>
      <c r="U356" s="2"/>
      <c r="V356" s="2"/>
      <c r="W356" s="7">
        <v>9027</v>
      </c>
      <c r="X356" s="7">
        <v>2.61</v>
      </c>
      <c r="Y356" s="7">
        <v>77.569999999999993</v>
      </c>
      <c r="AB356" s="7"/>
      <c r="AC356" s="7"/>
      <c r="AD356" s="7"/>
      <c r="AE356" s="7"/>
      <c r="AF356" s="7"/>
      <c r="AG356" s="7"/>
      <c r="AH356" s="7"/>
      <c r="AI356" s="7"/>
    </row>
    <row r="357" spans="1:35" x14ac:dyDescent="0.2">
      <c r="A357" s="5">
        <v>2021</v>
      </c>
      <c r="B357" s="2" t="s">
        <v>698</v>
      </c>
      <c r="C357" s="2" t="s">
        <v>703</v>
      </c>
      <c r="D357" s="2" t="s">
        <v>654</v>
      </c>
      <c r="E357" s="2">
        <v>0</v>
      </c>
      <c r="G357" s="2">
        <v>0</v>
      </c>
      <c r="H357" s="2">
        <v>782527</v>
      </c>
      <c r="I357" s="2">
        <v>0</v>
      </c>
      <c r="K357" s="2">
        <v>0</v>
      </c>
      <c r="L357" s="2">
        <v>0</v>
      </c>
      <c r="M357" s="2">
        <v>0</v>
      </c>
      <c r="N357" s="2">
        <v>0</v>
      </c>
      <c r="O357" s="2">
        <v>0</v>
      </c>
      <c r="P357" s="2">
        <v>0</v>
      </c>
      <c r="Q357" s="2">
        <v>0</v>
      </c>
      <c r="R357" s="2">
        <v>0</v>
      </c>
      <c r="S357" s="2"/>
      <c r="T357" s="2"/>
      <c r="U357" s="2"/>
      <c r="V357" s="2"/>
      <c r="W357" s="7">
        <v>7578</v>
      </c>
      <c r="X357" s="7">
        <v>3.81</v>
      </c>
      <c r="Y357" s="7">
        <v>71.8</v>
      </c>
      <c r="AB357" s="7"/>
      <c r="AC357" s="7"/>
      <c r="AD357" s="7"/>
      <c r="AE357" s="7"/>
      <c r="AF357" s="7"/>
      <c r="AG357" s="7"/>
      <c r="AH357" s="7"/>
      <c r="AI357" s="7"/>
    </row>
    <row r="358" spans="1:35" x14ac:dyDescent="0.2">
      <c r="A358" s="5">
        <v>2021</v>
      </c>
      <c r="B358" s="2" t="s">
        <v>699</v>
      </c>
      <c r="C358" s="2" t="s">
        <v>704</v>
      </c>
      <c r="D358" s="2" t="s">
        <v>654</v>
      </c>
      <c r="E358" s="2">
        <v>0</v>
      </c>
      <c r="G358" s="2">
        <v>0</v>
      </c>
      <c r="H358" s="2">
        <v>782527</v>
      </c>
      <c r="I358" s="2">
        <v>0</v>
      </c>
      <c r="K358" s="2">
        <v>0</v>
      </c>
      <c r="L358" s="2">
        <v>0</v>
      </c>
      <c r="M358" s="2">
        <v>0</v>
      </c>
      <c r="N358" s="2">
        <v>0</v>
      </c>
      <c r="O358" s="2">
        <v>0</v>
      </c>
      <c r="P358" s="2">
        <v>0</v>
      </c>
      <c r="Q358" s="2">
        <v>0</v>
      </c>
      <c r="R358" s="2">
        <v>0</v>
      </c>
      <c r="S358" s="2"/>
      <c r="T358" s="2"/>
      <c r="U358" s="2"/>
      <c r="V358" s="2"/>
      <c r="W358" s="7">
        <v>7476</v>
      </c>
      <c r="X358" s="7">
        <v>3.99</v>
      </c>
      <c r="Y358" s="7">
        <v>73.760000000000005</v>
      </c>
      <c r="AB358" s="7"/>
      <c r="AC358" s="7"/>
      <c r="AD358" s="7"/>
      <c r="AE358" s="7"/>
      <c r="AF358" s="7"/>
      <c r="AG358" s="7"/>
      <c r="AH358" s="7"/>
      <c r="AI358" s="7"/>
    </row>
    <row r="359" spans="1:35" x14ac:dyDescent="0.2">
      <c r="A359" s="5">
        <v>2021</v>
      </c>
      <c r="B359" s="2" t="s">
        <v>698</v>
      </c>
      <c r="C359" s="2" t="s">
        <v>705</v>
      </c>
      <c r="D359" s="2" t="s">
        <v>654</v>
      </c>
      <c r="E359" s="2">
        <v>0</v>
      </c>
      <c r="G359" s="2">
        <v>0</v>
      </c>
      <c r="H359" s="2">
        <v>782527</v>
      </c>
      <c r="I359" s="2">
        <v>0</v>
      </c>
      <c r="K359" s="2">
        <v>0</v>
      </c>
      <c r="L359" s="2">
        <v>0</v>
      </c>
      <c r="M359" s="2">
        <v>0</v>
      </c>
      <c r="N359" s="2">
        <v>0</v>
      </c>
      <c r="O359" s="2">
        <v>0</v>
      </c>
      <c r="P359" s="2">
        <v>0</v>
      </c>
      <c r="Q359" s="2">
        <v>0</v>
      </c>
      <c r="R359" s="2">
        <v>0</v>
      </c>
      <c r="S359" s="2"/>
      <c r="T359" s="2"/>
      <c r="U359" s="2"/>
      <c r="V359" s="2"/>
      <c r="W359" s="7">
        <v>7257</v>
      </c>
      <c r="X359" s="7">
        <v>4.9400000000000004</v>
      </c>
      <c r="Y359" s="7">
        <v>68.239999999999995</v>
      </c>
      <c r="AB359" s="7"/>
      <c r="AC359" s="7"/>
      <c r="AD359" s="7"/>
      <c r="AE359" s="7"/>
      <c r="AF359" s="7"/>
      <c r="AG359" s="7"/>
      <c r="AH359" s="7"/>
      <c r="AI359" s="7"/>
    </row>
    <row r="360" spans="1:35" x14ac:dyDescent="0.2">
      <c r="A360" s="5">
        <v>2021</v>
      </c>
      <c r="B360" s="2" t="s">
        <v>698</v>
      </c>
      <c r="C360" s="2" t="s">
        <v>706</v>
      </c>
      <c r="D360" s="2" t="s">
        <v>654</v>
      </c>
      <c r="E360" s="2">
        <v>0</v>
      </c>
      <c r="G360" s="2">
        <v>0</v>
      </c>
      <c r="H360" s="2">
        <v>782527</v>
      </c>
      <c r="I360" s="2">
        <v>0</v>
      </c>
      <c r="K360" s="2">
        <v>0</v>
      </c>
      <c r="L360" s="2">
        <v>0</v>
      </c>
      <c r="M360" s="2">
        <v>0</v>
      </c>
      <c r="N360" s="2">
        <v>0</v>
      </c>
      <c r="O360" s="2">
        <v>0</v>
      </c>
      <c r="P360" s="2">
        <v>0</v>
      </c>
      <c r="Q360" s="2">
        <v>0</v>
      </c>
      <c r="R360" s="2">
        <v>0</v>
      </c>
      <c r="S360" s="2"/>
      <c r="T360" s="2"/>
      <c r="U360" s="2"/>
      <c r="V360" s="2"/>
      <c r="W360" s="7">
        <v>7133</v>
      </c>
      <c r="X360" s="7">
        <v>3.7</v>
      </c>
      <c r="Y360" s="7">
        <v>77.599999999999994</v>
      </c>
      <c r="AB360" s="7"/>
      <c r="AC360" s="7"/>
      <c r="AD360" s="7"/>
      <c r="AE360" s="7"/>
      <c r="AF360" s="7"/>
      <c r="AG360" s="7"/>
      <c r="AH360" s="7"/>
      <c r="AI360" s="7"/>
    </row>
    <row r="361" spans="1:35" x14ac:dyDescent="0.2">
      <c r="A361" s="5">
        <v>2021</v>
      </c>
      <c r="B361" s="2" t="s">
        <v>698</v>
      </c>
      <c r="C361" s="2" t="s">
        <v>707</v>
      </c>
      <c r="D361" s="2" t="s">
        <v>654</v>
      </c>
      <c r="E361" s="2">
        <v>0</v>
      </c>
      <c r="F361" s="2">
        <v>6200604</v>
      </c>
      <c r="G361" s="2">
        <v>0</v>
      </c>
      <c r="H361" s="2">
        <v>392223</v>
      </c>
      <c r="I361" s="2">
        <v>0</v>
      </c>
      <c r="K361" s="2">
        <v>0</v>
      </c>
      <c r="L361" s="2">
        <v>0</v>
      </c>
      <c r="M361" s="2">
        <v>0</v>
      </c>
      <c r="N361" s="2">
        <v>0</v>
      </c>
      <c r="O361" s="2">
        <v>0</v>
      </c>
      <c r="P361" s="2">
        <v>0</v>
      </c>
      <c r="Q361" s="2">
        <v>0</v>
      </c>
      <c r="R361" s="2">
        <v>0</v>
      </c>
      <c r="S361" s="2"/>
      <c r="T361" s="2"/>
      <c r="U361" s="2"/>
      <c r="V361" s="2"/>
      <c r="W361" s="7">
        <v>8819</v>
      </c>
      <c r="X361" s="7">
        <v>2.99</v>
      </c>
      <c r="Y361" s="7">
        <v>72.489999999999995</v>
      </c>
      <c r="AB361" s="7"/>
      <c r="AC361" s="7"/>
      <c r="AD361" s="7"/>
      <c r="AE361" s="7"/>
      <c r="AF361" s="7"/>
      <c r="AG361" s="7"/>
      <c r="AH361" s="7"/>
      <c r="AI361" s="7"/>
    </row>
    <row r="362" spans="1:35" x14ac:dyDescent="0.2">
      <c r="A362" s="5">
        <v>2021</v>
      </c>
      <c r="B362" s="2" t="s">
        <v>698</v>
      </c>
      <c r="C362" s="2" t="s">
        <v>708</v>
      </c>
      <c r="D362" s="2" t="s">
        <v>654</v>
      </c>
      <c r="E362" s="2">
        <v>0</v>
      </c>
      <c r="G362" s="2">
        <v>0</v>
      </c>
      <c r="H362" s="2">
        <v>782527</v>
      </c>
      <c r="I362" s="2">
        <v>0</v>
      </c>
      <c r="K362" s="2">
        <v>0</v>
      </c>
      <c r="L362" s="2">
        <v>0</v>
      </c>
      <c r="M362" s="2">
        <v>0</v>
      </c>
      <c r="N362" s="2">
        <v>0</v>
      </c>
      <c r="O362" s="2">
        <v>0</v>
      </c>
      <c r="P362" s="2">
        <v>0</v>
      </c>
      <c r="Q362" s="2">
        <v>0</v>
      </c>
      <c r="R362" s="2">
        <v>0</v>
      </c>
      <c r="S362" s="2"/>
      <c r="T362" s="2"/>
      <c r="U362" s="2"/>
      <c r="V362" s="2"/>
      <c r="W362" s="7">
        <v>8021</v>
      </c>
      <c r="X362" s="7">
        <v>4.54</v>
      </c>
      <c r="Y362" s="7">
        <v>73.92</v>
      </c>
      <c r="AB362" s="7"/>
      <c r="AC362" s="7"/>
      <c r="AD362" s="7"/>
      <c r="AE362" s="7"/>
      <c r="AF362" s="7"/>
      <c r="AG362" s="7"/>
      <c r="AH362" s="7"/>
      <c r="AI362" s="7"/>
    </row>
    <row r="363" spans="1:35" x14ac:dyDescent="0.2">
      <c r="A363" s="5">
        <v>2021</v>
      </c>
      <c r="B363" s="2" t="s">
        <v>699</v>
      </c>
      <c r="C363" s="2" t="s">
        <v>709</v>
      </c>
      <c r="D363" s="2" t="s">
        <v>654</v>
      </c>
      <c r="E363" s="2">
        <v>0</v>
      </c>
      <c r="G363" s="2">
        <v>0</v>
      </c>
      <c r="H363" s="2">
        <v>392223</v>
      </c>
      <c r="I363" s="2">
        <v>0</v>
      </c>
      <c r="K363" s="2">
        <v>0</v>
      </c>
      <c r="L363" s="2">
        <v>0</v>
      </c>
      <c r="M363" s="2">
        <v>0</v>
      </c>
      <c r="N363" s="2">
        <v>0</v>
      </c>
      <c r="O363" s="2">
        <v>0</v>
      </c>
      <c r="P363" s="2">
        <v>0</v>
      </c>
      <c r="Q363" s="2">
        <v>0</v>
      </c>
      <c r="R363" s="2">
        <v>0</v>
      </c>
      <c r="S363" s="2"/>
      <c r="T363" s="2"/>
      <c r="U363" s="2"/>
      <c r="V363" s="2"/>
      <c r="W363" s="7">
        <v>7307</v>
      </c>
      <c r="X363" s="7">
        <v>1.74</v>
      </c>
      <c r="Y363" s="7">
        <v>74.14</v>
      </c>
      <c r="AB363" s="7"/>
      <c r="AC363" s="7"/>
      <c r="AD363" s="7"/>
      <c r="AE363" s="7"/>
      <c r="AF363" s="7"/>
      <c r="AG363" s="7"/>
      <c r="AH363" s="7"/>
      <c r="AI363" s="7"/>
    </row>
    <row r="364" spans="1:35" x14ac:dyDescent="0.2">
      <c r="A364" s="5">
        <v>2021</v>
      </c>
      <c r="B364" s="2" t="s">
        <v>699</v>
      </c>
      <c r="C364" s="2" t="s">
        <v>710</v>
      </c>
      <c r="D364" s="2" t="s">
        <v>654</v>
      </c>
      <c r="E364" s="2">
        <v>0</v>
      </c>
      <c r="F364" s="2">
        <v>763856</v>
      </c>
      <c r="G364" s="2">
        <v>0</v>
      </c>
      <c r="H364" s="2">
        <v>392223</v>
      </c>
      <c r="I364" s="2">
        <v>0</v>
      </c>
      <c r="K364" s="2">
        <v>0</v>
      </c>
      <c r="L364" s="2">
        <v>0</v>
      </c>
      <c r="M364" s="2">
        <v>0</v>
      </c>
      <c r="N364" s="2">
        <v>0</v>
      </c>
      <c r="O364" s="2">
        <v>0</v>
      </c>
      <c r="P364" s="2">
        <v>0</v>
      </c>
      <c r="Q364" s="2">
        <v>0</v>
      </c>
      <c r="R364" s="2">
        <v>0</v>
      </c>
      <c r="S364" s="2"/>
      <c r="T364" s="2"/>
      <c r="U364" s="2"/>
      <c r="V364" s="2"/>
      <c r="W364" s="7">
        <v>9354</v>
      </c>
      <c r="X364" s="7">
        <v>3.35</v>
      </c>
      <c r="Y364" s="7">
        <v>72.39</v>
      </c>
      <c r="AB364" s="7"/>
      <c r="AC364" s="7"/>
      <c r="AD364" s="7"/>
      <c r="AE364" s="7"/>
      <c r="AF364" s="7"/>
      <c r="AG364" s="7"/>
      <c r="AH364" s="7"/>
      <c r="AI364" s="7"/>
    </row>
    <row r="365" spans="1:35" x14ac:dyDescent="0.2">
      <c r="A365" s="5">
        <v>2021</v>
      </c>
      <c r="B365" s="2" t="s">
        <v>699</v>
      </c>
      <c r="C365" s="2" t="s">
        <v>711</v>
      </c>
      <c r="D365" s="2" t="s">
        <v>654</v>
      </c>
      <c r="E365" s="2">
        <v>0</v>
      </c>
      <c r="G365" s="2">
        <v>0</v>
      </c>
      <c r="H365" s="2">
        <v>392223</v>
      </c>
      <c r="I365" s="2">
        <v>0</v>
      </c>
      <c r="K365" s="2">
        <v>0</v>
      </c>
      <c r="L365" s="2">
        <v>0</v>
      </c>
      <c r="M365" s="2">
        <v>0</v>
      </c>
      <c r="N365" s="2">
        <v>0</v>
      </c>
      <c r="O365" s="2">
        <v>0</v>
      </c>
      <c r="P365" s="2">
        <v>0</v>
      </c>
      <c r="Q365" s="2">
        <v>0</v>
      </c>
      <c r="R365" s="2">
        <v>0</v>
      </c>
      <c r="S365" s="2"/>
      <c r="T365" s="2"/>
      <c r="U365" s="2"/>
      <c r="V365" s="2"/>
      <c r="W365" s="7">
        <v>6839</v>
      </c>
      <c r="X365" s="7">
        <v>2.57</v>
      </c>
      <c r="Y365" s="7">
        <v>78.59</v>
      </c>
      <c r="AB365" s="7"/>
      <c r="AC365" s="7"/>
      <c r="AD365" s="7"/>
      <c r="AE365" s="7"/>
      <c r="AF365" s="7"/>
      <c r="AG365" s="7"/>
      <c r="AH365" s="7"/>
      <c r="AI365" s="7"/>
    </row>
    <row r="366" spans="1:35" x14ac:dyDescent="0.2">
      <c r="A366" s="5">
        <v>2021</v>
      </c>
      <c r="B366" s="2" t="s">
        <v>699</v>
      </c>
      <c r="C366" s="2" t="s">
        <v>712</v>
      </c>
      <c r="D366" s="2" t="s">
        <v>654</v>
      </c>
      <c r="E366" s="2">
        <v>0</v>
      </c>
      <c r="F366" s="2">
        <v>500048</v>
      </c>
      <c r="G366" s="2">
        <v>0</v>
      </c>
      <c r="H366" s="2">
        <v>782527</v>
      </c>
      <c r="I366" s="2">
        <v>0</v>
      </c>
      <c r="K366" s="2">
        <v>0</v>
      </c>
      <c r="L366" s="2">
        <v>0</v>
      </c>
      <c r="M366" s="2">
        <v>0</v>
      </c>
      <c r="N366" s="2">
        <v>0</v>
      </c>
      <c r="O366" s="2">
        <v>0</v>
      </c>
      <c r="P366" s="2">
        <v>0</v>
      </c>
      <c r="Q366" s="2">
        <v>0</v>
      </c>
      <c r="R366" s="2">
        <v>0</v>
      </c>
      <c r="S366" s="2"/>
      <c r="T366" s="2"/>
      <c r="U366" s="2"/>
      <c r="V366" s="2"/>
      <c r="W366" s="7">
        <v>6324</v>
      </c>
      <c r="X366" s="7">
        <v>3.88</v>
      </c>
      <c r="Y366" s="7">
        <v>78.41</v>
      </c>
      <c r="AB366" s="7"/>
      <c r="AC366" s="7"/>
      <c r="AD366" s="7"/>
      <c r="AE366" s="7"/>
      <c r="AF366" s="7"/>
      <c r="AG366" s="7"/>
      <c r="AH366" s="7"/>
      <c r="AI366" s="7"/>
    </row>
    <row r="367" spans="1:35" x14ac:dyDescent="0.2">
      <c r="A367" s="5">
        <v>2021</v>
      </c>
      <c r="B367" s="2" t="s">
        <v>699</v>
      </c>
      <c r="C367" s="2" t="s">
        <v>499</v>
      </c>
      <c r="D367" s="2" t="s">
        <v>654</v>
      </c>
      <c r="E367" s="2">
        <v>0</v>
      </c>
      <c r="F367" s="2">
        <v>3187661</v>
      </c>
      <c r="G367" s="2">
        <v>0</v>
      </c>
      <c r="H367" s="2">
        <v>734117</v>
      </c>
      <c r="I367" s="2">
        <v>0</v>
      </c>
      <c r="K367" s="2">
        <v>0</v>
      </c>
      <c r="L367" s="2">
        <v>0</v>
      </c>
      <c r="M367" s="2">
        <v>0</v>
      </c>
      <c r="N367" s="2">
        <v>0</v>
      </c>
      <c r="O367" s="2">
        <v>0</v>
      </c>
      <c r="P367" s="2">
        <v>0</v>
      </c>
      <c r="Q367" s="2">
        <v>0</v>
      </c>
      <c r="R367" s="2">
        <v>0</v>
      </c>
      <c r="S367" s="2"/>
      <c r="T367" s="2"/>
      <c r="U367" s="2"/>
      <c r="V367" s="2"/>
      <c r="W367" s="7">
        <v>13218</v>
      </c>
      <c r="X367" s="7">
        <v>9.76</v>
      </c>
      <c r="Y367" s="7">
        <v>62.34</v>
      </c>
      <c r="AB367" s="7"/>
      <c r="AC367" s="7"/>
      <c r="AD367" s="7"/>
      <c r="AE367" s="7"/>
      <c r="AF367" s="7"/>
      <c r="AG367" s="7"/>
      <c r="AH367" s="7"/>
      <c r="AI367" s="7"/>
    </row>
    <row r="368" spans="1:35" x14ac:dyDescent="0.2">
      <c r="A368" s="5">
        <v>2021</v>
      </c>
      <c r="B368" s="2" t="s">
        <v>699</v>
      </c>
      <c r="C368" s="2" t="s">
        <v>713</v>
      </c>
      <c r="D368" s="2" t="s">
        <v>654</v>
      </c>
      <c r="E368" s="2">
        <v>0</v>
      </c>
      <c r="F368" s="2">
        <v>7459976</v>
      </c>
      <c r="G368" s="2">
        <v>0</v>
      </c>
      <c r="H368" s="2">
        <v>392223</v>
      </c>
      <c r="I368" s="2">
        <v>0</v>
      </c>
      <c r="K368" s="2">
        <v>0</v>
      </c>
      <c r="L368" s="2">
        <v>0</v>
      </c>
      <c r="M368" s="2">
        <v>0</v>
      </c>
      <c r="N368" s="2">
        <v>0</v>
      </c>
      <c r="O368" s="2">
        <v>0</v>
      </c>
      <c r="P368" s="2">
        <v>0</v>
      </c>
      <c r="Q368" s="2">
        <v>0</v>
      </c>
      <c r="R368" s="2">
        <v>0</v>
      </c>
      <c r="S368" s="2"/>
      <c r="T368" s="2"/>
      <c r="U368" s="2"/>
      <c r="V368" s="2"/>
      <c r="W368" s="7">
        <v>6503</v>
      </c>
      <c r="X368" s="7">
        <v>3.67</v>
      </c>
      <c r="Y368" s="7">
        <v>74.16</v>
      </c>
      <c r="AB368" s="7"/>
      <c r="AC368" s="7"/>
      <c r="AD368" s="7"/>
      <c r="AE368" s="7"/>
      <c r="AF368" s="7"/>
      <c r="AG368" s="7"/>
      <c r="AH368" s="7"/>
      <c r="AI368" s="7"/>
    </row>
    <row r="369" spans="1:35" x14ac:dyDescent="0.2">
      <c r="A369" s="5">
        <v>2021</v>
      </c>
      <c r="B369" s="2" t="s">
        <v>698</v>
      </c>
      <c r="C369" s="2" t="s">
        <v>714</v>
      </c>
      <c r="D369" s="2" t="s">
        <v>654</v>
      </c>
      <c r="E369" s="2">
        <v>0</v>
      </c>
      <c r="G369" s="2">
        <v>0</v>
      </c>
      <c r="H369" s="2">
        <v>392223</v>
      </c>
      <c r="I369" s="2">
        <v>0</v>
      </c>
      <c r="K369" s="2">
        <v>0</v>
      </c>
      <c r="L369" s="2">
        <v>0</v>
      </c>
      <c r="M369" s="2">
        <v>0</v>
      </c>
      <c r="N369" s="2">
        <v>0</v>
      </c>
      <c r="O369" s="2">
        <v>0</v>
      </c>
      <c r="P369" s="2">
        <v>0</v>
      </c>
      <c r="Q369" s="2">
        <v>0</v>
      </c>
      <c r="R369" s="2">
        <v>0</v>
      </c>
      <c r="S369" s="2"/>
      <c r="T369" s="2"/>
      <c r="U369" s="2"/>
      <c r="V369" s="2"/>
      <c r="W369" s="7">
        <v>7410</v>
      </c>
      <c r="X369" s="7">
        <v>4.9400000000000004</v>
      </c>
      <c r="Y369" s="7">
        <v>73.180000000000007</v>
      </c>
      <c r="AB369" s="7"/>
      <c r="AC369" s="7"/>
      <c r="AD369" s="7"/>
      <c r="AE369" s="7"/>
      <c r="AF369" s="7"/>
      <c r="AG369" s="7"/>
      <c r="AH369" s="7"/>
      <c r="AI369" s="7"/>
    </row>
    <row r="370" spans="1:35" x14ac:dyDescent="0.2">
      <c r="A370" s="5">
        <v>2021</v>
      </c>
      <c r="B370" s="2" t="s">
        <v>698</v>
      </c>
      <c r="C370" s="2" t="s">
        <v>715</v>
      </c>
      <c r="D370" s="2" t="s">
        <v>654</v>
      </c>
      <c r="E370" s="2">
        <v>0</v>
      </c>
      <c r="F370" s="2">
        <v>1700165</v>
      </c>
      <c r="G370" s="2">
        <v>0</v>
      </c>
      <c r="H370" s="2">
        <v>782527</v>
      </c>
      <c r="I370" s="2">
        <v>0</v>
      </c>
      <c r="K370" s="2">
        <v>0</v>
      </c>
      <c r="L370" s="2">
        <v>0</v>
      </c>
      <c r="M370" s="2">
        <v>0</v>
      </c>
      <c r="N370" s="2">
        <v>0</v>
      </c>
      <c r="O370" s="2">
        <v>0</v>
      </c>
      <c r="P370" s="2">
        <v>0</v>
      </c>
      <c r="Q370" s="2">
        <v>0</v>
      </c>
      <c r="R370" s="2">
        <v>0</v>
      </c>
      <c r="S370" s="2"/>
      <c r="T370" s="2"/>
      <c r="U370" s="2"/>
      <c r="V370" s="2"/>
      <c r="W370" s="7">
        <v>8254</v>
      </c>
      <c r="X370" s="7">
        <v>0.97</v>
      </c>
      <c r="Y370" s="7">
        <v>67.19</v>
      </c>
      <c r="AB370" s="7"/>
      <c r="AC370" s="7"/>
      <c r="AD370" s="7"/>
      <c r="AE370" s="7"/>
      <c r="AF370" s="7"/>
      <c r="AG370" s="7"/>
      <c r="AH370" s="7"/>
      <c r="AI370" s="7"/>
    </row>
    <row r="371" spans="1:35" x14ac:dyDescent="0.2">
      <c r="A371" s="5">
        <v>2021</v>
      </c>
      <c r="B371" s="2" t="s">
        <v>699</v>
      </c>
      <c r="C371" s="2" t="s">
        <v>716</v>
      </c>
      <c r="D371" s="2" t="s">
        <v>654</v>
      </c>
      <c r="E371" s="2">
        <v>0</v>
      </c>
      <c r="F371" s="2">
        <v>6350618</v>
      </c>
      <c r="G371" s="2">
        <v>0</v>
      </c>
      <c r="H371" s="2">
        <v>782527</v>
      </c>
      <c r="I371" s="2">
        <v>0</v>
      </c>
      <c r="K371" s="2">
        <v>0</v>
      </c>
      <c r="L371" s="2">
        <v>0</v>
      </c>
      <c r="M371" s="2">
        <v>0</v>
      </c>
      <c r="N371" s="2">
        <v>0</v>
      </c>
      <c r="O371" s="2">
        <v>0</v>
      </c>
      <c r="P371" s="2">
        <v>0</v>
      </c>
      <c r="Q371" s="2">
        <v>0</v>
      </c>
      <c r="R371" s="2">
        <v>0</v>
      </c>
      <c r="S371" s="2"/>
      <c r="T371" s="2"/>
      <c r="U371" s="2"/>
      <c r="V371" s="2"/>
      <c r="W371" s="7">
        <v>6355</v>
      </c>
      <c r="X371" s="7">
        <v>2.04</v>
      </c>
      <c r="Y371" s="7">
        <v>83.33</v>
      </c>
      <c r="AB371" s="7"/>
      <c r="AC371" s="7"/>
      <c r="AD371" s="7"/>
      <c r="AE371" s="7"/>
      <c r="AF371" s="7"/>
      <c r="AG371" s="7"/>
      <c r="AH371" s="7"/>
      <c r="AI371" s="7"/>
    </row>
    <row r="372" spans="1:35" x14ac:dyDescent="0.2">
      <c r="A372" s="5">
        <v>2021</v>
      </c>
      <c r="B372" s="2" t="s">
        <v>699</v>
      </c>
      <c r="C372" s="2" t="s">
        <v>717</v>
      </c>
      <c r="D372" s="2" t="s">
        <v>654</v>
      </c>
      <c r="E372" s="2">
        <v>0</v>
      </c>
      <c r="G372" s="2">
        <v>0</v>
      </c>
      <c r="H372" s="2">
        <v>392223</v>
      </c>
      <c r="I372" s="2">
        <v>0</v>
      </c>
      <c r="K372" s="2">
        <v>0</v>
      </c>
      <c r="L372" s="2">
        <v>0</v>
      </c>
      <c r="M372" s="2">
        <v>0</v>
      </c>
      <c r="N372" s="2">
        <v>0</v>
      </c>
      <c r="O372" s="2">
        <v>0</v>
      </c>
      <c r="P372" s="2">
        <v>0</v>
      </c>
      <c r="Q372" s="2">
        <v>0</v>
      </c>
      <c r="R372" s="2">
        <v>0</v>
      </c>
      <c r="S372" s="2"/>
      <c r="T372" s="2"/>
      <c r="U372" s="2"/>
      <c r="V372" s="2"/>
      <c r="W372" s="7">
        <v>6061</v>
      </c>
      <c r="X372" s="7">
        <v>1.45</v>
      </c>
      <c r="Y372" s="7">
        <v>69.12</v>
      </c>
      <c r="AB372" s="7"/>
      <c r="AC372" s="7"/>
      <c r="AD372" s="7"/>
      <c r="AE372" s="7"/>
      <c r="AF372" s="7"/>
      <c r="AG372" s="7"/>
      <c r="AH372" s="7"/>
      <c r="AI372" s="7"/>
    </row>
    <row r="373" spans="1:35" x14ac:dyDescent="0.2">
      <c r="A373" s="5">
        <v>2021</v>
      </c>
      <c r="B373" s="2" t="s">
        <v>698</v>
      </c>
      <c r="C373" s="2" t="s">
        <v>718</v>
      </c>
      <c r="D373" s="2" t="s">
        <v>654</v>
      </c>
      <c r="E373" s="2">
        <v>0</v>
      </c>
      <c r="F373" s="2">
        <v>3000292</v>
      </c>
      <c r="G373" s="2">
        <v>0</v>
      </c>
      <c r="H373" s="2">
        <v>782527</v>
      </c>
      <c r="I373" s="2">
        <v>0</v>
      </c>
      <c r="K373" s="2">
        <v>0</v>
      </c>
      <c r="L373" s="2">
        <v>0</v>
      </c>
      <c r="M373" s="2">
        <v>0</v>
      </c>
      <c r="N373" s="2">
        <v>0</v>
      </c>
      <c r="O373" s="2">
        <v>0</v>
      </c>
      <c r="P373" s="2">
        <v>0</v>
      </c>
      <c r="Q373" s="2">
        <v>0</v>
      </c>
      <c r="R373" s="2">
        <v>0</v>
      </c>
      <c r="S373" s="2"/>
      <c r="T373" s="2"/>
      <c r="U373" s="2"/>
      <c r="V373" s="2"/>
      <c r="W373" s="7">
        <v>5780</v>
      </c>
      <c r="X373" s="7">
        <v>1.96</v>
      </c>
      <c r="Y373" s="7">
        <v>81.95</v>
      </c>
      <c r="AB373" s="7"/>
      <c r="AC373" s="7"/>
      <c r="AD373" s="7"/>
      <c r="AE373" s="7"/>
      <c r="AF373" s="7"/>
      <c r="AG373" s="7"/>
      <c r="AH373" s="7"/>
      <c r="AI373" s="7"/>
    </row>
    <row r="374" spans="1:35" x14ac:dyDescent="0.2">
      <c r="A374" s="5">
        <v>2021</v>
      </c>
      <c r="B374" s="2" t="s">
        <v>699</v>
      </c>
      <c r="C374" s="2" t="s">
        <v>719</v>
      </c>
      <c r="D374" s="2" t="s">
        <v>654</v>
      </c>
      <c r="E374" s="2">
        <v>0</v>
      </c>
      <c r="F374" s="2">
        <v>2200214</v>
      </c>
      <c r="G374" s="2">
        <v>0</v>
      </c>
      <c r="H374" s="2">
        <v>392223</v>
      </c>
      <c r="I374" s="2">
        <v>0</v>
      </c>
      <c r="K374" s="2">
        <v>0</v>
      </c>
      <c r="L374" s="2">
        <v>0</v>
      </c>
      <c r="M374" s="2">
        <v>0</v>
      </c>
      <c r="N374" s="2">
        <v>0</v>
      </c>
      <c r="O374" s="2">
        <v>0</v>
      </c>
      <c r="P374" s="2">
        <v>0</v>
      </c>
      <c r="Q374" s="2">
        <v>0</v>
      </c>
      <c r="R374" s="2">
        <v>0</v>
      </c>
      <c r="S374" s="2"/>
      <c r="T374" s="2"/>
      <c r="U374" s="2"/>
      <c r="V374" s="2"/>
      <c r="W374" s="7">
        <v>5256</v>
      </c>
      <c r="X374" s="7">
        <v>1.25</v>
      </c>
      <c r="Y374" s="7">
        <v>68.819999999999993</v>
      </c>
      <c r="AB374" s="7"/>
      <c r="AC374" s="7"/>
      <c r="AD374" s="7"/>
      <c r="AE374" s="7"/>
      <c r="AF374" s="7"/>
      <c r="AG374" s="7"/>
      <c r="AH374" s="7"/>
      <c r="AI374" s="7"/>
    </row>
    <row r="375" spans="1:35" x14ac:dyDescent="0.2">
      <c r="A375" s="5">
        <v>2021</v>
      </c>
      <c r="B375" s="2" t="s">
        <v>699</v>
      </c>
      <c r="C375" s="2" t="s">
        <v>720</v>
      </c>
      <c r="D375" s="2" t="s">
        <v>654</v>
      </c>
      <c r="E375" s="2">
        <v>0</v>
      </c>
      <c r="G375" s="2">
        <v>0</v>
      </c>
      <c r="H375" s="2">
        <v>392223</v>
      </c>
      <c r="I375" s="2">
        <v>0</v>
      </c>
      <c r="K375" s="2">
        <v>0</v>
      </c>
      <c r="L375" s="2">
        <v>0</v>
      </c>
      <c r="M375" s="2">
        <v>0</v>
      </c>
      <c r="N375" s="2">
        <v>0</v>
      </c>
      <c r="O375" s="2">
        <v>0</v>
      </c>
      <c r="P375" s="2">
        <v>0</v>
      </c>
      <c r="Q375" s="2">
        <v>0</v>
      </c>
      <c r="R375" s="2">
        <v>0</v>
      </c>
      <c r="S375" s="2"/>
      <c r="T375" s="2"/>
      <c r="U375" s="2"/>
      <c r="V375" s="2"/>
      <c r="W375" s="7">
        <v>5861</v>
      </c>
      <c r="X375" s="7">
        <v>3.43</v>
      </c>
      <c r="Y375" s="7">
        <v>70.099999999999994</v>
      </c>
      <c r="AB375" s="7"/>
      <c r="AC375" s="7"/>
      <c r="AD375" s="7"/>
      <c r="AE375" s="7"/>
      <c r="AF375" s="7"/>
      <c r="AG375" s="7"/>
      <c r="AH375" s="7"/>
      <c r="AI375" s="7"/>
    </row>
    <row r="376" spans="1:35" x14ac:dyDescent="0.2">
      <c r="A376" s="5">
        <v>2021</v>
      </c>
      <c r="B376" s="2" t="s">
        <v>698</v>
      </c>
      <c r="C376" s="2" t="s">
        <v>700</v>
      </c>
      <c r="D376" s="2" t="s">
        <v>653</v>
      </c>
      <c r="E376" s="2">
        <v>0</v>
      </c>
      <c r="F376" s="2">
        <v>8485840</v>
      </c>
      <c r="G376" s="2">
        <v>0</v>
      </c>
      <c r="I376" s="2">
        <v>0</v>
      </c>
      <c r="K376" s="2">
        <v>0</v>
      </c>
      <c r="L376" s="2">
        <v>0</v>
      </c>
      <c r="M376" s="2">
        <v>0</v>
      </c>
      <c r="N376" s="2">
        <v>0</v>
      </c>
      <c r="O376" s="2">
        <v>0</v>
      </c>
      <c r="P376" s="2">
        <v>0</v>
      </c>
      <c r="Q376" s="2">
        <v>0</v>
      </c>
      <c r="R376" s="2">
        <v>0</v>
      </c>
      <c r="S376" s="2"/>
      <c r="T376" s="2"/>
      <c r="U376" s="2"/>
      <c r="V376" s="2"/>
      <c r="AB376" s="7"/>
      <c r="AC376" s="7"/>
      <c r="AD376" s="7"/>
      <c r="AE376" s="7"/>
      <c r="AF376" s="7"/>
      <c r="AG376" s="7"/>
      <c r="AH376" s="7"/>
      <c r="AI376" s="7"/>
    </row>
    <row r="377" spans="1:35" x14ac:dyDescent="0.2">
      <c r="A377" s="5">
        <v>2021</v>
      </c>
      <c r="B377" s="2" t="s">
        <v>699</v>
      </c>
      <c r="C377" s="2" t="s">
        <v>701</v>
      </c>
      <c r="D377" s="2" t="s">
        <v>653</v>
      </c>
      <c r="E377" s="2">
        <v>0</v>
      </c>
      <c r="F377" s="2">
        <v>4152291</v>
      </c>
      <c r="G377" s="2">
        <v>0</v>
      </c>
      <c r="H377" s="2">
        <v>560000</v>
      </c>
      <c r="I377" s="2">
        <v>0</v>
      </c>
      <c r="K377" s="2">
        <v>0</v>
      </c>
      <c r="L377" s="2">
        <v>0</v>
      </c>
      <c r="M377" s="2">
        <v>0</v>
      </c>
      <c r="N377" s="2">
        <v>0</v>
      </c>
      <c r="O377" s="2">
        <v>0</v>
      </c>
      <c r="P377" s="2">
        <v>0</v>
      </c>
      <c r="Q377" s="2">
        <v>0</v>
      </c>
      <c r="R377" s="2">
        <v>0</v>
      </c>
      <c r="S377" s="2"/>
      <c r="T377" s="2"/>
      <c r="U377" s="2"/>
      <c r="V377" s="2"/>
      <c r="AB377" s="7"/>
      <c r="AC377" s="7"/>
      <c r="AD377" s="7"/>
      <c r="AE377" s="7"/>
      <c r="AF377" s="7"/>
      <c r="AG377" s="7"/>
      <c r="AH377" s="7"/>
      <c r="AI377" s="7"/>
    </row>
    <row r="378" spans="1:35" x14ac:dyDescent="0.2">
      <c r="A378" s="5">
        <v>2021</v>
      </c>
      <c r="B378" s="2" t="s">
        <v>698</v>
      </c>
      <c r="C378" s="2" t="s">
        <v>702</v>
      </c>
      <c r="D378" s="2" t="s">
        <v>653</v>
      </c>
      <c r="E378" s="2">
        <v>0</v>
      </c>
      <c r="F378" s="2">
        <v>4400000</v>
      </c>
      <c r="G378" s="2">
        <v>0</v>
      </c>
      <c r="I378" s="2">
        <v>0</v>
      </c>
      <c r="K378" s="2">
        <v>0</v>
      </c>
      <c r="L378" s="2">
        <v>0</v>
      </c>
      <c r="M378" s="2">
        <v>0</v>
      </c>
      <c r="N378" s="2">
        <v>0</v>
      </c>
      <c r="O378" s="2">
        <v>0</v>
      </c>
      <c r="P378" s="2">
        <v>0</v>
      </c>
      <c r="Q378" s="2">
        <v>0</v>
      </c>
      <c r="R378" s="2">
        <v>0</v>
      </c>
      <c r="S378" s="2"/>
      <c r="T378" s="2"/>
      <c r="U378" s="2"/>
      <c r="V378" s="2"/>
      <c r="AB378" s="7"/>
      <c r="AC378" s="7"/>
      <c r="AD378" s="7"/>
      <c r="AE378" s="7"/>
      <c r="AF378" s="7"/>
      <c r="AG378" s="7"/>
      <c r="AH378" s="7"/>
      <c r="AI378" s="7"/>
    </row>
    <row r="379" spans="1:35" x14ac:dyDescent="0.2">
      <c r="A379" s="5">
        <v>2021</v>
      </c>
      <c r="B379" s="2" t="s">
        <v>698</v>
      </c>
      <c r="C379" s="2" t="s">
        <v>703</v>
      </c>
      <c r="D379" s="2" t="s">
        <v>653</v>
      </c>
      <c r="E379" s="2">
        <v>0</v>
      </c>
      <c r="G379" s="2">
        <v>0</v>
      </c>
      <c r="I379" s="2">
        <v>0</v>
      </c>
      <c r="K379" s="2">
        <v>0</v>
      </c>
      <c r="L379" s="2">
        <v>0</v>
      </c>
      <c r="M379" s="2">
        <v>0</v>
      </c>
      <c r="N379" s="2">
        <v>0</v>
      </c>
      <c r="O379" s="2">
        <v>0</v>
      </c>
      <c r="P379" s="2">
        <v>0</v>
      </c>
      <c r="Q379" s="2">
        <v>0</v>
      </c>
      <c r="R379" s="2">
        <v>0</v>
      </c>
      <c r="S379" s="2"/>
      <c r="T379" s="2"/>
      <c r="U379" s="2"/>
      <c r="V379" s="2"/>
      <c r="AB379" s="7"/>
      <c r="AC379" s="7"/>
      <c r="AD379" s="7"/>
      <c r="AE379" s="7"/>
      <c r="AF379" s="7"/>
      <c r="AG379" s="7"/>
      <c r="AH379" s="7"/>
      <c r="AI379" s="7"/>
    </row>
    <row r="380" spans="1:35" x14ac:dyDescent="0.2">
      <c r="A380" s="5">
        <v>2021</v>
      </c>
      <c r="B380" s="2" t="s">
        <v>699</v>
      </c>
      <c r="C380" s="2" t="s">
        <v>704</v>
      </c>
      <c r="D380" s="2" t="s">
        <v>653</v>
      </c>
      <c r="E380" s="2">
        <v>0</v>
      </c>
      <c r="F380" s="2">
        <v>4991800</v>
      </c>
      <c r="G380" s="2">
        <v>0</v>
      </c>
      <c r="H380" s="2">
        <v>560000</v>
      </c>
      <c r="I380" s="2">
        <v>0</v>
      </c>
      <c r="K380" s="2">
        <v>0</v>
      </c>
      <c r="L380" s="2">
        <v>0</v>
      </c>
      <c r="M380" s="2">
        <v>0</v>
      </c>
      <c r="N380" s="2">
        <v>0</v>
      </c>
      <c r="O380" s="2">
        <v>0</v>
      </c>
      <c r="P380" s="2">
        <v>0</v>
      </c>
      <c r="Q380" s="2">
        <v>0</v>
      </c>
      <c r="R380" s="2">
        <v>0</v>
      </c>
      <c r="S380" s="2"/>
      <c r="T380" s="2"/>
      <c r="U380" s="2"/>
      <c r="V380" s="2"/>
      <c r="AB380" s="7"/>
      <c r="AC380" s="7"/>
      <c r="AD380" s="7"/>
      <c r="AE380" s="7"/>
      <c r="AF380" s="7"/>
      <c r="AG380" s="7"/>
      <c r="AH380" s="7"/>
      <c r="AI380" s="7"/>
    </row>
    <row r="381" spans="1:35" x14ac:dyDescent="0.2">
      <c r="A381" s="5">
        <v>2021</v>
      </c>
      <c r="B381" s="2" t="s">
        <v>698</v>
      </c>
      <c r="C381" s="2" t="s">
        <v>705</v>
      </c>
      <c r="D381" s="2" t="s">
        <v>653</v>
      </c>
      <c r="E381" s="2">
        <v>0</v>
      </c>
      <c r="F381" s="2">
        <v>1940713</v>
      </c>
      <c r="G381" s="2">
        <v>0</v>
      </c>
      <c r="H381" s="2">
        <v>560000</v>
      </c>
      <c r="I381" s="2">
        <v>0</v>
      </c>
      <c r="K381" s="2">
        <v>0</v>
      </c>
      <c r="L381" s="2">
        <v>0</v>
      </c>
      <c r="M381" s="2">
        <v>0</v>
      </c>
      <c r="N381" s="2">
        <v>0</v>
      </c>
      <c r="O381" s="2">
        <v>0</v>
      </c>
      <c r="P381" s="2">
        <v>0</v>
      </c>
      <c r="Q381" s="2">
        <v>0</v>
      </c>
      <c r="R381" s="2">
        <v>0</v>
      </c>
      <c r="S381" s="2"/>
      <c r="T381" s="2"/>
      <c r="U381" s="2"/>
      <c r="V381" s="2"/>
      <c r="AB381" s="7"/>
      <c r="AC381" s="7"/>
      <c r="AD381" s="7"/>
      <c r="AE381" s="7"/>
      <c r="AF381" s="7"/>
      <c r="AG381" s="7"/>
      <c r="AH381" s="7"/>
      <c r="AI381" s="7"/>
    </row>
    <row r="382" spans="1:35" x14ac:dyDescent="0.2">
      <c r="A382" s="5">
        <v>2021</v>
      </c>
      <c r="B382" s="2" t="s">
        <v>698</v>
      </c>
      <c r="C382" s="2" t="s">
        <v>706</v>
      </c>
      <c r="D382" s="2" t="s">
        <v>653</v>
      </c>
      <c r="E382" s="2">
        <v>0</v>
      </c>
      <c r="F382" s="2">
        <v>7067500</v>
      </c>
      <c r="G382" s="2">
        <v>0</v>
      </c>
      <c r="H382" s="2">
        <v>683000</v>
      </c>
      <c r="I382" s="2">
        <v>0</v>
      </c>
      <c r="K382" s="2">
        <v>0</v>
      </c>
      <c r="L382" s="2">
        <v>0</v>
      </c>
      <c r="M382" s="2">
        <v>0</v>
      </c>
      <c r="N382" s="2">
        <v>0</v>
      </c>
      <c r="O382" s="2">
        <v>0</v>
      </c>
      <c r="P382" s="2">
        <v>0</v>
      </c>
      <c r="Q382" s="2">
        <v>0</v>
      </c>
      <c r="R382" s="2">
        <v>0</v>
      </c>
      <c r="S382" s="2"/>
      <c r="T382" s="2"/>
      <c r="U382" s="2"/>
      <c r="V382" s="2"/>
      <c r="AB382" s="7"/>
      <c r="AC382" s="7"/>
      <c r="AD382" s="7"/>
      <c r="AE382" s="7"/>
      <c r="AF382" s="7"/>
      <c r="AG382" s="7"/>
      <c r="AH382" s="7"/>
      <c r="AI382" s="7"/>
    </row>
    <row r="383" spans="1:35" x14ac:dyDescent="0.2">
      <c r="A383" s="5">
        <v>2021</v>
      </c>
      <c r="B383" s="2" t="s">
        <v>698</v>
      </c>
      <c r="C383" s="2" t="s">
        <v>707</v>
      </c>
      <c r="D383" s="2" t="s">
        <v>653</v>
      </c>
      <c r="E383" s="2">
        <v>0</v>
      </c>
      <c r="F383" s="2">
        <v>4193112</v>
      </c>
      <c r="G383" s="2">
        <v>0</v>
      </c>
      <c r="H383" s="2">
        <v>683000</v>
      </c>
      <c r="I383" s="2">
        <v>0</v>
      </c>
      <c r="K383" s="2">
        <v>0</v>
      </c>
      <c r="L383" s="2">
        <v>0</v>
      </c>
      <c r="M383" s="2">
        <v>0</v>
      </c>
      <c r="N383" s="2">
        <v>0</v>
      </c>
      <c r="O383" s="2">
        <v>0</v>
      </c>
      <c r="P383" s="2">
        <v>0</v>
      </c>
      <c r="Q383" s="2">
        <v>0</v>
      </c>
      <c r="R383" s="2">
        <v>0</v>
      </c>
      <c r="S383" s="2"/>
      <c r="T383" s="2"/>
      <c r="U383" s="2"/>
      <c r="V383" s="2"/>
      <c r="AB383" s="7"/>
      <c r="AC383" s="7"/>
      <c r="AD383" s="7"/>
      <c r="AE383" s="7"/>
      <c r="AF383" s="7"/>
      <c r="AG383" s="7"/>
      <c r="AH383" s="7"/>
      <c r="AI383" s="7"/>
    </row>
    <row r="384" spans="1:35" x14ac:dyDescent="0.2">
      <c r="A384" s="5">
        <v>2021</v>
      </c>
      <c r="B384" s="2" t="s">
        <v>698</v>
      </c>
      <c r="C384" s="2" t="s">
        <v>708</v>
      </c>
      <c r="D384" s="2" t="s">
        <v>653</v>
      </c>
      <c r="E384" s="2">
        <v>0</v>
      </c>
      <c r="F384" s="2">
        <v>3805673</v>
      </c>
      <c r="G384" s="2">
        <v>0</v>
      </c>
      <c r="I384" s="2">
        <v>0</v>
      </c>
      <c r="K384" s="2">
        <v>0</v>
      </c>
      <c r="L384" s="2">
        <v>0</v>
      </c>
      <c r="M384" s="2">
        <v>0</v>
      </c>
      <c r="N384" s="2">
        <v>0</v>
      </c>
      <c r="O384" s="2">
        <v>0</v>
      </c>
      <c r="P384" s="2">
        <v>0</v>
      </c>
      <c r="Q384" s="2">
        <v>0</v>
      </c>
      <c r="R384" s="2">
        <v>0</v>
      </c>
      <c r="S384" s="2"/>
      <c r="T384" s="2"/>
      <c r="U384" s="2"/>
      <c r="V384" s="2"/>
      <c r="AB384" s="7"/>
      <c r="AC384" s="7"/>
      <c r="AD384" s="7"/>
      <c r="AE384" s="7"/>
      <c r="AF384" s="7"/>
      <c r="AG384" s="7"/>
      <c r="AH384" s="7"/>
      <c r="AI384" s="7"/>
    </row>
    <row r="385" spans="1:35" x14ac:dyDescent="0.2">
      <c r="A385" s="5">
        <v>2021</v>
      </c>
      <c r="B385" s="2" t="s">
        <v>699</v>
      </c>
      <c r="C385" s="2" t="s">
        <v>709</v>
      </c>
      <c r="D385" s="2" t="s">
        <v>653</v>
      </c>
      <c r="E385" s="2">
        <v>0</v>
      </c>
      <c r="F385" s="2">
        <v>2035250</v>
      </c>
      <c r="G385" s="2">
        <v>0</v>
      </c>
      <c r="H385" s="2">
        <v>222000</v>
      </c>
      <c r="I385" s="2">
        <v>0</v>
      </c>
      <c r="K385" s="2">
        <v>0</v>
      </c>
      <c r="L385" s="2">
        <v>0</v>
      </c>
      <c r="M385" s="2">
        <v>0</v>
      </c>
      <c r="N385" s="2">
        <v>0</v>
      </c>
      <c r="O385" s="2">
        <v>0</v>
      </c>
      <c r="P385" s="2">
        <v>0</v>
      </c>
      <c r="Q385" s="2">
        <v>0</v>
      </c>
      <c r="R385" s="2">
        <v>0</v>
      </c>
      <c r="S385" s="2"/>
      <c r="T385" s="2"/>
      <c r="U385" s="2"/>
      <c r="V385" s="2"/>
      <c r="AB385" s="7"/>
      <c r="AC385" s="7"/>
      <c r="AD385" s="7"/>
      <c r="AE385" s="7"/>
      <c r="AF385" s="7"/>
      <c r="AG385" s="7"/>
      <c r="AH385" s="7"/>
      <c r="AI385" s="7"/>
    </row>
    <row r="386" spans="1:35" x14ac:dyDescent="0.2">
      <c r="A386" s="5">
        <v>2021</v>
      </c>
      <c r="B386" s="2" t="s">
        <v>699</v>
      </c>
      <c r="C386" s="2" t="s">
        <v>710</v>
      </c>
      <c r="D386" s="2" t="s">
        <v>653</v>
      </c>
      <c r="E386" s="2">
        <v>0</v>
      </c>
      <c r="F386" s="2">
        <v>5620000</v>
      </c>
      <c r="G386" s="2">
        <v>0</v>
      </c>
      <c r="H386" s="2">
        <v>365500</v>
      </c>
      <c r="I386" s="2">
        <v>0</v>
      </c>
      <c r="K386" s="2">
        <v>0</v>
      </c>
      <c r="L386" s="2">
        <v>0</v>
      </c>
      <c r="M386" s="2">
        <v>0</v>
      </c>
      <c r="N386" s="2">
        <v>0</v>
      </c>
      <c r="O386" s="2">
        <v>0</v>
      </c>
      <c r="P386" s="2">
        <v>0</v>
      </c>
      <c r="Q386" s="2">
        <v>0</v>
      </c>
      <c r="R386" s="2">
        <v>0</v>
      </c>
      <c r="S386" s="2"/>
      <c r="T386" s="2"/>
      <c r="U386" s="2"/>
      <c r="V386" s="2"/>
      <c r="AB386" s="7"/>
      <c r="AC386" s="7"/>
      <c r="AD386" s="7"/>
      <c r="AE386" s="7"/>
      <c r="AF386" s="7"/>
      <c r="AG386" s="7"/>
      <c r="AH386" s="7"/>
      <c r="AI386" s="7"/>
    </row>
    <row r="387" spans="1:35" x14ac:dyDescent="0.2">
      <c r="A387" s="5">
        <v>2021</v>
      </c>
      <c r="B387" s="2" t="s">
        <v>699</v>
      </c>
      <c r="C387" s="2" t="s">
        <v>711</v>
      </c>
      <c r="D387" s="2" t="s">
        <v>653</v>
      </c>
      <c r="E387" s="2">
        <v>0</v>
      </c>
      <c r="F387" s="2">
        <v>6870559</v>
      </c>
      <c r="G387" s="2">
        <v>0</v>
      </c>
      <c r="I387" s="2">
        <v>0</v>
      </c>
      <c r="K387" s="2">
        <v>0</v>
      </c>
      <c r="L387" s="2">
        <v>0</v>
      </c>
      <c r="M387" s="2">
        <v>0</v>
      </c>
      <c r="N387" s="2">
        <v>0</v>
      </c>
      <c r="O387" s="2">
        <v>0</v>
      </c>
      <c r="P387" s="2">
        <v>0</v>
      </c>
      <c r="Q387" s="2">
        <v>0</v>
      </c>
      <c r="R387" s="2">
        <v>0</v>
      </c>
      <c r="S387" s="2"/>
      <c r="T387" s="2"/>
      <c r="U387" s="2"/>
      <c r="V387" s="2"/>
      <c r="AB387" s="7"/>
      <c r="AC387" s="7"/>
      <c r="AD387" s="7"/>
      <c r="AE387" s="7"/>
      <c r="AF387" s="7"/>
      <c r="AG387" s="7"/>
      <c r="AH387" s="7"/>
      <c r="AI387" s="7"/>
    </row>
    <row r="388" spans="1:35" x14ac:dyDescent="0.2">
      <c r="A388" s="5">
        <v>2021</v>
      </c>
      <c r="B388" s="2" t="s">
        <v>699</v>
      </c>
      <c r="C388" s="2" t="s">
        <v>712</v>
      </c>
      <c r="D388" s="2" t="s">
        <v>653</v>
      </c>
      <c r="E388" s="2">
        <v>0</v>
      </c>
      <c r="F388" s="2">
        <v>4250000</v>
      </c>
      <c r="G388" s="2">
        <v>0</v>
      </c>
      <c r="I388" s="2">
        <v>0</v>
      </c>
      <c r="K388" s="2">
        <v>0</v>
      </c>
      <c r="L388" s="2">
        <v>0</v>
      </c>
      <c r="M388" s="2">
        <v>0</v>
      </c>
      <c r="N388" s="2">
        <v>0</v>
      </c>
      <c r="O388" s="2">
        <v>0</v>
      </c>
      <c r="P388" s="2">
        <v>0</v>
      </c>
      <c r="Q388" s="2">
        <v>0</v>
      </c>
      <c r="R388" s="2">
        <v>0</v>
      </c>
      <c r="S388" s="2"/>
      <c r="T388" s="2"/>
      <c r="U388" s="2"/>
      <c r="V388" s="2"/>
      <c r="AB388" s="7"/>
      <c r="AC388" s="7"/>
      <c r="AD388" s="7"/>
      <c r="AE388" s="7"/>
      <c r="AF388" s="7"/>
      <c r="AG388" s="7"/>
      <c r="AH388" s="7"/>
      <c r="AI388" s="7"/>
    </row>
    <row r="389" spans="1:35" x14ac:dyDescent="0.2">
      <c r="A389" s="5">
        <v>2021</v>
      </c>
      <c r="B389" s="2" t="s">
        <v>699</v>
      </c>
      <c r="C389" s="2" t="s">
        <v>499</v>
      </c>
      <c r="D389" s="2" t="s">
        <v>653</v>
      </c>
      <c r="E389" s="2">
        <v>0</v>
      </c>
      <c r="F389" s="2">
        <v>1750000</v>
      </c>
      <c r="G389" s="2">
        <v>0</v>
      </c>
      <c r="H389" s="2">
        <v>560000</v>
      </c>
      <c r="I389" s="2">
        <v>0</v>
      </c>
      <c r="K389" s="2">
        <v>0</v>
      </c>
      <c r="L389" s="2">
        <v>0</v>
      </c>
      <c r="M389" s="2">
        <v>0</v>
      </c>
      <c r="N389" s="2">
        <v>0</v>
      </c>
      <c r="O389" s="2">
        <v>0</v>
      </c>
      <c r="P389" s="2">
        <v>0</v>
      </c>
      <c r="Q389" s="2">
        <v>0</v>
      </c>
      <c r="R389" s="2">
        <v>0</v>
      </c>
      <c r="S389" s="2"/>
      <c r="T389" s="2"/>
      <c r="U389" s="2"/>
      <c r="V389" s="2"/>
      <c r="AB389" s="7"/>
      <c r="AC389" s="7"/>
      <c r="AD389" s="7"/>
      <c r="AE389" s="7"/>
      <c r="AF389" s="7"/>
      <c r="AG389" s="7"/>
      <c r="AH389" s="7"/>
      <c r="AI389" s="7"/>
    </row>
    <row r="390" spans="1:35" x14ac:dyDescent="0.2">
      <c r="A390" s="5">
        <v>2021</v>
      </c>
      <c r="B390" s="2" t="s">
        <v>699</v>
      </c>
      <c r="C390" s="2" t="s">
        <v>713</v>
      </c>
      <c r="D390" s="2" t="s">
        <v>653</v>
      </c>
      <c r="E390" s="2">
        <v>0</v>
      </c>
      <c r="F390" s="2">
        <v>4934999</v>
      </c>
      <c r="G390" s="2">
        <v>0</v>
      </c>
      <c r="H390" s="2">
        <v>242500</v>
      </c>
      <c r="I390" s="2">
        <v>0</v>
      </c>
      <c r="K390" s="2">
        <v>0</v>
      </c>
      <c r="L390" s="2">
        <v>0</v>
      </c>
      <c r="M390" s="2">
        <v>0</v>
      </c>
      <c r="N390" s="2">
        <v>0</v>
      </c>
      <c r="O390" s="2">
        <v>0</v>
      </c>
      <c r="P390" s="2">
        <v>0</v>
      </c>
      <c r="Q390" s="2">
        <v>0</v>
      </c>
      <c r="R390" s="2">
        <v>0</v>
      </c>
      <c r="S390" s="2"/>
      <c r="T390" s="2"/>
      <c r="U390" s="2"/>
      <c r="V390" s="2"/>
      <c r="AB390" s="7"/>
      <c r="AC390" s="7"/>
      <c r="AD390" s="7"/>
      <c r="AE390" s="7"/>
      <c r="AF390" s="7"/>
      <c r="AG390" s="7"/>
      <c r="AH390" s="7"/>
      <c r="AI390" s="7"/>
    </row>
    <row r="391" spans="1:35" x14ac:dyDescent="0.2">
      <c r="A391" s="5">
        <v>2021</v>
      </c>
      <c r="B391" s="2" t="s">
        <v>698</v>
      </c>
      <c r="C391" s="2" t="s">
        <v>714</v>
      </c>
      <c r="D391" s="2" t="s">
        <v>653</v>
      </c>
      <c r="E391" s="2">
        <v>0</v>
      </c>
      <c r="F391" s="2">
        <v>8848253</v>
      </c>
      <c r="G391" s="2">
        <v>0</v>
      </c>
      <c r="H391" s="2">
        <v>683000</v>
      </c>
      <c r="I391" s="2">
        <v>0</v>
      </c>
      <c r="K391" s="2">
        <v>0</v>
      </c>
      <c r="L391" s="2">
        <v>0</v>
      </c>
      <c r="M391" s="2">
        <v>0</v>
      </c>
      <c r="N391" s="2">
        <v>0</v>
      </c>
      <c r="O391" s="2">
        <v>0</v>
      </c>
      <c r="P391" s="2">
        <v>0</v>
      </c>
      <c r="Q391" s="2">
        <v>0</v>
      </c>
      <c r="R391" s="2">
        <v>0</v>
      </c>
      <c r="S391" s="2"/>
      <c r="T391" s="2"/>
      <c r="U391" s="2"/>
      <c r="V391" s="2"/>
      <c r="AB391" s="7"/>
      <c r="AC391" s="7"/>
      <c r="AD391" s="7"/>
      <c r="AE391" s="7"/>
      <c r="AF391" s="7"/>
      <c r="AG391" s="7"/>
      <c r="AH391" s="7"/>
      <c r="AI391" s="7"/>
    </row>
    <row r="392" spans="1:35" x14ac:dyDescent="0.2">
      <c r="A392" s="5">
        <v>2021</v>
      </c>
      <c r="B392" s="2" t="s">
        <v>698</v>
      </c>
      <c r="C392" s="2" t="s">
        <v>715</v>
      </c>
      <c r="D392" s="2" t="s">
        <v>653</v>
      </c>
      <c r="E392" s="2">
        <v>0</v>
      </c>
      <c r="F392" s="2">
        <v>7833000</v>
      </c>
      <c r="G392" s="2">
        <v>0</v>
      </c>
      <c r="H392" s="2">
        <v>211750</v>
      </c>
      <c r="I392" s="2">
        <v>0</v>
      </c>
      <c r="K392" s="2">
        <v>0</v>
      </c>
      <c r="L392" s="2">
        <v>0</v>
      </c>
      <c r="M392" s="2">
        <v>0</v>
      </c>
      <c r="N392" s="2">
        <v>0</v>
      </c>
      <c r="O392" s="2">
        <v>0</v>
      </c>
      <c r="P392" s="2">
        <v>0</v>
      </c>
      <c r="Q392" s="2">
        <v>0</v>
      </c>
      <c r="R392" s="2">
        <v>0</v>
      </c>
      <c r="S392" s="2"/>
      <c r="T392" s="2"/>
      <c r="U392" s="2"/>
      <c r="V392" s="2"/>
      <c r="AB392" s="7"/>
      <c r="AC392" s="7"/>
      <c r="AD392" s="7"/>
      <c r="AE392" s="7"/>
      <c r="AF392" s="7"/>
      <c r="AG392" s="7"/>
      <c r="AH392" s="7"/>
      <c r="AI392" s="7"/>
    </row>
    <row r="393" spans="1:35" x14ac:dyDescent="0.2">
      <c r="A393" s="5">
        <v>2021</v>
      </c>
      <c r="B393" s="2" t="s">
        <v>699</v>
      </c>
      <c r="C393" s="2" t="s">
        <v>716</v>
      </c>
      <c r="D393" s="2" t="s">
        <v>653</v>
      </c>
      <c r="E393" s="2">
        <v>0</v>
      </c>
      <c r="F393" s="2">
        <v>10708845</v>
      </c>
      <c r="G393" s="2">
        <v>0</v>
      </c>
      <c r="H393" s="2">
        <v>672750</v>
      </c>
      <c r="I393" s="2">
        <v>0</v>
      </c>
      <c r="K393" s="2">
        <v>0</v>
      </c>
      <c r="L393" s="2">
        <v>0</v>
      </c>
      <c r="M393" s="2">
        <v>0</v>
      </c>
      <c r="N393" s="2">
        <v>0</v>
      </c>
      <c r="O393" s="2">
        <v>0</v>
      </c>
      <c r="P393" s="2">
        <v>0</v>
      </c>
      <c r="Q393" s="2">
        <v>0</v>
      </c>
      <c r="R393" s="2">
        <v>0</v>
      </c>
      <c r="S393" s="2"/>
      <c r="T393" s="2"/>
      <c r="U393" s="2"/>
      <c r="V393" s="2"/>
      <c r="AB393" s="7"/>
      <c r="AC393" s="7"/>
      <c r="AD393" s="7"/>
      <c r="AE393" s="7"/>
      <c r="AF393" s="7"/>
      <c r="AG393" s="7"/>
      <c r="AH393" s="7"/>
      <c r="AI393" s="7"/>
    </row>
    <row r="394" spans="1:35" x14ac:dyDescent="0.2">
      <c r="A394" s="5">
        <v>2021</v>
      </c>
      <c r="B394" s="2" t="s">
        <v>699</v>
      </c>
      <c r="C394" s="2" t="s">
        <v>717</v>
      </c>
      <c r="D394" s="2" t="s">
        <v>653</v>
      </c>
      <c r="E394" s="2">
        <v>0</v>
      </c>
      <c r="F394" s="2">
        <v>4469593</v>
      </c>
      <c r="G394" s="2">
        <v>0</v>
      </c>
      <c r="H394" s="2">
        <v>191250</v>
      </c>
      <c r="I394" s="2">
        <v>0</v>
      </c>
      <c r="K394" s="2">
        <v>0</v>
      </c>
      <c r="L394" s="2">
        <v>0</v>
      </c>
      <c r="M394" s="2">
        <v>0</v>
      </c>
      <c r="N394" s="2">
        <v>0</v>
      </c>
      <c r="O394" s="2">
        <v>0</v>
      </c>
      <c r="P394" s="2">
        <v>0</v>
      </c>
      <c r="Q394" s="2">
        <v>0</v>
      </c>
      <c r="R394" s="2">
        <v>0</v>
      </c>
      <c r="S394" s="2"/>
      <c r="T394" s="2"/>
      <c r="U394" s="2"/>
      <c r="V394" s="2"/>
      <c r="AB394" s="7"/>
      <c r="AC394" s="7"/>
      <c r="AD394" s="7"/>
      <c r="AE394" s="7"/>
      <c r="AF394" s="7"/>
      <c r="AG394" s="7"/>
      <c r="AH394" s="7"/>
      <c r="AI394" s="7"/>
    </row>
    <row r="395" spans="1:35" x14ac:dyDescent="0.2">
      <c r="A395" s="5">
        <v>2021</v>
      </c>
      <c r="B395" s="2" t="s">
        <v>698</v>
      </c>
      <c r="C395" s="2" t="s">
        <v>718</v>
      </c>
      <c r="D395" s="2" t="s">
        <v>653</v>
      </c>
      <c r="E395" s="2">
        <v>0</v>
      </c>
      <c r="F395" s="2">
        <v>10002879</v>
      </c>
      <c r="G395" s="2">
        <v>0</v>
      </c>
      <c r="H395" s="2">
        <v>652250</v>
      </c>
      <c r="I395" s="2">
        <v>0</v>
      </c>
      <c r="K395" s="2">
        <v>0</v>
      </c>
      <c r="L395" s="2">
        <v>0</v>
      </c>
      <c r="M395" s="2">
        <v>0</v>
      </c>
      <c r="N395" s="2">
        <v>0</v>
      </c>
      <c r="O395" s="2">
        <v>0</v>
      </c>
      <c r="P395" s="2">
        <v>0</v>
      </c>
      <c r="Q395" s="2">
        <v>0</v>
      </c>
      <c r="R395" s="2">
        <v>0</v>
      </c>
      <c r="S395" s="2"/>
      <c r="T395" s="2"/>
      <c r="U395" s="2"/>
      <c r="V395" s="2"/>
      <c r="AB395" s="7"/>
      <c r="AC395" s="7"/>
      <c r="AD395" s="7"/>
      <c r="AE395" s="7"/>
      <c r="AF395" s="7"/>
      <c r="AG395" s="7"/>
      <c r="AH395" s="7"/>
      <c r="AI395" s="7"/>
    </row>
    <row r="396" spans="1:35" x14ac:dyDescent="0.2">
      <c r="A396" s="5">
        <v>2021</v>
      </c>
      <c r="B396" s="2" t="s">
        <v>699</v>
      </c>
      <c r="C396" s="2" t="s">
        <v>719</v>
      </c>
      <c r="D396" s="2" t="s">
        <v>653</v>
      </c>
      <c r="E396" s="2">
        <v>0</v>
      </c>
      <c r="F396" s="2">
        <v>2670000</v>
      </c>
      <c r="G396" s="2">
        <v>0</v>
      </c>
      <c r="H396" s="2">
        <v>560000</v>
      </c>
      <c r="I396" s="2">
        <v>0</v>
      </c>
      <c r="K396" s="2">
        <v>0</v>
      </c>
      <c r="L396" s="2">
        <v>0</v>
      </c>
      <c r="M396" s="2">
        <v>0</v>
      </c>
      <c r="N396" s="2">
        <v>0</v>
      </c>
      <c r="O396" s="2">
        <v>0</v>
      </c>
      <c r="P396" s="2">
        <v>0</v>
      </c>
      <c r="Q396" s="2">
        <v>0</v>
      </c>
      <c r="R396" s="2">
        <v>0</v>
      </c>
      <c r="S396" s="2"/>
      <c r="T396" s="2"/>
      <c r="U396" s="2"/>
      <c r="V396" s="2"/>
      <c r="AB396" s="7"/>
      <c r="AC396" s="7"/>
      <c r="AD396" s="7"/>
      <c r="AE396" s="7"/>
      <c r="AF396" s="7"/>
      <c r="AG396" s="7"/>
      <c r="AH396" s="7"/>
      <c r="AI396" s="7"/>
    </row>
    <row r="397" spans="1:35" x14ac:dyDescent="0.2">
      <c r="A397" s="5">
        <v>2021</v>
      </c>
      <c r="B397" s="2" t="s">
        <v>699</v>
      </c>
      <c r="C397" s="2" t="s">
        <v>720</v>
      </c>
      <c r="D397" s="2" t="s">
        <v>653</v>
      </c>
      <c r="E397" s="2">
        <v>0</v>
      </c>
      <c r="F397" s="2">
        <v>6199388</v>
      </c>
      <c r="G397" s="2">
        <v>0</v>
      </c>
      <c r="I397" s="2">
        <v>0</v>
      </c>
      <c r="K397" s="2">
        <v>0</v>
      </c>
      <c r="L397" s="2">
        <v>0</v>
      </c>
      <c r="M397" s="2">
        <v>0</v>
      </c>
      <c r="N397" s="2">
        <v>0</v>
      </c>
      <c r="O397" s="2">
        <v>0</v>
      </c>
      <c r="P397" s="2">
        <v>0</v>
      </c>
      <c r="Q397" s="2">
        <v>0</v>
      </c>
      <c r="R397" s="2">
        <v>0</v>
      </c>
      <c r="S397" s="2"/>
      <c r="T397" s="2"/>
      <c r="U397" s="2"/>
      <c r="V397" s="2"/>
      <c r="AB397" s="7"/>
      <c r="AC397" s="7"/>
      <c r="AD397" s="7"/>
      <c r="AE397" s="7"/>
      <c r="AF397" s="7"/>
      <c r="AG397" s="7"/>
      <c r="AH397" s="7"/>
      <c r="AI397" s="7"/>
    </row>
    <row r="398" spans="1:35" x14ac:dyDescent="0.2">
      <c r="A398" s="5">
        <v>2021</v>
      </c>
      <c r="B398" s="2" t="s">
        <v>698</v>
      </c>
      <c r="C398" s="2" t="s">
        <v>700</v>
      </c>
      <c r="D398" s="2" t="s">
        <v>652</v>
      </c>
      <c r="E398" s="2">
        <v>21868141</v>
      </c>
      <c r="F398" s="2">
        <v>10568661</v>
      </c>
      <c r="G398" s="2">
        <v>0</v>
      </c>
      <c r="I398" s="2">
        <v>0</v>
      </c>
      <c r="K398" s="2">
        <v>0</v>
      </c>
      <c r="L398" s="2">
        <v>0</v>
      </c>
      <c r="M398" s="2">
        <v>0</v>
      </c>
      <c r="N398" s="2">
        <v>0</v>
      </c>
      <c r="O398" s="2">
        <v>0</v>
      </c>
      <c r="P398" s="2">
        <v>0</v>
      </c>
      <c r="Q398" s="2">
        <v>0</v>
      </c>
      <c r="R398" s="2">
        <v>0</v>
      </c>
      <c r="S398" s="2"/>
      <c r="T398" s="2"/>
      <c r="U398" s="2"/>
      <c r="V398" s="2"/>
      <c r="AB398" s="7"/>
      <c r="AC398" s="7"/>
      <c r="AD398" s="7"/>
      <c r="AE398" s="7"/>
      <c r="AF398" s="7"/>
      <c r="AG398" s="7"/>
      <c r="AH398" s="7"/>
      <c r="AI398" s="7"/>
    </row>
    <row r="399" spans="1:35" x14ac:dyDescent="0.2">
      <c r="A399" s="5">
        <v>2021</v>
      </c>
      <c r="B399" s="2" t="s">
        <v>699</v>
      </c>
      <c r="C399" s="2" t="s">
        <v>701</v>
      </c>
      <c r="D399" s="2" t="s">
        <v>652</v>
      </c>
      <c r="E399" s="2">
        <v>16031781</v>
      </c>
      <c r="F399" s="2">
        <v>8710289</v>
      </c>
      <c r="G399" s="2">
        <v>0</v>
      </c>
      <c r="I399" s="2">
        <v>0</v>
      </c>
      <c r="K399" s="2">
        <v>0</v>
      </c>
      <c r="L399" s="2">
        <v>0</v>
      </c>
      <c r="M399" s="2">
        <v>0</v>
      </c>
      <c r="N399" s="2">
        <v>0</v>
      </c>
      <c r="O399" s="2">
        <v>0</v>
      </c>
      <c r="P399" s="2">
        <v>0</v>
      </c>
      <c r="Q399" s="2">
        <v>0</v>
      </c>
      <c r="R399" s="2">
        <v>0</v>
      </c>
      <c r="S399" s="2"/>
      <c r="T399" s="2"/>
      <c r="U399" s="2"/>
      <c r="V399" s="2"/>
      <c r="AB399" s="7"/>
      <c r="AC399" s="7"/>
      <c r="AD399" s="7"/>
      <c r="AE399" s="7"/>
      <c r="AF399" s="7"/>
      <c r="AG399" s="7"/>
      <c r="AH399" s="7"/>
      <c r="AI399" s="7"/>
    </row>
    <row r="400" spans="1:35" x14ac:dyDescent="0.2">
      <c r="A400" s="5">
        <v>2021</v>
      </c>
      <c r="B400" s="2" t="s">
        <v>698</v>
      </c>
      <c r="C400" s="2" t="s">
        <v>702</v>
      </c>
      <c r="D400" s="2" t="s">
        <v>652</v>
      </c>
      <c r="E400" s="2">
        <v>21778551</v>
      </c>
      <c r="G400" s="2">
        <v>0</v>
      </c>
      <c r="I400" s="2">
        <v>0</v>
      </c>
      <c r="K400" s="2">
        <v>0</v>
      </c>
      <c r="L400" s="2">
        <v>0</v>
      </c>
      <c r="M400" s="2">
        <v>0</v>
      </c>
      <c r="N400" s="2">
        <v>0</v>
      </c>
      <c r="O400" s="2">
        <v>0</v>
      </c>
      <c r="P400" s="2">
        <v>0</v>
      </c>
      <c r="Q400" s="2">
        <v>0</v>
      </c>
      <c r="R400" s="2">
        <v>0</v>
      </c>
      <c r="S400" s="2"/>
      <c r="T400" s="2"/>
      <c r="U400" s="2"/>
      <c r="V400" s="2"/>
      <c r="AB400" s="7"/>
      <c r="AC400" s="7"/>
      <c r="AD400" s="7"/>
      <c r="AE400" s="7"/>
      <c r="AF400" s="7"/>
      <c r="AG400" s="7"/>
      <c r="AH400" s="7"/>
      <c r="AI400" s="7"/>
    </row>
    <row r="401" spans="1:35" x14ac:dyDescent="0.2">
      <c r="A401" s="5">
        <v>2021</v>
      </c>
      <c r="B401" s="2" t="s">
        <v>698</v>
      </c>
      <c r="C401" s="2" t="s">
        <v>703</v>
      </c>
      <c r="D401" s="2" t="s">
        <v>652</v>
      </c>
      <c r="E401" s="2">
        <v>14450775</v>
      </c>
      <c r="G401" s="2">
        <v>0</v>
      </c>
      <c r="I401" s="2">
        <v>0</v>
      </c>
      <c r="K401" s="2">
        <v>0</v>
      </c>
      <c r="L401" s="2">
        <v>0</v>
      </c>
      <c r="M401" s="2">
        <v>0</v>
      </c>
      <c r="N401" s="2">
        <v>0</v>
      </c>
      <c r="O401" s="2">
        <v>0</v>
      </c>
      <c r="P401" s="2">
        <v>0</v>
      </c>
      <c r="Q401" s="2">
        <v>0</v>
      </c>
      <c r="R401" s="2">
        <v>0</v>
      </c>
      <c r="S401" s="2"/>
      <c r="T401" s="2"/>
      <c r="U401" s="2"/>
      <c r="V401" s="2"/>
      <c r="AB401" s="7"/>
      <c r="AC401" s="7"/>
      <c r="AD401" s="7"/>
      <c r="AE401" s="7"/>
      <c r="AF401" s="7"/>
      <c r="AG401" s="7"/>
      <c r="AH401" s="7"/>
      <c r="AI401" s="7"/>
    </row>
    <row r="402" spans="1:35" x14ac:dyDescent="0.2">
      <c r="A402" s="5">
        <v>2021</v>
      </c>
      <c r="B402" s="2" t="s">
        <v>699</v>
      </c>
      <c r="C402" s="2" t="s">
        <v>704</v>
      </c>
      <c r="D402" s="2" t="s">
        <v>652</v>
      </c>
      <c r="E402" s="2">
        <v>16861565</v>
      </c>
      <c r="F402" s="2">
        <v>9724387</v>
      </c>
      <c r="G402" s="2">
        <v>0</v>
      </c>
      <c r="I402" s="2">
        <v>0</v>
      </c>
      <c r="K402" s="2">
        <v>0</v>
      </c>
      <c r="L402" s="2">
        <v>0</v>
      </c>
      <c r="M402" s="2">
        <v>0</v>
      </c>
      <c r="N402" s="2">
        <v>0</v>
      </c>
      <c r="O402" s="2">
        <v>0</v>
      </c>
      <c r="P402" s="2">
        <v>0</v>
      </c>
      <c r="Q402" s="2">
        <v>0</v>
      </c>
      <c r="R402" s="2">
        <v>0</v>
      </c>
      <c r="S402" s="2"/>
      <c r="T402" s="2"/>
      <c r="U402" s="2"/>
      <c r="V402" s="2"/>
      <c r="AB402" s="7"/>
      <c r="AC402" s="7"/>
      <c r="AD402" s="7"/>
      <c r="AE402" s="7"/>
      <c r="AF402" s="7"/>
      <c r="AG402" s="7"/>
      <c r="AH402" s="7"/>
      <c r="AI402" s="7"/>
    </row>
    <row r="403" spans="1:35" x14ac:dyDescent="0.2">
      <c r="A403" s="5">
        <v>2021</v>
      </c>
      <c r="B403" s="2" t="s">
        <v>698</v>
      </c>
      <c r="C403" s="2" t="s">
        <v>705</v>
      </c>
      <c r="D403" s="2" t="s">
        <v>652</v>
      </c>
      <c r="E403" s="2">
        <v>30053447</v>
      </c>
      <c r="F403" s="2">
        <v>7629878</v>
      </c>
      <c r="G403" s="2">
        <v>0</v>
      </c>
      <c r="I403" s="2">
        <v>0</v>
      </c>
      <c r="K403" s="2">
        <v>0</v>
      </c>
      <c r="L403" s="2">
        <v>0</v>
      </c>
      <c r="M403" s="2">
        <v>0</v>
      </c>
      <c r="N403" s="2">
        <v>0</v>
      </c>
      <c r="O403" s="2">
        <v>0</v>
      </c>
      <c r="P403" s="2">
        <v>0</v>
      </c>
      <c r="Q403" s="2">
        <v>0</v>
      </c>
      <c r="R403" s="2">
        <v>0</v>
      </c>
      <c r="S403" s="2"/>
      <c r="T403" s="2"/>
      <c r="U403" s="2"/>
      <c r="V403" s="2"/>
      <c r="AB403" s="7"/>
      <c r="AC403" s="7"/>
      <c r="AD403" s="7"/>
      <c r="AE403" s="7"/>
      <c r="AF403" s="7"/>
      <c r="AG403" s="7"/>
      <c r="AH403" s="7"/>
      <c r="AI403" s="7"/>
    </row>
    <row r="404" spans="1:35" x14ac:dyDescent="0.2">
      <c r="A404" s="5">
        <v>2021</v>
      </c>
      <c r="B404" s="2" t="s">
        <v>698</v>
      </c>
      <c r="C404" s="2" t="s">
        <v>706</v>
      </c>
      <c r="D404" s="2" t="s">
        <v>652</v>
      </c>
      <c r="E404" s="2">
        <v>18805650</v>
      </c>
      <c r="F404" s="2">
        <v>8775608</v>
      </c>
      <c r="G404" s="2">
        <v>0</v>
      </c>
      <c r="I404" s="2">
        <v>0</v>
      </c>
      <c r="K404" s="2">
        <v>0</v>
      </c>
      <c r="L404" s="2">
        <v>0</v>
      </c>
      <c r="M404" s="2">
        <v>0</v>
      </c>
      <c r="N404" s="2">
        <v>0</v>
      </c>
      <c r="O404" s="2">
        <v>0</v>
      </c>
      <c r="P404" s="2">
        <v>0</v>
      </c>
      <c r="Q404" s="2">
        <v>0</v>
      </c>
      <c r="R404" s="2">
        <v>0</v>
      </c>
      <c r="S404" s="2"/>
      <c r="T404" s="2"/>
      <c r="U404" s="2"/>
      <c r="V404" s="2"/>
      <c r="AB404" s="7"/>
      <c r="AC404" s="7"/>
      <c r="AD404" s="7"/>
      <c r="AE404" s="7"/>
      <c r="AF404" s="7"/>
      <c r="AG404" s="7"/>
      <c r="AH404" s="7"/>
      <c r="AI404" s="7"/>
    </row>
    <row r="405" spans="1:35" x14ac:dyDescent="0.2">
      <c r="A405" s="5">
        <v>2021</v>
      </c>
      <c r="B405" s="2" t="s">
        <v>698</v>
      </c>
      <c r="C405" s="2" t="s">
        <v>707</v>
      </c>
      <c r="D405" s="2" t="s">
        <v>652</v>
      </c>
      <c r="E405" s="2">
        <v>13109885</v>
      </c>
      <c r="G405" s="2">
        <v>0</v>
      </c>
      <c r="I405" s="2">
        <v>0</v>
      </c>
      <c r="K405" s="2">
        <v>0</v>
      </c>
      <c r="L405" s="2">
        <v>0</v>
      </c>
      <c r="M405" s="2">
        <v>0</v>
      </c>
      <c r="N405" s="2">
        <v>0</v>
      </c>
      <c r="O405" s="2">
        <v>0</v>
      </c>
      <c r="P405" s="2">
        <v>0</v>
      </c>
      <c r="Q405" s="2">
        <v>0</v>
      </c>
      <c r="R405" s="2">
        <v>0</v>
      </c>
      <c r="S405" s="2"/>
      <c r="T405" s="2"/>
      <c r="U405" s="2"/>
      <c r="V405" s="2"/>
      <c r="AB405" s="7"/>
      <c r="AC405" s="7"/>
      <c r="AD405" s="7"/>
      <c r="AE405" s="7"/>
      <c r="AF405" s="7"/>
      <c r="AG405" s="7"/>
      <c r="AH405" s="7"/>
      <c r="AI405" s="7"/>
    </row>
    <row r="406" spans="1:35" x14ac:dyDescent="0.2">
      <c r="A406" s="5">
        <v>2021</v>
      </c>
      <c r="B406" s="2" t="s">
        <v>698</v>
      </c>
      <c r="C406" s="2" t="s">
        <v>708</v>
      </c>
      <c r="D406" s="2" t="s">
        <v>652</v>
      </c>
      <c r="E406" s="2">
        <v>16334362</v>
      </c>
      <c r="G406" s="2">
        <v>0</v>
      </c>
      <c r="I406" s="2">
        <v>0</v>
      </c>
      <c r="K406" s="2">
        <v>0</v>
      </c>
      <c r="L406" s="2">
        <v>0</v>
      </c>
      <c r="M406" s="2">
        <v>0</v>
      </c>
      <c r="N406" s="2">
        <v>0</v>
      </c>
      <c r="O406" s="2">
        <v>0</v>
      </c>
      <c r="P406" s="2">
        <v>0</v>
      </c>
      <c r="Q406" s="2">
        <v>0</v>
      </c>
      <c r="R406" s="2">
        <v>0</v>
      </c>
      <c r="S406" s="2"/>
      <c r="T406" s="2"/>
      <c r="U406" s="2"/>
      <c r="V406" s="2"/>
      <c r="AB406" s="7"/>
      <c r="AC406" s="7"/>
      <c r="AD406" s="7"/>
      <c r="AE406" s="7"/>
      <c r="AF406" s="7"/>
      <c r="AG406" s="7"/>
      <c r="AH406" s="7"/>
      <c r="AI406" s="7"/>
    </row>
    <row r="407" spans="1:35" x14ac:dyDescent="0.2">
      <c r="A407" s="5">
        <v>2021</v>
      </c>
      <c r="B407" s="2" t="s">
        <v>699</v>
      </c>
      <c r="C407" s="2" t="s">
        <v>709</v>
      </c>
      <c r="D407" s="2" t="s">
        <v>652</v>
      </c>
      <c r="E407" s="2">
        <v>15441437</v>
      </c>
      <c r="F407" s="2">
        <v>7260868</v>
      </c>
      <c r="G407" s="2">
        <v>0</v>
      </c>
      <c r="I407" s="2">
        <v>0</v>
      </c>
      <c r="K407" s="2">
        <v>0</v>
      </c>
      <c r="L407" s="2">
        <v>0</v>
      </c>
      <c r="M407" s="2">
        <v>0</v>
      </c>
      <c r="N407" s="2">
        <v>0</v>
      </c>
      <c r="O407" s="2">
        <v>0</v>
      </c>
      <c r="P407" s="2">
        <v>0</v>
      </c>
      <c r="Q407" s="2">
        <v>0</v>
      </c>
      <c r="R407" s="2">
        <v>0</v>
      </c>
      <c r="S407" s="2"/>
      <c r="T407" s="2"/>
      <c r="U407" s="2"/>
      <c r="V407" s="2"/>
      <c r="AB407" s="7"/>
      <c r="AC407" s="7"/>
      <c r="AD407" s="7"/>
      <c r="AE407" s="7"/>
      <c r="AF407" s="7"/>
      <c r="AG407" s="7"/>
      <c r="AH407" s="7"/>
      <c r="AI407" s="7"/>
    </row>
    <row r="408" spans="1:35" x14ac:dyDescent="0.2">
      <c r="A408" s="5">
        <v>2021</v>
      </c>
      <c r="B408" s="2" t="s">
        <v>699</v>
      </c>
      <c r="C408" s="2" t="s">
        <v>710</v>
      </c>
      <c r="D408" s="2" t="s">
        <v>652</v>
      </c>
      <c r="E408" s="2">
        <v>29103900</v>
      </c>
      <c r="F408" s="2">
        <v>10895421</v>
      </c>
      <c r="G408" s="2">
        <v>0</v>
      </c>
      <c r="I408" s="2">
        <v>0</v>
      </c>
      <c r="K408" s="2">
        <v>0</v>
      </c>
      <c r="L408" s="2">
        <v>0</v>
      </c>
      <c r="M408" s="2">
        <v>0</v>
      </c>
      <c r="N408" s="2">
        <v>0</v>
      </c>
      <c r="O408" s="2">
        <v>0</v>
      </c>
      <c r="P408" s="2">
        <v>0</v>
      </c>
      <c r="Q408" s="2">
        <v>0</v>
      </c>
      <c r="R408" s="2">
        <v>0</v>
      </c>
      <c r="S408" s="2"/>
      <c r="T408" s="2"/>
      <c r="U408" s="2"/>
      <c r="V408" s="2"/>
      <c r="AB408" s="7"/>
      <c r="AC408" s="7"/>
      <c r="AD408" s="7"/>
      <c r="AE408" s="7"/>
      <c r="AF408" s="7"/>
      <c r="AG408" s="7"/>
      <c r="AH408" s="7"/>
      <c r="AI408" s="7"/>
    </row>
    <row r="409" spans="1:35" x14ac:dyDescent="0.2">
      <c r="A409" s="5">
        <v>2021</v>
      </c>
      <c r="B409" s="2" t="s">
        <v>699</v>
      </c>
      <c r="C409" s="2" t="s">
        <v>711</v>
      </c>
      <c r="D409" s="2" t="s">
        <v>652</v>
      </c>
      <c r="E409" s="2">
        <v>22385689</v>
      </c>
      <c r="F409" s="2">
        <v>10557722</v>
      </c>
      <c r="G409" s="2">
        <v>0</v>
      </c>
      <c r="I409" s="2">
        <v>0</v>
      </c>
      <c r="K409" s="2">
        <v>0</v>
      </c>
      <c r="L409" s="2">
        <v>0</v>
      </c>
      <c r="M409" s="2">
        <v>0</v>
      </c>
      <c r="N409" s="2">
        <v>0</v>
      </c>
      <c r="O409" s="2">
        <v>0</v>
      </c>
      <c r="P409" s="2">
        <v>0</v>
      </c>
      <c r="Q409" s="2">
        <v>0</v>
      </c>
      <c r="R409" s="2">
        <v>0</v>
      </c>
      <c r="S409" s="2"/>
      <c r="T409" s="2"/>
      <c r="U409" s="2"/>
      <c r="V409" s="2"/>
      <c r="AB409" s="7"/>
      <c r="AC409" s="7"/>
      <c r="AD409" s="7"/>
      <c r="AE409" s="7"/>
      <c r="AF409" s="7"/>
      <c r="AG409" s="7"/>
      <c r="AH409" s="7"/>
      <c r="AI409" s="7"/>
    </row>
    <row r="410" spans="1:35" x14ac:dyDescent="0.2">
      <c r="A410" s="5">
        <v>2021</v>
      </c>
      <c r="B410" s="2" t="s">
        <v>699</v>
      </c>
      <c r="C410" s="2" t="s">
        <v>712</v>
      </c>
      <c r="D410" s="2" t="s">
        <v>652</v>
      </c>
      <c r="E410" s="2">
        <v>19719845</v>
      </c>
      <c r="F410" s="2">
        <v>9940134</v>
      </c>
      <c r="G410" s="2">
        <v>0</v>
      </c>
      <c r="I410" s="2">
        <v>0</v>
      </c>
      <c r="K410" s="2">
        <v>0</v>
      </c>
      <c r="L410" s="2">
        <v>0</v>
      </c>
      <c r="M410" s="2">
        <v>0</v>
      </c>
      <c r="N410" s="2">
        <v>0</v>
      </c>
      <c r="O410" s="2">
        <v>0</v>
      </c>
      <c r="P410" s="2">
        <v>0</v>
      </c>
      <c r="Q410" s="2">
        <v>0</v>
      </c>
      <c r="R410" s="2">
        <v>0</v>
      </c>
      <c r="S410" s="2"/>
      <c r="T410" s="2"/>
      <c r="U410" s="2"/>
      <c r="V410" s="2"/>
      <c r="AB410" s="7"/>
      <c r="AC410" s="7"/>
      <c r="AD410" s="7"/>
      <c r="AE410" s="7"/>
      <c r="AF410" s="7"/>
      <c r="AG410" s="7"/>
      <c r="AH410" s="7"/>
      <c r="AI410" s="7"/>
    </row>
    <row r="411" spans="1:35" x14ac:dyDescent="0.2">
      <c r="A411" s="5">
        <v>2021</v>
      </c>
      <c r="B411" s="2" t="s">
        <v>699</v>
      </c>
      <c r="C411" s="2" t="s">
        <v>499</v>
      </c>
      <c r="D411" s="2" t="s">
        <v>652</v>
      </c>
      <c r="E411" s="2">
        <v>10343827</v>
      </c>
      <c r="G411" s="2">
        <v>0</v>
      </c>
      <c r="I411" s="2">
        <v>0</v>
      </c>
      <c r="K411" s="2">
        <v>0</v>
      </c>
      <c r="L411" s="2">
        <v>0</v>
      </c>
      <c r="M411" s="2">
        <v>0</v>
      </c>
      <c r="N411" s="2">
        <v>0</v>
      </c>
      <c r="O411" s="2">
        <v>0</v>
      </c>
      <c r="P411" s="2">
        <v>0</v>
      </c>
      <c r="Q411" s="2">
        <v>0</v>
      </c>
      <c r="R411" s="2">
        <v>0</v>
      </c>
      <c r="S411" s="2"/>
      <c r="T411" s="2"/>
      <c r="U411" s="2"/>
      <c r="V411" s="2"/>
      <c r="AB411" s="7"/>
      <c r="AC411" s="7"/>
      <c r="AD411" s="7"/>
      <c r="AE411" s="7"/>
      <c r="AF411" s="7"/>
      <c r="AG411" s="7"/>
      <c r="AH411" s="7"/>
      <c r="AI411" s="7"/>
    </row>
    <row r="412" spans="1:35" x14ac:dyDescent="0.2">
      <c r="A412" s="5">
        <v>2021</v>
      </c>
      <c r="B412" s="2" t="s">
        <v>699</v>
      </c>
      <c r="C412" s="2" t="s">
        <v>713</v>
      </c>
      <c r="D412" s="2" t="s">
        <v>652</v>
      </c>
      <c r="E412" s="2">
        <v>23311784</v>
      </c>
      <c r="F412" s="2">
        <v>8989438</v>
      </c>
      <c r="G412" s="2">
        <v>0</v>
      </c>
      <c r="I412" s="2">
        <v>0</v>
      </c>
      <c r="K412" s="2">
        <v>0</v>
      </c>
      <c r="L412" s="2">
        <v>0</v>
      </c>
      <c r="M412" s="2">
        <v>0</v>
      </c>
      <c r="N412" s="2">
        <v>0</v>
      </c>
      <c r="O412" s="2">
        <v>0</v>
      </c>
      <c r="P412" s="2">
        <v>0</v>
      </c>
      <c r="Q412" s="2">
        <v>0</v>
      </c>
      <c r="R412" s="2">
        <v>0</v>
      </c>
      <c r="S412" s="2"/>
      <c r="T412" s="2"/>
      <c r="U412" s="2"/>
      <c r="V412" s="2"/>
      <c r="AB412" s="7"/>
      <c r="AC412" s="7"/>
      <c r="AD412" s="7"/>
      <c r="AE412" s="7"/>
      <c r="AF412" s="7"/>
      <c r="AG412" s="7"/>
      <c r="AH412" s="7"/>
      <c r="AI412" s="7"/>
    </row>
    <row r="413" spans="1:35" x14ac:dyDescent="0.2">
      <c r="A413" s="5">
        <v>2021</v>
      </c>
      <c r="B413" s="2" t="s">
        <v>698</v>
      </c>
      <c r="C413" s="2" t="s">
        <v>714</v>
      </c>
      <c r="D413" s="2" t="s">
        <v>652</v>
      </c>
      <c r="E413" s="2">
        <v>19491421</v>
      </c>
      <c r="F413" s="2">
        <v>9435427</v>
      </c>
      <c r="G413" s="2">
        <v>0</v>
      </c>
      <c r="I413" s="2">
        <v>0</v>
      </c>
      <c r="K413" s="2">
        <v>0</v>
      </c>
      <c r="L413" s="2">
        <v>0</v>
      </c>
      <c r="M413" s="2">
        <v>0</v>
      </c>
      <c r="N413" s="2">
        <v>0</v>
      </c>
      <c r="O413" s="2">
        <v>0</v>
      </c>
      <c r="P413" s="2">
        <v>0</v>
      </c>
      <c r="Q413" s="2">
        <v>0</v>
      </c>
      <c r="R413" s="2">
        <v>0</v>
      </c>
      <c r="S413" s="2"/>
      <c r="T413" s="2"/>
      <c r="U413" s="2"/>
      <c r="V413" s="2"/>
      <c r="AB413" s="7"/>
      <c r="AC413" s="7"/>
      <c r="AD413" s="7"/>
      <c r="AE413" s="7"/>
      <c r="AF413" s="7"/>
      <c r="AG413" s="7"/>
      <c r="AH413" s="7"/>
      <c r="AI413" s="7"/>
    </row>
    <row r="414" spans="1:35" x14ac:dyDescent="0.2">
      <c r="A414" s="5">
        <v>2021</v>
      </c>
      <c r="B414" s="2" t="s">
        <v>698</v>
      </c>
      <c r="C414" s="2" t="s">
        <v>715</v>
      </c>
      <c r="D414" s="2" t="s">
        <v>652</v>
      </c>
      <c r="E414" s="2">
        <v>23617560</v>
      </c>
      <c r="G414" s="2">
        <v>0</v>
      </c>
      <c r="I414" s="2">
        <v>0</v>
      </c>
      <c r="K414" s="2">
        <v>0</v>
      </c>
      <c r="L414" s="2">
        <v>0</v>
      </c>
      <c r="M414" s="2">
        <v>0</v>
      </c>
      <c r="N414" s="2">
        <v>0</v>
      </c>
      <c r="O414" s="2">
        <v>0</v>
      </c>
      <c r="P414" s="2">
        <v>0</v>
      </c>
      <c r="Q414" s="2">
        <v>0</v>
      </c>
      <c r="R414" s="2">
        <v>0</v>
      </c>
      <c r="S414" s="2"/>
      <c r="T414" s="2"/>
      <c r="U414" s="2"/>
      <c r="V414" s="2"/>
      <c r="AB414" s="7"/>
      <c r="AC414" s="7"/>
      <c r="AD414" s="7"/>
      <c r="AE414" s="7"/>
      <c r="AF414" s="7"/>
      <c r="AG414" s="7"/>
      <c r="AH414" s="7"/>
      <c r="AI414" s="7"/>
    </row>
    <row r="415" spans="1:35" x14ac:dyDescent="0.2">
      <c r="A415" s="5">
        <v>2021</v>
      </c>
      <c r="B415" s="2" t="s">
        <v>699</v>
      </c>
      <c r="C415" s="2" t="s">
        <v>716</v>
      </c>
      <c r="D415" s="2" t="s">
        <v>652</v>
      </c>
      <c r="E415" s="2">
        <v>16965802</v>
      </c>
      <c r="F415" s="2">
        <v>6597992</v>
      </c>
      <c r="G415" s="2">
        <v>0</v>
      </c>
      <c r="I415" s="2">
        <v>0</v>
      </c>
      <c r="K415" s="2">
        <v>0</v>
      </c>
      <c r="L415" s="2">
        <v>0</v>
      </c>
      <c r="M415" s="2">
        <v>0</v>
      </c>
      <c r="N415" s="2">
        <v>0</v>
      </c>
      <c r="O415" s="2">
        <v>0</v>
      </c>
      <c r="P415" s="2">
        <v>0</v>
      </c>
      <c r="Q415" s="2">
        <v>0</v>
      </c>
      <c r="R415" s="2">
        <v>0</v>
      </c>
      <c r="S415" s="2"/>
      <c r="T415" s="2"/>
      <c r="U415" s="2"/>
      <c r="V415" s="2"/>
      <c r="AB415" s="7"/>
      <c r="AC415" s="7"/>
      <c r="AD415" s="7"/>
      <c r="AE415" s="7"/>
      <c r="AF415" s="7"/>
      <c r="AG415" s="7"/>
      <c r="AH415" s="7"/>
      <c r="AI415" s="7"/>
    </row>
    <row r="416" spans="1:35" x14ac:dyDescent="0.2">
      <c r="A416" s="5">
        <v>2021</v>
      </c>
      <c r="B416" s="2" t="s">
        <v>699</v>
      </c>
      <c r="C416" s="2" t="s">
        <v>717</v>
      </c>
      <c r="D416" s="2" t="s">
        <v>652</v>
      </c>
      <c r="E416" s="2">
        <v>16699131</v>
      </c>
      <c r="F416" s="2">
        <v>7439376</v>
      </c>
      <c r="G416" s="2">
        <v>0</v>
      </c>
      <c r="I416" s="2">
        <v>0</v>
      </c>
      <c r="K416" s="2">
        <v>0</v>
      </c>
      <c r="L416" s="2">
        <v>0</v>
      </c>
      <c r="M416" s="2">
        <v>0</v>
      </c>
      <c r="N416" s="2">
        <v>0</v>
      </c>
      <c r="O416" s="2">
        <v>0</v>
      </c>
      <c r="P416" s="2">
        <v>0</v>
      </c>
      <c r="Q416" s="2">
        <v>0</v>
      </c>
      <c r="R416" s="2">
        <v>0</v>
      </c>
      <c r="S416" s="2"/>
      <c r="T416" s="2"/>
      <c r="U416" s="2"/>
      <c r="V416" s="2"/>
      <c r="AB416" s="7"/>
      <c r="AC416" s="7"/>
      <c r="AD416" s="7"/>
      <c r="AE416" s="7"/>
      <c r="AF416" s="7"/>
      <c r="AG416" s="7"/>
      <c r="AH416" s="7"/>
      <c r="AI416" s="7"/>
    </row>
    <row r="417" spans="1:35" x14ac:dyDescent="0.2">
      <c r="A417" s="5">
        <v>2021</v>
      </c>
      <c r="B417" s="2" t="s">
        <v>698</v>
      </c>
      <c r="C417" s="2" t="s">
        <v>718</v>
      </c>
      <c r="D417" s="2" t="s">
        <v>652</v>
      </c>
      <c r="E417" s="2">
        <v>20053035</v>
      </c>
      <c r="F417" s="2">
        <v>11113174</v>
      </c>
      <c r="G417" s="2">
        <v>0</v>
      </c>
      <c r="I417" s="2">
        <v>0</v>
      </c>
      <c r="K417" s="2">
        <v>0</v>
      </c>
      <c r="L417" s="2">
        <v>0</v>
      </c>
      <c r="M417" s="2">
        <v>0</v>
      </c>
      <c r="N417" s="2">
        <v>0</v>
      </c>
      <c r="O417" s="2">
        <v>0</v>
      </c>
      <c r="P417" s="2">
        <v>0</v>
      </c>
      <c r="Q417" s="2">
        <v>0</v>
      </c>
      <c r="R417" s="2">
        <v>0</v>
      </c>
      <c r="S417" s="2"/>
      <c r="T417" s="2"/>
      <c r="U417" s="2"/>
      <c r="V417" s="2"/>
      <c r="AB417" s="7"/>
      <c r="AC417" s="7"/>
      <c r="AD417" s="7"/>
      <c r="AE417" s="7"/>
      <c r="AF417" s="7"/>
      <c r="AG417" s="7"/>
      <c r="AH417" s="7"/>
      <c r="AI417" s="7"/>
    </row>
    <row r="418" spans="1:35" x14ac:dyDescent="0.2">
      <c r="A418" s="5">
        <v>2021</v>
      </c>
      <c r="B418" s="2" t="s">
        <v>699</v>
      </c>
      <c r="C418" s="2" t="s">
        <v>719</v>
      </c>
      <c r="D418" s="2" t="s">
        <v>652</v>
      </c>
      <c r="E418" s="2">
        <v>18760411</v>
      </c>
      <c r="F418" s="2">
        <v>8407285</v>
      </c>
      <c r="G418" s="2">
        <v>0</v>
      </c>
      <c r="I418" s="2">
        <v>0</v>
      </c>
      <c r="K418" s="2">
        <v>0</v>
      </c>
      <c r="L418" s="2">
        <v>0</v>
      </c>
      <c r="M418" s="2">
        <v>0</v>
      </c>
      <c r="N418" s="2">
        <v>0</v>
      </c>
      <c r="O418" s="2">
        <v>0</v>
      </c>
      <c r="P418" s="2">
        <v>0</v>
      </c>
      <c r="Q418" s="2">
        <v>0</v>
      </c>
      <c r="R418" s="2">
        <v>0</v>
      </c>
      <c r="S418" s="2"/>
      <c r="T418" s="2"/>
      <c r="U418" s="2"/>
      <c r="V418" s="2"/>
      <c r="AB418" s="7"/>
      <c r="AC418" s="7"/>
      <c r="AD418" s="7"/>
      <c r="AE418" s="7"/>
      <c r="AF418" s="7"/>
      <c r="AG418" s="7"/>
      <c r="AH418" s="7"/>
      <c r="AI418" s="7"/>
    </row>
    <row r="419" spans="1:35" x14ac:dyDescent="0.2">
      <c r="A419" s="5">
        <v>2021</v>
      </c>
      <c r="B419" s="2" t="s">
        <v>699</v>
      </c>
      <c r="C419" s="2" t="s">
        <v>720</v>
      </c>
      <c r="D419" s="2" t="s">
        <v>652</v>
      </c>
      <c r="E419" s="2">
        <v>12887218</v>
      </c>
      <c r="F419" s="2">
        <v>9309163</v>
      </c>
      <c r="G419" s="2">
        <v>0</v>
      </c>
      <c r="I419" s="2">
        <v>0</v>
      </c>
      <c r="K419" s="2">
        <v>0</v>
      </c>
      <c r="L419" s="2">
        <v>0</v>
      </c>
      <c r="M419" s="2">
        <v>0</v>
      </c>
      <c r="N419" s="2">
        <v>0</v>
      </c>
      <c r="O419" s="2">
        <v>0</v>
      </c>
      <c r="P419" s="2">
        <v>0</v>
      </c>
      <c r="Q419" s="2">
        <v>0</v>
      </c>
      <c r="R419" s="2">
        <v>0</v>
      </c>
      <c r="S419" s="2"/>
      <c r="T419" s="2"/>
      <c r="U419" s="2"/>
      <c r="V419" s="2"/>
      <c r="AB419" s="7"/>
      <c r="AC419" s="7"/>
      <c r="AD419" s="7"/>
      <c r="AE419" s="7"/>
      <c r="AF419" s="7"/>
      <c r="AG419" s="7"/>
      <c r="AH419" s="7"/>
      <c r="AI419" s="7"/>
    </row>
    <row r="420" spans="1:35" x14ac:dyDescent="0.2">
      <c r="A420" s="5">
        <v>2021</v>
      </c>
      <c r="B420" s="2" t="s">
        <v>698</v>
      </c>
      <c r="C420" s="2" t="s">
        <v>700</v>
      </c>
      <c r="D420" s="2" t="s">
        <v>655</v>
      </c>
      <c r="E420" s="2">
        <v>0</v>
      </c>
      <c r="F420" s="2">
        <v>2112000</v>
      </c>
      <c r="G420" s="2">
        <v>0</v>
      </c>
      <c r="I420" s="2">
        <v>0</v>
      </c>
      <c r="K420" s="2">
        <v>0</v>
      </c>
      <c r="L420" s="2">
        <v>0</v>
      </c>
      <c r="M420" s="2">
        <v>0</v>
      </c>
      <c r="N420" s="2">
        <v>0</v>
      </c>
      <c r="O420" s="2">
        <v>0</v>
      </c>
      <c r="P420" s="2">
        <v>0</v>
      </c>
      <c r="Q420" s="2">
        <v>0</v>
      </c>
      <c r="R420" s="2">
        <v>0</v>
      </c>
      <c r="S420" s="2"/>
      <c r="T420" s="2"/>
      <c r="U420" s="2"/>
      <c r="V420" s="2"/>
      <c r="AB420" s="7"/>
      <c r="AC420" s="7"/>
      <c r="AD420" s="7"/>
      <c r="AE420" s="7"/>
      <c r="AF420" s="7"/>
      <c r="AG420" s="7"/>
      <c r="AH420" s="7"/>
      <c r="AI420" s="7"/>
    </row>
    <row r="421" spans="1:35" x14ac:dyDescent="0.2">
      <c r="A421" s="5">
        <v>2021</v>
      </c>
      <c r="B421" s="2" t="s">
        <v>699</v>
      </c>
      <c r="C421" s="2" t="s">
        <v>701</v>
      </c>
      <c r="D421" s="2" t="s">
        <v>655</v>
      </c>
      <c r="E421" s="2">
        <v>0</v>
      </c>
      <c r="F421" s="2">
        <v>1032813</v>
      </c>
      <c r="G421" s="2">
        <v>0</v>
      </c>
      <c r="I421" s="2">
        <v>0</v>
      </c>
      <c r="K421" s="2">
        <v>0</v>
      </c>
      <c r="L421" s="2">
        <v>0</v>
      </c>
      <c r="M421" s="2">
        <v>0</v>
      </c>
      <c r="N421" s="2">
        <v>0</v>
      </c>
      <c r="O421" s="2">
        <v>0</v>
      </c>
      <c r="P421" s="2">
        <v>0</v>
      </c>
      <c r="Q421" s="2">
        <v>0</v>
      </c>
      <c r="R421" s="2">
        <v>0</v>
      </c>
      <c r="S421" s="2"/>
      <c r="T421" s="2"/>
      <c r="U421" s="2"/>
      <c r="V421" s="2"/>
      <c r="AB421" s="7"/>
      <c r="AC421" s="7"/>
      <c r="AD421" s="7"/>
      <c r="AE421" s="7"/>
      <c r="AF421" s="7"/>
      <c r="AG421" s="7"/>
      <c r="AH421" s="7"/>
      <c r="AI421" s="7"/>
    </row>
    <row r="422" spans="1:35" x14ac:dyDescent="0.2">
      <c r="A422" s="5">
        <v>2021</v>
      </c>
      <c r="B422" s="2" t="s">
        <v>698</v>
      </c>
      <c r="C422" s="2" t="s">
        <v>702</v>
      </c>
      <c r="D422" s="2" t="s">
        <v>655</v>
      </c>
      <c r="E422" s="2">
        <v>0</v>
      </c>
      <c r="F422" s="2">
        <v>950000</v>
      </c>
      <c r="G422" s="2">
        <v>0</v>
      </c>
      <c r="I422" s="2">
        <v>0</v>
      </c>
      <c r="K422" s="2">
        <v>0</v>
      </c>
      <c r="L422" s="2">
        <v>0</v>
      </c>
      <c r="M422" s="2">
        <v>0</v>
      </c>
      <c r="N422" s="2">
        <v>0</v>
      </c>
      <c r="O422" s="2">
        <v>0</v>
      </c>
      <c r="P422" s="2">
        <v>0</v>
      </c>
      <c r="Q422" s="2">
        <v>0</v>
      </c>
      <c r="R422" s="2">
        <v>0</v>
      </c>
      <c r="S422" s="2"/>
      <c r="T422" s="2"/>
      <c r="U422" s="2"/>
      <c r="V422" s="2"/>
      <c r="AB422" s="7"/>
      <c r="AC422" s="7"/>
      <c r="AD422" s="7"/>
      <c r="AE422" s="7"/>
      <c r="AF422" s="7"/>
      <c r="AG422" s="7"/>
      <c r="AH422" s="7"/>
      <c r="AI422" s="7"/>
    </row>
    <row r="423" spans="1:35" x14ac:dyDescent="0.2">
      <c r="A423" s="5">
        <v>2021</v>
      </c>
      <c r="B423" s="2" t="s">
        <v>698</v>
      </c>
      <c r="C423" s="2" t="s">
        <v>703</v>
      </c>
      <c r="D423" s="2" t="s">
        <v>655</v>
      </c>
      <c r="E423" s="2">
        <v>0</v>
      </c>
      <c r="F423" s="2">
        <v>2256000</v>
      </c>
      <c r="G423" s="2">
        <v>0</v>
      </c>
      <c r="I423" s="2">
        <v>0</v>
      </c>
      <c r="K423" s="2">
        <v>0</v>
      </c>
      <c r="L423" s="2">
        <v>0</v>
      </c>
      <c r="M423" s="2">
        <v>0</v>
      </c>
      <c r="N423" s="2">
        <v>0</v>
      </c>
      <c r="O423" s="2">
        <v>0</v>
      </c>
      <c r="P423" s="2">
        <v>0</v>
      </c>
      <c r="Q423" s="2">
        <v>0</v>
      </c>
      <c r="R423" s="2">
        <v>0</v>
      </c>
      <c r="S423" s="2"/>
      <c r="T423" s="2"/>
      <c r="U423" s="2"/>
      <c r="V423" s="2"/>
      <c r="AB423" s="7"/>
      <c r="AC423" s="7"/>
      <c r="AD423" s="7"/>
      <c r="AE423" s="7"/>
      <c r="AF423" s="7"/>
      <c r="AG423" s="7"/>
      <c r="AH423" s="7"/>
      <c r="AI423" s="7"/>
    </row>
    <row r="424" spans="1:35" x14ac:dyDescent="0.2">
      <c r="A424" s="5">
        <v>2021</v>
      </c>
      <c r="B424" s="2" t="s">
        <v>699</v>
      </c>
      <c r="C424" s="2" t="s">
        <v>704</v>
      </c>
      <c r="D424" s="2" t="s">
        <v>655</v>
      </c>
      <c r="E424" s="2">
        <v>0</v>
      </c>
      <c r="F424" s="2">
        <v>1588000</v>
      </c>
      <c r="G424" s="2">
        <v>0</v>
      </c>
      <c r="I424" s="2">
        <v>0</v>
      </c>
      <c r="K424" s="2">
        <v>0</v>
      </c>
      <c r="L424" s="2">
        <v>0</v>
      </c>
      <c r="M424" s="2">
        <v>0</v>
      </c>
      <c r="N424" s="2">
        <v>0</v>
      </c>
      <c r="O424" s="2">
        <v>0</v>
      </c>
      <c r="P424" s="2">
        <v>0</v>
      </c>
      <c r="Q424" s="2">
        <v>0</v>
      </c>
      <c r="R424" s="2">
        <v>0</v>
      </c>
      <c r="S424" s="2"/>
      <c r="T424" s="2"/>
      <c r="U424" s="2"/>
      <c r="V424" s="2"/>
      <c r="AB424" s="7"/>
      <c r="AC424" s="7"/>
      <c r="AD424" s="7"/>
      <c r="AE424" s="7"/>
      <c r="AF424" s="7"/>
      <c r="AG424" s="7"/>
      <c r="AH424" s="7"/>
      <c r="AI424" s="7"/>
    </row>
    <row r="425" spans="1:35" x14ac:dyDescent="0.2">
      <c r="A425" s="5">
        <v>2021</v>
      </c>
      <c r="B425" s="2" t="s">
        <v>698</v>
      </c>
      <c r="C425" s="2" t="s">
        <v>705</v>
      </c>
      <c r="D425" s="2" t="s">
        <v>655</v>
      </c>
      <c r="E425" s="2">
        <v>0</v>
      </c>
      <c r="F425" s="2">
        <v>1430000</v>
      </c>
      <c r="G425" s="2">
        <v>0</v>
      </c>
      <c r="I425" s="2">
        <v>0</v>
      </c>
      <c r="K425" s="2">
        <v>0</v>
      </c>
      <c r="L425" s="2">
        <v>0</v>
      </c>
      <c r="M425" s="2">
        <v>0</v>
      </c>
      <c r="N425" s="2">
        <v>0</v>
      </c>
      <c r="O425" s="2">
        <v>0</v>
      </c>
      <c r="P425" s="2">
        <v>0</v>
      </c>
      <c r="Q425" s="2">
        <v>0</v>
      </c>
      <c r="R425" s="2">
        <v>0</v>
      </c>
      <c r="S425" s="2"/>
      <c r="T425" s="2"/>
      <c r="U425" s="2"/>
      <c r="V425" s="2"/>
      <c r="AB425" s="7"/>
      <c r="AC425" s="7"/>
      <c r="AD425" s="7"/>
      <c r="AE425" s="7"/>
      <c r="AF425" s="7"/>
      <c r="AG425" s="7"/>
      <c r="AH425" s="7"/>
      <c r="AI425" s="7"/>
    </row>
    <row r="426" spans="1:35" x14ac:dyDescent="0.2">
      <c r="A426" s="5">
        <v>2021</v>
      </c>
      <c r="B426" s="2" t="s">
        <v>698</v>
      </c>
      <c r="C426" s="2" t="s">
        <v>706</v>
      </c>
      <c r="D426" s="2" t="s">
        <v>655</v>
      </c>
      <c r="E426" s="2">
        <v>0</v>
      </c>
      <c r="F426" s="2">
        <v>1479000</v>
      </c>
      <c r="G426" s="2">
        <v>0</v>
      </c>
      <c r="I426" s="2">
        <v>0</v>
      </c>
      <c r="K426" s="2">
        <v>0</v>
      </c>
      <c r="L426" s="2">
        <v>0</v>
      </c>
      <c r="M426" s="2">
        <v>0</v>
      </c>
      <c r="N426" s="2">
        <v>0</v>
      </c>
      <c r="O426" s="2">
        <v>0</v>
      </c>
      <c r="P426" s="2">
        <v>0</v>
      </c>
      <c r="Q426" s="2">
        <v>0</v>
      </c>
      <c r="R426" s="2">
        <v>0</v>
      </c>
      <c r="S426" s="2"/>
      <c r="T426" s="2"/>
      <c r="U426" s="2"/>
      <c r="V426" s="2"/>
      <c r="AB426" s="7"/>
      <c r="AC426" s="7"/>
      <c r="AD426" s="7"/>
      <c r="AE426" s="7"/>
      <c r="AF426" s="7"/>
      <c r="AG426" s="7"/>
      <c r="AH426" s="7"/>
      <c r="AI426" s="7"/>
    </row>
    <row r="427" spans="1:35" x14ac:dyDescent="0.2">
      <c r="A427" s="5">
        <v>2021</v>
      </c>
      <c r="B427" s="2" t="s">
        <v>698</v>
      </c>
      <c r="C427" s="2" t="s">
        <v>707</v>
      </c>
      <c r="D427" s="2" t="s">
        <v>655</v>
      </c>
      <c r="E427" s="2">
        <v>0</v>
      </c>
      <c r="F427" s="2">
        <v>1153200</v>
      </c>
      <c r="G427" s="2">
        <v>0</v>
      </c>
      <c r="I427" s="2">
        <v>0</v>
      </c>
      <c r="K427" s="2">
        <v>0</v>
      </c>
      <c r="L427" s="2">
        <v>0</v>
      </c>
      <c r="M427" s="2">
        <v>0</v>
      </c>
      <c r="N427" s="2">
        <v>0</v>
      </c>
      <c r="O427" s="2">
        <v>0</v>
      </c>
      <c r="P427" s="2">
        <v>0</v>
      </c>
      <c r="Q427" s="2">
        <v>0</v>
      </c>
      <c r="R427" s="2">
        <v>0</v>
      </c>
      <c r="S427" s="2"/>
      <c r="T427" s="2"/>
      <c r="U427" s="2"/>
      <c r="V427" s="2"/>
      <c r="AB427" s="7"/>
      <c r="AC427" s="7"/>
      <c r="AD427" s="7"/>
      <c r="AE427" s="7"/>
      <c r="AF427" s="7"/>
      <c r="AG427" s="7"/>
      <c r="AH427" s="7"/>
      <c r="AI427" s="7"/>
    </row>
    <row r="428" spans="1:35" x14ac:dyDescent="0.2">
      <c r="A428" s="5">
        <v>2021</v>
      </c>
      <c r="B428" s="2" t="s">
        <v>698</v>
      </c>
      <c r="C428" s="2" t="s">
        <v>708</v>
      </c>
      <c r="D428" s="2" t="s">
        <v>655</v>
      </c>
      <c r="E428" s="2">
        <v>0</v>
      </c>
      <c r="F428" s="2">
        <v>1700000</v>
      </c>
      <c r="G428" s="2">
        <v>0</v>
      </c>
      <c r="I428" s="2">
        <v>0</v>
      </c>
      <c r="K428" s="2">
        <v>0</v>
      </c>
      <c r="L428" s="2">
        <v>0</v>
      </c>
      <c r="M428" s="2">
        <v>0</v>
      </c>
      <c r="N428" s="2">
        <v>0</v>
      </c>
      <c r="O428" s="2">
        <v>0</v>
      </c>
      <c r="P428" s="2">
        <v>0</v>
      </c>
      <c r="Q428" s="2">
        <v>0</v>
      </c>
      <c r="R428" s="2">
        <v>0</v>
      </c>
      <c r="S428" s="2"/>
      <c r="T428" s="2"/>
      <c r="U428" s="2"/>
      <c r="V428" s="2"/>
      <c r="AB428" s="7"/>
      <c r="AC428" s="7"/>
      <c r="AD428" s="7"/>
      <c r="AE428" s="7"/>
      <c r="AF428" s="7"/>
      <c r="AG428" s="7"/>
      <c r="AH428" s="7"/>
      <c r="AI428" s="7"/>
    </row>
    <row r="429" spans="1:35" x14ac:dyDescent="0.2">
      <c r="A429" s="5">
        <v>2021</v>
      </c>
      <c r="B429" s="2" t="s">
        <v>699</v>
      </c>
      <c r="C429" s="2" t="s">
        <v>709</v>
      </c>
      <c r="D429" s="2" t="s">
        <v>655</v>
      </c>
      <c r="E429" s="2">
        <v>0</v>
      </c>
      <c r="F429" s="2">
        <v>1169000</v>
      </c>
      <c r="G429" s="2">
        <v>0</v>
      </c>
      <c r="I429" s="2">
        <v>0</v>
      </c>
      <c r="K429" s="2">
        <v>0</v>
      </c>
      <c r="L429" s="2">
        <v>0</v>
      </c>
      <c r="M429" s="2">
        <v>0</v>
      </c>
      <c r="N429" s="2">
        <v>0</v>
      </c>
      <c r="O429" s="2">
        <v>0</v>
      </c>
      <c r="P429" s="2">
        <v>0</v>
      </c>
      <c r="Q429" s="2">
        <v>0</v>
      </c>
      <c r="R429" s="2">
        <v>0</v>
      </c>
      <c r="S429" s="2"/>
      <c r="T429" s="2"/>
      <c r="U429" s="2"/>
      <c r="V429" s="2"/>
      <c r="AB429" s="7"/>
      <c r="AC429" s="7"/>
      <c r="AD429" s="7"/>
      <c r="AE429" s="7"/>
      <c r="AF429" s="7"/>
      <c r="AG429" s="7"/>
      <c r="AH429" s="7"/>
      <c r="AI429" s="7"/>
    </row>
    <row r="430" spans="1:35" x14ac:dyDescent="0.2">
      <c r="A430" s="5">
        <v>2021</v>
      </c>
      <c r="B430" s="2" t="s">
        <v>699</v>
      </c>
      <c r="C430" s="2" t="s">
        <v>710</v>
      </c>
      <c r="D430" s="2" t="s">
        <v>655</v>
      </c>
      <c r="E430" s="2">
        <v>0</v>
      </c>
      <c r="F430" s="2">
        <v>1821694</v>
      </c>
      <c r="G430" s="2">
        <v>0</v>
      </c>
      <c r="I430" s="2">
        <v>0</v>
      </c>
      <c r="K430" s="2">
        <v>0</v>
      </c>
      <c r="L430" s="2">
        <v>0</v>
      </c>
      <c r="M430" s="2">
        <v>0</v>
      </c>
      <c r="N430" s="2">
        <v>0</v>
      </c>
      <c r="O430" s="2">
        <v>0</v>
      </c>
      <c r="P430" s="2">
        <v>0</v>
      </c>
      <c r="Q430" s="2">
        <v>0</v>
      </c>
      <c r="R430" s="2">
        <v>0</v>
      </c>
      <c r="S430" s="2"/>
      <c r="T430" s="2"/>
      <c r="U430" s="2"/>
      <c r="V430" s="2"/>
      <c r="AB430" s="7"/>
      <c r="AC430" s="7"/>
      <c r="AD430" s="7"/>
      <c r="AE430" s="7"/>
      <c r="AF430" s="7"/>
      <c r="AG430" s="7"/>
      <c r="AH430" s="7"/>
      <c r="AI430" s="7"/>
    </row>
    <row r="431" spans="1:35" x14ac:dyDescent="0.2">
      <c r="A431" s="5">
        <v>2021</v>
      </c>
      <c r="B431" s="2" t="s">
        <v>699</v>
      </c>
      <c r="C431" s="2" t="s">
        <v>711</v>
      </c>
      <c r="D431" s="2" t="s">
        <v>655</v>
      </c>
      <c r="E431" s="2">
        <v>0</v>
      </c>
      <c r="F431" s="2">
        <v>1125000</v>
      </c>
      <c r="G431" s="2">
        <v>0</v>
      </c>
      <c r="I431" s="2">
        <v>0</v>
      </c>
      <c r="K431" s="2">
        <v>0</v>
      </c>
      <c r="L431" s="2">
        <v>0</v>
      </c>
      <c r="M431" s="2">
        <v>0</v>
      </c>
      <c r="N431" s="2">
        <v>0</v>
      </c>
      <c r="O431" s="2">
        <v>0</v>
      </c>
      <c r="P431" s="2">
        <v>0</v>
      </c>
      <c r="Q431" s="2">
        <v>0</v>
      </c>
      <c r="R431" s="2">
        <v>0</v>
      </c>
      <c r="S431" s="2"/>
      <c r="T431" s="2"/>
      <c r="U431" s="2"/>
      <c r="V431" s="2"/>
      <c r="AB431" s="7"/>
      <c r="AC431" s="7"/>
      <c r="AD431" s="7"/>
      <c r="AE431" s="7"/>
      <c r="AF431" s="7"/>
      <c r="AG431" s="7"/>
      <c r="AH431" s="7"/>
      <c r="AI431" s="7"/>
    </row>
    <row r="432" spans="1:35" x14ac:dyDescent="0.2">
      <c r="A432" s="5">
        <v>2021</v>
      </c>
      <c r="B432" s="2" t="s">
        <v>699</v>
      </c>
      <c r="C432" s="2" t="s">
        <v>712</v>
      </c>
      <c r="D432" s="2" t="s">
        <v>655</v>
      </c>
      <c r="E432" s="2">
        <v>0</v>
      </c>
      <c r="F432" s="2">
        <v>331350</v>
      </c>
      <c r="G432" s="2">
        <v>0</v>
      </c>
      <c r="I432" s="2">
        <v>0</v>
      </c>
      <c r="K432" s="2">
        <v>0</v>
      </c>
      <c r="L432" s="2">
        <v>0</v>
      </c>
      <c r="M432" s="2">
        <v>0</v>
      </c>
      <c r="N432" s="2">
        <v>0</v>
      </c>
      <c r="O432" s="2">
        <v>0</v>
      </c>
      <c r="P432" s="2">
        <v>0</v>
      </c>
      <c r="Q432" s="2">
        <v>0</v>
      </c>
      <c r="R432" s="2">
        <v>0</v>
      </c>
      <c r="S432" s="2"/>
      <c r="T432" s="2"/>
      <c r="U432" s="2"/>
      <c r="V432" s="2"/>
      <c r="AB432" s="7"/>
      <c r="AC432" s="7"/>
      <c r="AD432" s="7"/>
      <c r="AE432" s="7"/>
      <c r="AF432" s="7"/>
      <c r="AG432" s="7"/>
      <c r="AH432" s="7"/>
      <c r="AI432" s="7"/>
    </row>
    <row r="433" spans="1:35" x14ac:dyDescent="0.2">
      <c r="A433" s="5">
        <v>2021</v>
      </c>
      <c r="B433" s="2" t="s">
        <v>699</v>
      </c>
      <c r="C433" s="2" t="s">
        <v>499</v>
      </c>
      <c r="D433" s="2" t="s">
        <v>655</v>
      </c>
      <c r="E433" s="2">
        <v>0</v>
      </c>
      <c r="F433" s="2">
        <v>1197250</v>
      </c>
      <c r="G433" s="2">
        <v>0</v>
      </c>
      <c r="I433" s="2">
        <v>0</v>
      </c>
      <c r="K433" s="2">
        <v>0</v>
      </c>
      <c r="L433" s="2">
        <v>0</v>
      </c>
      <c r="M433" s="2">
        <v>0</v>
      </c>
      <c r="N433" s="2">
        <v>0</v>
      </c>
      <c r="O433" s="2">
        <v>0</v>
      </c>
      <c r="P433" s="2">
        <v>0</v>
      </c>
      <c r="Q433" s="2">
        <v>0</v>
      </c>
      <c r="R433" s="2">
        <v>0</v>
      </c>
      <c r="S433" s="2"/>
      <c r="T433" s="2"/>
      <c r="U433" s="2"/>
      <c r="V433" s="2"/>
      <c r="AB433" s="7"/>
      <c r="AC433" s="7"/>
      <c r="AD433" s="7"/>
      <c r="AE433" s="7"/>
      <c r="AF433" s="7"/>
      <c r="AG433" s="7"/>
      <c r="AH433" s="7"/>
      <c r="AI433" s="7"/>
    </row>
    <row r="434" spans="1:35" x14ac:dyDescent="0.2">
      <c r="A434" s="5">
        <v>2021</v>
      </c>
      <c r="B434" s="2" t="s">
        <v>699</v>
      </c>
      <c r="C434" s="2" t="s">
        <v>713</v>
      </c>
      <c r="D434" s="2" t="s">
        <v>655</v>
      </c>
      <c r="E434" s="2">
        <v>0</v>
      </c>
      <c r="F434" s="2">
        <v>1293000</v>
      </c>
      <c r="G434" s="2">
        <v>0</v>
      </c>
      <c r="I434" s="2">
        <v>0</v>
      </c>
      <c r="K434" s="2">
        <v>0</v>
      </c>
      <c r="L434" s="2">
        <v>0</v>
      </c>
      <c r="M434" s="2">
        <v>0</v>
      </c>
      <c r="N434" s="2">
        <v>0</v>
      </c>
      <c r="O434" s="2">
        <v>0</v>
      </c>
      <c r="P434" s="2">
        <v>0</v>
      </c>
      <c r="Q434" s="2">
        <v>0</v>
      </c>
      <c r="R434" s="2">
        <v>0</v>
      </c>
      <c r="S434" s="2"/>
      <c r="T434" s="2"/>
      <c r="U434" s="2"/>
      <c r="V434" s="2"/>
      <c r="AB434" s="7"/>
      <c r="AC434" s="7"/>
      <c r="AD434" s="7"/>
      <c r="AE434" s="7"/>
      <c r="AF434" s="7"/>
      <c r="AG434" s="7"/>
      <c r="AH434" s="7"/>
      <c r="AI434" s="7"/>
    </row>
    <row r="435" spans="1:35" x14ac:dyDescent="0.2">
      <c r="A435" s="5">
        <v>2021</v>
      </c>
      <c r="B435" s="2" t="s">
        <v>698</v>
      </c>
      <c r="C435" s="2" t="s">
        <v>714</v>
      </c>
      <c r="D435" s="2" t="s">
        <v>655</v>
      </c>
      <c r="E435" s="2">
        <v>0</v>
      </c>
      <c r="F435" s="2">
        <v>1052100</v>
      </c>
      <c r="G435" s="2">
        <v>0</v>
      </c>
      <c r="I435" s="2">
        <v>0</v>
      </c>
      <c r="K435" s="2">
        <v>0</v>
      </c>
      <c r="L435" s="2">
        <v>0</v>
      </c>
      <c r="M435" s="2">
        <v>0</v>
      </c>
      <c r="N435" s="2">
        <v>0</v>
      </c>
      <c r="O435" s="2">
        <v>0</v>
      </c>
      <c r="P435" s="2">
        <v>0</v>
      </c>
      <c r="Q435" s="2">
        <v>0</v>
      </c>
      <c r="R435" s="2">
        <v>0</v>
      </c>
      <c r="S435" s="2"/>
      <c r="T435" s="2"/>
      <c r="U435" s="2"/>
      <c r="V435" s="2"/>
      <c r="AB435" s="7"/>
      <c r="AC435" s="7"/>
      <c r="AD435" s="7"/>
      <c r="AE435" s="7"/>
      <c r="AF435" s="7"/>
      <c r="AG435" s="7"/>
      <c r="AH435" s="7"/>
      <c r="AI435" s="7"/>
    </row>
    <row r="436" spans="1:35" x14ac:dyDescent="0.2">
      <c r="A436" s="5">
        <v>2021</v>
      </c>
      <c r="B436" s="2" t="s">
        <v>698</v>
      </c>
      <c r="C436" s="2" t="s">
        <v>715</v>
      </c>
      <c r="D436" s="2" t="s">
        <v>655</v>
      </c>
      <c r="E436" s="2">
        <v>0</v>
      </c>
      <c r="F436" s="2">
        <v>512570</v>
      </c>
      <c r="G436" s="2">
        <v>0</v>
      </c>
      <c r="I436" s="2">
        <v>0</v>
      </c>
      <c r="K436" s="2">
        <v>0</v>
      </c>
      <c r="L436" s="2">
        <v>0</v>
      </c>
      <c r="M436" s="2">
        <v>0</v>
      </c>
      <c r="N436" s="2">
        <v>0</v>
      </c>
      <c r="O436" s="2">
        <v>0</v>
      </c>
      <c r="P436" s="2">
        <v>0</v>
      </c>
      <c r="Q436" s="2">
        <v>0</v>
      </c>
      <c r="R436" s="2">
        <v>0</v>
      </c>
      <c r="S436" s="2"/>
      <c r="T436" s="2"/>
      <c r="U436" s="2"/>
      <c r="V436" s="2"/>
      <c r="AB436" s="7"/>
      <c r="AC436" s="7"/>
      <c r="AD436" s="7"/>
      <c r="AE436" s="7"/>
      <c r="AF436" s="7"/>
      <c r="AG436" s="7"/>
      <c r="AH436" s="7"/>
      <c r="AI436" s="7"/>
    </row>
    <row r="437" spans="1:35" x14ac:dyDescent="0.2">
      <c r="A437" s="5">
        <v>2021</v>
      </c>
      <c r="B437" s="2" t="s">
        <v>699</v>
      </c>
      <c r="C437" s="2" t="s">
        <v>716</v>
      </c>
      <c r="D437" s="2" t="s">
        <v>655</v>
      </c>
      <c r="E437" s="2">
        <v>0</v>
      </c>
      <c r="F437" s="2">
        <v>1280000</v>
      </c>
      <c r="G437" s="2">
        <v>0</v>
      </c>
      <c r="I437" s="2">
        <v>0</v>
      </c>
      <c r="K437" s="2">
        <v>0</v>
      </c>
      <c r="L437" s="2">
        <v>0</v>
      </c>
      <c r="M437" s="2">
        <v>0</v>
      </c>
      <c r="N437" s="2">
        <v>0</v>
      </c>
      <c r="O437" s="2">
        <v>0</v>
      </c>
      <c r="P437" s="2">
        <v>0</v>
      </c>
      <c r="Q437" s="2">
        <v>0</v>
      </c>
      <c r="R437" s="2">
        <v>0</v>
      </c>
      <c r="S437" s="2"/>
      <c r="T437" s="2"/>
      <c r="U437" s="2"/>
      <c r="V437" s="2"/>
      <c r="AB437" s="7"/>
      <c r="AC437" s="7"/>
      <c r="AD437" s="7"/>
      <c r="AE437" s="7"/>
      <c r="AF437" s="7"/>
      <c r="AG437" s="7"/>
      <c r="AH437" s="7"/>
      <c r="AI437" s="7"/>
    </row>
    <row r="438" spans="1:35" x14ac:dyDescent="0.2">
      <c r="A438" s="5">
        <v>2021</v>
      </c>
      <c r="B438" s="2" t="s">
        <v>699</v>
      </c>
      <c r="C438" s="2" t="s">
        <v>717</v>
      </c>
      <c r="D438" s="2" t="s">
        <v>655</v>
      </c>
      <c r="E438" s="2">
        <v>0</v>
      </c>
      <c r="F438" s="2">
        <v>1140000</v>
      </c>
      <c r="G438" s="2">
        <v>0</v>
      </c>
      <c r="I438" s="2">
        <v>0</v>
      </c>
      <c r="K438" s="2">
        <v>0</v>
      </c>
      <c r="L438" s="2">
        <v>0</v>
      </c>
      <c r="M438" s="2">
        <v>0</v>
      </c>
      <c r="N438" s="2">
        <v>0</v>
      </c>
      <c r="O438" s="2">
        <v>0</v>
      </c>
      <c r="P438" s="2">
        <v>0</v>
      </c>
      <c r="Q438" s="2">
        <v>0</v>
      </c>
      <c r="R438" s="2">
        <v>0</v>
      </c>
      <c r="S438" s="2"/>
      <c r="T438" s="2"/>
      <c r="U438" s="2"/>
      <c r="V438" s="2"/>
      <c r="AB438" s="7"/>
      <c r="AC438" s="7"/>
      <c r="AD438" s="7"/>
      <c r="AE438" s="7"/>
      <c r="AF438" s="7"/>
      <c r="AG438" s="7"/>
      <c r="AH438" s="7"/>
      <c r="AI438" s="7"/>
    </row>
    <row r="439" spans="1:35" x14ac:dyDescent="0.2">
      <c r="A439" s="5">
        <v>2021</v>
      </c>
      <c r="B439" s="2" t="s">
        <v>698</v>
      </c>
      <c r="C439" s="2" t="s">
        <v>718</v>
      </c>
      <c r="D439" s="2" t="s">
        <v>655</v>
      </c>
      <c r="E439" s="2">
        <v>0</v>
      </c>
      <c r="F439" s="2">
        <v>1092000</v>
      </c>
      <c r="G439" s="2">
        <v>0</v>
      </c>
      <c r="I439" s="2">
        <v>0</v>
      </c>
      <c r="K439" s="2">
        <v>0</v>
      </c>
      <c r="L439" s="2">
        <v>0</v>
      </c>
      <c r="M439" s="2">
        <v>0</v>
      </c>
      <c r="N439" s="2">
        <v>0</v>
      </c>
      <c r="O439" s="2">
        <v>0</v>
      </c>
      <c r="P439" s="2">
        <v>0</v>
      </c>
      <c r="Q439" s="2">
        <v>0</v>
      </c>
      <c r="R439" s="2">
        <v>0</v>
      </c>
      <c r="S439" s="2"/>
      <c r="T439" s="2"/>
      <c r="U439" s="2"/>
      <c r="V439" s="2"/>
      <c r="AB439" s="7"/>
      <c r="AC439" s="7"/>
      <c r="AD439" s="7"/>
      <c r="AE439" s="7"/>
      <c r="AF439" s="7"/>
      <c r="AG439" s="7"/>
      <c r="AH439" s="7"/>
      <c r="AI439" s="7"/>
    </row>
    <row r="440" spans="1:35" x14ac:dyDescent="0.2">
      <c r="A440" s="5">
        <v>2021</v>
      </c>
      <c r="B440" s="2" t="s">
        <v>699</v>
      </c>
      <c r="C440" s="2" t="s">
        <v>719</v>
      </c>
      <c r="D440" s="2" t="s">
        <v>655</v>
      </c>
      <c r="E440" s="2">
        <v>0</v>
      </c>
      <c r="F440" s="2">
        <v>1012500</v>
      </c>
      <c r="G440" s="2">
        <v>0</v>
      </c>
      <c r="I440" s="2">
        <v>0</v>
      </c>
      <c r="K440" s="2">
        <v>0</v>
      </c>
      <c r="L440" s="2">
        <v>0</v>
      </c>
      <c r="M440" s="2">
        <v>0</v>
      </c>
      <c r="N440" s="2">
        <v>0</v>
      </c>
      <c r="O440" s="2">
        <v>0</v>
      </c>
      <c r="P440" s="2">
        <v>0</v>
      </c>
      <c r="Q440" s="2">
        <v>0</v>
      </c>
      <c r="R440" s="2">
        <v>0</v>
      </c>
      <c r="S440" s="2"/>
      <c r="T440" s="2"/>
      <c r="U440" s="2"/>
      <c r="V440" s="2"/>
      <c r="AB440" s="7"/>
      <c r="AC440" s="7"/>
      <c r="AD440" s="7"/>
      <c r="AE440" s="7"/>
      <c r="AF440" s="7"/>
      <c r="AG440" s="7"/>
      <c r="AH440" s="7"/>
      <c r="AI440" s="7"/>
    </row>
    <row r="441" spans="1:35" x14ac:dyDescent="0.2">
      <c r="A441" s="5">
        <v>2021</v>
      </c>
      <c r="B441" s="2" t="s">
        <v>699</v>
      </c>
      <c r="C441" s="2" t="s">
        <v>720</v>
      </c>
      <c r="D441" s="2" t="s">
        <v>655</v>
      </c>
      <c r="E441" s="2">
        <v>0</v>
      </c>
      <c r="F441" s="2">
        <v>834690</v>
      </c>
      <c r="G441" s="2">
        <v>0</v>
      </c>
      <c r="I441" s="2">
        <v>0</v>
      </c>
      <c r="K441" s="2">
        <v>0</v>
      </c>
      <c r="L441" s="2">
        <v>0</v>
      </c>
      <c r="M441" s="2">
        <v>0</v>
      </c>
      <c r="N441" s="2">
        <v>0</v>
      </c>
      <c r="O441" s="2">
        <v>0</v>
      </c>
      <c r="P441" s="2">
        <v>0</v>
      </c>
      <c r="Q441" s="2">
        <v>0</v>
      </c>
      <c r="R441" s="2">
        <v>0</v>
      </c>
      <c r="S441" s="2"/>
      <c r="T441" s="2"/>
      <c r="U441" s="2"/>
      <c r="V441" s="2"/>
      <c r="AB441" s="7"/>
      <c r="AC441" s="7"/>
      <c r="AD441" s="7"/>
      <c r="AE441" s="7"/>
      <c r="AF441" s="7"/>
      <c r="AG441" s="7"/>
      <c r="AH441" s="7"/>
      <c r="AI441" s="7"/>
    </row>
    <row r="442" spans="1:35" x14ac:dyDescent="0.2">
      <c r="A442" s="5">
        <v>2021</v>
      </c>
      <c r="B442" s="2" t="s">
        <v>698</v>
      </c>
      <c r="C442" s="2" t="s">
        <v>700</v>
      </c>
      <c r="D442" s="2" t="s">
        <v>657</v>
      </c>
      <c r="E442" s="2">
        <v>0</v>
      </c>
      <c r="F442" s="2">
        <v>10028614</v>
      </c>
      <c r="G442" s="2">
        <v>0</v>
      </c>
      <c r="I442" s="2">
        <v>0</v>
      </c>
      <c r="K442" s="2">
        <v>0</v>
      </c>
      <c r="L442" s="2">
        <v>0</v>
      </c>
      <c r="M442" s="2">
        <v>0</v>
      </c>
      <c r="N442" s="2">
        <v>0</v>
      </c>
      <c r="O442" s="2">
        <v>0</v>
      </c>
      <c r="P442" s="2">
        <v>0</v>
      </c>
      <c r="Q442" s="2">
        <v>0</v>
      </c>
      <c r="R442" s="2">
        <v>0</v>
      </c>
      <c r="S442" s="2"/>
      <c r="T442" s="2"/>
      <c r="U442" s="2"/>
      <c r="V442" s="2"/>
      <c r="AB442" s="7"/>
      <c r="AC442" s="7"/>
      <c r="AD442" s="7"/>
      <c r="AE442" s="7"/>
      <c r="AF442" s="7"/>
      <c r="AG442" s="7"/>
      <c r="AH442" s="7"/>
      <c r="AI442" s="7"/>
    </row>
    <row r="443" spans="1:35" x14ac:dyDescent="0.2">
      <c r="A443" s="5">
        <v>2021</v>
      </c>
      <c r="B443" s="2" t="s">
        <v>699</v>
      </c>
      <c r="C443" s="2" t="s">
        <v>701</v>
      </c>
      <c r="D443" s="2" t="s">
        <v>657</v>
      </c>
      <c r="E443" s="2">
        <v>0</v>
      </c>
      <c r="F443" s="2">
        <v>10644543</v>
      </c>
      <c r="G443" s="2">
        <v>0</v>
      </c>
      <c r="I443" s="2">
        <v>0</v>
      </c>
      <c r="K443" s="2">
        <v>0</v>
      </c>
      <c r="L443" s="2">
        <v>0</v>
      </c>
      <c r="M443" s="2">
        <v>0</v>
      </c>
      <c r="N443" s="2">
        <v>0</v>
      </c>
      <c r="O443" s="2">
        <v>0</v>
      </c>
      <c r="P443" s="2">
        <v>0</v>
      </c>
      <c r="Q443" s="2">
        <v>0</v>
      </c>
      <c r="R443" s="2">
        <v>0</v>
      </c>
      <c r="S443" s="2"/>
      <c r="T443" s="2"/>
      <c r="U443" s="2"/>
      <c r="V443" s="2"/>
      <c r="AB443" s="7"/>
      <c r="AC443" s="7"/>
      <c r="AD443" s="7"/>
      <c r="AE443" s="7"/>
      <c r="AF443" s="7"/>
      <c r="AG443" s="7"/>
      <c r="AH443" s="7"/>
      <c r="AI443" s="7"/>
    </row>
    <row r="444" spans="1:35" x14ac:dyDescent="0.2">
      <c r="A444" s="5">
        <v>2021</v>
      </c>
      <c r="B444" s="2" t="s">
        <v>698</v>
      </c>
      <c r="C444" s="2" t="s">
        <v>702</v>
      </c>
      <c r="D444" s="2" t="s">
        <v>657</v>
      </c>
      <c r="E444" s="2">
        <v>0</v>
      </c>
      <c r="F444" s="2">
        <v>11548751</v>
      </c>
      <c r="G444" s="2">
        <v>0</v>
      </c>
      <c r="I444" s="2">
        <v>0</v>
      </c>
      <c r="K444" s="2">
        <v>0</v>
      </c>
      <c r="L444" s="2">
        <v>0</v>
      </c>
      <c r="M444" s="2">
        <v>0</v>
      </c>
      <c r="N444" s="2">
        <v>0</v>
      </c>
      <c r="O444" s="2">
        <v>0</v>
      </c>
      <c r="P444" s="2">
        <v>0</v>
      </c>
      <c r="Q444" s="2">
        <v>0</v>
      </c>
      <c r="R444" s="2">
        <v>0</v>
      </c>
      <c r="S444" s="2"/>
      <c r="T444" s="2"/>
      <c r="U444" s="2"/>
      <c r="V444" s="2"/>
      <c r="AB444" s="7"/>
      <c r="AC444" s="7"/>
      <c r="AD444" s="7"/>
      <c r="AE444" s="7"/>
      <c r="AF444" s="7"/>
      <c r="AG444" s="7"/>
      <c r="AH444" s="7"/>
      <c r="AI444" s="7"/>
    </row>
    <row r="445" spans="1:35" x14ac:dyDescent="0.2">
      <c r="A445" s="5">
        <v>2021</v>
      </c>
      <c r="B445" s="2" t="s">
        <v>698</v>
      </c>
      <c r="C445" s="2" t="s">
        <v>703</v>
      </c>
      <c r="D445" s="2" t="s">
        <v>657</v>
      </c>
      <c r="E445" s="2">
        <v>0</v>
      </c>
      <c r="F445" s="2">
        <v>24147564</v>
      </c>
      <c r="G445" s="2">
        <v>0</v>
      </c>
      <c r="I445" s="2">
        <v>0</v>
      </c>
      <c r="K445" s="2">
        <v>0</v>
      </c>
      <c r="L445" s="2">
        <v>0</v>
      </c>
      <c r="M445" s="2">
        <v>0</v>
      </c>
      <c r="N445" s="2">
        <v>0</v>
      </c>
      <c r="O445" s="2">
        <v>0</v>
      </c>
      <c r="P445" s="2">
        <v>0</v>
      </c>
      <c r="Q445" s="2">
        <v>0</v>
      </c>
      <c r="R445" s="2">
        <v>0</v>
      </c>
      <c r="S445" s="2"/>
      <c r="T445" s="2"/>
      <c r="U445" s="2"/>
      <c r="V445" s="2"/>
      <c r="AB445" s="7"/>
      <c r="AC445" s="7"/>
      <c r="AD445" s="7"/>
      <c r="AE445" s="7"/>
      <c r="AF445" s="7"/>
      <c r="AG445" s="7"/>
      <c r="AH445" s="7"/>
      <c r="AI445" s="7"/>
    </row>
    <row r="446" spans="1:35" x14ac:dyDescent="0.2">
      <c r="A446" s="5">
        <v>2021</v>
      </c>
      <c r="B446" s="2" t="s">
        <v>699</v>
      </c>
      <c r="C446" s="2" t="s">
        <v>704</v>
      </c>
      <c r="D446" s="2" t="s">
        <v>657</v>
      </c>
      <c r="E446" s="2">
        <v>0</v>
      </c>
      <c r="F446" s="2">
        <v>20522523</v>
      </c>
      <c r="G446" s="2">
        <v>0</v>
      </c>
      <c r="I446" s="2">
        <v>0</v>
      </c>
      <c r="K446" s="2">
        <v>0</v>
      </c>
      <c r="L446" s="2">
        <v>0</v>
      </c>
      <c r="M446" s="2">
        <v>0</v>
      </c>
      <c r="N446" s="2">
        <v>0</v>
      </c>
      <c r="O446" s="2">
        <v>0</v>
      </c>
      <c r="P446" s="2">
        <v>0</v>
      </c>
      <c r="Q446" s="2">
        <v>0</v>
      </c>
      <c r="R446" s="2">
        <v>0</v>
      </c>
      <c r="S446" s="2"/>
      <c r="T446" s="2"/>
      <c r="U446" s="2"/>
      <c r="V446" s="2"/>
      <c r="AB446" s="7"/>
      <c r="AC446" s="7"/>
      <c r="AD446" s="7"/>
      <c r="AE446" s="7"/>
      <c r="AF446" s="7"/>
      <c r="AG446" s="7"/>
      <c r="AH446" s="7"/>
      <c r="AI446" s="7"/>
    </row>
    <row r="447" spans="1:35" x14ac:dyDescent="0.2">
      <c r="A447" s="5">
        <v>2021</v>
      </c>
      <c r="B447" s="2" t="s">
        <v>698</v>
      </c>
      <c r="C447" s="2" t="s">
        <v>705</v>
      </c>
      <c r="D447" s="2" t="s">
        <v>657</v>
      </c>
      <c r="E447" s="2">
        <v>0</v>
      </c>
      <c r="F447" s="2">
        <v>18565249</v>
      </c>
      <c r="G447" s="2">
        <v>0</v>
      </c>
      <c r="I447" s="2">
        <v>0</v>
      </c>
      <c r="K447" s="2">
        <v>0</v>
      </c>
      <c r="L447" s="2">
        <v>0</v>
      </c>
      <c r="M447" s="2">
        <v>0</v>
      </c>
      <c r="N447" s="2">
        <v>0</v>
      </c>
      <c r="O447" s="2">
        <v>0</v>
      </c>
      <c r="P447" s="2">
        <v>0</v>
      </c>
      <c r="Q447" s="2">
        <v>0</v>
      </c>
      <c r="R447" s="2">
        <v>0</v>
      </c>
      <c r="S447" s="2"/>
      <c r="T447" s="2"/>
      <c r="U447" s="2"/>
      <c r="V447" s="2"/>
      <c r="AB447" s="7"/>
      <c r="AC447" s="7"/>
      <c r="AD447" s="7"/>
      <c r="AE447" s="7"/>
      <c r="AF447" s="7"/>
      <c r="AG447" s="7"/>
      <c r="AH447" s="7"/>
      <c r="AI447" s="7"/>
    </row>
    <row r="448" spans="1:35" x14ac:dyDescent="0.2">
      <c r="A448" s="5">
        <v>2021</v>
      </c>
      <c r="B448" s="2" t="s">
        <v>698</v>
      </c>
      <c r="C448" s="2" t="s">
        <v>706</v>
      </c>
      <c r="D448" s="2" t="s">
        <v>657</v>
      </c>
      <c r="E448" s="2">
        <v>0</v>
      </c>
      <c r="F448" s="2">
        <v>29135617</v>
      </c>
      <c r="G448" s="2">
        <v>0</v>
      </c>
      <c r="I448" s="2">
        <v>0</v>
      </c>
      <c r="K448" s="2">
        <v>0</v>
      </c>
      <c r="L448" s="2">
        <v>0</v>
      </c>
      <c r="M448" s="2">
        <v>0</v>
      </c>
      <c r="N448" s="2">
        <v>0</v>
      </c>
      <c r="O448" s="2">
        <v>0</v>
      </c>
      <c r="P448" s="2">
        <v>0</v>
      </c>
      <c r="Q448" s="2">
        <v>0</v>
      </c>
      <c r="R448" s="2">
        <v>0</v>
      </c>
      <c r="S448" s="2"/>
      <c r="T448" s="2"/>
      <c r="U448" s="2"/>
      <c r="V448" s="2"/>
      <c r="AB448" s="7"/>
      <c r="AC448" s="7"/>
      <c r="AD448" s="7"/>
      <c r="AE448" s="7"/>
      <c r="AF448" s="7"/>
      <c r="AG448" s="7"/>
      <c r="AH448" s="7"/>
      <c r="AI448" s="7"/>
    </row>
    <row r="449" spans="1:35" x14ac:dyDescent="0.2">
      <c r="A449" s="5">
        <v>2021</v>
      </c>
      <c r="B449" s="2" t="s">
        <v>698</v>
      </c>
      <c r="C449" s="2" t="s">
        <v>707</v>
      </c>
      <c r="D449" s="2" t="s">
        <v>657</v>
      </c>
      <c r="E449" s="2">
        <v>0</v>
      </c>
      <c r="F449" s="2">
        <v>19455668</v>
      </c>
      <c r="G449" s="2">
        <v>0</v>
      </c>
      <c r="I449" s="2">
        <v>0</v>
      </c>
      <c r="K449" s="2">
        <v>0</v>
      </c>
      <c r="L449" s="2">
        <v>0</v>
      </c>
      <c r="M449" s="2">
        <v>0</v>
      </c>
      <c r="N449" s="2">
        <v>0</v>
      </c>
      <c r="O449" s="2">
        <v>0</v>
      </c>
      <c r="P449" s="2">
        <v>0</v>
      </c>
      <c r="Q449" s="2">
        <v>0</v>
      </c>
      <c r="R449" s="2">
        <v>0</v>
      </c>
      <c r="S449" s="2"/>
      <c r="T449" s="2"/>
      <c r="U449" s="2"/>
      <c r="V449" s="2"/>
      <c r="AB449" s="7"/>
      <c r="AC449" s="7"/>
      <c r="AD449" s="7"/>
      <c r="AE449" s="7"/>
      <c r="AF449" s="7"/>
      <c r="AG449" s="7"/>
      <c r="AH449" s="7"/>
      <c r="AI449" s="7"/>
    </row>
    <row r="450" spans="1:35" x14ac:dyDescent="0.2">
      <c r="A450" s="5">
        <v>2021</v>
      </c>
      <c r="B450" s="2" t="s">
        <v>698</v>
      </c>
      <c r="C450" s="2" t="s">
        <v>708</v>
      </c>
      <c r="D450" s="2" t="s">
        <v>657</v>
      </c>
      <c r="E450" s="2">
        <v>0</v>
      </c>
      <c r="F450" s="2">
        <v>28625907</v>
      </c>
      <c r="G450" s="2">
        <v>0</v>
      </c>
      <c r="I450" s="2">
        <v>0</v>
      </c>
      <c r="K450" s="2">
        <v>0</v>
      </c>
      <c r="L450" s="2">
        <v>0</v>
      </c>
      <c r="M450" s="2">
        <v>0</v>
      </c>
      <c r="N450" s="2">
        <v>0</v>
      </c>
      <c r="O450" s="2">
        <v>0</v>
      </c>
      <c r="P450" s="2">
        <v>0</v>
      </c>
      <c r="Q450" s="2">
        <v>0</v>
      </c>
      <c r="R450" s="2">
        <v>0</v>
      </c>
      <c r="S450" s="2"/>
      <c r="T450" s="2"/>
      <c r="U450" s="2"/>
      <c r="V450" s="2"/>
      <c r="AB450" s="7"/>
      <c r="AC450" s="7"/>
      <c r="AD450" s="7"/>
      <c r="AE450" s="7"/>
      <c r="AF450" s="7"/>
      <c r="AG450" s="7"/>
      <c r="AH450" s="7"/>
      <c r="AI450" s="7"/>
    </row>
    <row r="451" spans="1:35" x14ac:dyDescent="0.2">
      <c r="A451" s="5">
        <v>2021</v>
      </c>
      <c r="B451" s="2" t="s">
        <v>699</v>
      </c>
      <c r="C451" s="2" t="s">
        <v>709</v>
      </c>
      <c r="D451" s="2" t="s">
        <v>657</v>
      </c>
      <c r="E451" s="2">
        <v>0</v>
      </c>
      <c r="F451" s="2">
        <v>20280754</v>
      </c>
      <c r="G451" s="2">
        <v>0</v>
      </c>
      <c r="I451" s="2">
        <v>0</v>
      </c>
      <c r="K451" s="2">
        <v>0</v>
      </c>
      <c r="L451" s="2">
        <v>0</v>
      </c>
      <c r="M451" s="2">
        <v>0</v>
      </c>
      <c r="N451" s="2">
        <v>0</v>
      </c>
      <c r="O451" s="2">
        <v>0</v>
      </c>
      <c r="P451" s="2">
        <v>0</v>
      </c>
      <c r="Q451" s="2">
        <v>0</v>
      </c>
      <c r="R451" s="2">
        <v>0</v>
      </c>
      <c r="S451" s="2"/>
      <c r="T451" s="2"/>
      <c r="U451" s="2"/>
      <c r="V451" s="2"/>
      <c r="AB451" s="7"/>
      <c r="AC451" s="7"/>
      <c r="AD451" s="7"/>
      <c r="AE451" s="7"/>
      <c r="AF451" s="7"/>
      <c r="AG451" s="7"/>
      <c r="AH451" s="7"/>
      <c r="AI451" s="7"/>
    </row>
    <row r="452" spans="1:35" x14ac:dyDescent="0.2">
      <c r="A452" s="5">
        <v>2021</v>
      </c>
      <c r="B452" s="2" t="s">
        <v>699</v>
      </c>
      <c r="C452" s="2" t="s">
        <v>710</v>
      </c>
      <c r="D452" s="2" t="s">
        <v>657</v>
      </c>
      <c r="E452" s="2">
        <v>0</v>
      </c>
      <c r="F452" s="2">
        <v>12354878</v>
      </c>
      <c r="G452" s="2">
        <v>0</v>
      </c>
      <c r="I452" s="2">
        <v>0</v>
      </c>
      <c r="K452" s="2">
        <v>0</v>
      </c>
      <c r="L452" s="2">
        <v>0</v>
      </c>
      <c r="M452" s="2">
        <v>0</v>
      </c>
      <c r="N452" s="2">
        <v>0</v>
      </c>
      <c r="O452" s="2">
        <v>0</v>
      </c>
      <c r="P452" s="2">
        <v>0</v>
      </c>
      <c r="Q452" s="2">
        <v>0</v>
      </c>
      <c r="R452" s="2">
        <v>0</v>
      </c>
      <c r="S452" s="2"/>
      <c r="T452" s="2"/>
      <c r="U452" s="2"/>
      <c r="V452" s="2"/>
      <c r="AB452" s="7"/>
      <c r="AC452" s="7"/>
      <c r="AD452" s="7"/>
      <c r="AE452" s="7"/>
      <c r="AF452" s="7"/>
      <c r="AG452" s="7"/>
      <c r="AH452" s="7"/>
      <c r="AI452" s="7"/>
    </row>
    <row r="453" spans="1:35" x14ac:dyDescent="0.2">
      <c r="A453" s="5">
        <v>2021</v>
      </c>
      <c r="B453" s="2" t="s">
        <v>699</v>
      </c>
      <c r="C453" s="2" t="s">
        <v>711</v>
      </c>
      <c r="D453" s="2" t="s">
        <v>657</v>
      </c>
      <c r="E453" s="2">
        <v>0</v>
      </c>
      <c r="F453" s="2">
        <v>18891928</v>
      </c>
      <c r="G453" s="2">
        <v>0</v>
      </c>
      <c r="I453" s="2">
        <v>0</v>
      </c>
      <c r="K453" s="2">
        <v>0</v>
      </c>
      <c r="L453" s="2">
        <v>0</v>
      </c>
      <c r="M453" s="2">
        <v>0</v>
      </c>
      <c r="N453" s="2">
        <v>0</v>
      </c>
      <c r="O453" s="2">
        <v>0</v>
      </c>
      <c r="P453" s="2">
        <v>0</v>
      </c>
      <c r="Q453" s="2">
        <v>0</v>
      </c>
      <c r="R453" s="2">
        <v>0</v>
      </c>
      <c r="S453" s="2"/>
      <c r="T453" s="2"/>
      <c r="U453" s="2"/>
      <c r="V453" s="2"/>
      <c r="AB453" s="7"/>
      <c r="AC453" s="7"/>
      <c r="AD453" s="7"/>
      <c r="AE453" s="7"/>
      <c r="AF453" s="7"/>
      <c r="AG453" s="7"/>
      <c r="AH453" s="7"/>
      <c r="AI453" s="7"/>
    </row>
    <row r="454" spans="1:35" x14ac:dyDescent="0.2">
      <c r="A454" s="5">
        <v>2021</v>
      </c>
      <c r="B454" s="2" t="s">
        <v>699</v>
      </c>
      <c r="C454" s="2" t="s">
        <v>712</v>
      </c>
      <c r="D454" s="2" t="s">
        <v>657</v>
      </c>
      <c r="E454" s="2">
        <v>0</v>
      </c>
      <c r="F454" s="2">
        <v>11018707</v>
      </c>
      <c r="G454" s="2">
        <v>0</v>
      </c>
      <c r="I454" s="2">
        <v>0</v>
      </c>
      <c r="K454" s="2">
        <v>0</v>
      </c>
      <c r="L454" s="2">
        <v>0</v>
      </c>
      <c r="M454" s="2">
        <v>0</v>
      </c>
      <c r="N454" s="2">
        <v>0</v>
      </c>
      <c r="O454" s="2">
        <v>0</v>
      </c>
      <c r="P454" s="2">
        <v>0</v>
      </c>
      <c r="Q454" s="2">
        <v>0</v>
      </c>
      <c r="R454" s="2">
        <v>0</v>
      </c>
      <c r="S454" s="2"/>
      <c r="T454" s="2"/>
      <c r="U454" s="2"/>
      <c r="V454" s="2"/>
      <c r="AB454" s="7"/>
      <c r="AC454" s="7"/>
      <c r="AD454" s="7"/>
      <c r="AE454" s="7"/>
      <c r="AF454" s="7"/>
      <c r="AG454" s="7"/>
      <c r="AH454" s="7"/>
      <c r="AI454" s="7"/>
    </row>
    <row r="455" spans="1:35" x14ac:dyDescent="0.2">
      <c r="A455" s="5">
        <v>2021</v>
      </c>
      <c r="B455" s="2" t="s">
        <v>699</v>
      </c>
      <c r="C455" s="2" t="s">
        <v>499</v>
      </c>
      <c r="D455" s="2" t="s">
        <v>657</v>
      </c>
      <c r="E455" s="2">
        <v>0</v>
      </c>
      <c r="F455" s="2">
        <v>6373292</v>
      </c>
      <c r="G455" s="2">
        <v>0</v>
      </c>
      <c r="I455" s="2">
        <v>0</v>
      </c>
      <c r="K455" s="2">
        <v>0</v>
      </c>
      <c r="L455" s="2">
        <v>0</v>
      </c>
      <c r="M455" s="2">
        <v>0</v>
      </c>
      <c r="N455" s="2">
        <v>0</v>
      </c>
      <c r="O455" s="2">
        <v>0</v>
      </c>
      <c r="P455" s="2">
        <v>0</v>
      </c>
      <c r="Q455" s="2">
        <v>0</v>
      </c>
      <c r="R455" s="2">
        <v>0</v>
      </c>
      <c r="S455" s="2"/>
      <c r="T455" s="2"/>
      <c r="U455" s="2"/>
      <c r="V455" s="2"/>
      <c r="AB455" s="7"/>
      <c r="AC455" s="7"/>
      <c r="AD455" s="7"/>
      <c r="AE455" s="7"/>
      <c r="AF455" s="7"/>
      <c r="AG455" s="7"/>
      <c r="AH455" s="7"/>
      <c r="AI455" s="7"/>
    </row>
    <row r="456" spans="1:35" x14ac:dyDescent="0.2">
      <c r="A456" s="5">
        <v>2021</v>
      </c>
      <c r="B456" s="2" t="s">
        <v>699</v>
      </c>
      <c r="C456" s="2" t="s">
        <v>713</v>
      </c>
      <c r="D456" s="2" t="s">
        <v>657</v>
      </c>
      <c r="E456" s="2">
        <v>0</v>
      </c>
      <c r="F456" s="2">
        <v>6372130</v>
      </c>
      <c r="G456" s="2">
        <v>0</v>
      </c>
      <c r="I456" s="2">
        <v>0</v>
      </c>
      <c r="K456" s="2">
        <v>0</v>
      </c>
      <c r="L456" s="2">
        <v>0</v>
      </c>
      <c r="M456" s="2">
        <v>0</v>
      </c>
      <c r="N456" s="2">
        <v>0</v>
      </c>
      <c r="O456" s="2">
        <v>0</v>
      </c>
      <c r="P456" s="2">
        <v>0</v>
      </c>
      <c r="Q456" s="2">
        <v>0</v>
      </c>
      <c r="R456" s="2">
        <v>0</v>
      </c>
      <c r="S456" s="2"/>
      <c r="T456" s="2"/>
      <c r="U456" s="2"/>
      <c r="V456" s="2"/>
      <c r="AB456" s="7"/>
      <c r="AC456" s="7"/>
      <c r="AD456" s="7"/>
      <c r="AE456" s="7"/>
      <c r="AF456" s="7"/>
      <c r="AG456" s="7"/>
      <c r="AH456" s="7"/>
      <c r="AI456" s="7"/>
    </row>
    <row r="457" spans="1:35" x14ac:dyDescent="0.2">
      <c r="A457" s="5">
        <v>2021</v>
      </c>
      <c r="B457" s="2" t="s">
        <v>698</v>
      </c>
      <c r="C457" s="2" t="s">
        <v>714</v>
      </c>
      <c r="D457" s="2" t="s">
        <v>657</v>
      </c>
      <c r="E457" s="2">
        <v>0</v>
      </c>
      <c r="F457" s="2">
        <v>15197287</v>
      </c>
      <c r="G457" s="2">
        <v>0</v>
      </c>
      <c r="I457" s="2">
        <v>0</v>
      </c>
      <c r="K457" s="2">
        <v>0</v>
      </c>
      <c r="L457" s="2">
        <v>0</v>
      </c>
      <c r="M457" s="2">
        <v>0</v>
      </c>
      <c r="N457" s="2">
        <v>0</v>
      </c>
      <c r="O457" s="2">
        <v>0</v>
      </c>
      <c r="P457" s="2">
        <v>0</v>
      </c>
      <c r="Q457" s="2">
        <v>0</v>
      </c>
      <c r="R457" s="2">
        <v>0</v>
      </c>
      <c r="S457" s="2"/>
      <c r="T457" s="2"/>
      <c r="U457" s="2"/>
      <c r="V457" s="2"/>
      <c r="AB457" s="7"/>
      <c r="AC457" s="7"/>
      <c r="AD457" s="7"/>
      <c r="AE457" s="7"/>
      <c r="AF457" s="7"/>
      <c r="AG457" s="7"/>
      <c r="AH457" s="7"/>
      <c r="AI457" s="7"/>
    </row>
    <row r="458" spans="1:35" x14ac:dyDescent="0.2">
      <c r="A458" s="5">
        <v>2021</v>
      </c>
      <c r="B458" s="2" t="s">
        <v>698</v>
      </c>
      <c r="C458" s="2" t="s">
        <v>715</v>
      </c>
      <c r="D458" s="2" t="s">
        <v>657</v>
      </c>
      <c r="E458" s="2">
        <v>0</v>
      </c>
      <c r="F458" s="2">
        <v>10814397</v>
      </c>
      <c r="G458" s="2">
        <v>0</v>
      </c>
      <c r="I458" s="2">
        <v>0</v>
      </c>
      <c r="K458" s="2">
        <v>0</v>
      </c>
      <c r="L458" s="2">
        <v>0</v>
      </c>
      <c r="M458" s="2">
        <v>0</v>
      </c>
      <c r="N458" s="2">
        <v>0</v>
      </c>
      <c r="O458" s="2">
        <v>0</v>
      </c>
      <c r="P458" s="2">
        <v>0</v>
      </c>
      <c r="Q458" s="2">
        <v>0</v>
      </c>
      <c r="R458" s="2">
        <v>0</v>
      </c>
      <c r="S458" s="2"/>
      <c r="T458" s="2"/>
      <c r="U458" s="2"/>
      <c r="V458" s="2"/>
      <c r="AB458" s="7"/>
      <c r="AC458" s="7"/>
      <c r="AD458" s="7"/>
      <c r="AE458" s="7"/>
      <c r="AF458" s="7"/>
      <c r="AG458" s="7"/>
      <c r="AH458" s="7"/>
      <c r="AI458" s="7"/>
    </row>
    <row r="459" spans="1:35" x14ac:dyDescent="0.2">
      <c r="A459" s="5">
        <v>2021</v>
      </c>
      <c r="B459" s="2" t="s">
        <v>699</v>
      </c>
      <c r="C459" s="2" t="s">
        <v>716</v>
      </c>
      <c r="D459" s="2" t="s">
        <v>657</v>
      </c>
      <c r="E459" s="2">
        <v>0</v>
      </c>
      <c r="F459" s="2">
        <v>21409421</v>
      </c>
      <c r="G459" s="2">
        <v>0</v>
      </c>
      <c r="I459" s="2">
        <v>0</v>
      </c>
      <c r="K459" s="2">
        <v>0</v>
      </c>
      <c r="L459" s="2">
        <v>0</v>
      </c>
      <c r="M459" s="2">
        <v>0</v>
      </c>
      <c r="N459" s="2">
        <v>0</v>
      </c>
      <c r="O459" s="2">
        <v>0</v>
      </c>
      <c r="P459" s="2">
        <v>0</v>
      </c>
      <c r="Q459" s="2">
        <v>0</v>
      </c>
      <c r="R459" s="2">
        <v>0</v>
      </c>
      <c r="S459" s="2"/>
      <c r="T459" s="2"/>
      <c r="U459" s="2"/>
      <c r="V459" s="2"/>
      <c r="AB459" s="7"/>
      <c r="AC459" s="7"/>
      <c r="AD459" s="7"/>
      <c r="AE459" s="7"/>
      <c r="AF459" s="7"/>
      <c r="AG459" s="7"/>
      <c r="AH459" s="7"/>
      <c r="AI459" s="7"/>
    </row>
    <row r="460" spans="1:35" x14ac:dyDescent="0.2">
      <c r="A460" s="5">
        <v>2021</v>
      </c>
      <c r="B460" s="2" t="s">
        <v>699</v>
      </c>
      <c r="C460" s="2" t="s">
        <v>717</v>
      </c>
      <c r="D460" s="2" t="s">
        <v>657</v>
      </c>
      <c r="E460" s="2">
        <v>0</v>
      </c>
      <c r="F460" s="2">
        <v>11096592</v>
      </c>
      <c r="G460" s="2">
        <v>0</v>
      </c>
      <c r="I460" s="2">
        <v>0</v>
      </c>
      <c r="K460" s="2">
        <v>0</v>
      </c>
      <c r="L460" s="2">
        <v>0</v>
      </c>
      <c r="M460" s="2">
        <v>0</v>
      </c>
      <c r="N460" s="2">
        <v>0</v>
      </c>
      <c r="O460" s="2">
        <v>0</v>
      </c>
      <c r="P460" s="2">
        <v>0</v>
      </c>
      <c r="Q460" s="2">
        <v>0</v>
      </c>
      <c r="R460" s="2">
        <v>0</v>
      </c>
      <c r="S460" s="2"/>
      <c r="T460" s="2"/>
      <c r="U460" s="2"/>
      <c r="V460" s="2"/>
      <c r="AB460" s="7"/>
      <c r="AC460" s="7"/>
      <c r="AD460" s="7"/>
      <c r="AE460" s="7"/>
      <c r="AF460" s="7"/>
      <c r="AG460" s="7"/>
      <c r="AH460" s="7"/>
      <c r="AI460" s="7"/>
    </row>
    <row r="461" spans="1:35" x14ac:dyDescent="0.2">
      <c r="A461" s="5">
        <v>2021</v>
      </c>
      <c r="B461" s="2" t="s">
        <v>698</v>
      </c>
      <c r="C461" s="2" t="s">
        <v>718</v>
      </c>
      <c r="D461" s="2" t="s">
        <v>657</v>
      </c>
      <c r="E461" s="2">
        <v>0</v>
      </c>
      <c r="F461" s="2">
        <v>21120984</v>
      </c>
      <c r="G461" s="2">
        <v>0</v>
      </c>
      <c r="I461" s="2">
        <v>0</v>
      </c>
      <c r="K461" s="2">
        <v>0</v>
      </c>
      <c r="L461" s="2">
        <v>0</v>
      </c>
      <c r="M461" s="2">
        <v>0</v>
      </c>
      <c r="N461" s="2">
        <v>0</v>
      </c>
      <c r="O461" s="2">
        <v>0</v>
      </c>
      <c r="P461" s="2">
        <v>0</v>
      </c>
      <c r="Q461" s="2">
        <v>0</v>
      </c>
      <c r="R461" s="2">
        <v>0</v>
      </c>
      <c r="S461" s="2"/>
      <c r="T461" s="2"/>
      <c r="U461" s="2"/>
      <c r="V461" s="2"/>
      <c r="AB461" s="7"/>
      <c r="AC461" s="7"/>
      <c r="AD461" s="7"/>
      <c r="AE461" s="7"/>
      <c r="AF461" s="7"/>
      <c r="AG461" s="7"/>
      <c r="AH461" s="7"/>
      <c r="AI461" s="7"/>
    </row>
    <row r="462" spans="1:35" x14ac:dyDescent="0.2">
      <c r="A462" s="5">
        <v>2021</v>
      </c>
      <c r="B462" s="2" t="s">
        <v>699</v>
      </c>
      <c r="C462" s="2" t="s">
        <v>719</v>
      </c>
      <c r="D462" s="2" t="s">
        <v>657</v>
      </c>
      <c r="E462" s="2">
        <v>0</v>
      </c>
      <c r="F462" s="2">
        <v>7570944</v>
      </c>
      <c r="G462" s="2">
        <v>0</v>
      </c>
      <c r="I462" s="2">
        <v>0</v>
      </c>
      <c r="K462" s="2">
        <v>0</v>
      </c>
      <c r="L462" s="2">
        <v>0</v>
      </c>
      <c r="M462" s="2">
        <v>0</v>
      </c>
      <c r="N462" s="2">
        <v>0</v>
      </c>
      <c r="O462" s="2">
        <v>0</v>
      </c>
      <c r="P462" s="2">
        <v>0</v>
      </c>
      <c r="Q462" s="2">
        <v>0</v>
      </c>
      <c r="R462" s="2">
        <v>0</v>
      </c>
      <c r="S462" s="2"/>
      <c r="T462" s="2"/>
      <c r="U462" s="2"/>
      <c r="V462" s="2"/>
      <c r="AB462" s="7"/>
      <c r="AC462" s="7"/>
      <c r="AD462" s="7"/>
      <c r="AE462" s="7"/>
      <c r="AF462" s="7"/>
      <c r="AG462" s="7"/>
      <c r="AH462" s="7"/>
      <c r="AI462" s="7"/>
    </row>
    <row r="463" spans="1:35" x14ac:dyDescent="0.2">
      <c r="A463" s="5">
        <v>2021</v>
      </c>
      <c r="B463" s="2" t="s">
        <v>699</v>
      </c>
      <c r="C463" s="2" t="s">
        <v>720</v>
      </c>
      <c r="D463" s="2" t="s">
        <v>657</v>
      </c>
      <c r="E463" s="2">
        <v>0</v>
      </c>
      <c r="F463" s="2">
        <v>13062663</v>
      </c>
      <c r="G463" s="2">
        <v>0</v>
      </c>
      <c r="I463" s="2">
        <v>0</v>
      </c>
      <c r="K463" s="2">
        <v>0</v>
      </c>
      <c r="L463" s="2">
        <v>0</v>
      </c>
      <c r="M463" s="2">
        <v>0</v>
      </c>
      <c r="N463" s="2">
        <v>0</v>
      </c>
      <c r="O463" s="2">
        <v>0</v>
      </c>
      <c r="P463" s="2">
        <v>0</v>
      </c>
      <c r="Q463" s="2">
        <v>0</v>
      </c>
      <c r="R463" s="2">
        <v>0</v>
      </c>
      <c r="S463" s="2"/>
      <c r="T463" s="2"/>
      <c r="U463" s="2"/>
      <c r="V463" s="2"/>
      <c r="AB463" s="7"/>
      <c r="AC463" s="7"/>
      <c r="AD463" s="7"/>
      <c r="AE463" s="7"/>
      <c r="AF463" s="7"/>
      <c r="AG463" s="7"/>
      <c r="AH463" s="7"/>
      <c r="AI463" s="7"/>
    </row>
    <row r="464" spans="1:35" x14ac:dyDescent="0.2">
      <c r="A464" s="5">
        <v>2020</v>
      </c>
      <c r="B464" s="2" t="s">
        <v>698</v>
      </c>
      <c r="C464" s="2" t="s">
        <v>700</v>
      </c>
      <c r="D464" s="2" t="s">
        <v>666</v>
      </c>
      <c r="R464" s="2">
        <v>0</v>
      </c>
      <c r="S464" s="2"/>
      <c r="T464" s="2"/>
      <c r="U464" s="2"/>
      <c r="V464" s="2"/>
      <c r="Z464" s="5">
        <v>43.55</v>
      </c>
      <c r="AA464" s="16">
        <v>21.09</v>
      </c>
      <c r="AB464" s="7"/>
      <c r="AC464" s="7"/>
      <c r="AD464" s="7"/>
      <c r="AE464" s="7"/>
      <c r="AF464" s="7"/>
      <c r="AG464" s="7"/>
      <c r="AH464" s="7"/>
      <c r="AI464" s="7"/>
    </row>
    <row r="465" spans="1:35" x14ac:dyDescent="0.2">
      <c r="A465" s="5">
        <v>2020</v>
      </c>
      <c r="B465" s="2" t="s">
        <v>699</v>
      </c>
      <c r="C465" s="2" t="s">
        <v>701</v>
      </c>
      <c r="D465" s="2" t="s">
        <v>666</v>
      </c>
      <c r="R465" s="2">
        <v>0</v>
      </c>
      <c r="S465" s="2"/>
      <c r="T465" s="2"/>
      <c r="U465" s="2"/>
      <c r="V465" s="2"/>
      <c r="Z465" s="5">
        <v>34.18</v>
      </c>
      <c r="AA465" s="16">
        <v>15.37</v>
      </c>
      <c r="AB465" s="7"/>
      <c r="AC465" s="7"/>
      <c r="AD465" s="7"/>
      <c r="AE465" s="7"/>
      <c r="AF465" s="7"/>
      <c r="AG465" s="7"/>
      <c r="AH465" s="7"/>
      <c r="AI465" s="7"/>
    </row>
    <row r="466" spans="1:35" x14ac:dyDescent="0.2">
      <c r="A466" s="5">
        <v>2020</v>
      </c>
      <c r="B466" s="2" t="s">
        <v>698</v>
      </c>
      <c r="C466" s="2" t="s">
        <v>702</v>
      </c>
      <c r="D466" s="2" t="s">
        <v>666</v>
      </c>
      <c r="R466" s="2">
        <v>0</v>
      </c>
      <c r="S466" s="2"/>
      <c r="T466" s="2"/>
      <c r="U466" s="2"/>
      <c r="V466" s="2"/>
      <c r="Z466" s="5">
        <v>65.22</v>
      </c>
      <c r="AA466" s="16">
        <v>23.76</v>
      </c>
      <c r="AB466" s="7"/>
      <c r="AC466" s="7"/>
      <c r="AD466" s="7"/>
      <c r="AE466" s="7"/>
      <c r="AF466" s="7"/>
      <c r="AG466" s="7"/>
      <c r="AH466" s="7"/>
      <c r="AI466" s="7"/>
    </row>
    <row r="467" spans="1:35" x14ac:dyDescent="0.2">
      <c r="A467" s="5">
        <v>2020</v>
      </c>
      <c r="B467" s="2" t="s">
        <v>698</v>
      </c>
      <c r="C467" s="2" t="s">
        <v>703</v>
      </c>
      <c r="D467" s="2" t="s">
        <v>666</v>
      </c>
      <c r="R467" s="2">
        <v>0</v>
      </c>
      <c r="S467" s="2"/>
      <c r="T467" s="2"/>
      <c r="U467" s="2"/>
      <c r="V467" s="2"/>
      <c r="Z467" s="5">
        <v>27.89</v>
      </c>
      <c r="AA467" s="16">
        <v>10.84</v>
      </c>
      <c r="AB467" s="7"/>
      <c r="AC467" s="7"/>
      <c r="AD467" s="7"/>
      <c r="AE467" s="7"/>
      <c r="AF467" s="7"/>
      <c r="AG467" s="7"/>
      <c r="AH467" s="7"/>
      <c r="AI467" s="7"/>
    </row>
    <row r="468" spans="1:35" x14ac:dyDescent="0.2">
      <c r="A468" s="5">
        <v>2020</v>
      </c>
      <c r="B468" s="2" t="s">
        <v>699</v>
      </c>
      <c r="C468" s="2" t="s">
        <v>704</v>
      </c>
      <c r="D468" s="2" t="s">
        <v>666</v>
      </c>
      <c r="R468" s="2">
        <v>0</v>
      </c>
      <c r="S468" s="2"/>
      <c r="T468" s="2"/>
      <c r="U468" s="2"/>
      <c r="V468" s="2"/>
      <c r="Z468" s="5">
        <v>94.94</v>
      </c>
      <c r="AA468" s="16">
        <v>22.77</v>
      </c>
      <c r="AB468" s="7"/>
      <c r="AC468" s="7"/>
      <c r="AD468" s="7"/>
      <c r="AE468" s="7"/>
      <c r="AF468" s="7"/>
      <c r="AG468" s="7"/>
      <c r="AH468" s="7"/>
      <c r="AI468" s="7"/>
    </row>
    <row r="469" spans="1:35" x14ac:dyDescent="0.2">
      <c r="A469" s="5">
        <v>2020</v>
      </c>
      <c r="B469" s="2" t="s">
        <v>698</v>
      </c>
      <c r="C469" s="2" t="s">
        <v>705</v>
      </c>
      <c r="D469" s="2" t="s">
        <v>666</v>
      </c>
      <c r="R469" s="2">
        <v>0</v>
      </c>
      <c r="S469" s="2"/>
      <c r="T469" s="2"/>
      <c r="U469" s="2"/>
      <c r="V469" s="2"/>
      <c r="Z469" s="5">
        <v>37.92</v>
      </c>
      <c r="AA469" s="16">
        <v>26.14</v>
      </c>
      <c r="AB469" s="7"/>
      <c r="AC469" s="7"/>
      <c r="AD469" s="7"/>
      <c r="AE469" s="7"/>
      <c r="AF469" s="7"/>
      <c r="AG469" s="7"/>
      <c r="AH469" s="7"/>
      <c r="AI469" s="7"/>
    </row>
    <row r="470" spans="1:35" x14ac:dyDescent="0.2">
      <c r="A470" s="5">
        <v>2020</v>
      </c>
      <c r="B470" s="2" t="s">
        <v>698</v>
      </c>
      <c r="C470" s="2" t="s">
        <v>706</v>
      </c>
      <c r="D470" s="2" t="s">
        <v>666</v>
      </c>
      <c r="R470" s="2">
        <v>0</v>
      </c>
      <c r="S470" s="2"/>
      <c r="T470" s="2"/>
      <c r="U470" s="2"/>
      <c r="V470" s="2"/>
      <c r="Z470" s="5">
        <v>69.52</v>
      </c>
      <c r="AA470" s="16">
        <v>20.34</v>
      </c>
      <c r="AB470" s="7"/>
      <c r="AC470" s="7"/>
      <c r="AD470" s="7"/>
      <c r="AE470" s="7"/>
      <c r="AF470" s="7"/>
      <c r="AG470" s="7"/>
      <c r="AH470" s="7"/>
      <c r="AI470" s="7"/>
    </row>
    <row r="471" spans="1:35" x14ac:dyDescent="0.2">
      <c r="A471" s="5">
        <v>2020</v>
      </c>
      <c r="B471" s="2" t="s">
        <v>698</v>
      </c>
      <c r="C471" s="2" t="s">
        <v>707</v>
      </c>
      <c r="D471" s="2" t="s">
        <v>666</v>
      </c>
      <c r="R471" s="2">
        <v>0</v>
      </c>
      <c r="S471" s="2"/>
      <c r="T471" s="2"/>
      <c r="U471" s="2"/>
      <c r="V471" s="2"/>
      <c r="Z471" s="5">
        <v>20.62</v>
      </c>
      <c r="AA471" s="16">
        <v>12.51</v>
      </c>
      <c r="AB471" s="7"/>
      <c r="AC471" s="7"/>
      <c r="AD471" s="7"/>
      <c r="AE471" s="7"/>
      <c r="AF471" s="7"/>
      <c r="AG471" s="7"/>
      <c r="AH471" s="7"/>
      <c r="AI471" s="7"/>
    </row>
    <row r="472" spans="1:35" x14ac:dyDescent="0.2">
      <c r="A472" s="5">
        <v>2020</v>
      </c>
      <c r="B472" s="2" t="s">
        <v>698</v>
      </c>
      <c r="C472" s="2" t="s">
        <v>708</v>
      </c>
      <c r="D472" s="2" t="s">
        <v>666</v>
      </c>
      <c r="R472" s="2">
        <v>0</v>
      </c>
      <c r="S472" s="2"/>
      <c r="T472" s="2"/>
      <c r="U472" s="2"/>
      <c r="V472" s="2"/>
      <c r="Z472" s="5">
        <v>42.18</v>
      </c>
      <c r="AA472" s="16">
        <v>13.12</v>
      </c>
      <c r="AB472" s="7"/>
      <c r="AC472" s="7"/>
      <c r="AD472" s="7"/>
      <c r="AE472" s="7"/>
      <c r="AF472" s="7"/>
      <c r="AG472" s="7"/>
      <c r="AH472" s="7"/>
      <c r="AI472" s="7"/>
    </row>
    <row r="473" spans="1:35" x14ac:dyDescent="0.2">
      <c r="A473" s="5">
        <v>2020</v>
      </c>
      <c r="B473" s="2" t="s">
        <v>699</v>
      </c>
      <c r="C473" s="2" t="s">
        <v>709</v>
      </c>
      <c r="D473" s="2" t="s">
        <v>666</v>
      </c>
      <c r="R473" s="2">
        <v>0</v>
      </c>
      <c r="S473" s="2"/>
      <c r="T473" s="2"/>
      <c r="U473" s="2"/>
      <c r="V473" s="2"/>
      <c r="Z473" s="5">
        <v>36.950000000000003</v>
      </c>
      <c r="AA473" s="16">
        <v>28.17</v>
      </c>
      <c r="AB473" s="7"/>
      <c r="AC473" s="7"/>
      <c r="AD473" s="7"/>
      <c r="AE473" s="7"/>
      <c r="AF473" s="7"/>
      <c r="AG473" s="7"/>
      <c r="AH473" s="7"/>
      <c r="AI473" s="7"/>
    </row>
    <row r="474" spans="1:35" x14ac:dyDescent="0.2">
      <c r="A474" s="5">
        <v>2020</v>
      </c>
      <c r="B474" s="2" t="s">
        <v>699</v>
      </c>
      <c r="C474" s="2" t="s">
        <v>710</v>
      </c>
      <c r="D474" s="2" t="s">
        <v>666</v>
      </c>
      <c r="R474" s="2">
        <v>0</v>
      </c>
      <c r="S474" s="2"/>
      <c r="T474" s="2"/>
      <c r="U474" s="2"/>
      <c r="V474" s="2"/>
      <c r="Z474" s="5">
        <v>77.3</v>
      </c>
      <c r="AA474" s="16">
        <v>29.65</v>
      </c>
      <c r="AB474" s="7"/>
      <c r="AC474" s="7"/>
      <c r="AD474" s="7"/>
      <c r="AE474" s="7"/>
      <c r="AF474" s="7"/>
      <c r="AG474" s="7"/>
      <c r="AH474" s="7"/>
      <c r="AI474" s="7"/>
    </row>
    <row r="475" spans="1:35" x14ac:dyDescent="0.2">
      <c r="A475" s="5">
        <v>2020</v>
      </c>
      <c r="B475" s="2" t="s">
        <v>699</v>
      </c>
      <c r="C475" s="2" t="s">
        <v>711</v>
      </c>
      <c r="D475" s="2" t="s">
        <v>666</v>
      </c>
      <c r="R475" s="2">
        <v>0</v>
      </c>
      <c r="S475" s="2"/>
      <c r="T475" s="2"/>
      <c r="U475" s="2"/>
      <c r="V475" s="2"/>
      <c r="Z475" s="5">
        <v>128.97999999999999</v>
      </c>
      <c r="AA475" s="16">
        <v>27.49</v>
      </c>
      <c r="AB475" s="7"/>
      <c r="AC475" s="7"/>
      <c r="AD475" s="7"/>
      <c r="AE475" s="7"/>
      <c r="AF475" s="7"/>
      <c r="AG475" s="7"/>
      <c r="AH475" s="7"/>
      <c r="AI475" s="7"/>
    </row>
    <row r="476" spans="1:35" x14ac:dyDescent="0.2">
      <c r="A476" s="5">
        <v>2020</v>
      </c>
      <c r="B476" s="2" t="s">
        <v>699</v>
      </c>
      <c r="C476" s="2" t="s">
        <v>712</v>
      </c>
      <c r="D476" s="2" t="s">
        <v>666</v>
      </c>
      <c r="R476" s="2">
        <v>0</v>
      </c>
      <c r="S476" s="2"/>
      <c r="T476" s="2"/>
      <c r="U476" s="2"/>
      <c r="V476" s="2"/>
      <c r="Z476" s="5">
        <v>56.98</v>
      </c>
      <c r="AA476" s="16">
        <v>22.28</v>
      </c>
      <c r="AB476" s="7"/>
      <c r="AC476" s="7"/>
      <c r="AD476" s="7"/>
      <c r="AE476" s="7"/>
      <c r="AF476" s="7"/>
      <c r="AG476" s="7"/>
      <c r="AH476" s="7"/>
      <c r="AI476" s="7"/>
    </row>
    <row r="477" spans="1:35" x14ac:dyDescent="0.2">
      <c r="A477" s="5">
        <v>2020</v>
      </c>
      <c r="B477" s="2" t="s">
        <v>699</v>
      </c>
      <c r="C477" s="2" t="s">
        <v>499</v>
      </c>
      <c r="D477" s="2" t="s">
        <v>666</v>
      </c>
      <c r="R477" s="2">
        <v>0</v>
      </c>
      <c r="S477" s="2"/>
      <c r="T477" s="2"/>
      <c r="U477" s="2"/>
      <c r="V477" s="2"/>
      <c r="Z477" s="5">
        <v>39.72</v>
      </c>
      <c r="AA477" s="16">
        <v>8.9600000000000009</v>
      </c>
      <c r="AB477" s="7"/>
      <c r="AC477" s="7"/>
      <c r="AD477" s="7"/>
      <c r="AE477" s="7"/>
      <c r="AF477" s="7"/>
      <c r="AG477" s="7"/>
      <c r="AH477" s="7"/>
      <c r="AI477" s="7"/>
    </row>
    <row r="478" spans="1:35" x14ac:dyDescent="0.2">
      <c r="A478" s="5">
        <v>2020</v>
      </c>
      <c r="B478" s="2" t="s">
        <v>699</v>
      </c>
      <c r="C478" s="2" t="s">
        <v>713</v>
      </c>
      <c r="D478" s="2" t="s">
        <v>666</v>
      </c>
      <c r="R478" s="2">
        <v>0</v>
      </c>
      <c r="S478" s="2"/>
      <c r="T478" s="2"/>
      <c r="U478" s="2"/>
      <c r="V478" s="2"/>
      <c r="Z478" s="5">
        <v>48.77</v>
      </c>
      <c r="AA478" s="16">
        <v>27.54</v>
      </c>
      <c r="AB478" s="7"/>
      <c r="AC478" s="7"/>
      <c r="AD478" s="7"/>
      <c r="AE478" s="7"/>
      <c r="AF478" s="7"/>
      <c r="AG478" s="7"/>
      <c r="AH478" s="7"/>
      <c r="AI478" s="7"/>
    </row>
    <row r="479" spans="1:35" x14ac:dyDescent="0.2">
      <c r="A479" s="5">
        <v>2020</v>
      </c>
      <c r="B479" s="2" t="s">
        <v>698</v>
      </c>
      <c r="C479" s="2" t="s">
        <v>714</v>
      </c>
      <c r="D479" s="2" t="s">
        <v>666</v>
      </c>
      <c r="R479" s="2">
        <v>0</v>
      </c>
      <c r="S479" s="2"/>
      <c r="T479" s="2"/>
      <c r="U479" s="2"/>
      <c r="V479" s="2"/>
      <c r="Z479" s="5">
        <v>49.4</v>
      </c>
      <c r="AA479" s="16">
        <v>17.71</v>
      </c>
      <c r="AB479" s="7"/>
      <c r="AC479" s="7"/>
      <c r="AD479" s="7"/>
      <c r="AE479" s="7"/>
      <c r="AF479" s="7"/>
      <c r="AG479" s="7"/>
      <c r="AH479" s="7"/>
      <c r="AI479" s="7"/>
    </row>
    <row r="480" spans="1:35" x14ac:dyDescent="0.2">
      <c r="A480" s="5">
        <v>2020</v>
      </c>
      <c r="B480" s="2" t="s">
        <v>698</v>
      </c>
      <c r="C480" s="2" t="s">
        <v>715</v>
      </c>
      <c r="D480" s="2" t="s">
        <v>666</v>
      </c>
      <c r="R480" s="2">
        <v>0</v>
      </c>
      <c r="S480" s="2"/>
      <c r="T480" s="2"/>
      <c r="U480" s="2"/>
      <c r="V480" s="2"/>
      <c r="Z480" s="5">
        <v>18.510000000000002</v>
      </c>
      <c r="AA480" s="16">
        <v>12.61</v>
      </c>
      <c r="AB480" s="7"/>
      <c r="AC480" s="7"/>
      <c r="AD480" s="7"/>
      <c r="AE480" s="7"/>
      <c r="AF480" s="7"/>
      <c r="AG480" s="7"/>
      <c r="AH480" s="7"/>
      <c r="AI480" s="7"/>
    </row>
    <row r="481" spans="1:35" x14ac:dyDescent="0.2">
      <c r="A481" s="5">
        <v>2020</v>
      </c>
      <c r="B481" s="2" t="s">
        <v>699</v>
      </c>
      <c r="C481" s="2" t="s">
        <v>716</v>
      </c>
      <c r="D481" s="2" t="s">
        <v>666</v>
      </c>
      <c r="R481" s="2">
        <v>0</v>
      </c>
      <c r="S481" s="2"/>
      <c r="T481" s="2"/>
      <c r="U481" s="2"/>
      <c r="V481" s="2"/>
      <c r="Z481" s="5">
        <v>97.81</v>
      </c>
      <c r="AA481" s="16">
        <v>28</v>
      </c>
      <c r="AB481" s="7"/>
      <c r="AC481" s="7"/>
      <c r="AD481" s="7"/>
      <c r="AE481" s="7"/>
      <c r="AF481" s="7"/>
      <c r="AG481" s="7"/>
      <c r="AH481" s="7"/>
      <c r="AI481" s="7"/>
    </row>
    <row r="482" spans="1:35" x14ac:dyDescent="0.2">
      <c r="A482" s="5">
        <v>2020</v>
      </c>
      <c r="B482" s="2" t="s">
        <v>699</v>
      </c>
      <c r="C482" s="2" t="s">
        <v>717</v>
      </c>
      <c r="D482" s="2" t="s">
        <v>666</v>
      </c>
      <c r="R482" s="2">
        <v>0</v>
      </c>
      <c r="S482" s="2"/>
      <c r="T482" s="2"/>
      <c r="U482" s="2"/>
      <c r="V482" s="2"/>
      <c r="Z482" s="5">
        <v>25.37</v>
      </c>
      <c r="AA482" s="16">
        <v>34.49</v>
      </c>
      <c r="AB482" s="7"/>
      <c r="AC482" s="7"/>
      <c r="AD482" s="7"/>
      <c r="AE482" s="7"/>
      <c r="AF482" s="7"/>
      <c r="AG482" s="7"/>
      <c r="AH482" s="7"/>
      <c r="AI482" s="7"/>
    </row>
    <row r="483" spans="1:35" x14ac:dyDescent="0.2">
      <c r="A483" s="5">
        <v>2020</v>
      </c>
      <c r="B483" s="2" t="s">
        <v>698</v>
      </c>
      <c r="C483" s="2" t="s">
        <v>718</v>
      </c>
      <c r="D483" s="2" t="s">
        <v>666</v>
      </c>
      <c r="R483" s="2">
        <v>0</v>
      </c>
      <c r="S483" s="2"/>
      <c r="T483" s="2"/>
      <c r="U483" s="2"/>
      <c r="V483" s="2"/>
      <c r="Z483" s="5">
        <v>76.69</v>
      </c>
      <c r="AA483" s="16">
        <v>26.52</v>
      </c>
      <c r="AB483" s="7"/>
      <c r="AC483" s="7"/>
      <c r="AD483" s="7"/>
      <c r="AE483" s="7"/>
      <c r="AF483" s="7"/>
      <c r="AG483" s="7"/>
      <c r="AH483" s="7"/>
      <c r="AI483" s="7"/>
    </row>
    <row r="484" spans="1:35" x14ac:dyDescent="0.2">
      <c r="A484" s="5">
        <v>2020</v>
      </c>
      <c r="B484" s="2" t="s">
        <v>699</v>
      </c>
      <c r="C484" s="2" t="s">
        <v>719</v>
      </c>
      <c r="D484" s="2" t="s">
        <v>666</v>
      </c>
      <c r="R484" s="2">
        <v>0</v>
      </c>
      <c r="S484" s="2"/>
      <c r="T484" s="2"/>
      <c r="U484" s="2"/>
      <c r="V484" s="2"/>
      <c r="Z484" s="5">
        <v>30.14</v>
      </c>
      <c r="AA484" s="16">
        <v>30.18</v>
      </c>
      <c r="AB484" s="7"/>
      <c r="AC484" s="7"/>
      <c r="AD484" s="7"/>
      <c r="AE484" s="7"/>
      <c r="AF484" s="7"/>
      <c r="AG484" s="7"/>
      <c r="AH484" s="7"/>
      <c r="AI484" s="7"/>
    </row>
    <row r="485" spans="1:35" x14ac:dyDescent="0.2">
      <c r="A485" s="5">
        <v>2020</v>
      </c>
      <c r="B485" s="2" t="s">
        <v>699</v>
      </c>
      <c r="C485" s="2" t="s">
        <v>720</v>
      </c>
      <c r="D485" s="2" t="s">
        <v>666</v>
      </c>
      <c r="R485" s="2">
        <v>0</v>
      </c>
      <c r="S485" s="2"/>
      <c r="T485" s="2"/>
      <c r="U485" s="2"/>
      <c r="V485" s="2"/>
      <c r="Z485" s="5">
        <v>31.12</v>
      </c>
      <c r="AA485" s="16">
        <v>16.04</v>
      </c>
      <c r="AB485" s="7"/>
      <c r="AC485" s="7"/>
      <c r="AD485" s="7"/>
      <c r="AE485" s="7"/>
      <c r="AF485" s="7"/>
      <c r="AG485" s="7"/>
      <c r="AH485" s="7"/>
      <c r="AI485" s="7"/>
    </row>
    <row r="486" spans="1:35" x14ac:dyDescent="0.2">
      <c r="A486" s="5">
        <v>2021</v>
      </c>
      <c r="B486" s="2" t="s">
        <v>698</v>
      </c>
      <c r="C486" s="2" t="s">
        <v>700</v>
      </c>
      <c r="D486" s="2" t="s">
        <v>666</v>
      </c>
      <c r="R486" s="2">
        <v>0</v>
      </c>
      <c r="S486" s="2"/>
      <c r="T486" s="2"/>
      <c r="U486" s="2"/>
      <c r="V486" s="2"/>
      <c r="Z486" s="5">
        <v>43.83</v>
      </c>
      <c r="AA486" s="16">
        <v>21.09</v>
      </c>
      <c r="AB486" s="7"/>
      <c r="AC486" s="7"/>
      <c r="AD486" s="7"/>
      <c r="AE486" s="7"/>
      <c r="AF486" s="7"/>
      <c r="AG486" s="7"/>
      <c r="AH486" s="7"/>
      <c r="AI486" s="7"/>
    </row>
    <row r="487" spans="1:35" x14ac:dyDescent="0.2">
      <c r="A487" s="5">
        <v>2021</v>
      </c>
      <c r="B487" s="2" t="s">
        <v>699</v>
      </c>
      <c r="C487" s="2" t="s">
        <v>701</v>
      </c>
      <c r="D487" s="2" t="s">
        <v>666</v>
      </c>
      <c r="R487" s="2">
        <v>0</v>
      </c>
      <c r="S487" s="2"/>
      <c r="T487" s="2"/>
      <c r="U487" s="2"/>
      <c r="V487" s="2"/>
      <c r="Z487" s="5">
        <v>35.409999999999997</v>
      </c>
      <c r="AA487" s="16">
        <v>15.68</v>
      </c>
      <c r="AB487" s="7"/>
      <c r="AC487" s="7"/>
      <c r="AD487" s="7"/>
      <c r="AE487" s="7"/>
      <c r="AF487" s="7"/>
      <c r="AG487" s="7"/>
      <c r="AH487" s="7"/>
      <c r="AI487" s="7"/>
    </row>
    <row r="488" spans="1:35" x14ac:dyDescent="0.2">
      <c r="A488" s="5">
        <v>2021</v>
      </c>
      <c r="B488" s="2" t="s">
        <v>698</v>
      </c>
      <c r="C488" s="2" t="s">
        <v>702</v>
      </c>
      <c r="D488" s="2" t="s">
        <v>666</v>
      </c>
      <c r="R488" s="2">
        <v>0</v>
      </c>
      <c r="S488" s="2"/>
      <c r="T488" s="2"/>
      <c r="U488" s="2"/>
      <c r="V488" s="2"/>
      <c r="Z488" s="5">
        <v>66.38</v>
      </c>
      <c r="AA488" s="16">
        <v>24.13</v>
      </c>
      <c r="AB488" s="7"/>
      <c r="AC488" s="7"/>
      <c r="AD488" s="7"/>
      <c r="AE488" s="7"/>
      <c r="AF488" s="7"/>
      <c r="AG488" s="7"/>
      <c r="AH488" s="7"/>
      <c r="AI488" s="7"/>
    </row>
    <row r="489" spans="1:35" x14ac:dyDescent="0.2">
      <c r="A489" s="5">
        <v>2021</v>
      </c>
      <c r="B489" s="2" t="s">
        <v>698</v>
      </c>
      <c r="C489" s="2" t="s">
        <v>703</v>
      </c>
      <c r="D489" s="2" t="s">
        <v>666</v>
      </c>
      <c r="R489" s="2">
        <v>0</v>
      </c>
      <c r="S489" s="2"/>
      <c r="T489" s="2"/>
      <c r="U489" s="2"/>
      <c r="V489" s="2"/>
      <c r="Z489" s="5">
        <v>28.9</v>
      </c>
      <c r="AA489" s="16">
        <v>11.14</v>
      </c>
      <c r="AB489" s="7"/>
      <c r="AC489" s="7"/>
      <c r="AD489" s="7"/>
      <c r="AE489" s="7"/>
      <c r="AF489" s="7"/>
      <c r="AG489" s="7"/>
      <c r="AH489" s="7"/>
      <c r="AI489" s="7"/>
    </row>
    <row r="490" spans="1:35" x14ac:dyDescent="0.2">
      <c r="A490" s="5">
        <v>2021</v>
      </c>
      <c r="B490" s="2" t="s">
        <v>699</v>
      </c>
      <c r="C490" s="2" t="s">
        <v>704</v>
      </c>
      <c r="D490" s="2" t="s">
        <v>666</v>
      </c>
      <c r="R490" s="2">
        <v>0</v>
      </c>
      <c r="S490" s="2"/>
      <c r="T490" s="2"/>
      <c r="U490" s="2"/>
      <c r="V490" s="2"/>
      <c r="Z490" s="5">
        <v>91.25</v>
      </c>
      <c r="AA490" s="16">
        <v>22.98</v>
      </c>
      <c r="AB490" s="7"/>
      <c r="AC490" s="7"/>
      <c r="AD490" s="7"/>
      <c r="AE490" s="7"/>
      <c r="AF490" s="7"/>
      <c r="AG490" s="7"/>
      <c r="AH490" s="7"/>
      <c r="AI490" s="7"/>
    </row>
    <row r="491" spans="1:35" x14ac:dyDescent="0.2">
      <c r="A491" s="5">
        <v>2021</v>
      </c>
      <c r="B491" s="2" t="s">
        <v>698</v>
      </c>
      <c r="C491" s="2" t="s">
        <v>705</v>
      </c>
      <c r="D491" s="2" t="s">
        <v>666</v>
      </c>
      <c r="R491" s="2">
        <v>0</v>
      </c>
      <c r="S491" s="2"/>
      <c r="T491" s="2"/>
      <c r="U491" s="2"/>
      <c r="V491" s="2"/>
      <c r="Z491" s="5">
        <v>38.75</v>
      </c>
      <c r="AA491" s="16">
        <v>26.21</v>
      </c>
      <c r="AB491" s="7"/>
      <c r="AC491" s="7"/>
      <c r="AD491" s="7"/>
      <c r="AE491" s="7"/>
      <c r="AF491" s="7"/>
      <c r="AG491" s="7"/>
      <c r="AH491" s="7"/>
      <c r="AI491" s="7"/>
    </row>
    <row r="492" spans="1:35" x14ac:dyDescent="0.2">
      <c r="A492" s="5">
        <v>2021</v>
      </c>
      <c r="B492" s="2" t="s">
        <v>698</v>
      </c>
      <c r="C492" s="2" t="s">
        <v>706</v>
      </c>
      <c r="D492" s="2" t="s">
        <v>666</v>
      </c>
      <c r="R492" s="2">
        <v>0</v>
      </c>
      <c r="S492" s="2"/>
      <c r="T492" s="2"/>
      <c r="U492" s="2"/>
      <c r="V492" s="2"/>
      <c r="Z492" s="5">
        <v>71.03</v>
      </c>
      <c r="AA492" s="16">
        <v>20.48</v>
      </c>
      <c r="AB492" s="7"/>
      <c r="AC492" s="7"/>
      <c r="AD492" s="7"/>
      <c r="AE492" s="7"/>
      <c r="AF492" s="7"/>
      <c r="AG492" s="7"/>
      <c r="AH492" s="7"/>
      <c r="AI492" s="7"/>
    </row>
    <row r="493" spans="1:35" x14ac:dyDescent="0.2">
      <c r="A493" s="5">
        <v>2021</v>
      </c>
      <c r="B493" s="2" t="s">
        <v>698</v>
      </c>
      <c r="C493" s="2" t="s">
        <v>707</v>
      </c>
      <c r="D493" s="2" t="s">
        <v>666</v>
      </c>
      <c r="R493" s="2">
        <v>0</v>
      </c>
      <c r="S493" s="2"/>
      <c r="T493" s="2"/>
      <c r="U493" s="2"/>
      <c r="V493" s="2"/>
      <c r="Z493" s="5">
        <v>20.98</v>
      </c>
      <c r="AA493" s="16">
        <v>12.58</v>
      </c>
      <c r="AB493" s="7"/>
      <c r="AC493" s="7"/>
      <c r="AD493" s="7"/>
      <c r="AE493" s="7"/>
      <c r="AF493" s="7"/>
      <c r="AG493" s="7"/>
      <c r="AH493" s="7"/>
      <c r="AI493" s="7"/>
    </row>
    <row r="494" spans="1:35" x14ac:dyDescent="0.2">
      <c r="A494" s="5">
        <v>2021</v>
      </c>
      <c r="B494" s="2" t="s">
        <v>698</v>
      </c>
      <c r="C494" s="2" t="s">
        <v>708</v>
      </c>
      <c r="D494" s="2" t="s">
        <v>666</v>
      </c>
      <c r="R494" s="2">
        <v>0</v>
      </c>
      <c r="S494" s="2"/>
      <c r="T494" s="2"/>
      <c r="U494" s="2"/>
      <c r="V494" s="2"/>
      <c r="Z494" s="5">
        <v>43.09</v>
      </c>
      <c r="AA494" s="16">
        <v>13.35</v>
      </c>
      <c r="AB494" s="7"/>
      <c r="AC494" s="7"/>
      <c r="AD494" s="7"/>
      <c r="AE494" s="7"/>
      <c r="AF494" s="7"/>
      <c r="AG494" s="7"/>
      <c r="AH494" s="7"/>
      <c r="AI494" s="7"/>
    </row>
    <row r="495" spans="1:35" x14ac:dyDescent="0.2">
      <c r="A495" s="5">
        <v>2021</v>
      </c>
      <c r="B495" s="2" t="s">
        <v>699</v>
      </c>
      <c r="C495" s="2" t="s">
        <v>709</v>
      </c>
      <c r="D495" s="2" t="s">
        <v>666</v>
      </c>
      <c r="R495" s="2">
        <v>0</v>
      </c>
      <c r="S495" s="2"/>
      <c r="T495" s="2"/>
      <c r="U495" s="2"/>
      <c r="V495" s="2"/>
      <c r="Z495" s="5">
        <v>37.78</v>
      </c>
      <c r="AA495" s="16">
        <v>28.39</v>
      </c>
      <c r="AB495" s="7"/>
      <c r="AC495" s="7"/>
      <c r="AD495" s="7"/>
      <c r="AE495" s="7"/>
      <c r="AF495" s="7"/>
      <c r="AG495" s="7"/>
      <c r="AH495" s="7"/>
      <c r="AI495" s="7"/>
    </row>
    <row r="496" spans="1:35" x14ac:dyDescent="0.2">
      <c r="A496" s="5">
        <v>2021</v>
      </c>
      <c r="B496" s="2" t="s">
        <v>699</v>
      </c>
      <c r="C496" s="2" t="s">
        <v>710</v>
      </c>
      <c r="D496" s="2" t="s">
        <v>666</v>
      </c>
      <c r="R496" s="2">
        <v>0</v>
      </c>
      <c r="S496" s="2"/>
      <c r="T496" s="2"/>
      <c r="U496" s="2"/>
      <c r="V496" s="2"/>
      <c r="Z496" s="5">
        <v>78.33</v>
      </c>
      <c r="AA496" s="16">
        <v>29.68</v>
      </c>
      <c r="AB496" s="7"/>
      <c r="AC496" s="7"/>
      <c r="AD496" s="7"/>
      <c r="AE496" s="7"/>
      <c r="AF496" s="7"/>
      <c r="AG496" s="7"/>
      <c r="AH496" s="7"/>
      <c r="AI496" s="7"/>
    </row>
    <row r="497" spans="1:35" x14ac:dyDescent="0.2">
      <c r="A497" s="5">
        <v>2021</v>
      </c>
      <c r="B497" s="2" t="s">
        <v>699</v>
      </c>
      <c r="C497" s="2" t="s">
        <v>711</v>
      </c>
      <c r="D497" s="2" t="s">
        <v>666</v>
      </c>
      <c r="R497" s="2">
        <v>0</v>
      </c>
      <c r="S497" s="2"/>
      <c r="T497" s="2"/>
      <c r="U497" s="2"/>
      <c r="V497" s="2"/>
      <c r="Z497" s="5">
        <v>125.68</v>
      </c>
      <c r="AA497" s="16">
        <v>26.64</v>
      </c>
      <c r="AB497" s="7"/>
      <c r="AC497" s="7"/>
      <c r="AD497" s="7"/>
      <c r="AE497" s="7"/>
      <c r="AF497" s="7"/>
      <c r="AG497" s="7"/>
      <c r="AH497" s="7"/>
      <c r="AI497" s="7"/>
    </row>
    <row r="498" spans="1:35" x14ac:dyDescent="0.2">
      <c r="A498" s="5">
        <v>2021</v>
      </c>
      <c r="B498" s="2" t="s">
        <v>699</v>
      </c>
      <c r="C498" s="2" t="s">
        <v>712</v>
      </c>
      <c r="D498" s="2" t="s">
        <v>666</v>
      </c>
      <c r="R498" s="2">
        <v>0</v>
      </c>
      <c r="S498" s="2"/>
      <c r="T498" s="2"/>
      <c r="U498" s="2"/>
      <c r="V498" s="2"/>
      <c r="Z498" s="5">
        <v>58.33</v>
      </c>
      <c r="AA498" s="16">
        <v>22.62</v>
      </c>
      <c r="AB498" s="7"/>
      <c r="AC498" s="7"/>
      <c r="AD498" s="7"/>
      <c r="AE498" s="7"/>
      <c r="AF498" s="7"/>
      <c r="AG498" s="7"/>
      <c r="AH498" s="7"/>
      <c r="AI498" s="7"/>
    </row>
    <row r="499" spans="1:35" x14ac:dyDescent="0.2">
      <c r="A499" s="5">
        <v>2021</v>
      </c>
      <c r="B499" s="2" t="s">
        <v>699</v>
      </c>
      <c r="C499" s="2" t="s">
        <v>499</v>
      </c>
      <c r="D499" s="2" t="s">
        <v>666</v>
      </c>
      <c r="R499" s="2">
        <v>0</v>
      </c>
      <c r="S499" s="2"/>
      <c r="T499" s="2"/>
      <c r="U499" s="2"/>
      <c r="V499" s="2"/>
      <c r="Z499" s="5">
        <v>41.77</v>
      </c>
      <c r="AA499" s="16">
        <v>9.17</v>
      </c>
      <c r="AB499" s="7"/>
      <c r="AC499" s="7"/>
      <c r="AD499" s="7"/>
      <c r="AE499" s="7"/>
      <c r="AF499" s="7"/>
      <c r="AG499" s="7"/>
      <c r="AH499" s="7"/>
      <c r="AI499" s="7"/>
    </row>
    <row r="500" spans="1:35" x14ac:dyDescent="0.2">
      <c r="A500" s="5">
        <v>2021</v>
      </c>
      <c r="B500" s="2" t="s">
        <v>699</v>
      </c>
      <c r="C500" s="2" t="s">
        <v>713</v>
      </c>
      <c r="D500" s="2" t="s">
        <v>666</v>
      </c>
      <c r="R500" s="2">
        <v>0</v>
      </c>
      <c r="S500" s="2"/>
      <c r="T500" s="2"/>
      <c r="U500" s="2"/>
      <c r="V500" s="2"/>
      <c r="Z500" s="5">
        <v>51.71</v>
      </c>
      <c r="AA500" s="16">
        <v>28.08</v>
      </c>
      <c r="AB500" s="7"/>
      <c r="AC500" s="7"/>
      <c r="AD500" s="7"/>
      <c r="AE500" s="7"/>
      <c r="AF500" s="7"/>
      <c r="AG500" s="7"/>
      <c r="AH500" s="7"/>
      <c r="AI500" s="7"/>
    </row>
    <row r="501" spans="1:35" x14ac:dyDescent="0.2">
      <c r="A501" s="5">
        <v>2021</v>
      </c>
      <c r="B501" s="2" t="s">
        <v>698</v>
      </c>
      <c r="C501" s="2" t="s">
        <v>714</v>
      </c>
      <c r="D501" s="2" t="s">
        <v>666</v>
      </c>
      <c r="R501" s="2">
        <v>0</v>
      </c>
      <c r="S501" s="2"/>
      <c r="T501" s="2"/>
      <c r="U501" s="2"/>
      <c r="V501" s="2"/>
      <c r="Z501" s="5">
        <v>51.15</v>
      </c>
      <c r="AA501" s="16">
        <v>17.920000000000002</v>
      </c>
      <c r="AB501" s="7"/>
      <c r="AC501" s="7"/>
      <c r="AD501" s="7"/>
      <c r="AE501" s="7"/>
      <c r="AF501" s="7"/>
      <c r="AG501" s="7"/>
      <c r="AH501" s="7"/>
      <c r="AI501" s="7"/>
    </row>
    <row r="502" spans="1:35" x14ac:dyDescent="0.2">
      <c r="A502" s="5">
        <v>2021</v>
      </c>
      <c r="B502" s="2" t="s">
        <v>698</v>
      </c>
      <c r="C502" s="2" t="s">
        <v>715</v>
      </c>
      <c r="D502" s="2" t="s">
        <v>666</v>
      </c>
      <c r="R502" s="2">
        <v>0</v>
      </c>
      <c r="S502" s="2"/>
      <c r="T502" s="2"/>
      <c r="U502" s="2"/>
      <c r="V502" s="2"/>
      <c r="Z502" s="5">
        <v>19.11</v>
      </c>
      <c r="AA502" s="16">
        <v>12.91</v>
      </c>
      <c r="AB502" s="7"/>
      <c r="AC502" s="7"/>
      <c r="AD502" s="7"/>
      <c r="AE502" s="7"/>
      <c r="AF502" s="7"/>
      <c r="AG502" s="7"/>
      <c r="AH502" s="7"/>
      <c r="AI502" s="7"/>
    </row>
    <row r="503" spans="1:35" x14ac:dyDescent="0.2">
      <c r="A503" s="5">
        <v>2021</v>
      </c>
      <c r="B503" s="2" t="s">
        <v>699</v>
      </c>
      <c r="C503" s="2" t="s">
        <v>716</v>
      </c>
      <c r="D503" s="2" t="s">
        <v>666</v>
      </c>
      <c r="R503" s="2">
        <v>0</v>
      </c>
      <c r="S503" s="2"/>
      <c r="T503" s="2"/>
      <c r="U503" s="2"/>
      <c r="V503" s="2"/>
      <c r="Z503" s="5">
        <v>100.42</v>
      </c>
      <c r="AA503" s="16">
        <v>28.18</v>
      </c>
      <c r="AB503" s="7"/>
      <c r="AC503" s="7"/>
      <c r="AD503" s="7"/>
      <c r="AE503" s="7"/>
      <c r="AF503" s="7"/>
      <c r="AG503" s="7"/>
      <c r="AH503" s="7"/>
      <c r="AI503" s="7"/>
    </row>
    <row r="504" spans="1:35" x14ac:dyDescent="0.2">
      <c r="A504" s="5">
        <v>2021</v>
      </c>
      <c r="B504" s="2" t="s">
        <v>699</v>
      </c>
      <c r="C504" s="2" t="s">
        <v>717</v>
      </c>
      <c r="D504" s="2" t="s">
        <v>666</v>
      </c>
      <c r="R504" s="2">
        <v>0</v>
      </c>
      <c r="S504" s="2"/>
      <c r="T504" s="2"/>
      <c r="U504" s="2"/>
      <c r="V504" s="2"/>
      <c r="Z504" s="5">
        <v>25.48</v>
      </c>
      <c r="AA504" s="16">
        <v>34.270000000000003</v>
      </c>
      <c r="AB504" s="7"/>
      <c r="AC504" s="7"/>
      <c r="AD504" s="7"/>
      <c r="AE504" s="7"/>
      <c r="AF504" s="7"/>
      <c r="AG504" s="7"/>
      <c r="AH504" s="7"/>
      <c r="AI504" s="7"/>
    </row>
    <row r="505" spans="1:35" x14ac:dyDescent="0.2">
      <c r="A505" s="5">
        <v>2021</v>
      </c>
      <c r="B505" s="2" t="s">
        <v>698</v>
      </c>
      <c r="C505" s="2" t="s">
        <v>718</v>
      </c>
      <c r="D505" s="2" t="s">
        <v>666</v>
      </c>
      <c r="R505" s="2">
        <v>0</v>
      </c>
      <c r="S505" s="2"/>
      <c r="T505" s="2"/>
      <c r="U505" s="2"/>
      <c r="V505" s="2"/>
      <c r="Z505" s="5">
        <v>77.17</v>
      </c>
      <c r="AA505" s="16">
        <v>26.5</v>
      </c>
      <c r="AB505" s="7"/>
      <c r="AC505" s="7"/>
      <c r="AD505" s="7"/>
      <c r="AE505" s="7"/>
      <c r="AF505" s="7"/>
      <c r="AG505" s="7"/>
      <c r="AH505" s="7"/>
      <c r="AI505" s="7"/>
    </row>
    <row r="506" spans="1:35" x14ac:dyDescent="0.2">
      <c r="A506" s="5">
        <v>2021</v>
      </c>
      <c r="B506" s="2" t="s">
        <v>699</v>
      </c>
      <c r="C506" s="2" t="s">
        <v>719</v>
      </c>
      <c r="D506" s="2" t="s">
        <v>666</v>
      </c>
      <c r="R506" s="2">
        <v>0</v>
      </c>
      <c r="S506" s="2"/>
      <c r="T506" s="2"/>
      <c r="U506" s="2"/>
      <c r="V506" s="2"/>
      <c r="Z506" s="5">
        <v>30.6</v>
      </c>
      <c r="AA506" s="16">
        <v>30.13</v>
      </c>
      <c r="AB506" s="7"/>
      <c r="AC506" s="7"/>
      <c r="AD506" s="7"/>
      <c r="AE506" s="7"/>
      <c r="AF506" s="7"/>
      <c r="AG506" s="7"/>
      <c r="AH506" s="7"/>
      <c r="AI506" s="7"/>
    </row>
    <row r="507" spans="1:35" x14ac:dyDescent="0.2">
      <c r="A507" s="5">
        <v>2021</v>
      </c>
      <c r="B507" s="2" t="s">
        <v>699</v>
      </c>
      <c r="C507" s="2" t="s">
        <v>720</v>
      </c>
      <c r="D507" s="2" t="s">
        <v>666</v>
      </c>
      <c r="R507" s="2">
        <v>0</v>
      </c>
      <c r="S507" s="2"/>
      <c r="T507" s="2"/>
      <c r="U507" s="2"/>
      <c r="V507" s="2"/>
      <c r="Z507" s="5">
        <v>32.17</v>
      </c>
      <c r="AA507" s="16">
        <v>16.329999999999998</v>
      </c>
      <c r="AB507" s="7"/>
      <c r="AC507" s="7"/>
      <c r="AD507" s="7"/>
      <c r="AE507" s="7"/>
      <c r="AF507" s="7"/>
      <c r="AG507" s="7"/>
      <c r="AH507" s="7"/>
      <c r="AI507" s="7">
        <v>0</v>
      </c>
    </row>
    <row r="508" spans="1:35" x14ac:dyDescent="0.2">
      <c r="A508" s="5">
        <v>2021</v>
      </c>
      <c r="B508" s="2" t="s">
        <v>698</v>
      </c>
      <c r="C508" s="2" t="s">
        <v>700</v>
      </c>
      <c r="D508" s="2" t="s">
        <v>651</v>
      </c>
      <c r="E508" s="2">
        <v>0</v>
      </c>
      <c r="S508" s="2"/>
      <c r="T508" s="2"/>
      <c r="U508" s="2"/>
      <c r="V508" s="2"/>
      <c r="AB508" s="7"/>
      <c r="AC508" s="7"/>
      <c r="AD508" s="7"/>
      <c r="AE508" s="7"/>
      <c r="AF508" s="7"/>
      <c r="AG508" s="7"/>
      <c r="AH508" s="7"/>
      <c r="AI508" s="7"/>
    </row>
    <row r="509" spans="1:35" x14ac:dyDescent="0.2">
      <c r="A509" s="5">
        <v>2021</v>
      </c>
      <c r="B509" s="2" t="s">
        <v>699</v>
      </c>
      <c r="C509" s="2" t="s">
        <v>701</v>
      </c>
      <c r="D509" s="2" t="s">
        <v>651</v>
      </c>
      <c r="E509" s="2">
        <v>0</v>
      </c>
      <c r="H509" s="2">
        <v>380769</v>
      </c>
      <c r="S509" s="2"/>
      <c r="T509" s="2"/>
      <c r="U509" s="2"/>
      <c r="V509" s="2"/>
      <c r="AB509" s="7"/>
      <c r="AC509" s="7"/>
      <c r="AD509" s="7"/>
      <c r="AE509" s="7"/>
      <c r="AF509" s="7"/>
      <c r="AG509" s="7"/>
      <c r="AH509" s="7"/>
      <c r="AI509" s="7"/>
    </row>
    <row r="510" spans="1:35" x14ac:dyDescent="0.2">
      <c r="A510" s="5">
        <v>2021</v>
      </c>
      <c r="B510" s="2" t="s">
        <v>698</v>
      </c>
      <c r="C510" s="2" t="s">
        <v>702</v>
      </c>
      <c r="D510" s="2" t="s">
        <v>651</v>
      </c>
      <c r="E510" s="2">
        <v>0</v>
      </c>
      <c r="H510" s="2">
        <v>419957</v>
      </c>
      <c r="S510" s="2"/>
      <c r="T510" s="2"/>
      <c r="U510" s="2"/>
      <c r="V510" s="2"/>
      <c r="AB510" s="7"/>
      <c r="AC510" s="7"/>
      <c r="AD510" s="7"/>
      <c r="AE510" s="7"/>
      <c r="AF510" s="7"/>
      <c r="AG510" s="7"/>
      <c r="AH510" s="7"/>
      <c r="AI510" s="7"/>
    </row>
    <row r="511" spans="1:35" x14ac:dyDescent="0.2">
      <c r="A511" s="5">
        <v>2021</v>
      </c>
      <c r="B511" s="2" t="s">
        <v>698</v>
      </c>
      <c r="C511" s="2" t="s">
        <v>703</v>
      </c>
      <c r="D511" s="2" t="s">
        <v>651</v>
      </c>
      <c r="E511" s="2">
        <v>0</v>
      </c>
      <c r="S511" s="2"/>
      <c r="T511" s="2"/>
      <c r="U511" s="2"/>
      <c r="V511" s="2"/>
      <c r="AB511" s="7"/>
      <c r="AC511" s="7"/>
      <c r="AD511" s="7"/>
      <c r="AE511" s="7"/>
      <c r="AF511" s="7"/>
      <c r="AG511" s="7"/>
      <c r="AH511" s="7"/>
      <c r="AI511" s="7"/>
    </row>
    <row r="512" spans="1:35" x14ac:dyDescent="0.2">
      <c r="A512" s="5">
        <v>2021</v>
      </c>
      <c r="B512" s="2" t="s">
        <v>699</v>
      </c>
      <c r="C512" s="2" t="s">
        <v>704</v>
      </c>
      <c r="D512" s="2" t="s">
        <v>651</v>
      </c>
      <c r="E512" s="2">
        <v>0</v>
      </c>
      <c r="S512" s="2"/>
      <c r="T512" s="2"/>
      <c r="U512" s="2"/>
      <c r="V512" s="2"/>
      <c r="AB512" s="7"/>
      <c r="AC512" s="7"/>
      <c r="AD512" s="7"/>
      <c r="AE512" s="7"/>
      <c r="AF512" s="7"/>
      <c r="AG512" s="7"/>
      <c r="AH512" s="7"/>
      <c r="AI512" s="7"/>
    </row>
    <row r="513" spans="1:35" x14ac:dyDescent="0.2">
      <c r="A513" s="5">
        <v>2021</v>
      </c>
      <c r="B513" s="2" t="s">
        <v>698</v>
      </c>
      <c r="C513" s="2" t="s">
        <v>705</v>
      </c>
      <c r="D513" s="2" t="s">
        <v>651</v>
      </c>
      <c r="E513" s="2">
        <v>0</v>
      </c>
      <c r="S513" s="2"/>
      <c r="T513" s="2"/>
      <c r="U513" s="2"/>
      <c r="V513" s="2"/>
      <c r="AB513" s="7"/>
      <c r="AC513" s="7"/>
      <c r="AD513" s="7"/>
      <c r="AE513" s="7"/>
      <c r="AF513" s="7"/>
      <c r="AG513" s="7"/>
      <c r="AH513" s="7"/>
      <c r="AI513" s="7"/>
    </row>
    <row r="514" spans="1:35" x14ac:dyDescent="0.2">
      <c r="A514" s="5">
        <v>2021</v>
      </c>
      <c r="B514" s="2" t="s">
        <v>698</v>
      </c>
      <c r="C514" s="2" t="s">
        <v>706</v>
      </c>
      <c r="D514" s="2" t="s">
        <v>651</v>
      </c>
      <c r="E514" s="2">
        <v>0</v>
      </c>
      <c r="S514" s="2"/>
      <c r="T514" s="2"/>
      <c r="U514" s="2"/>
      <c r="V514" s="2"/>
      <c r="AB514" s="7"/>
      <c r="AC514" s="7"/>
      <c r="AD514" s="7"/>
      <c r="AE514" s="7"/>
      <c r="AF514" s="7"/>
      <c r="AG514" s="7"/>
      <c r="AH514" s="7"/>
      <c r="AI514" s="7"/>
    </row>
    <row r="515" spans="1:35" x14ac:dyDescent="0.2">
      <c r="A515" s="5">
        <v>2021</v>
      </c>
      <c r="B515" s="2" t="s">
        <v>698</v>
      </c>
      <c r="C515" s="2" t="s">
        <v>707</v>
      </c>
      <c r="D515" s="2" t="s">
        <v>651</v>
      </c>
      <c r="E515" s="2">
        <v>0</v>
      </c>
      <c r="S515" s="2"/>
      <c r="T515" s="2"/>
      <c r="U515" s="2"/>
      <c r="V515" s="2"/>
      <c r="AB515" s="7"/>
      <c r="AC515" s="7"/>
      <c r="AD515" s="7"/>
      <c r="AE515" s="7"/>
      <c r="AF515" s="7"/>
      <c r="AG515" s="7"/>
      <c r="AH515" s="7"/>
      <c r="AI515" s="7"/>
    </row>
    <row r="516" spans="1:35" x14ac:dyDescent="0.2">
      <c r="A516" s="5">
        <v>2021</v>
      </c>
      <c r="B516" s="2" t="s">
        <v>698</v>
      </c>
      <c r="C516" s="2" t="s">
        <v>708</v>
      </c>
      <c r="D516" s="2" t="s">
        <v>651</v>
      </c>
      <c r="E516" s="2">
        <v>0</v>
      </c>
      <c r="S516" s="2"/>
      <c r="T516" s="2"/>
      <c r="U516" s="2"/>
      <c r="V516" s="2"/>
      <c r="AB516" s="7"/>
      <c r="AC516" s="7"/>
      <c r="AD516" s="7"/>
      <c r="AE516" s="7"/>
      <c r="AF516" s="7"/>
      <c r="AG516" s="7"/>
      <c r="AH516" s="7"/>
      <c r="AI516" s="7"/>
    </row>
    <row r="517" spans="1:35" x14ac:dyDescent="0.2">
      <c r="A517" s="5">
        <v>2021</v>
      </c>
      <c r="B517" s="2" t="s">
        <v>699</v>
      </c>
      <c r="C517" s="2" t="s">
        <v>709</v>
      </c>
      <c r="D517" s="2" t="s">
        <v>651</v>
      </c>
      <c r="E517" s="2">
        <v>0</v>
      </c>
      <c r="S517" s="2"/>
      <c r="T517" s="2"/>
      <c r="U517" s="2"/>
      <c r="V517" s="2"/>
      <c r="AB517" s="7"/>
      <c r="AC517" s="7"/>
      <c r="AD517" s="7"/>
      <c r="AE517" s="7"/>
      <c r="AF517" s="7"/>
      <c r="AG517" s="7"/>
      <c r="AH517" s="7"/>
      <c r="AI517" s="7"/>
    </row>
    <row r="518" spans="1:35" x14ac:dyDescent="0.2">
      <c r="A518" s="5">
        <v>2021</v>
      </c>
      <c r="B518" s="2" t="s">
        <v>699</v>
      </c>
      <c r="C518" s="2" t="s">
        <v>710</v>
      </c>
      <c r="D518" s="2" t="s">
        <v>651</v>
      </c>
      <c r="E518" s="2">
        <v>0</v>
      </c>
      <c r="H518" s="2">
        <v>380769</v>
      </c>
      <c r="S518" s="2"/>
      <c r="T518" s="2"/>
      <c r="U518" s="2"/>
      <c r="V518" s="2"/>
      <c r="AB518" s="7"/>
      <c r="AC518" s="7"/>
      <c r="AD518" s="7"/>
      <c r="AE518" s="7"/>
      <c r="AF518" s="7"/>
      <c r="AG518" s="7"/>
      <c r="AH518" s="7"/>
      <c r="AI518" s="7"/>
    </row>
    <row r="519" spans="1:35" x14ac:dyDescent="0.2">
      <c r="A519" s="5">
        <v>2021</v>
      </c>
      <c r="B519" s="2" t="s">
        <v>699</v>
      </c>
      <c r="C519" s="2" t="s">
        <v>711</v>
      </c>
      <c r="D519" s="2" t="s">
        <v>651</v>
      </c>
      <c r="E519" s="2">
        <v>0</v>
      </c>
      <c r="H519" s="2">
        <v>419957</v>
      </c>
      <c r="S519" s="2"/>
      <c r="T519" s="2"/>
      <c r="U519" s="2"/>
      <c r="V519" s="2"/>
      <c r="AB519" s="7"/>
      <c r="AC519" s="7"/>
      <c r="AD519" s="7"/>
      <c r="AE519" s="7"/>
      <c r="AF519" s="7"/>
      <c r="AG519" s="7"/>
      <c r="AH519" s="7"/>
      <c r="AI519" s="7"/>
    </row>
    <row r="520" spans="1:35" x14ac:dyDescent="0.2">
      <c r="A520" s="5">
        <v>2021</v>
      </c>
      <c r="B520" s="2" t="s">
        <v>699</v>
      </c>
      <c r="C520" s="2" t="s">
        <v>712</v>
      </c>
      <c r="D520" s="2" t="s">
        <v>651</v>
      </c>
      <c r="E520" s="2">
        <v>0</v>
      </c>
      <c r="H520" s="2">
        <v>419957</v>
      </c>
      <c r="S520" s="2"/>
      <c r="T520" s="2"/>
      <c r="U520" s="2"/>
      <c r="V520" s="2"/>
      <c r="AB520" s="7"/>
      <c r="AC520" s="7"/>
      <c r="AD520" s="7"/>
      <c r="AE520" s="7"/>
      <c r="AF520" s="7"/>
      <c r="AG520" s="7"/>
      <c r="AH520" s="7"/>
      <c r="AI520" s="7"/>
    </row>
    <row r="521" spans="1:35" x14ac:dyDescent="0.2">
      <c r="A521" s="5">
        <v>2021</v>
      </c>
      <c r="B521" s="2" t="s">
        <v>699</v>
      </c>
      <c r="C521" s="2" t="s">
        <v>499</v>
      </c>
      <c r="D521" s="2" t="s">
        <v>651</v>
      </c>
      <c r="E521" s="2">
        <v>0</v>
      </c>
      <c r="H521" s="2">
        <v>380769</v>
      </c>
      <c r="S521" s="2"/>
      <c r="T521" s="2"/>
      <c r="U521" s="2"/>
      <c r="V521" s="2"/>
      <c r="AB521" s="7"/>
      <c r="AC521" s="7"/>
      <c r="AD521" s="7"/>
      <c r="AE521" s="7"/>
      <c r="AF521" s="7"/>
      <c r="AG521" s="7"/>
      <c r="AH521" s="7"/>
      <c r="AI521" s="7"/>
    </row>
    <row r="522" spans="1:35" x14ac:dyDescent="0.2">
      <c r="A522" s="5">
        <v>2021</v>
      </c>
      <c r="B522" s="2" t="s">
        <v>699</v>
      </c>
      <c r="C522" s="2" t="s">
        <v>713</v>
      </c>
      <c r="D522" s="2" t="s">
        <v>651</v>
      </c>
      <c r="E522" s="2">
        <v>0</v>
      </c>
      <c r="S522" s="2"/>
      <c r="T522" s="2"/>
      <c r="U522" s="2"/>
      <c r="V522" s="2"/>
      <c r="AB522" s="7"/>
      <c r="AC522" s="7"/>
      <c r="AD522" s="7"/>
      <c r="AE522" s="7"/>
      <c r="AF522" s="7"/>
      <c r="AG522" s="7"/>
      <c r="AH522" s="7"/>
      <c r="AI522" s="7"/>
    </row>
    <row r="523" spans="1:35" x14ac:dyDescent="0.2">
      <c r="A523" s="5">
        <v>2021</v>
      </c>
      <c r="B523" s="2" t="s">
        <v>698</v>
      </c>
      <c r="C523" s="2" t="s">
        <v>714</v>
      </c>
      <c r="D523" s="2" t="s">
        <v>651</v>
      </c>
      <c r="E523" s="2">
        <v>0</v>
      </c>
      <c r="S523" s="2"/>
      <c r="T523" s="2"/>
      <c r="U523" s="2"/>
      <c r="V523" s="2"/>
      <c r="AB523" s="7"/>
      <c r="AC523" s="7"/>
      <c r="AD523" s="7"/>
      <c r="AE523" s="7"/>
      <c r="AF523" s="7"/>
      <c r="AG523" s="7"/>
      <c r="AH523" s="7"/>
      <c r="AI523" s="7"/>
    </row>
    <row r="524" spans="1:35" x14ac:dyDescent="0.2">
      <c r="A524" s="5">
        <v>2021</v>
      </c>
      <c r="B524" s="2" t="s">
        <v>698</v>
      </c>
      <c r="C524" s="2" t="s">
        <v>715</v>
      </c>
      <c r="D524" s="2" t="s">
        <v>651</v>
      </c>
      <c r="E524" s="2">
        <v>0</v>
      </c>
      <c r="S524" s="2"/>
      <c r="T524" s="2"/>
      <c r="U524" s="2"/>
      <c r="V524" s="2"/>
      <c r="AB524" s="7"/>
      <c r="AC524" s="7"/>
      <c r="AD524" s="7"/>
      <c r="AE524" s="7"/>
      <c r="AF524" s="7"/>
      <c r="AG524" s="7"/>
      <c r="AH524" s="7"/>
      <c r="AI524" s="7"/>
    </row>
    <row r="525" spans="1:35" x14ac:dyDescent="0.2">
      <c r="A525" s="5">
        <v>2021</v>
      </c>
      <c r="B525" s="2" t="s">
        <v>699</v>
      </c>
      <c r="C525" s="2" t="s">
        <v>716</v>
      </c>
      <c r="D525" s="2" t="s">
        <v>651</v>
      </c>
      <c r="E525" s="2">
        <v>0</v>
      </c>
      <c r="S525" s="2"/>
      <c r="T525" s="2"/>
      <c r="U525" s="2"/>
      <c r="V525" s="2"/>
      <c r="AB525" s="7"/>
      <c r="AC525" s="7"/>
      <c r="AD525" s="7"/>
      <c r="AE525" s="7"/>
      <c r="AF525" s="7"/>
      <c r="AG525" s="7"/>
      <c r="AH525" s="7"/>
      <c r="AI525" s="7"/>
    </row>
    <row r="526" spans="1:35" x14ac:dyDescent="0.2">
      <c r="A526" s="5">
        <v>2021</v>
      </c>
      <c r="B526" s="2" t="s">
        <v>699</v>
      </c>
      <c r="C526" s="2" t="s">
        <v>717</v>
      </c>
      <c r="D526" s="2" t="s">
        <v>651</v>
      </c>
      <c r="E526" s="2">
        <v>0</v>
      </c>
      <c r="S526" s="2"/>
      <c r="T526" s="2"/>
      <c r="U526" s="2"/>
      <c r="V526" s="2"/>
      <c r="AB526" s="7"/>
      <c r="AC526" s="7"/>
      <c r="AD526" s="7"/>
      <c r="AE526" s="7"/>
      <c r="AF526" s="7"/>
      <c r="AG526" s="7"/>
      <c r="AH526" s="7"/>
      <c r="AI526" s="7"/>
    </row>
    <row r="527" spans="1:35" x14ac:dyDescent="0.2">
      <c r="A527" s="5">
        <v>2021</v>
      </c>
      <c r="B527" s="2" t="s">
        <v>698</v>
      </c>
      <c r="C527" s="2" t="s">
        <v>718</v>
      </c>
      <c r="D527" s="2" t="s">
        <v>651</v>
      </c>
      <c r="E527" s="2">
        <v>0</v>
      </c>
      <c r="S527" s="2"/>
      <c r="T527" s="2"/>
      <c r="U527" s="2"/>
      <c r="V527" s="2"/>
      <c r="AB527" s="7"/>
      <c r="AC527" s="7"/>
      <c r="AD527" s="7"/>
      <c r="AE527" s="7"/>
      <c r="AF527" s="7"/>
      <c r="AG527" s="7"/>
      <c r="AH527" s="7"/>
      <c r="AI527" s="7"/>
    </row>
    <row r="528" spans="1:35" x14ac:dyDescent="0.2">
      <c r="A528" s="5">
        <v>2021</v>
      </c>
      <c r="B528" s="2" t="s">
        <v>699</v>
      </c>
      <c r="C528" s="2" t="s">
        <v>719</v>
      </c>
      <c r="D528" s="2" t="s">
        <v>651</v>
      </c>
      <c r="E528" s="2">
        <v>0</v>
      </c>
      <c r="S528" s="2"/>
      <c r="T528" s="2"/>
      <c r="U528" s="2"/>
      <c r="V528" s="2"/>
      <c r="AB528" s="7"/>
      <c r="AC528" s="7"/>
      <c r="AD528" s="7"/>
      <c r="AE528" s="7"/>
      <c r="AF528" s="7"/>
      <c r="AG528" s="7"/>
      <c r="AH528" s="7"/>
      <c r="AI528" s="7"/>
    </row>
    <row r="529" spans="1:35" x14ac:dyDescent="0.2">
      <c r="A529" s="5">
        <v>2021</v>
      </c>
      <c r="B529" s="2" t="s">
        <v>699</v>
      </c>
      <c r="C529" s="2" t="s">
        <v>720</v>
      </c>
      <c r="D529" s="2" t="s">
        <v>651</v>
      </c>
      <c r="E529" s="2">
        <v>0</v>
      </c>
      <c r="S529" s="2"/>
      <c r="T529" s="2"/>
      <c r="U529" s="2"/>
      <c r="V529" s="2"/>
      <c r="AB529" s="7"/>
      <c r="AC529" s="7"/>
      <c r="AD529" s="7"/>
      <c r="AE529" s="7"/>
      <c r="AF529" s="7"/>
      <c r="AG529" s="7"/>
      <c r="AH529" s="7"/>
      <c r="AI529" s="7"/>
    </row>
    <row r="530" spans="1:35" x14ac:dyDescent="0.2">
      <c r="A530" s="5">
        <v>2022</v>
      </c>
      <c r="B530" s="2" t="s">
        <v>698</v>
      </c>
      <c r="C530" s="2" t="s">
        <v>700</v>
      </c>
      <c r="D530" s="2" t="s">
        <v>642</v>
      </c>
      <c r="I530" s="2">
        <v>566240969</v>
      </c>
      <c r="J530" s="2">
        <v>2399639</v>
      </c>
      <c r="K530" s="2">
        <v>151437299</v>
      </c>
      <c r="L530" s="2">
        <v>2231161</v>
      </c>
      <c r="M530" s="2">
        <v>4855121</v>
      </c>
      <c r="O530" s="2">
        <v>27454</v>
      </c>
      <c r="P530" s="2">
        <v>56</v>
      </c>
      <c r="Q530" s="2">
        <v>1958311</v>
      </c>
      <c r="R530" s="2">
        <v>210124</v>
      </c>
      <c r="S530" s="2"/>
      <c r="T530" s="2"/>
      <c r="U530" s="2"/>
      <c r="V530" s="2"/>
      <c r="AB530" s="7"/>
      <c r="AC530" s="7"/>
      <c r="AD530" s="7"/>
      <c r="AE530" s="7"/>
      <c r="AF530" s="7"/>
      <c r="AG530" s="7"/>
      <c r="AH530" s="7"/>
      <c r="AI530" s="7">
        <v>116099</v>
      </c>
    </row>
    <row r="531" spans="1:35" x14ac:dyDescent="0.2">
      <c r="A531" s="5">
        <v>2022</v>
      </c>
      <c r="B531" s="2" t="s">
        <v>699</v>
      </c>
      <c r="C531" s="2" t="s">
        <v>701</v>
      </c>
      <c r="D531" s="2" t="s">
        <v>642</v>
      </c>
      <c r="I531" s="2">
        <v>466681212</v>
      </c>
      <c r="K531" s="2">
        <v>76180697</v>
      </c>
      <c r="L531" s="2">
        <v>3030582</v>
      </c>
      <c r="M531" s="2">
        <v>4525075</v>
      </c>
      <c r="O531" s="2">
        <v>98506</v>
      </c>
      <c r="P531" s="2">
        <v>56</v>
      </c>
      <c r="Q531" s="2">
        <v>1958311</v>
      </c>
      <c r="R531" s="2">
        <v>117514</v>
      </c>
      <c r="S531" s="2"/>
      <c r="T531" s="2"/>
      <c r="U531" s="2"/>
      <c r="V531" s="2"/>
      <c r="AB531" s="7"/>
      <c r="AC531" s="7"/>
      <c r="AD531" s="7"/>
      <c r="AE531" s="7"/>
      <c r="AF531" s="7"/>
      <c r="AG531" s="7"/>
      <c r="AH531" s="7"/>
      <c r="AI531" s="7">
        <v>117741</v>
      </c>
    </row>
    <row r="532" spans="1:35" x14ac:dyDescent="0.2">
      <c r="A532" s="5">
        <v>2022</v>
      </c>
      <c r="B532" s="2" t="s">
        <v>698</v>
      </c>
      <c r="C532" s="2" t="s">
        <v>702</v>
      </c>
      <c r="D532" s="2" t="s">
        <v>642</v>
      </c>
      <c r="I532" s="2">
        <v>587010907</v>
      </c>
      <c r="J532" s="2">
        <v>3106574</v>
      </c>
      <c r="K532" s="2">
        <v>192874597</v>
      </c>
      <c r="L532" s="2">
        <v>3980734</v>
      </c>
      <c r="M532" s="2">
        <v>5520571</v>
      </c>
      <c r="O532" s="2">
        <v>16754</v>
      </c>
      <c r="P532" s="2">
        <v>56</v>
      </c>
      <c r="Q532" s="2">
        <v>1958311</v>
      </c>
      <c r="R532" s="2">
        <v>1295557</v>
      </c>
      <c r="S532" s="2"/>
      <c r="T532" s="2"/>
      <c r="U532" s="2"/>
      <c r="V532" s="2"/>
      <c r="AB532" s="7"/>
      <c r="AC532" s="7"/>
      <c r="AD532" s="7"/>
      <c r="AE532" s="7"/>
      <c r="AF532" s="7"/>
      <c r="AG532" s="7"/>
      <c r="AH532" s="7"/>
      <c r="AI532" s="7">
        <v>124804</v>
      </c>
    </row>
    <row r="533" spans="1:35" x14ac:dyDescent="0.2">
      <c r="A533" s="5">
        <v>2022</v>
      </c>
      <c r="B533" s="2" t="s">
        <v>698</v>
      </c>
      <c r="C533" s="2" t="s">
        <v>703</v>
      </c>
      <c r="D533" s="2" t="s">
        <v>642</v>
      </c>
      <c r="I533" s="2">
        <v>583050585</v>
      </c>
      <c r="J533" s="2">
        <v>2713288</v>
      </c>
      <c r="K533" s="2">
        <v>171186831</v>
      </c>
      <c r="L533" s="2">
        <v>2685180</v>
      </c>
      <c r="M533" s="2">
        <v>4865316</v>
      </c>
      <c r="O533" s="2">
        <v>15606</v>
      </c>
      <c r="P533" s="2">
        <v>56</v>
      </c>
      <c r="Q533" s="2">
        <v>1958311</v>
      </c>
      <c r="R533" s="2">
        <v>201037</v>
      </c>
      <c r="S533" s="2"/>
      <c r="T533" s="2"/>
      <c r="U533" s="2"/>
      <c r="V533" s="2"/>
      <c r="AB533" s="7"/>
      <c r="AC533" s="7"/>
      <c r="AD533" s="7"/>
      <c r="AE533" s="7"/>
      <c r="AF533" s="7"/>
      <c r="AG533" s="7"/>
      <c r="AH533" s="7"/>
      <c r="AI533" s="7">
        <v>552646</v>
      </c>
    </row>
    <row r="534" spans="1:35" x14ac:dyDescent="0.2">
      <c r="A534" s="5">
        <v>2022</v>
      </c>
      <c r="B534" s="2" t="s">
        <v>699</v>
      </c>
      <c r="C534" s="2" t="s">
        <v>704</v>
      </c>
      <c r="D534" s="2" t="s">
        <v>642</v>
      </c>
      <c r="I534" s="2">
        <v>629437173</v>
      </c>
      <c r="J534" s="2">
        <v>4100298</v>
      </c>
      <c r="K534" s="2">
        <v>152722637</v>
      </c>
      <c r="L534" s="2">
        <v>2904860</v>
      </c>
      <c r="M534" s="2">
        <v>5285218</v>
      </c>
      <c r="O534" s="2">
        <v>372062</v>
      </c>
      <c r="P534" s="2">
        <v>56</v>
      </c>
      <c r="Q534" s="2">
        <v>1958311</v>
      </c>
      <c r="R534" s="2">
        <v>117514</v>
      </c>
      <c r="S534" s="2"/>
      <c r="T534" s="2"/>
      <c r="U534" s="2"/>
      <c r="V534" s="2"/>
      <c r="AB534" s="7"/>
      <c r="AC534" s="7"/>
      <c r="AD534" s="7"/>
      <c r="AE534" s="7"/>
      <c r="AF534" s="7"/>
      <c r="AG534" s="7"/>
      <c r="AH534" s="7"/>
      <c r="AI534" s="7">
        <v>124516</v>
      </c>
    </row>
    <row r="535" spans="1:35" x14ac:dyDescent="0.2">
      <c r="A535" s="5">
        <v>2022</v>
      </c>
      <c r="B535" s="2" t="s">
        <v>698</v>
      </c>
      <c r="C535" s="2" t="s">
        <v>705</v>
      </c>
      <c r="D535" s="2" t="s">
        <v>642</v>
      </c>
      <c r="I535" s="2">
        <v>438496561</v>
      </c>
      <c r="J535" s="2">
        <v>6368630</v>
      </c>
      <c r="K535" s="2">
        <v>123621783</v>
      </c>
      <c r="L535" s="2">
        <v>2127225</v>
      </c>
      <c r="M535" s="2">
        <v>4616402</v>
      </c>
      <c r="O535" s="2">
        <v>16118</v>
      </c>
      <c r="P535" s="2">
        <v>56</v>
      </c>
      <c r="Q535" s="2">
        <v>1958311</v>
      </c>
      <c r="R535" s="2">
        <v>372930</v>
      </c>
      <c r="S535" s="2"/>
      <c r="T535" s="2"/>
      <c r="U535" s="2"/>
      <c r="V535" s="2"/>
      <c r="AB535" s="7"/>
      <c r="AC535" s="7"/>
      <c r="AD535" s="7"/>
      <c r="AE535" s="7"/>
      <c r="AF535" s="7"/>
      <c r="AG535" s="7"/>
      <c r="AH535" s="7"/>
      <c r="AI535" s="7">
        <v>104027</v>
      </c>
    </row>
    <row r="536" spans="1:35" x14ac:dyDescent="0.2">
      <c r="A536" s="5">
        <v>2022</v>
      </c>
      <c r="B536" s="2" t="s">
        <v>698</v>
      </c>
      <c r="C536" s="2" t="s">
        <v>706</v>
      </c>
      <c r="D536" s="2" t="s">
        <v>642</v>
      </c>
      <c r="I536" s="2">
        <v>552299937</v>
      </c>
      <c r="K536" s="2">
        <v>123185581</v>
      </c>
      <c r="L536" s="2">
        <v>3233833</v>
      </c>
      <c r="M536" s="2">
        <v>5533694</v>
      </c>
      <c r="O536" s="2">
        <v>85539</v>
      </c>
      <c r="P536" s="2">
        <v>56</v>
      </c>
      <c r="Q536" s="2">
        <v>1958311</v>
      </c>
      <c r="R536" s="2">
        <v>888974</v>
      </c>
      <c r="S536" s="2"/>
      <c r="T536" s="2"/>
      <c r="U536" s="2"/>
      <c r="V536" s="2"/>
      <c r="AB536" s="7"/>
      <c r="AC536" s="7"/>
      <c r="AD536" s="7"/>
      <c r="AE536" s="7"/>
      <c r="AF536" s="7"/>
      <c r="AG536" s="7"/>
      <c r="AH536" s="7"/>
      <c r="AI536" s="7">
        <v>537659</v>
      </c>
    </row>
    <row r="537" spans="1:35" x14ac:dyDescent="0.2">
      <c r="A537" s="5">
        <v>2022</v>
      </c>
      <c r="B537" s="2" t="s">
        <v>698</v>
      </c>
      <c r="C537" s="2" t="s">
        <v>707</v>
      </c>
      <c r="D537" s="2" t="s">
        <v>642</v>
      </c>
      <c r="I537" s="2">
        <v>439602004</v>
      </c>
      <c r="J537" s="2">
        <v>8488263</v>
      </c>
      <c r="K537" s="2">
        <v>104621456</v>
      </c>
      <c r="L537" s="2">
        <v>2096844</v>
      </c>
      <c r="M537" s="2">
        <v>4903661</v>
      </c>
      <c r="O537" s="2">
        <v>15606</v>
      </c>
      <c r="P537" s="2">
        <v>56</v>
      </c>
      <c r="Q537" s="2">
        <v>1958311</v>
      </c>
      <c r="R537" s="2">
        <v>134907</v>
      </c>
      <c r="S537" s="2"/>
      <c r="T537" s="2"/>
      <c r="U537" s="2"/>
      <c r="V537" s="2"/>
      <c r="AB537" s="7"/>
      <c r="AC537" s="7"/>
      <c r="AD537" s="7"/>
      <c r="AE537" s="7"/>
      <c r="AF537" s="7"/>
      <c r="AG537" s="7"/>
      <c r="AH537" s="7"/>
      <c r="AI537" s="7">
        <v>92982</v>
      </c>
    </row>
    <row r="538" spans="1:35" x14ac:dyDescent="0.2">
      <c r="A538" s="5">
        <v>2022</v>
      </c>
      <c r="B538" s="2" t="s">
        <v>698</v>
      </c>
      <c r="C538" s="2" t="s">
        <v>708</v>
      </c>
      <c r="D538" s="2" t="s">
        <v>642</v>
      </c>
      <c r="I538" s="2">
        <v>579933112</v>
      </c>
      <c r="J538" s="2">
        <v>3222886</v>
      </c>
      <c r="K538" s="2">
        <v>141334007</v>
      </c>
      <c r="L538" s="2">
        <v>3872623</v>
      </c>
      <c r="M538" s="2">
        <v>4771279</v>
      </c>
      <c r="O538" s="2">
        <v>15606</v>
      </c>
      <c r="P538" s="2">
        <v>56</v>
      </c>
      <c r="Q538" s="2">
        <v>1958311</v>
      </c>
      <c r="R538" s="2">
        <v>117514</v>
      </c>
      <c r="S538" s="2"/>
      <c r="T538" s="2"/>
      <c r="U538" s="2"/>
      <c r="V538" s="2"/>
      <c r="AB538" s="7"/>
      <c r="AC538" s="7"/>
      <c r="AD538" s="7"/>
      <c r="AE538" s="7"/>
      <c r="AF538" s="7"/>
      <c r="AG538" s="7"/>
      <c r="AH538" s="7"/>
      <c r="AI538" s="7">
        <v>304727</v>
      </c>
    </row>
    <row r="539" spans="1:35" x14ac:dyDescent="0.2">
      <c r="A539" s="5">
        <v>2022</v>
      </c>
      <c r="B539" s="2" t="s">
        <v>699</v>
      </c>
      <c r="C539" s="2" t="s">
        <v>709</v>
      </c>
      <c r="D539" s="2" t="s">
        <v>642</v>
      </c>
      <c r="I539" s="2">
        <v>373384668</v>
      </c>
      <c r="J539" s="2">
        <v>2273275</v>
      </c>
      <c r="K539" s="2">
        <v>71006553</v>
      </c>
      <c r="L539" s="2">
        <v>2174499</v>
      </c>
      <c r="M539" s="2">
        <v>4552875</v>
      </c>
      <c r="O539" s="2">
        <v>15606</v>
      </c>
      <c r="P539" s="2">
        <v>56</v>
      </c>
      <c r="Q539" s="2">
        <v>1958311</v>
      </c>
      <c r="R539" s="2">
        <v>117514</v>
      </c>
      <c r="S539" s="2"/>
      <c r="T539" s="2"/>
      <c r="U539" s="2"/>
      <c r="V539" s="2"/>
      <c r="AB539" s="7"/>
      <c r="AC539" s="7"/>
      <c r="AD539" s="7"/>
      <c r="AE539" s="7"/>
      <c r="AF539" s="7"/>
      <c r="AG539" s="7"/>
      <c r="AH539" s="7"/>
      <c r="AI539" s="7">
        <v>94501</v>
      </c>
    </row>
    <row r="540" spans="1:35" x14ac:dyDescent="0.2">
      <c r="A540" s="5">
        <v>2022</v>
      </c>
      <c r="B540" s="2" t="s">
        <v>699</v>
      </c>
      <c r="C540" s="2" t="s">
        <v>710</v>
      </c>
      <c r="D540" s="2" t="s">
        <v>642</v>
      </c>
      <c r="I540" s="2">
        <v>597856916</v>
      </c>
      <c r="K540" s="2">
        <v>123230634</v>
      </c>
      <c r="L540" s="2">
        <v>3593270</v>
      </c>
      <c r="M540" s="2">
        <v>6851410</v>
      </c>
      <c r="O540" s="2">
        <v>15606</v>
      </c>
      <c r="P540" s="2">
        <v>56</v>
      </c>
      <c r="Q540" s="2">
        <v>1958311</v>
      </c>
      <c r="R540" s="2">
        <v>117514</v>
      </c>
      <c r="S540" s="2"/>
      <c r="T540" s="2"/>
      <c r="U540" s="2"/>
      <c r="V540" s="2"/>
      <c r="AB540" s="7"/>
      <c r="AC540" s="7"/>
      <c r="AD540" s="7"/>
      <c r="AE540" s="7"/>
      <c r="AF540" s="7"/>
      <c r="AG540" s="7"/>
      <c r="AH540" s="7"/>
      <c r="AI540" s="7">
        <v>140899</v>
      </c>
    </row>
    <row r="541" spans="1:35" x14ac:dyDescent="0.2">
      <c r="A541" s="5">
        <v>2022</v>
      </c>
      <c r="B541" s="2" t="s">
        <v>699</v>
      </c>
      <c r="C541" s="2" t="s">
        <v>711</v>
      </c>
      <c r="D541" s="2" t="s">
        <v>642</v>
      </c>
      <c r="I541" s="2">
        <v>706597159</v>
      </c>
      <c r="K541" s="2">
        <v>278443438</v>
      </c>
      <c r="L541" s="2">
        <v>2863375</v>
      </c>
      <c r="M541" s="2">
        <v>5189765</v>
      </c>
      <c r="O541" s="2">
        <v>762717</v>
      </c>
      <c r="P541" s="2">
        <v>56</v>
      </c>
      <c r="Q541" s="2">
        <v>1958311</v>
      </c>
      <c r="R541" s="2">
        <v>117514</v>
      </c>
      <c r="S541" s="2"/>
      <c r="T541" s="2"/>
      <c r="U541" s="2"/>
      <c r="V541" s="2"/>
      <c r="AB541" s="7"/>
      <c r="AC541" s="7"/>
      <c r="AD541" s="7"/>
      <c r="AE541" s="7"/>
      <c r="AF541" s="7"/>
      <c r="AG541" s="7"/>
      <c r="AH541" s="7"/>
      <c r="AI541" s="7">
        <v>127513</v>
      </c>
    </row>
    <row r="542" spans="1:35" x14ac:dyDescent="0.2">
      <c r="A542" s="5">
        <v>2022</v>
      </c>
      <c r="B542" s="2" t="s">
        <v>699</v>
      </c>
      <c r="C542" s="2" t="s">
        <v>712</v>
      </c>
      <c r="D542" s="2" t="s">
        <v>642</v>
      </c>
      <c r="I542" s="2">
        <v>554794481</v>
      </c>
      <c r="J542" s="2">
        <v>4091410</v>
      </c>
      <c r="K542" s="2">
        <v>153166740</v>
      </c>
      <c r="L542" s="2">
        <v>2268765</v>
      </c>
      <c r="M542" s="2">
        <v>4832483</v>
      </c>
      <c r="O542" s="2">
        <v>791270</v>
      </c>
      <c r="P542" s="2">
        <v>56</v>
      </c>
      <c r="Q542" s="2">
        <v>1958311</v>
      </c>
      <c r="R542" s="2">
        <v>117514</v>
      </c>
      <c r="S542" s="2"/>
      <c r="T542" s="2"/>
      <c r="U542" s="2"/>
      <c r="V542" s="2"/>
      <c r="AB542" s="7"/>
      <c r="AC542" s="7"/>
      <c r="AD542" s="7"/>
      <c r="AE542" s="7"/>
      <c r="AF542" s="7"/>
      <c r="AG542" s="7"/>
      <c r="AH542" s="7"/>
      <c r="AI542" s="7">
        <v>103535</v>
      </c>
    </row>
    <row r="543" spans="1:35" x14ac:dyDescent="0.2">
      <c r="A543" s="5">
        <v>2022</v>
      </c>
      <c r="B543" s="2" t="s">
        <v>699</v>
      </c>
      <c r="C543" s="2" t="s">
        <v>499</v>
      </c>
      <c r="D543" s="2" t="s">
        <v>642</v>
      </c>
      <c r="I543" s="2">
        <v>609915054</v>
      </c>
      <c r="J543" s="2">
        <v>2604965</v>
      </c>
      <c r="L543" s="2">
        <v>20150387</v>
      </c>
      <c r="M543" s="2">
        <v>4650775</v>
      </c>
      <c r="O543" s="2">
        <v>15606</v>
      </c>
      <c r="P543" s="2">
        <v>56</v>
      </c>
      <c r="Q543" s="2">
        <v>1958311</v>
      </c>
      <c r="R543" s="2">
        <v>117514</v>
      </c>
      <c r="S543" s="2"/>
      <c r="T543" s="2"/>
      <c r="U543" s="2"/>
      <c r="V543" s="2"/>
      <c r="AB543" s="7"/>
      <c r="AC543" s="7"/>
      <c r="AD543" s="7"/>
      <c r="AE543" s="7"/>
      <c r="AF543" s="7"/>
      <c r="AG543" s="7"/>
      <c r="AH543" s="7"/>
      <c r="AI543" s="7">
        <v>76353</v>
      </c>
    </row>
    <row r="544" spans="1:35" x14ac:dyDescent="0.2">
      <c r="A544" s="5">
        <v>2022</v>
      </c>
      <c r="B544" s="2" t="s">
        <v>699</v>
      </c>
      <c r="C544" s="2" t="s">
        <v>713</v>
      </c>
      <c r="D544" s="2" t="s">
        <v>642</v>
      </c>
      <c r="I544" s="2">
        <v>420312379</v>
      </c>
      <c r="J544" s="2">
        <v>4837632</v>
      </c>
      <c r="K544" s="2">
        <v>98578052</v>
      </c>
      <c r="L544" s="2">
        <v>1993634</v>
      </c>
      <c r="M544" s="2">
        <v>4719639</v>
      </c>
      <c r="O544" s="2">
        <v>15722</v>
      </c>
      <c r="P544" s="2">
        <v>56</v>
      </c>
      <c r="Q544" s="2">
        <v>1958311</v>
      </c>
      <c r="R544" s="2">
        <v>117514</v>
      </c>
      <c r="S544" s="2"/>
      <c r="T544" s="2"/>
      <c r="U544" s="2"/>
      <c r="V544" s="2"/>
      <c r="AB544" s="7"/>
      <c r="AC544" s="7"/>
      <c r="AD544" s="7"/>
      <c r="AE544" s="7"/>
      <c r="AF544" s="7"/>
      <c r="AG544" s="7"/>
      <c r="AH544" s="7"/>
      <c r="AI544" s="7">
        <v>110021</v>
      </c>
    </row>
    <row r="545" spans="1:35" x14ac:dyDescent="0.2">
      <c r="A545" s="5">
        <v>2022</v>
      </c>
      <c r="B545" s="2" t="s">
        <v>698</v>
      </c>
      <c r="C545" s="2" t="s">
        <v>714</v>
      </c>
      <c r="D545" s="2" t="s">
        <v>642</v>
      </c>
      <c r="I545" s="2">
        <v>496029645</v>
      </c>
      <c r="K545" s="2">
        <v>145840976</v>
      </c>
      <c r="L545" s="2">
        <v>2668355</v>
      </c>
      <c r="M545" s="2">
        <v>4799760</v>
      </c>
      <c r="O545" s="2">
        <v>15606</v>
      </c>
      <c r="P545" s="2">
        <v>929</v>
      </c>
      <c r="Q545" s="2">
        <v>1958311</v>
      </c>
      <c r="R545" s="2">
        <v>117514</v>
      </c>
      <c r="S545" s="2"/>
      <c r="T545" s="2"/>
      <c r="U545" s="2"/>
      <c r="V545" s="2"/>
      <c r="AB545" s="7"/>
      <c r="AC545" s="7"/>
      <c r="AD545" s="7"/>
      <c r="AE545" s="7"/>
      <c r="AF545" s="7"/>
      <c r="AG545" s="7"/>
      <c r="AH545" s="7"/>
      <c r="AI545" s="7">
        <v>172926</v>
      </c>
    </row>
    <row r="546" spans="1:35" x14ac:dyDescent="0.2">
      <c r="A546" s="5">
        <v>2022</v>
      </c>
      <c r="B546" s="2" t="s">
        <v>698</v>
      </c>
      <c r="C546" s="2" t="s">
        <v>715</v>
      </c>
      <c r="D546" s="2" t="s">
        <v>642</v>
      </c>
      <c r="I546" s="2">
        <v>407517873</v>
      </c>
      <c r="J546" s="2">
        <v>2301731</v>
      </c>
      <c r="K546" s="2">
        <v>80345106</v>
      </c>
      <c r="L546" s="2">
        <v>1855583</v>
      </c>
      <c r="M546" s="2">
        <v>4672106</v>
      </c>
      <c r="O546" s="2">
        <v>44419</v>
      </c>
      <c r="P546" s="2">
        <v>56</v>
      </c>
      <c r="Q546" s="2">
        <v>1958311</v>
      </c>
      <c r="R546" s="2">
        <v>117514</v>
      </c>
      <c r="S546" s="2"/>
      <c r="T546" s="2"/>
      <c r="U546" s="2"/>
      <c r="V546" s="2"/>
      <c r="AB546" s="7"/>
      <c r="AC546" s="7"/>
      <c r="AD546" s="7"/>
      <c r="AE546" s="7"/>
      <c r="AF546" s="7"/>
      <c r="AG546" s="7"/>
      <c r="AH546" s="7"/>
      <c r="AI546" s="7">
        <v>92777</v>
      </c>
    </row>
    <row r="547" spans="1:35" x14ac:dyDescent="0.2">
      <c r="A547" s="5">
        <v>2022</v>
      </c>
      <c r="B547" s="2" t="s">
        <v>699</v>
      </c>
      <c r="C547" s="2" t="s">
        <v>716</v>
      </c>
      <c r="D547" s="2" t="s">
        <v>642</v>
      </c>
      <c r="I547" s="2">
        <v>457331762</v>
      </c>
      <c r="J547" s="2">
        <v>2301731</v>
      </c>
      <c r="K547" s="2">
        <v>214005766</v>
      </c>
      <c r="L547" s="2">
        <v>2039050</v>
      </c>
      <c r="M547" s="2">
        <v>4959764</v>
      </c>
      <c r="O547" s="2">
        <v>15606</v>
      </c>
      <c r="P547" s="2">
        <v>56</v>
      </c>
      <c r="Q547" s="2">
        <v>1958311</v>
      </c>
      <c r="R547" s="2">
        <v>117514</v>
      </c>
      <c r="S547" s="2"/>
      <c r="T547" s="2"/>
      <c r="U547" s="2"/>
      <c r="V547" s="2"/>
      <c r="AB547" s="7"/>
      <c r="AC547" s="7"/>
      <c r="AD547" s="7"/>
      <c r="AE547" s="7"/>
      <c r="AF547" s="7"/>
      <c r="AG547" s="7"/>
      <c r="AH547" s="7"/>
      <c r="AI547" s="7">
        <v>343077</v>
      </c>
    </row>
    <row r="548" spans="1:35" x14ac:dyDescent="0.2">
      <c r="A548" s="5">
        <v>2022</v>
      </c>
      <c r="B548" s="2" t="s">
        <v>699</v>
      </c>
      <c r="C548" s="2" t="s">
        <v>717</v>
      </c>
      <c r="D548" s="2" t="s">
        <v>642</v>
      </c>
      <c r="I548" s="2">
        <v>330446192</v>
      </c>
      <c r="J548" s="2">
        <v>2399568</v>
      </c>
      <c r="K548" s="2">
        <v>62754365</v>
      </c>
      <c r="L548" s="2">
        <v>1399439</v>
      </c>
      <c r="M548" s="2">
        <v>4640685</v>
      </c>
      <c r="O548" s="2">
        <v>15606</v>
      </c>
      <c r="P548" s="2">
        <v>56</v>
      </c>
      <c r="Q548" s="2">
        <v>1958311</v>
      </c>
      <c r="R548" s="2">
        <v>117514</v>
      </c>
      <c r="S548" s="2"/>
      <c r="T548" s="2"/>
      <c r="U548" s="2"/>
      <c r="V548" s="2"/>
      <c r="AB548" s="7"/>
      <c r="AC548" s="7"/>
      <c r="AD548" s="7"/>
      <c r="AE548" s="7"/>
      <c r="AF548" s="7"/>
      <c r="AG548" s="7"/>
      <c r="AH548" s="7"/>
      <c r="AI548" s="7">
        <v>78488</v>
      </c>
    </row>
    <row r="549" spans="1:35" x14ac:dyDescent="0.2">
      <c r="A549" s="5">
        <v>2022</v>
      </c>
      <c r="B549" s="2" t="s">
        <v>698</v>
      </c>
      <c r="C549" s="2" t="s">
        <v>718</v>
      </c>
      <c r="D549" s="2" t="s">
        <v>642</v>
      </c>
      <c r="I549" s="2">
        <v>487094037</v>
      </c>
      <c r="J549" s="2">
        <v>1938300</v>
      </c>
      <c r="K549" s="2">
        <v>170013901</v>
      </c>
      <c r="L549" s="2">
        <v>1998276</v>
      </c>
      <c r="M549" s="2">
        <v>4797321</v>
      </c>
      <c r="O549" s="2">
        <v>63906</v>
      </c>
      <c r="P549" s="2">
        <v>56</v>
      </c>
      <c r="Q549" s="2">
        <v>1958311</v>
      </c>
      <c r="R549" s="2">
        <v>117514</v>
      </c>
      <c r="S549" s="2"/>
      <c r="T549" s="2"/>
      <c r="U549" s="2"/>
      <c r="V549" s="2"/>
      <c r="AB549" s="7"/>
      <c r="AC549" s="7"/>
      <c r="AD549" s="7"/>
      <c r="AE549" s="7"/>
      <c r="AF549" s="7"/>
      <c r="AG549" s="7"/>
      <c r="AH549" s="7"/>
      <c r="AI549" s="7">
        <v>121576</v>
      </c>
    </row>
    <row r="550" spans="1:35" x14ac:dyDescent="0.2">
      <c r="A550" s="5">
        <v>2022</v>
      </c>
      <c r="B550" s="2" t="s">
        <v>699</v>
      </c>
      <c r="C550" s="2" t="s">
        <v>719</v>
      </c>
      <c r="D550" s="2" t="s">
        <v>642</v>
      </c>
      <c r="I550" s="2">
        <v>337332898</v>
      </c>
      <c r="K550" s="2">
        <v>61458836</v>
      </c>
      <c r="L550" s="2">
        <v>1548481</v>
      </c>
      <c r="M550" s="2">
        <v>4426960</v>
      </c>
      <c r="O550" s="2">
        <v>107564</v>
      </c>
      <c r="P550" s="2">
        <v>56</v>
      </c>
      <c r="Q550" s="2">
        <v>1958311</v>
      </c>
      <c r="R550" s="2">
        <v>117514</v>
      </c>
      <c r="S550" s="2"/>
      <c r="T550" s="2"/>
      <c r="U550" s="2"/>
      <c r="V550" s="2"/>
      <c r="AB550" s="7"/>
      <c r="AC550" s="7"/>
      <c r="AD550" s="7"/>
      <c r="AE550" s="7"/>
      <c r="AF550" s="7"/>
      <c r="AG550" s="7"/>
      <c r="AH550" s="7"/>
      <c r="AI550" s="7">
        <v>98525</v>
      </c>
    </row>
    <row r="551" spans="1:35" x14ac:dyDescent="0.2">
      <c r="A551" s="5">
        <v>2022</v>
      </c>
      <c r="B551" s="2" t="s">
        <v>699</v>
      </c>
      <c r="C551" s="2" t="s">
        <v>720</v>
      </c>
      <c r="D551" s="2" t="s">
        <v>642</v>
      </c>
      <c r="I551" s="2">
        <v>422513118</v>
      </c>
      <c r="J551" s="2">
        <v>4066693</v>
      </c>
      <c r="K551" s="2">
        <v>109503100</v>
      </c>
      <c r="L551" s="2">
        <v>1935204</v>
      </c>
      <c r="M551" s="2">
        <v>4542766</v>
      </c>
      <c r="O551" s="2">
        <v>285920</v>
      </c>
      <c r="P551" s="2">
        <v>56</v>
      </c>
      <c r="Q551" s="2">
        <v>1958311</v>
      </c>
      <c r="R551" s="2">
        <v>117514</v>
      </c>
      <c r="S551" s="2"/>
      <c r="T551" s="2"/>
      <c r="U551" s="2"/>
      <c r="V551" s="2"/>
      <c r="AB551" s="7"/>
      <c r="AC551" s="7"/>
      <c r="AD551" s="7"/>
      <c r="AE551" s="7"/>
      <c r="AF551" s="7"/>
      <c r="AG551" s="7"/>
      <c r="AH551" s="7"/>
      <c r="AI551" s="7">
        <v>105916</v>
      </c>
    </row>
    <row r="552" spans="1:35" x14ac:dyDescent="0.2">
      <c r="A552" s="5">
        <v>2022</v>
      </c>
      <c r="B552" s="2" t="s">
        <v>698</v>
      </c>
      <c r="C552" s="2" t="s">
        <v>700</v>
      </c>
      <c r="D552" s="2" t="s">
        <v>649</v>
      </c>
      <c r="E552" s="2">
        <v>30229927</v>
      </c>
      <c r="H552" s="2">
        <v>87817493</v>
      </c>
      <c r="S552" s="2"/>
      <c r="T552" s="2"/>
      <c r="U552" s="2"/>
      <c r="V552" s="2"/>
      <c r="AB552" s="7"/>
      <c r="AC552" s="7"/>
      <c r="AD552" s="7"/>
      <c r="AE552" s="7"/>
      <c r="AF552" s="7"/>
      <c r="AG552" s="7"/>
      <c r="AH552" s="7"/>
      <c r="AI552" s="7"/>
    </row>
    <row r="553" spans="1:35" x14ac:dyDescent="0.2">
      <c r="A553" s="5">
        <v>2022</v>
      </c>
      <c r="B553" s="2" t="s">
        <v>699</v>
      </c>
      <c r="C553" s="2" t="s">
        <v>701</v>
      </c>
      <c r="D553" s="2" t="s">
        <v>649</v>
      </c>
      <c r="E553" s="2">
        <v>35131866</v>
      </c>
      <c r="H553" s="2">
        <v>81118560</v>
      </c>
      <c r="S553" s="2"/>
      <c r="T553" s="2"/>
      <c r="U553" s="2"/>
      <c r="V553" s="2"/>
      <c r="AB553" s="7"/>
      <c r="AC553" s="7"/>
      <c r="AD553" s="7"/>
      <c r="AE553" s="7"/>
      <c r="AF553" s="7"/>
      <c r="AG553" s="7"/>
      <c r="AH553" s="7"/>
      <c r="AI553" s="7"/>
    </row>
    <row r="554" spans="1:35" x14ac:dyDescent="0.2">
      <c r="A554" s="5">
        <v>2022</v>
      </c>
      <c r="B554" s="2" t="s">
        <v>698</v>
      </c>
      <c r="C554" s="2" t="s">
        <v>702</v>
      </c>
      <c r="D554" s="2" t="s">
        <v>649</v>
      </c>
      <c r="E554" s="2">
        <v>31574163</v>
      </c>
      <c r="H554" s="2">
        <v>109181576</v>
      </c>
      <c r="S554" s="2"/>
      <c r="T554" s="2"/>
      <c r="U554" s="2"/>
      <c r="V554" s="2"/>
      <c r="AB554" s="7"/>
      <c r="AC554" s="7"/>
      <c r="AD554" s="7"/>
      <c r="AE554" s="7"/>
      <c r="AF554" s="7"/>
      <c r="AG554" s="7"/>
      <c r="AH554" s="7"/>
      <c r="AI554" s="7"/>
    </row>
    <row r="555" spans="1:35" x14ac:dyDescent="0.2">
      <c r="A555" s="5">
        <v>2022</v>
      </c>
      <c r="B555" s="2" t="s">
        <v>698</v>
      </c>
      <c r="C555" s="2" t="s">
        <v>703</v>
      </c>
      <c r="D555" s="2" t="s">
        <v>649</v>
      </c>
      <c r="E555" s="2">
        <v>48879434</v>
      </c>
      <c r="H555" s="2">
        <v>103934402</v>
      </c>
      <c r="S555" s="2"/>
      <c r="T555" s="2"/>
      <c r="U555" s="2"/>
      <c r="V555" s="2"/>
      <c r="AB555" s="7"/>
      <c r="AC555" s="7"/>
      <c r="AD555" s="7"/>
      <c r="AE555" s="7"/>
      <c r="AF555" s="7"/>
      <c r="AG555" s="7"/>
      <c r="AH555" s="7"/>
      <c r="AI555" s="7"/>
    </row>
    <row r="556" spans="1:35" x14ac:dyDescent="0.2">
      <c r="A556" s="5">
        <v>2022</v>
      </c>
      <c r="B556" s="2" t="s">
        <v>699</v>
      </c>
      <c r="C556" s="2" t="s">
        <v>704</v>
      </c>
      <c r="D556" s="2" t="s">
        <v>649</v>
      </c>
      <c r="E556" s="2">
        <v>11298394</v>
      </c>
      <c r="H556" s="2">
        <v>145496675</v>
      </c>
      <c r="S556" s="2"/>
      <c r="T556" s="2"/>
      <c r="U556" s="2"/>
      <c r="V556" s="2"/>
      <c r="AB556" s="7"/>
      <c r="AC556" s="7"/>
      <c r="AD556" s="7"/>
      <c r="AE556" s="7"/>
      <c r="AF556" s="7"/>
      <c r="AG556" s="7"/>
      <c r="AH556" s="7"/>
      <c r="AI556" s="7"/>
    </row>
    <row r="557" spans="1:35" x14ac:dyDescent="0.2">
      <c r="A557" s="5">
        <v>2022</v>
      </c>
      <c r="B557" s="2" t="s">
        <v>698</v>
      </c>
      <c r="C557" s="2" t="s">
        <v>705</v>
      </c>
      <c r="D557" s="2" t="s">
        <v>649</v>
      </c>
      <c r="E557" s="2">
        <v>21792140</v>
      </c>
      <c r="H557" s="2">
        <v>52616114</v>
      </c>
      <c r="S557" s="2"/>
      <c r="T557" s="2"/>
      <c r="U557" s="2"/>
      <c r="V557" s="2"/>
      <c r="AB557" s="7"/>
      <c r="AC557" s="7"/>
      <c r="AD557" s="7"/>
      <c r="AE557" s="7"/>
      <c r="AF557" s="7"/>
      <c r="AG557" s="7"/>
      <c r="AH557" s="7"/>
      <c r="AI557" s="7"/>
    </row>
    <row r="558" spans="1:35" x14ac:dyDescent="0.2">
      <c r="A558" s="5">
        <v>2022</v>
      </c>
      <c r="B558" s="2" t="s">
        <v>698</v>
      </c>
      <c r="C558" s="2" t="s">
        <v>706</v>
      </c>
      <c r="D558" s="2" t="s">
        <v>649</v>
      </c>
      <c r="E558" s="2">
        <v>16055254</v>
      </c>
      <c r="H558" s="2">
        <v>151237926</v>
      </c>
      <c r="S558" s="2"/>
      <c r="T558" s="2"/>
      <c r="U558" s="2"/>
      <c r="V558" s="2"/>
      <c r="AB558" s="7"/>
      <c r="AC558" s="7"/>
      <c r="AD558" s="7"/>
      <c r="AE558" s="7"/>
      <c r="AF558" s="7"/>
      <c r="AG558" s="7"/>
      <c r="AH558" s="7"/>
      <c r="AI558" s="7"/>
    </row>
    <row r="559" spans="1:35" x14ac:dyDescent="0.2">
      <c r="A559" s="5">
        <v>2022</v>
      </c>
      <c r="B559" s="2" t="s">
        <v>698</v>
      </c>
      <c r="C559" s="2" t="s">
        <v>707</v>
      </c>
      <c r="D559" s="2" t="s">
        <v>649</v>
      </c>
      <c r="E559" s="2">
        <v>35463344</v>
      </c>
      <c r="H559" s="2">
        <v>71923552</v>
      </c>
      <c r="S559" s="2"/>
      <c r="T559" s="2"/>
      <c r="U559" s="2"/>
      <c r="V559" s="2"/>
      <c r="AB559" s="7"/>
      <c r="AC559" s="7"/>
      <c r="AD559" s="7"/>
      <c r="AE559" s="7"/>
      <c r="AF559" s="7"/>
      <c r="AG559" s="7"/>
      <c r="AH559" s="7"/>
      <c r="AI559" s="7"/>
    </row>
    <row r="560" spans="1:35" x14ac:dyDescent="0.2">
      <c r="A560" s="5">
        <v>2022</v>
      </c>
      <c r="B560" s="2" t="s">
        <v>698</v>
      </c>
      <c r="C560" s="2" t="s">
        <v>708</v>
      </c>
      <c r="D560" s="2" t="s">
        <v>649</v>
      </c>
      <c r="E560" s="2">
        <v>29337255</v>
      </c>
      <c r="H560" s="2">
        <v>123855708</v>
      </c>
      <c r="S560" s="2"/>
      <c r="T560" s="2"/>
      <c r="U560" s="2"/>
      <c r="V560" s="2"/>
      <c r="AB560" s="7"/>
      <c r="AC560" s="7"/>
      <c r="AD560" s="7"/>
      <c r="AE560" s="7"/>
      <c r="AF560" s="7"/>
      <c r="AG560" s="7"/>
      <c r="AH560" s="7"/>
      <c r="AI560" s="7"/>
    </row>
    <row r="561" spans="1:35" x14ac:dyDescent="0.2">
      <c r="A561" s="5">
        <v>2022</v>
      </c>
      <c r="B561" s="2" t="s">
        <v>699</v>
      </c>
      <c r="C561" s="2" t="s">
        <v>709</v>
      </c>
      <c r="D561" s="2" t="s">
        <v>649</v>
      </c>
      <c r="E561" s="2">
        <v>23805942</v>
      </c>
      <c r="H561" s="2">
        <v>45689644</v>
      </c>
      <c r="S561" s="2"/>
      <c r="T561" s="2"/>
      <c r="U561" s="2"/>
      <c r="V561" s="2"/>
      <c r="AB561" s="7"/>
      <c r="AC561" s="7"/>
      <c r="AD561" s="7"/>
      <c r="AE561" s="7"/>
      <c r="AF561" s="7"/>
      <c r="AG561" s="7"/>
      <c r="AH561" s="7"/>
      <c r="AI561" s="7"/>
    </row>
    <row r="562" spans="1:35" x14ac:dyDescent="0.2">
      <c r="A562" s="5">
        <v>2022</v>
      </c>
      <c r="B562" s="2" t="s">
        <v>699</v>
      </c>
      <c r="C562" s="2" t="s">
        <v>710</v>
      </c>
      <c r="D562" s="2" t="s">
        <v>649</v>
      </c>
      <c r="E562" s="2">
        <v>13230972</v>
      </c>
      <c r="H562" s="2">
        <v>97314149</v>
      </c>
      <c r="S562" s="2"/>
      <c r="T562" s="2"/>
      <c r="U562" s="2"/>
      <c r="V562" s="2"/>
      <c r="AB562" s="7"/>
      <c r="AC562" s="7"/>
      <c r="AD562" s="7"/>
      <c r="AE562" s="7"/>
      <c r="AF562" s="7"/>
      <c r="AG562" s="7"/>
      <c r="AH562" s="7"/>
      <c r="AI562" s="7"/>
    </row>
    <row r="563" spans="1:35" x14ac:dyDescent="0.2">
      <c r="A563" s="5">
        <v>2022</v>
      </c>
      <c r="B563" s="2" t="s">
        <v>699</v>
      </c>
      <c r="C563" s="2" t="s">
        <v>711</v>
      </c>
      <c r="D563" s="2" t="s">
        <v>649</v>
      </c>
      <c r="E563" s="2">
        <v>18247188</v>
      </c>
      <c r="H563" s="2">
        <v>179797682</v>
      </c>
      <c r="S563" s="2"/>
      <c r="T563" s="2"/>
      <c r="U563" s="2"/>
      <c r="V563" s="2"/>
      <c r="AB563" s="7"/>
      <c r="AC563" s="7"/>
      <c r="AD563" s="7"/>
      <c r="AE563" s="7"/>
      <c r="AF563" s="7"/>
      <c r="AG563" s="7"/>
      <c r="AH563" s="7"/>
      <c r="AI563" s="7"/>
    </row>
    <row r="564" spans="1:35" x14ac:dyDescent="0.2">
      <c r="A564" s="5">
        <v>2022</v>
      </c>
      <c r="B564" s="2" t="s">
        <v>699</v>
      </c>
      <c r="C564" s="2" t="s">
        <v>712</v>
      </c>
      <c r="D564" s="2" t="s">
        <v>649</v>
      </c>
      <c r="E564" s="2">
        <v>9288603</v>
      </c>
      <c r="H564" s="2">
        <v>111992868</v>
      </c>
      <c r="S564" s="2"/>
      <c r="T564" s="2"/>
      <c r="U564" s="2"/>
      <c r="V564" s="2"/>
      <c r="AB564" s="7"/>
      <c r="AC564" s="7"/>
      <c r="AD564" s="7"/>
      <c r="AE564" s="7"/>
      <c r="AF564" s="7"/>
      <c r="AG564" s="7"/>
      <c r="AH564" s="7"/>
      <c r="AI564" s="7"/>
    </row>
    <row r="565" spans="1:35" x14ac:dyDescent="0.2">
      <c r="A565" s="5">
        <v>2022</v>
      </c>
      <c r="B565" s="2" t="s">
        <v>699</v>
      </c>
      <c r="C565" s="2" t="s">
        <v>499</v>
      </c>
      <c r="D565" s="2" t="s">
        <v>649</v>
      </c>
      <c r="E565" s="2">
        <v>12618999</v>
      </c>
      <c r="H565" s="2">
        <v>136109554</v>
      </c>
      <c r="S565" s="2"/>
      <c r="T565" s="2"/>
      <c r="U565" s="2"/>
      <c r="V565" s="2"/>
      <c r="AB565" s="7"/>
      <c r="AC565" s="7"/>
      <c r="AD565" s="7"/>
      <c r="AE565" s="7"/>
      <c r="AF565" s="7"/>
      <c r="AG565" s="7"/>
      <c r="AH565" s="7"/>
      <c r="AI565" s="7"/>
    </row>
    <row r="566" spans="1:35" x14ac:dyDescent="0.2">
      <c r="A566" s="5">
        <v>2022</v>
      </c>
      <c r="B566" s="2" t="s">
        <v>699</v>
      </c>
      <c r="C566" s="2" t="s">
        <v>713</v>
      </c>
      <c r="D566" s="2" t="s">
        <v>649</v>
      </c>
      <c r="E566" s="2">
        <v>19864850</v>
      </c>
      <c r="H566" s="2">
        <v>72912691</v>
      </c>
      <c r="S566" s="2"/>
      <c r="T566" s="2"/>
      <c r="U566" s="2"/>
      <c r="V566" s="2"/>
      <c r="AB566" s="7"/>
      <c r="AC566" s="7"/>
      <c r="AD566" s="7"/>
      <c r="AE566" s="7"/>
      <c r="AF566" s="7"/>
      <c r="AG566" s="7"/>
      <c r="AH566" s="7"/>
      <c r="AI566" s="7"/>
    </row>
    <row r="567" spans="1:35" x14ac:dyDescent="0.2">
      <c r="A567" s="5">
        <v>2022</v>
      </c>
      <c r="B567" s="2" t="s">
        <v>698</v>
      </c>
      <c r="C567" s="2" t="s">
        <v>714</v>
      </c>
      <c r="D567" s="2" t="s">
        <v>649</v>
      </c>
      <c r="E567" s="2">
        <v>55933876</v>
      </c>
      <c r="H567" s="2">
        <v>101404449</v>
      </c>
      <c r="S567" s="2"/>
      <c r="T567" s="2"/>
      <c r="U567" s="2"/>
      <c r="V567" s="2"/>
      <c r="AB567" s="7"/>
      <c r="AC567" s="7"/>
      <c r="AD567" s="7"/>
      <c r="AE567" s="7"/>
      <c r="AF567" s="7"/>
      <c r="AG567" s="7"/>
      <c r="AH567" s="7"/>
      <c r="AI567" s="7"/>
    </row>
    <row r="568" spans="1:35" x14ac:dyDescent="0.2">
      <c r="A568" s="5">
        <v>2022</v>
      </c>
      <c r="B568" s="2" t="s">
        <v>698</v>
      </c>
      <c r="C568" s="2" t="s">
        <v>715</v>
      </c>
      <c r="D568" s="2" t="s">
        <v>649</v>
      </c>
      <c r="E568" s="2">
        <v>17461496</v>
      </c>
      <c r="H568" s="2">
        <v>64499537</v>
      </c>
      <c r="S568" s="2"/>
      <c r="T568" s="2"/>
      <c r="U568" s="2"/>
      <c r="V568" s="2"/>
      <c r="AB568" s="7"/>
      <c r="AC568" s="7"/>
      <c r="AD568" s="7"/>
      <c r="AE568" s="7"/>
      <c r="AF568" s="7"/>
      <c r="AG568" s="7"/>
      <c r="AH568" s="7"/>
      <c r="AI568" s="7"/>
    </row>
    <row r="569" spans="1:35" x14ac:dyDescent="0.2">
      <c r="A569" s="5">
        <v>2022</v>
      </c>
      <c r="B569" s="2" t="s">
        <v>699</v>
      </c>
      <c r="C569" s="2" t="s">
        <v>716</v>
      </c>
      <c r="D569" s="2" t="s">
        <v>649</v>
      </c>
      <c r="E569" s="2">
        <v>34289327</v>
      </c>
      <c r="H569" s="2">
        <v>143554314</v>
      </c>
      <c r="S569" s="2"/>
      <c r="T569" s="2"/>
      <c r="U569" s="2"/>
      <c r="V569" s="2"/>
      <c r="AB569" s="7"/>
      <c r="AC569" s="7"/>
      <c r="AD569" s="7"/>
      <c r="AE569" s="7"/>
      <c r="AF569" s="7"/>
      <c r="AG569" s="7"/>
      <c r="AH569" s="7"/>
      <c r="AI569" s="7"/>
    </row>
    <row r="570" spans="1:35" x14ac:dyDescent="0.2">
      <c r="A570" s="5">
        <v>2022</v>
      </c>
      <c r="B570" s="2" t="s">
        <v>699</v>
      </c>
      <c r="C570" s="2" t="s">
        <v>717</v>
      </c>
      <c r="D570" s="2" t="s">
        <v>649</v>
      </c>
      <c r="E570" s="2">
        <v>18878329</v>
      </c>
      <c r="H570" s="2">
        <v>34132149</v>
      </c>
      <c r="S570" s="2"/>
      <c r="T570" s="2"/>
      <c r="U570" s="2"/>
      <c r="V570" s="2"/>
      <c r="AB570" s="7"/>
      <c r="AC570" s="7"/>
      <c r="AD570" s="7"/>
      <c r="AE570" s="7"/>
      <c r="AF570" s="7"/>
      <c r="AG570" s="7"/>
      <c r="AH570" s="7"/>
      <c r="AI570" s="7"/>
    </row>
    <row r="571" spans="1:35" x14ac:dyDescent="0.2">
      <c r="A571" s="5">
        <v>2022</v>
      </c>
      <c r="B571" s="2" t="s">
        <v>698</v>
      </c>
      <c r="C571" s="2" t="s">
        <v>718</v>
      </c>
      <c r="D571" s="2" t="s">
        <v>649</v>
      </c>
      <c r="E571" s="2">
        <v>30859894</v>
      </c>
      <c r="H571" s="2">
        <v>119483972</v>
      </c>
      <c r="S571" s="2"/>
      <c r="T571" s="2"/>
      <c r="U571" s="2"/>
      <c r="V571" s="2"/>
      <c r="AB571" s="7"/>
      <c r="AC571" s="7"/>
      <c r="AD571" s="7"/>
      <c r="AE571" s="7"/>
      <c r="AF571" s="7"/>
      <c r="AG571" s="7"/>
      <c r="AH571" s="7"/>
      <c r="AI571" s="7"/>
    </row>
    <row r="572" spans="1:35" x14ac:dyDescent="0.2">
      <c r="A572" s="5">
        <v>2022</v>
      </c>
      <c r="B572" s="2" t="s">
        <v>699</v>
      </c>
      <c r="C572" s="2" t="s">
        <v>719</v>
      </c>
      <c r="D572" s="2" t="s">
        <v>649</v>
      </c>
      <c r="E572" s="2">
        <v>8139730</v>
      </c>
      <c r="H572" s="2">
        <v>40888172</v>
      </c>
      <c r="S572" s="2"/>
      <c r="T572" s="2"/>
      <c r="U572" s="2"/>
      <c r="V572" s="2"/>
      <c r="AB572" s="7"/>
      <c r="AC572" s="7"/>
      <c r="AD572" s="7"/>
      <c r="AE572" s="7"/>
      <c r="AF572" s="7"/>
      <c r="AG572" s="7"/>
      <c r="AH572" s="7"/>
      <c r="AI572" s="7"/>
    </row>
    <row r="573" spans="1:35" x14ac:dyDescent="0.2">
      <c r="A573" s="5">
        <v>2022</v>
      </c>
      <c r="B573" s="2" t="s">
        <v>699</v>
      </c>
      <c r="C573" s="2" t="s">
        <v>720</v>
      </c>
      <c r="D573" s="2" t="s">
        <v>649</v>
      </c>
      <c r="E573" s="2">
        <v>10558298</v>
      </c>
      <c r="H573" s="2">
        <v>71725035</v>
      </c>
      <c r="S573" s="2"/>
      <c r="T573" s="2"/>
      <c r="U573" s="2"/>
      <c r="V573" s="2"/>
      <c r="AB573" s="7"/>
      <c r="AC573" s="7"/>
      <c r="AD573" s="7"/>
      <c r="AE573" s="7"/>
      <c r="AF573" s="7"/>
      <c r="AG573" s="7"/>
      <c r="AH573" s="7"/>
      <c r="AI573" s="7"/>
    </row>
    <row r="574" spans="1:35" x14ac:dyDescent="0.2">
      <c r="A574" s="5">
        <v>2022</v>
      </c>
      <c r="B574" s="2" t="s">
        <v>698</v>
      </c>
      <c r="C574" s="2" t="s">
        <v>700</v>
      </c>
      <c r="D574" s="2" t="s">
        <v>650</v>
      </c>
      <c r="E574" s="2">
        <v>35811678</v>
      </c>
      <c r="H574" s="2">
        <v>39417475</v>
      </c>
      <c r="S574" s="2"/>
      <c r="T574" s="2"/>
      <c r="U574" s="2"/>
      <c r="V574" s="2"/>
      <c r="AB574" s="7"/>
      <c r="AC574" s="7"/>
      <c r="AD574" s="7"/>
      <c r="AE574" s="7"/>
      <c r="AF574" s="7"/>
      <c r="AG574" s="7"/>
      <c r="AH574" s="7"/>
      <c r="AI574" s="7"/>
    </row>
    <row r="575" spans="1:35" x14ac:dyDescent="0.2">
      <c r="A575" s="5">
        <v>2022</v>
      </c>
      <c r="B575" s="2" t="s">
        <v>699</v>
      </c>
      <c r="C575" s="2" t="s">
        <v>701</v>
      </c>
      <c r="D575" s="2" t="s">
        <v>650</v>
      </c>
      <c r="E575" s="2">
        <v>22429332</v>
      </c>
      <c r="H575" s="2">
        <v>38389763</v>
      </c>
      <c r="S575" s="2"/>
      <c r="T575" s="2"/>
      <c r="U575" s="2"/>
      <c r="V575" s="2"/>
      <c r="AB575" s="7"/>
      <c r="AC575" s="7"/>
      <c r="AD575" s="7"/>
      <c r="AE575" s="7"/>
      <c r="AF575" s="7"/>
      <c r="AG575" s="7"/>
      <c r="AH575" s="7"/>
      <c r="AI575" s="7"/>
    </row>
    <row r="576" spans="1:35" x14ac:dyDescent="0.2">
      <c r="A576" s="5">
        <v>2022</v>
      </c>
      <c r="B576" s="2" t="s">
        <v>698</v>
      </c>
      <c r="C576" s="2" t="s">
        <v>702</v>
      </c>
      <c r="D576" s="2" t="s">
        <v>650</v>
      </c>
      <c r="E576" s="2">
        <v>98147531</v>
      </c>
      <c r="H576" s="2">
        <v>40310902</v>
      </c>
      <c r="S576" s="2"/>
      <c r="T576" s="2"/>
      <c r="U576" s="2"/>
      <c r="V576" s="2"/>
      <c r="AB576" s="7"/>
      <c r="AC576" s="7"/>
      <c r="AD576" s="7"/>
      <c r="AE576" s="7"/>
      <c r="AF576" s="7"/>
      <c r="AG576" s="7"/>
      <c r="AH576" s="7"/>
      <c r="AI576" s="7"/>
    </row>
    <row r="577" spans="1:35" x14ac:dyDescent="0.2">
      <c r="A577" s="5">
        <v>2022</v>
      </c>
      <c r="B577" s="2" t="s">
        <v>698</v>
      </c>
      <c r="C577" s="2" t="s">
        <v>703</v>
      </c>
      <c r="D577" s="2" t="s">
        <v>650</v>
      </c>
      <c r="E577" s="2">
        <v>23183879</v>
      </c>
      <c r="H577" s="2">
        <v>30543086</v>
      </c>
      <c r="S577" s="2"/>
      <c r="T577" s="2"/>
      <c r="U577" s="2"/>
      <c r="V577" s="2"/>
      <c r="AB577" s="7"/>
      <c r="AC577" s="7"/>
      <c r="AD577" s="7"/>
      <c r="AE577" s="7"/>
      <c r="AF577" s="7"/>
      <c r="AG577" s="7"/>
      <c r="AH577" s="7"/>
      <c r="AI577" s="7"/>
    </row>
    <row r="578" spans="1:35" x14ac:dyDescent="0.2">
      <c r="A578" s="5">
        <v>2022</v>
      </c>
      <c r="B578" s="2" t="s">
        <v>699</v>
      </c>
      <c r="C578" s="2" t="s">
        <v>704</v>
      </c>
      <c r="D578" s="2" t="s">
        <v>650</v>
      </c>
      <c r="E578" s="2">
        <v>28628196</v>
      </c>
      <c r="H578" s="2">
        <v>49496172</v>
      </c>
      <c r="S578" s="2"/>
      <c r="T578" s="2"/>
      <c r="U578" s="2"/>
      <c r="V578" s="2"/>
      <c r="AB578" s="7"/>
      <c r="AC578" s="7"/>
      <c r="AD578" s="7"/>
      <c r="AE578" s="7"/>
      <c r="AF578" s="7"/>
      <c r="AG578" s="7"/>
      <c r="AH578" s="7"/>
      <c r="AI578" s="7"/>
    </row>
    <row r="579" spans="1:35" x14ac:dyDescent="0.2">
      <c r="A579" s="5">
        <v>2022</v>
      </c>
      <c r="B579" s="2" t="s">
        <v>698</v>
      </c>
      <c r="C579" s="2" t="s">
        <v>705</v>
      </c>
      <c r="D579" s="2" t="s">
        <v>650</v>
      </c>
      <c r="E579" s="2">
        <v>26512907</v>
      </c>
      <c r="H579" s="2">
        <v>17058635</v>
      </c>
      <c r="S579" s="2"/>
      <c r="T579" s="2"/>
      <c r="U579" s="2"/>
      <c r="V579" s="2"/>
      <c r="AB579" s="7"/>
      <c r="AC579" s="7"/>
      <c r="AD579" s="7"/>
      <c r="AE579" s="7"/>
      <c r="AF579" s="7"/>
      <c r="AG579" s="7"/>
      <c r="AH579" s="7"/>
      <c r="AI579" s="7"/>
    </row>
    <row r="580" spans="1:35" x14ac:dyDescent="0.2">
      <c r="A580" s="5">
        <v>2022</v>
      </c>
      <c r="B580" s="2" t="s">
        <v>698</v>
      </c>
      <c r="C580" s="2" t="s">
        <v>706</v>
      </c>
      <c r="D580" s="2" t="s">
        <v>650</v>
      </c>
      <c r="E580" s="2">
        <v>91962723</v>
      </c>
      <c r="H580" s="2">
        <v>29867679</v>
      </c>
      <c r="S580" s="2"/>
      <c r="T580" s="2"/>
      <c r="U580" s="2"/>
      <c r="V580" s="2"/>
      <c r="AB580" s="7"/>
      <c r="AC580" s="7"/>
      <c r="AD580" s="7"/>
      <c r="AE580" s="7"/>
      <c r="AF580" s="7"/>
      <c r="AG580" s="7"/>
      <c r="AH580" s="7"/>
      <c r="AI580" s="7"/>
    </row>
    <row r="581" spans="1:35" x14ac:dyDescent="0.2">
      <c r="A581" s="5">
        <v>2022</v>
      </c>
      <c r="B581" s="2" t="s">
        <v>698</v>
      </c>
      <c r="C581" s="2" t="s">
        <v>707</v>
      </c>
      <c r="D581" s="2" t="s">
        <v>650</v>
      </c>
      <c r="E581" s="2">
        <v>22452058</v>
      </c>
      <c r="H581" s="2">
        <v>17641099</v>
      </c>
      <c r="S581" s="2"/>
      <c r="T581" s="2"/>
      <c r="U581" s="2"/>
      <c r="V581" s="2"/>
      <c r="AB581" s="7"/>
      <c r="AC581" s="7"/>
      <c r="AD581" s="7"/>
      <c r="AE581" s="7"/>
      <c r="AF581" s="7"/>
      <c r="AG581" s="7"/>
      <c r="AH581" s="7"/>
      <c r="AI581" s="7"/>
    </row>
    <row r="582" spans="1:35" x14ac:dyDescent="0.2">
      <c r="A582" s="5">
        <v>2022</v>
      </c>
      <c r="B582" s="2" t="s">
        <v>698</v>
      </c>
      <c r="C582" s="2" t="s">
        <v>708</v>
      </c>
      <c r="D582" s="2" t="s">
        <v>650</v>
      </c>
      <c r="E582" s="2">
        <v>45342629</v>
      </c>
      <c r="H582" s="2">
        <v>40597328</v>
      </c>
      <c r="S582" s="2"/>
      <c r="T582" s="2"/>
      <c r="U582" s="2"/>
      <c r="V582" s="2"/>
      <c r="AB582" s="7"/>
      <c r="AC582" s="7"/>
      <c r="AD582" s="7"/>
      <c r="AE582" s="7"/>
      <c r="AF582" s="7"/>
      <c r="AG582" s="7"/>
      <c r="AH582" s="7"/>
      <c r="AI582" s="7"/>
    </row>
    <row r="583" spans="1:35" x14ac:dyDescent="0.2">
      <c r="A583" s="5">
        <v>2022</v>
      </c>
      <c r="B583" s="2" t="s">
        <v>699</v>
      </c>
      <c r="C583" s="2" t="s">
        <v>709</v>
      </c>
      <c r="D583" s="2" t="s">
        <v>650</v>
      </c>
      <c r="E583" s="2">
        <v>10508444</v>
      </c>
      <c r="H583" s="2">
        <v>19495178</v>
      </c>
      <c r="S583" s="2"/>
      <c r="T583" s="2"/>
      <c r="U583" s="2"/>
      <c r="V583" s="2"/>
      <c r="AB583" s="7"/>
      <c r="AC583" s="7"/>
      <c r="AD583" s="7"/>
      <c r="AE583" s="7"/>
      <c r="AF583" s="7"/>
      <c r="AG583" s="7"/>
      <c r="AH583" s="7"/>
      <c r="AI583" s="7"/>
    </row>
    <row r="584" spans="1:35" x14ac:dyDescent="0.2">
      <c r="A584" s="5">
        <v>2022</v>
      </c>
      <c r="B584" s="2" t="s">
        <v>699</v>
      </c>
      <c r="C584" s="2" t="s">
        <v>710</v>
      </c>
      <c r="D584" s="2" t="s">
        <v>650</v>
      </c>
      <c r="E584" s="2">
        <v>23766822</v>
      </c>
      <c r="H584" s="2">
        <v>31340279</v>
      </c>
      <c r="S584" s="2"/>
      <c r="T584" s="2"/>
      <c r="U584" s="2"/>
      <c r="V584" s="2"/>
      <c r="AB584" s="7"/>
      <c r="AC584" s="7"/>
      <c r="AD584" s="7"/>
      <c r="AE584" s="7"/>
      <c r="AF584" s="7"/>
      <c r="AG584" s="7"/>
      <c r="AH584" s="7"/>
      <c r="AI584" s="7"/>
    </row>
    <row r="585" spans="1:35" x14ac:dyDescent="0.2">
      <c r="A585" s="5">
        <v>2022</v>
      </c>
      <c r="B585" s="2" t="s">
        <v>699</v>
      </c>
      <c r="C585" s="2" t="s">
        <v>711</v>
      </c>
      <c r="D585" s="2" t="s">
        <v>650</v>
      </c>
      <c r="E585" s="2">
        <v>137410972</v>
      </c>
      <c r="H585" s="2">
        <v>39237585</v>
      </c>
      <c r="S585" s="2"/>
      <c r="T585" s="2"/>
      <c r="U585" s="2"/>
      <c r="V585" s="2"/>
      <c r="AB585" s="7"/>
      <c r="AC585" s="7"/>
      <c r="AD585" s="7"/>
      <c r="AE585" s="7"/>
      <c r="AF585" s="7"/>
      <c r="AG585" s="7"/>
      <c r="AH585" s="7"/>
      <c r="AI585" s="7"/>
    </row>
    <row r="586" spans="1:35" x14ac:dyDescent="0.2">
      <c r="A586" s="5">
        <v>2022</v>
      </c>
      <c r="B586" s="2" t="s">
        <v>699</v>
      </c>
      <c r="C586" s="2" t="s">
        <v>712</v>
      </c>
      <c r="D586" s="2" t="s">
        <v>650</v>
      </c>
      <c r="E586" s="2">
        <v>142881224</v>
      </c>
      <c r="H586" s="2">
        <v>36411320</v>
      </c>
      <c r="S586" s="2"/>
      <c r="T586" s="2"/>
      <c r="U586" s="2"/>
      <c r="V586" s="2"/>
      <c r="AB586" s="7"/>
      <c r="AC586" s="7"/>
      <c r="AD586" s="7"/>
      <c r="AE586" s="7"/>
      <c r="AF586" s="7"/>
      <c r="AG586" s="7"/>
      <c r="AH586" s="7"/>
      <c r="AI586" s="7"/>
    </row>
    <row r="587" spans="1:35" x14ac:dyDescent="0.2">
      <c r="A587" s="5">
        <v>2022</v>
      </c>
      <c r="B587" s="2" t="s">
        <v>699</v>
      </c>
      <c r="C587" s="2" t="s">
        <v>499</v>
      </c>
      <c r="D587" s="2" t="s">
        <v>650</v>
      </c>
      <c r="E587" s="2">
        <v>21359379</v>
      </c>
      <c r="H587" s="2">
        <v>12344322</v>
      </c>
      <c r="S587" s="2"/>
      <c r="T587" s="2"/>
      <c r="U587" s="2"/>
      <c r="V587" s="2"/>
      <c r="AB587" s="7"/>
      <c r="AC587" s="7"/>
      <c r="AD587" s="7"/>
      <c r="AE587" s="7"/>
      <c r="AF587" s="7"/>
      <c r="AG587" s="7"/>
      <c r="AH587" s="7"/>
      <c r="AI587" s="7"/>
    </row>
    <row r="588" spans="1:35" x14ac:dyDescent="0.2">
      <c r="A588" s="5">
        <v>2022</v>
      </c>
      <c r="B588" s="2" t="s">
        <v>699</v>
      </c>
      <c r="C588" s="2" t="s">
        <v>713</v>
      </c>
      <c r="D588" s="2" t="s">
        <v>650</v>
      </c>
      <c r="E588" s="2">
        <v>38054927</v>
      </c>
      <c r="H588" s="2">
        <v>24919732</v>
      </c>
      <c r="S588" s="2"/>
      <c r="T588" s="2"/>
      <c r="U588" s="2"/>
      <c r="V588" s="2"/>
      <c r="AB588" s="7"/>
      <c r="AC588" s="7"/>
      <c r="AD588" s="7"/>
      <c r="AE588" s="7"/>
      <c r="AF588" s="7"/>
      <c r="AG588" s="7"/>
      <c r="AH588" s="7"/>
      <c r="AI588" s="7"/>
    </row>
    <row r="589" spans="1:35" x14ac:dyDescent="0.2">
      <c r="A589" s="5">
        <v>2022</v>
      </c>
      <c r="B589" s="2" t="s">
        <v>698</v>
      </c>
      <c r="C589" s="2" t="s">
        <v>714</v>
      </c>
      <c r="D589" s="2" t="s">
        <v>650</v>
      </c>
      <c r="E589" s="2">
        <v>117475616</v>
      </c>
      <c r="H589" s="2">
        <v>22492167</v>
      </c>
      <c r="S589" s="2"/>
      <c r="T589" s="2"/>
      <c r="U589" s="2"/>
      <c r="V589" s="2"/>
      <c r="AB589" s="7"/>
      <c r="AC589" s="7"/>
      <c r="AD589" s="7"/>
      <c r="AE589" s="7"/>
      <c r="AF589" s="7"/>
      <c r="AG589" s="7"/>
      <c r="AH589" s="7"/>
      <c r="AI589" s="7"/>
    </row>
    <row r="590" spans="1:35" x14ac:dyDescent="0.2">
      <c r="A590" s="5">
        <v>2022</v>
      </c>
      <c r="B590" s="2" t="s">
        <v>698</v>
      </c>
      <c r="C590" s="2" t="s">
        <v>715</v>
      </c>
      <c r="D590" s="2" t="s">
        <v>650</v>
      </c>
      <c r="E590" s="2">
        <v>10735329</v>
      </c>
      <c r="H590" s="2">
        <v>21076953</v>
      </c>
      <c r="S590" s="2"/>
      <c r="T590" s="2"/>
      <c r="U590" s="2"/>
      <c r="V590" s="2"/>
      <c r="AB590" s="7"/>
      <c r="AC590" s="7"/>
      <c r="AD590" s="7"/>
      <c r="AE590" s="7"/>
      <c r="AF590" s="7"/>
      <c r="AG590" s="7"/>
      <c r="AH590" s="7"/>
      <c r="AI590" s="7"/>
    </row>
    <row r="591" spans="1:35" x14ac:dyDescent="0.2">
      <c r="A591" s="5">
        <v>2022</v>
      </c>
      <c r="B591" s="2" t="s">
        <v>699</v>
      </c>
      <c r="C591" s="2" t="s">
        <v>716</v>
      </c>
      <c r="D591" s="2" t="s">
        <v>650</v>
      </c>
      <c r="E591" s="2">
        <v>14380091</v>
      </c>
      <c r="H591" s="2">
        <v>17137900</v>
      </c>
      <c r="S591" s="2"/>
      <c r="T591" s="2"/>
      <c r="U591" s="2"/>
      <c r="V591" s="2"/>
      <c r="AB591" s="7"/>
      <c r="AC591" s="7"/>
      <c r="AD591" s="7"/>
      <c r="AE591" s="7"/>
      <c r="AF591" s="7"/>
      <c r="AG591" s="7"/>
      <c r="AH591" s="7"/>
      <c r="AI591" s="7"/>
    </row>
    <row r="592" spans="1:35" x14ac:dyDescent="0.2">
      <c r="A592" s="5">
        <v>2022</v>
      </c>
      <c r="B592" s="2" t="s">
        <v>699</v>
      </c>
      <c r="C592" s="2" t="s">
        <v>717</v>
      </c>
      <c r="D592" s="2" t="s">
        <v>650</v>
      </c>
      <c r="E592" s="2">
        <v>30508575</v>
      </c>
      <c r="H592" s="2">
        <v>11571210</v>
      </c>
      <c r="S592" s="2"/>
      <c r="T592" s="2"/>
      <c r="U592" s="2"/>
      <c r="V592" s="2"/>
      <c r="AB592" s="7"/>
      <c r="AC592" s="7"/>
      <c r="AD592" s="7"/>
      <c r="AE592" s="7"/>
      <c r="AF592" s="7"/>
      <c r="AG592" s="7"/>
      <c r="AH592" s="7"/>
      <c r="AI592" s="7"/>
    </row>
    <row r="593" spans="1:35" x14ac:dyDescent="0.2">
      <c r="A593" s="5">
        <v>2022</v>
      </c>
      <c r="B593" s="2" t="s">
        <v>698</v>
      </c>
      <c r="C593" s="2" t="s">
        <v>718</v>
      </c>
      <c r="D593" s="2" t="s">
        <v>650</v>
      </c>
      <c r="E593" s="2">
        <v>51537963</v>
      </c>
      <c r="H593" s="2">
        <v>59260462</v>
      </c>
      <c r="S593" s="2"/>
      <c r="T593" s="2"/>
      <c r="U593" s="2"/>
      <c r="V593" s="2"/>
      <c r="AB593" s="7"/>
      <c r="AC593" s="7"/>
      <c r="AD593" s="7"/>
      <c r="AE593" s="7"/>
      <c r="AF593" s="7"/>
      <c r="AG593" s="7"/>
      <c r="AH593" s="7"/>
      <c r="AI593" s="7"/>
    </row>
    <row r="594" spans="1:35" x14ac:dyDescent="0.2">
      <c r="A594" s="5">
        <v>2022</v>
      </c>
      <c r="B594" s="2" t="s">
        <v>699</v>
      </c>
      <c r="C594" s="2" t="s">
        <v>719</v>
      </c>
      <c r="D594" s="2" t="s">
        <v>650</v>
      </c>
      <c r="E594" s="2">
        <v>8162171</v>
      </c>
      <c r="H594" s="2">
        <v>10659224</v>
      </c>
      <c r="S594" s="2"/>
      <c r="T594" s="2"/>
      <c r="U594" s="2"/>
      <c r="V594" s="2"/>
      <c r="AB594" s="7"/>
      <c r="AC594" s="7"/>
      <c r="AD594" s="7"/>
      <c r="AE594" s="7"/>
      <c r="AF594" s="7"/>
      <c r="AG594" s="7"/>
      <c r="AH594" s="7"/>
      <c r="AI594" s="7"/>
    </row>
    <row r="595" spans="1:35" x14ac:dyDescent="0.2">
      <c r="A595" s="5">
        <v>2022</v>
      </c>
      <c r="B595" s="2" t="s">
        <v>699</v>
      </c>
      <c r="C595" s="2" t="s">
        <v>720</v>
      </c>
      <c r="D595" s="2" t="s">
        <v>650</v>
      </c>
      <c r="E595" s="2">
        <v>35945720</v>
      </c>
      <c r="H595" s="2">
        <v>26365004</v>
      </c>
      <c r="S595" s="2"/>
      <c r="T595" s="2"/>
      <c r="U595" s="2"/>
      <c r="V595" s="2"/>
      <c r="AB595" s="7"/>
      <c r="AC595" s="7"/>
      <c r="AD595" s="7"/>
      <c r="AE595" s="7"/>
      <c r="AF595" s="7"/>
      <c r="AG595" s="7"/>
      <c r="AH595" s="7"/>
      <c r="AI595" s="7"/>
    </row>
    <row r="596" spans="1:35" x14ac:dyDescent="0.2">
      <c r="A596" s="5">
        <v>2022</v>
      </c>
      <c r="B596" s="2" t="s">
        <v>698</v>
      </c>
      <c r="C596" s="2" t="s">
        <v>700</v>
      </c>
      <c r="D596" s="2" t="s">
        <v>651</v>
      </c>
      <c r="S596" s="2"/>
      <c r="T596" s="2"/>
      <c r="U596" s="2"/>
      <c r="V596" s="2"/>
      <c r="AB596" s="7"/>
      <c r="AC596" s="7"/>
      <c r="AD596" s="7"/>
      <c r="AE596" s="7"/>
      <c r="AF596" s="7"/>
      <c r="AG596" s="7"/>
      <c r="AH596" s="7"/>
      <c r="AI596" s="7"/>
    </row>
    <row r="597" spans="1:35" x14ac:dyDescent="0.2">
      <c r="A597" s="5">
        <v>2022</v>
      </c>
      <c r="B597" s="2" t="s">
        <v>699</v>
      </c>
      <c r="C597" s="2" t="s">
        <v>701</v>
      </c>
      <c r="D597" s="2" t="s">
        <v>651</v>
      </c>
      <c r="S597" s="2"/>
      <c r="T597" s="2"/>
      <c r="U597" s="2"/>
      <c r="V597" s="2"/>
      <c r="AB597" s="7"/>
      <c r="AC597" s="7"/>
      <c r="AD597" s="7"/>
      <c r="AE597" s="7"/>
      <c r="AF597" s="7"/>
      <c r="AG597" s="7"/>
      <c r="AH597" s="7"/>
      <c r="AI597" s="7"/>
    </row>
    <row r="598" spans="1:35" x14ac:dyDescent="0.2">
      <c r="A598" s="5">
        <v>2022</v>
      </c>
      <c r="B598" s="2" t="s">
        <v>698</v>
      </c>
      <c r="C598" s="2" t="s">
        <v>702</v>
      </c>
      <c r="D598" s="2" t="s">
        <v>651</v>
      </c>
      <c r="S598" s="2"/>
      <c r="T598" s="2"/>
      <c r="U598" s="2"/>
      <c r="V598" s="2"/>
      <c r="AB598" s="7"/>
      <c r="AC598" s="7"/>
      <c r="AD598" s="7"/>
      <c r="AE598" s="7"/>
      <c r="AF598" s="7"/>
      <c r="AG598" s="7"/>
      <c r="AH598" s="7"/>
      <c r="AI598" s="7"/>
    </row>
    <row r="599" spans="1:35" x14ac:dyDescent="0.2">
      <c r="A599" s="5">
        <v>2022</v>
      </c>
      <c r="B599" s="2" t="s">
        <v>698</v>
      </c>
      <c r="C599" s="2" t="s">
        <v>703</v>
      </c>
      <c r="D599" s="2" t="s">
        <v>651</v>
      </c>
      <c r="S599" s="2"/>
      <c r="T599" s="2"/>
      <c r="U599" s="2"/>
      <c r="V599" s="2"/>
      <c r="AB599" s="7"/>
      <c r="AC599" s="7"/>
      <c r="AD599" s="7"/>
      <c r="AE599" s="7"/>
      <c r="AF599" s="7"/>
      <c r="AG599" s="7"/>
      <c r="AH599" s="7"/>
      <c r="AI599" s="7"/>
    </row>
    <row r="600" spans="1:35" x14ac:dyDescent="0.2">
      <c r="A600" s="5">
        <v>2022</v>
      </c>
      <c r="B600" s="2" t="s">
        <v>699</v>
      </c>
      <c r="C600" s="2" t="s">
        <v>704</v>
      </c>
      <c r="D600" s="2" t="s">
        <v>651</v>
      </c>
      <c r="S600" s="2"/>
      <c r="T600" s="2"/>
      <c r="U600" s="2"/>
      <c r="V600" s="2"/>
      <c r="AB600" s="7"/>
      <c r="AC600" s="7"/>
      <c r="AD600" s="7"/>
      <c r="AE600" s="7"/>
      <c r="AF600" s="7"/>
      <c r="AG600" s="7"/>
      <c r="AH600" s="7"/>
      <c r="AI600" s="7"/>
    </row>
    <row r="601" spans="1:35" x14ac:dyDescent="0.2">
      <c r="A601" s="5">
        <v>2022</v>
      </c>
      <c r="B601" s="2" t="s">
        <v>698</v>
      </c>
      <c r="C601" s="2" t="s">
        <v>705</v>
      </c>
      <c r="D601" s="2" t="s">
        <v>651</v>
      </c>
      <c r="S601" s="2"/>
      <c r="T601" s="2"/>
      <c r="U601" s="2"/>
      <c r="V601" s="2"/>
      <c r="AB601" s="7"/>
      <c r="AC601" s="7"/>
      <c r="AD601" s="7"/>
      <c r="AE601" s="7"/>
      <c r="AF601" s="7"/>
      <c r="AG601" s="7"/>
      <c r="AH601" s="7"/>
      <c r="AI601" s="7"/>
    </row>
    <row r="602" spans="1:35" x14ac:dyDescent="0.2">
      <c r="A602" s="5">
        <v>2022</v>
      </c>
      <c r="B602" s="2" t="s">
        <v>698</v>
      </c>
      <c r="C602" s="2" t="s">
        <v>706</v>
      </c>
      <c r="D602" s="2" t="s">
        <v>651</v>
      </c>
      <c r="S602" s="2"/>
      <c r="T602" s="2"/>
      <c r="U602" s="2"/>
      <c r="V602" s="2"/>
      <c r="AB602" s="7"/>
      <c r="AC602" s="7"/>
      <c r="AD602" s="7"/>
      <c r="AE602" s="7"/>
      <c r="AF602" s="7"/>
      <c r="AG602" s="7"/>
      <c r="AH602" s="7"/>
      <c r="AI602" s="7"/>
    </row>
    <row r="603" spans="1:35" x14ac:dyDescent="0.2">
      <c r="A603" s="5">
        <v>2022</v>
      </c>
      <c r="B603" s="2" t="s">
        <v>698</v>
      </c>
      <c r="C603" s="2" t="s">
        <v>707</v>
      </c>
      <c r="D603" s="2" t="s">
        <v>651</v>
      </c>
      <c r="S603" s="2"/>
      <c r="T603" s="2"/>
      <c r="U603" s="2"/>
      <c r="V603" s="2"/>
      <c r="AB603" s="7"/>
      <c r="AC603" s="7"/>
      <c r="AD603" s="7"/>
      <c r="AE603" s="7"/>
      <c r="AF603" s="7"/>
      <c r="AG603" s="7"/>
      <c r="AH603" s="7"/>
      <c r="AI603" s="7"/>
    </row>
    <row r="604" spans="1:35" x14ac:dyDescent="0.2">
      <c r="A604" s="5">
        <v>2022</v>
      </c>
      <c r="B604" s="2" t="s">
        <v>698</v>
      </c>
      <c r="C604" s="2" t="s">
        <v>708</v>
      </c>
      <c r="D604" s="2" t="s">
        <v>651</v>
      </c>
      <c r="S604" s="2"/>
      <c r="T604" s="2"/>
      <c r="U604" s="2"/>
      <c r="V604" s="2"/>
      <c r="AB604" s="7"/>
      <c r="AC604" s="7"/>
      <c r="AD604" s="7"/>
      <c r="AE604" s="7"/>
      <c r="AF604" s="7"/>
      <c r="AG604" s="7"/>
      <c r="AH604" s="7"/>
      <c r="AI604" s="7"/>
    </row>
    <row r="605" spans="1:35" x14ac:dyDescent="0.2">
      <c r="A605" s="5">
        <v>2022</v>
      </c>
      <c r="B605" s="2" t="s">
        <v>699</v>
      </c>
      <c r="C605" s="2" t="s">
        <v>709</v>
      </c>
      <c r="D605" s="2" t="s">
        <v>651</v>
      </c>
      <c r="S605" s="2"/>
      <c r="T605" s="2"/>
      <c r="U605" s="2"/>
      <c r="V605" s="2"/>
      <c r="AB605" s="7"/>
      <c r="AC605" s="7"/>
      <c r="AD605" s="7"/>
      <c r="AE605" s="7"/>
      <c r="AF605" s="7"/>
      <c r="AG605" s="7"/>
      <c r="AH605" s="7"/>
      <c r="AI605" s="7"/>
    </row>
    <row r="606" spans="1:35" x14ac:dyDescent="0.2">
      <c r="A606" s="5">
        <v>2022</v>
      </c>
      <c r="B606" s="2" t="s">
        <v>699</v>
      </c>
      <c r="C606" s="2" t="s">
        <v>710</v>
      </c>
      <c r="D606" s="2" t="s">
        <v>651</v>
      </c>
      <c r="S606" s="2"/>
      <c r="T606" s="2"/>
      <c r="U606" s="2"/>
      <c r="V606" s="2"/>
      <c r="AB606" s="7"/>
      <c r="AC606" s="7"/>
      <c r="AD606" s="7"/>
      <c r="AE606" s="7"/>
      <c r="AF606" s="7"/>
      <c r="AG606" s="7"/>
      <c r="AH606" s="7"/>
      <c r="AI606" s="7"/>
    </row>
    <row r="607" spans="1:35" x14ac:dyDescent="0.2">
      <c r="A607" s="5">
        <v>2022</v>
      </c>
      <c r="B607" s="2" t="s">
        <v>699</v>
      </c>
      <c r="C607" s="2" t="s">
        <v>711</v>
      </c>
      <c r="D607" s="2" t="s">
        <v>651</v>
      </c>
      <c r="S607" s="2"/>
      <c r="T607" s="2"/>
      <c r="U607" s="2"/>
      <c r="V607" s="2"/>
      <c r="AB607" s="7"/>
      <c r="AC607" s="7"/>
      <c r="AD607" s="7"/>
      <c r="AE607" s="7"/>
      <c r="AF607" s="7"/>
      <c r="AG607" s="7"/>
      <c r="AH607" s="7"/>
      <c r="AI607" s="7"/>
    </row>
    <row r="608" spans="1:35" x14ac:dyDescent="0.2">
      <c r="A608" s="5">
        <v>2022</v>
      </c>
      <c r="B608" s="2" t="s">
        <v>699</v>
      </c>
      <c r="C608" s="2" t="s">
        <v>712</v>
      </c>
      <c r="D608" s="2" t="s">
        <v>651</v>
      </c>
      <c r="H608" s="2">
        <v>451800</v>
      </c>
      <c r="S608" s="2"/>
      <c r="T608" s="2"/>
      <c r="U608" s="2"/>
      <c r="V608" s="2"/>
      <c r="AB608" s="7"/>
      <c r="AC608" s="7"/>
      <c r="AD608" s="7"/>
      <c r="AE608" s="7"/>
      <c r="AF608" s="7"/>
      <c r="AG608" s="7"/>
      <c r="AH608" s="7"/>
      <c r="AI608" s="7"/>
    </row>
    <row r="609" spans="1:35" x14ac:dyDescent="0.2">
      <c r="A609" s="5">
        <v>2022</v>
      </c>
      <c r="B609" s="2" t="s">
        <v>699</v>
      </c>
      <c r="C609" s="2" t="s">
        <v>499</v>
      </c>
      <c r="D609" s="2" t="s">
        <v>651</v>
      </c>
      <c r="S609" s="2"/>
      <c r="T609" s="2"/>
      <c r="U609" s="2"/>
      <c r="V609" s="2"/>
      <c r="AB609" s="7"/>
      <c r="AC609" s="7"/>
      <c r="AD609" s="7"/>
      <c r="AE609" s="7"/>
      <c r="AF609" s="7"/>
      <c r="AG609" s="7"/>
      <c r="AH609" s="7"/>
      <c r="AI609" s="7"/>
    </row>
    <row r="610" spans="1:35" x14ac:dyDescent="0.2">
      <c r="A610" s="5">
        <v>2022</v>
      </c>
      <c r="B610" s="2" t="s">
        <v>699</v>
      </c>
      <c r="C610" s="2" t="s">
        <v>713</v>
      </c>
      <c r="D610" s="2" t="s">
        <v>651</v>
      </c>
      <c r="S610" s="2"/>
      <c r="T610" s="2"/>
      <c r="U610" s="2"/>
      <c r="V610" s="2"/>
      <c r="AB610" s="7"/>
      <c r="AC610" s="7"/>
      <c r="AD610" s="7"/>
      <c r="AE610" s="7"/>
      <c r="AF610" s="7"/>
      <c r="AG610" s="7"/>
      <c r="AH610" s="7"/>
      <c r="AI610" s="7"/>
    </row>
    <row r="611" spans="1:35" x14ac:dyDescent="0.2">
      <c r="A611" s="5">
        <v>2022</v>
      </c>
      <c r="B611" s="2" t="s">
        <v>698</v>
      </c>
      <c r="C611" s="2" t="s">
        <v>714</v>
      </c>
      <c r="D611" s="2" t="s">
        <v>651</v>
      </c>
      <c r="S611" s="2"/>
      <c r="T611" s="2"/>
      <c r="U611" s="2"/>
      <c r="V611" s="2"/>
      <c r="AB611" s="7"/>
      <c r="AC611" s="7"/>
      <c r="AD611" s="7"/>
      <c r="AE611" s="7"/>
      <c r="AF611" s="7"/>
      <c r="AG611" s="7"/>
      <c r="AH611" s="7"/>
      <c r="AI611" s="7"/>
    </row>
    <row r="612" spans="1:35" x14ac:dyDescent="0.2">
      <c r="A612" s="5">
        <v>2022</v>
      </c>
      <c r="B612" s="2" t="s">
        <v>698</v>
      </c>
      <c r="C612" s="2" t="s">
        <v>715</v>
      </c>
      <c r="D612" s="2" t="s">
        <v>651</v>
      </c>
      <c r="S612" s="2"/>
      <c r="T612" s="2"/>
      <c r="U612" s="2"/>
      <c r="V612" s="2"/>
      <c r="AB612" s="7"/>
      <c r="AC612" s="7"/>
      <c r="AD612" s="7"/>
      <c r="AE612" s="7"/>
      <c r="AF612" s="7"/>
      <c r="AG612" s="7"/>
      <c r="AH612" s="7"/>
      <c r="AI612" s="7"/>
    </row>
    <row r="613" spans="1:35" x14ac:dyDescent="0.2">
      <c r="A613" s="5">
        <v>2022</v>
      </c>
      <c r="B613" s="2" t="s">
        <v>699</v>
      </c>
      <c r="C613" s="2" t="s">
        <v>716</v>
      </c>
      <c r="D613" s="2" t="s">
        <v>651</v>
      </c>
      <c r="S613" s="2"/>
      <c r="T613" s="2"/>
      <c r="U613" s="2"/>
      <c r="V613" s="2"/>
      <c r="AB613" s="7"/>
      <c r="AC613" s="7"/>
      <c r="AD613" s="7"/>
      <c r="AE613" s="7"/>
      <c r="AF613" s="7"/>
      <c r="AG613" s="7"/>
      <c r="AH613" s="7"/>
      <c r="AI613" s="7"/>
    </row>
    <row r="614" spans="1:35" x14ac:dyDescent="0.2">
      <c r="A614" s="5">
        <v>2022</v>
      </c>
      <c r="B614" s="2" t="s">
        <v>699</v>
      </c>
      <c r="C614" s="2" t="s">
        <v>717</v>
      </c>
      <c r="D614" s="2" t="s">
        <v>651</v>
      </c>
      <c r="H614" s="2">
        <v>451800</v>
      </c>
      <c r="S614" s="2"/>
      <c r="T614" s="2"/>
      <c r="U614" s="2"/>
      <c r="V614" s="2"/>
      <c r="AB614" s="7"/>
      <c r="AC614" s="7"/>
      <c r="AD614" s="7"/>
      <c r="AE614" s="7"/>
      <c r="AF614" s="7"/>
      <c r="AG614" s="7"/>
      <c r="AH614" s="7"/>
      <c r="AI614" s="7"/>
    </row>
    <row r="615" spans="1:35" x14ac:dyDescent="0.2">
      <c r="A615" s="5">
        <v>2022</v>
      </c>
      <c r="B615" s="2" t="s">
        <v>698</v>
      </c>
      <c r="C615" s="2" t="s">
        <v>718</v>
      </c>
      <c r="D615" s="2" t="s">
        <v>651</v>
      </c>
      <c r="S615" s="2"/>
      <c r="T615" s="2"/>
      <c r="U615" s="2"/>
      <c r="V615" s="2"/>
      <c r="AB615" s="7"/>
      <c r="AC615" s="7"/>
      <c r="AD615" s="7"/>
      <c r="AE615" s="7"/>
      <c r="AF615" s="7"/>
      <c r="AG615" s="7"/>
      <c r="AH615" s="7"/>
      <c r="AI615" s="7"/>
    </row>
    <row r="616" spans="1:35" x14ac:dyDescent="0.2">
      <c r="A616" s="5">
        <v>2022</v>
      </c>
      <c r="B616" s="2" t="s">
        <v>699</v>
      </c>
      <c r="C616" s="2" t="s">
        <v>719</v>
      </c>
      <c r="D616" s="2" t="s">
        <v>651</v>
      </c>
      <c r="H616" s="2">
        <v>451800</v>
      </c>
      <c r="S616" s="2"/>
      <c r="T616" s="2"/>
      <c r="U616" s="2"/>
      <c r="V616" s="2"/>
      <c r="AB616" s="7"/>
      <c r="AC616" s="7"/>
      <c r="AD616" s="7"/>
      <c r="AE616" s="7"/>
      <c r="AF616" s="7"/>
      <c r="AG616" s="7"/>
      <c r="AH616" s="7"/>
      <c r="AI616" s="7"/>
    </row>
    <row r="617" spans="1:35" x14ac:dyDescent="0.2">
      <c r="A617" s="5">
        <v>2022</v>
      </c>
      <c r="B617" s="2" t="s">
        <v>699</v>
      </c>
      <c r="C617" s="2" t="s">
        <v>720</v>
      </c>
      <c r="D617" s="2" t="s">
        <v>651</v>
      </c>
      <c r="S617" s="2"/>
      <c r="T617" s="2"/>
      <c r="U617" s="2"/>
      <c r="V617" s="2"/>
      <c r="AB617" s="7"/>
      <c r="AC617" s="7"/>
      <c r="AD617" s="7"/>
      <c r="AE617" s="7"/>
      <c r="AF617" s="7"/>
      <c r="AG617" s="7"/>
      <c r="AH617" s="7"/>
      <c r="AI617" s="7"/>
    </row>
    <row r="618" spans="1:35" x14ac:dyDescent="0.2">
      <c r="A618" s="5">
        <v>2022</v>
      </c>
      <c r="B618" s="2" t="s">
        <v>698</v>
      </c>
      <c r="C618" s="2" t="s">
        <v>700</v>
      </c>
      <c r="D618" s="2" t="s">
        <v>652</v>
      </c>
      <c r="E618" s="2">
        <v>8887777</v>
      </c>
      <c r="F618" s="2">
        <v>33049542</v>
      </c>
      <c r="S618" s="2"/>
      <c r="T618" s="2"/>
      <c r="U618" s="2"/>
      <c r="V618" s="2"/>
      <c r="AB618" s="7"/>
      <c r="AC618" s="7"/>
      <c r="AD618" s="7"/>
      <c r="AE618" s="7"/>
      <c r="AF618" s="7"/>
      <c r="AG618" s="7"/>
      <c r="AH618" s="7"/>
      <c r="AI618" s="7"/>
    </row>
    <row r="619" spans="1:35" x14ac:dyDescent="0.2">
      <c r="A619" s="5">
        <v>2022</v>
      </c>
      <c r="B619" s="2" t="s">
        <v>699</v>
      </c>
      <c r="C619" s="2" t="s">
        <v>701</v>
      </c>
      <c r="D619" s="2" t="s">
        <v>652</v>
      </c>
      <c r="E619" s="2">
        <v>6375717</v>
      </c>
      <c r="F619" s="2">
        <v>28009532</v>
      </c>
      <c r="S619" s="2"/>
      <c r="T619" s="2"/>
      <c r="U619" s="2"/>
      <c r="V619" s="2"/>
      <c r="AB619" s="7"/>
      <c r="AC619" s="7"/>
      <c r="AD619" s="7"/>
      <c r="AE619" s="7"/>
      <c r="AF619" s="7"/>
      <c r="AG619" s="7"/>
      <c r="AH619" s="7"/>
      <c r="AI619" s="7"/>
    </row>
    <row r="620" spans="1:35" x14ac:dyDescent="0.2">
      <c r="A620" s="5">
        <v>2022</v>
      </c>
      <c r="B620" s="2" t="s">
        <v>698</v>
      </c>
      <c r="C620" s="2" t="s">
        <v>702</v>
      </c>
      <c r="D620" s="2" t="s">
        <v>652</v>
      </c>
      <c r="E620" s="2">
        <v>12202228</v>
      </c>
      <c r="F620" s="2">
        <v>34334673</v>
      </c>
      <c r="S620" s="2"/>
      <c r="T620" s="2"/>
      <c r="U620" s="2"/>
      <c r="V620" s="2"/>
      <c r="AB620" s="7"/>
      <c r="AC620" s="7"/>
      <c r="AD620" s="7"/>
      <c r="AE620" s="7"/>
      <c r="AF620" s="7"/>
      <c r="AG620" s="7"/>
      <c r="AH620" s="7"/>
      <c r="AI620" s="7"/>
    </row>
    <row r="621" spans="1:35" x14ac:dyDescent="0.2">
      <c r="A621" s="5">
        <v>2022</v>
      </c>
      <c r="B621" s="2" t="s">
        <v>698</v>
      </c>
      <c r="C621" s="2" t="s">
        <v>703</v>
      </c>
      <c r="D621" s="2" t="s">
        <v>652</v>
      </c>
      <c r="E621" s="2">
        <v>12491499</v>
      </c>
      <c r="F621" s="2">
        <v>16797687</v>
      </c>
      <c r="S621" s="2"/>
      <c r="T621" s="2"/>
      <c r="U621" s="2"/>
      <c r="V621" s="2"/>
      <c r="AB621" s="7"/>
      <c r="AC621" s="7"/>
      <c r="AD621" s="7"/>
      <c r="AE621" s="7"/>
      <c r="AF621" s="7"/>
      <c r="AG621" s="7"/>
      <c r="AH621" s="7"/>
      <c r="AI621" s="7"/>
    </row>
    <row r="622" spans="1:35" x14ac:dyDescent="0.2">
      <c r="A622" s="5">
        <v>2022</v>
      </c>
      <c r="B622" s="2" t="s">
        <v>699</v>
      </c>
      <c r="C622" s="2" t="s">
        <v>704</v>
      </c>
      <c r="D622" s="2" t="s">
        <v>652</v>
      </c>
      <c r="E622" s="2">
        <v>6579420</v>
      </c>
      <c r="F622" s="2">
        <v>35434171</v>
      </c>
      <c r="S622" s="2"/>
      <c r="T622" s="2"/>
      <c r="U622" s="2"/>
      <c r="V622" s="2"/>
      <c r="AB622" s="7"/>
      <c r="AC622" s="7"/>
      <c r="AD622" s="7"/>
      <c r="AE622" s="7"/>
      <c r="AF622" s="7"/>
      <c r="AG622" s="7"/>
      <c r="AH622" s="7"/>
      <c r="AI622" s="7"/>
    </row>
    <row r="623" spans="1:35" x14ac:dyDescent="0.2">
      <c r="A623" s="5">
        <v>2022</v>
      </c>
      <c r="B623" s="2" t="s">
        <v>698</v>
      </c>
      <c r="C623" s="2" t="s">
        <v>705</v>
      </c>
      <c r="D623" s="2" t="s">
        <v>652</v>
      </c>
      <c r="E623" s="2">
        <v>10106098</v>
      </c>
      <c r="F623" s="2">
        <v>28730582</v>
      </c>
      <c r="S623" s="2"/>
      <c r="T623" s="2"/>
      <c r="U623" s="2"/>
      <c r="V623" s="2"/>
      <c r="AB623" s="7"/>
      <c r="AC623" s="7"/>
      <c r="AD623" s="7"/>
      <c r="AE623" s="7"/>
      <c r="AF623" s="7"/>
      <c r="AG623" s="7"/>
      <c r="AH623" s="7"/>
      <c r="AI623" s="7"/>
    </row>
    <row r="624" spans="1:35" x14ac:dyDescent="0.2">
      <c r="A624" s="5">
        <v>2022</v>
      </c>
      <c r="B624" s="2" t="s">
        <v>698</v>
      </c>
      <c r="C624" s="2" t="s">
        <v>706</v>
      </c>
      <c r="D624" s="2" t="s">
        <v>652</v>
      </c>
      <c r="F624" s="2">
        <v>3503938</v>
      </c>
      <c r="S624" s="2"/>
      <c r="T624" s="2"/>
      <c r="U624" s="2"/>
      <c r="V624" s="2"/>
      <c r="AB624" s="7"/>
      <c r="AC624" s="7"/>
      <c r="AD624" s="7"/>
      <c r="AE624" s="7"/>
      <c r="AF624" s="7"/>
      <c r="AG624" s="7"/>
      <c r="AH624" s="7"/>
      <c r="AI624" s="7"/>
    </row>
    <row r="625" spans="1:35" x14ac:dyDescent="0.2">
      <c r="A625" s="5">
        <v>2022</v>
      </c>
      <c r="B625" s="2" t="s">
        <v>698</v>
      </c>
      <c r="C625" s="2" t="s">
        <v>707</v>
      </c>
      <c r="D625" s="2" t="s">
        <v>652</v>
      </c>
      <c r="S625" s="2"/>
      <c r="T625" s="2"/>
      <c r="U625" s="2"/>
      <c r="V625" s="2"/>
      <c r="AB625" s="7"/>
      <c r="AC625" s="7"/>
      <c r="AD625" s="7"/>
      <c r="AE625" s="7"/>
      <c r="AF625" s="7"/>
      <c r="AG625" s="7"/>
      <c r="AH625" s="7"/>
      <c r="AI625" s="7"/>
    </row>
    <row r="626" spans="1:35" x14ac:dyDescent="0.2">
      <c r="A626" s="5">
        <v>2022</v>
      </c>
      <c r="B626" s="2" t="s">
        <v>698</v>
      </c>
      <c r="C626" s="2" t="s">
        <v>708</v>
      </c>
      <c r="D626" s="2" t="s">
        <v>652</v>
      </c>
      <c r="F626" s="2">
        <v>8545921</v>
      </c>
      <c r="S626" s="2"/>
      <c r="T626" s="2"/>
      <c r="U626" s="2"/>
      <c r="V626" s="2"/>
      <c r="AB626" s="7"/>
      <c r="AC626" s="7"/>
      <c r="AD626" s="7"/>
      <c r="AE626" s="7"/>
      <c r="AF626" s="7"/>
      <c r="AG626" s="7"/>
      <c r="AH626" s="7"/>
      <c r="AI626" s="7"/>
    </row>
    <row r="627" spans="1:35" x14ac:dyDescent="0.2">
      <c r="A627" s="5">
        <v>2022</v>
      </c>
      <c r="B627" s="2" t="s">
        <v>699</v>
      </c>
      <c r="C627" s="2" t="s">
        <v>709</v>
      </c>
      <c r="D627" s="2" t="s">
        <v>652</v>
      </c>
      <c r="E627" s="2">
        <v>7046256</v>
      </c>
      <c r="F627" s="2">
        <v>29361785</v>
      </c>
      <c r="S627" s="2"/>
      <c r="T627" s="2"/>
      <c r="U627" s="2"/>
      <c r="V627" s="2"/>
      <c r="AB627" s="7"/>
      <c r="AC627" s="7"/>
      <c r="AD627" s="7"/>
      <c r="AE627" s="7"/>
      <c r="AF627" s="7"/>
      <c r="AG627" s="7"/>
      <c r="AH627" s="7"/>
      <c r="AI627" s="7"/>
    </row>
    <row r="628" spans="1:35" x14ac:dyDescent="0.2">
      <c r="A628" s="5">
        <v>2022</v>
      </c>
      <c r="B628" s="2" t="s">
        <v>699</v>
      </c>
      <c r="C628" s="2" t="s">
        <v>710</v>
      </c>
      <c r="D628" s="2" t="s">
        <v>652</v>
      </c>
      <c r="E628" s="2">
        <v>53181779</v>
      </c>
      <c r="F628" s="2">
        <v>75883636</v>
      </c>
      <c r="S628" s="2"/>
      <c r="T628" s="2"/>
      <c r="U628" s="2"/>
      <c r="V628" s="2"/>
      <c r="AB628" s="7"/>
      <c r="AC628" s="7"/>
      <c r="AD628" s="7"/>
      <c r="AE628" s="7"/>
      <c r="AF628" s="7"/>
      <c r="AG628" s="7"/>
      <c r="AH628" s="7"/>
      <c r="AI628" s="7"/>
    </row>
    <row r="629" spans="1:35" x14ac:dyDescent="0.2">
      <c r="A629" s="5">
        <v>2022</v>
      </c>
      <c r="B629" s="2" t="s">
        <v>699</v>
      </c>
      <c r="C629" s="2" t="s">
        <v>711</v>
      </c>
      <c r="D629" s="2" t="s">
        <v>652</v>
      </c>
      <c r="E629" s="2">
        <v>9998529</v>
      </c>
      <c r="F629" s="2">
        <v>36241815</v>
      </c>
      <c r="S629" s="2"/>
      <c r="T629" s="2"/>
      <c r="U629" s="2"/>
      <c r="V629" s="2"/>
      <c r="AB629" s="7"/>
      <c r="AC629" s="7"/>
      <c r="AD629" s="7"/>
      <c r="AE629" s="7"/>
      <c r="AF629" s="7"/>
      <c r="AG629" s="7"/>
      <c r="AH629" s="7"/>
      <c r="AI629" s="7"/>
    </row>
    <row r="630" spans="1:35" x14ac:dyDescent="0.2">
      <c r="A630" s="5">
        <v>2022</v>
      </c>
      <c r="B630" s="2" t="s">
        <v>699</v>
      </c>
      <c r="C630" s="2" t="s">
        <v>712</v>
      </c>
      <c r="D630" s="2" t="s">
        <v>652</v>
      </c>
      <c r="E630" s="2">
        <v>9155637</v>
      </c>
      <c r="F630" s="2">
        <v>36006040</v>
      </c>
      <c r="S630" s="2"/>
      <c r="T630" s="2"/>
      <c r="U630" s="2"/>
      <c r="V630" s="2"/>
      <c r="AB630" s="7"/>
      <c r="AC630" s="7"/>
      <c r="AD630" s="7"/>
      <c r="AE630" s="7"/>
      <c r="AF630" s="7"/>
      <c r="AG630" s="7"/>
      <c r="AH630" s="7"/>
      <c r="AI630" s="7"/>
    </row>
    <row r="631" spans="1:35" x14ac:dyDescent="0.2">
      <c r="A631" s="5">
        <v>2022</v>
      </c>
      <c r="B631" s="2" t="s">
        <v>699</v>
      </c>
      <c r="C631" s="2" t="s">
        <v>499</v>
      </c>
      <c r="D631" s="2" t="s">
        <v>652</v>
      </c>
      <c r="E631" s="2">
        <v>7337456</v>
      </c>
      <c r="S631" s="2"/>
      <c r="T631" s="2"/>
      <c r="U631" s="2"/>
      <c r="V631" s="2"/>
      <c r="AB631" s="7"/>
      <c r="AC631" s="7"/>
      <c r="AD631" s="7"/>
      <c r="AE631" s="7"/>
      <c r="AF631" s="7"/>
      <c r="AG631" s="7"/>
      <c r="AH631" s="7"/>
      <c r="AI631" s="7"/>
    </row>
    <row r="632" spans="1:35" x14ac:dyDescent="0.2">
      <c r="A632" s="5">
        <v>2022</v>
      </c>
      <c r="B632" s="2" t="s">
        <v>699</v>
      </c>
      <c r="C632" s="2" t="s">
        <v>713</v>
      </c>
      <c r="D632" s="2" t="s">
        <v>652</v>
      </c>
      <c r="E632" s="2">
        <v>28987726</v>
      </c>
      <c r="F632" s="2">
        <v>41032907</v>
      </c>
      <c r="S632" s="2"/>
      <c r="T632" s="2"/>
      <c r="U632" s="2"/>
      <c r="V632" s="2"/>
      <c r="AB632" s="7"/>
      <c r="AC632" s="7"/>
      <c r="AD632" s="7"/>
      <c r="AE632" s="7"/>
      <c r="AF632" s="7"/>
      <c r="AG632" s="7"/>
      <c r="AH632" s="7"/>
      <c r="AI632" s="7"/>
    </row>
    <row r="633" spans="1:35" x14ac:dyDescent="0.2">
      <c r="A633" s="5">
        <v>2022</v>
      </c>
      <c r="B633" s="2" t="s">
        <v>698</v>
      </c>
      <c r="C633" s="2" t="s">
        <v>714</v>
      </c>
      <c r="D633" s="2" t="s">
        <v>652</v>
      </c>
      <c r="E633" s="2">
        <v>11358645</v>
      </c>
      <c r="F633" s="2">
        <v>37628229</v>
      </c>
      <c r="S633" s="2"/>
      <c r="T633" s="2"/>
      <c r="U633" s="2"/>
      <c r="V633" s="2"/>
      <c r="AB633" s="7"/>
      <c r="AC633" s="7"/>
      <c r="AD633" s="7"/>
      <c r="AE633" s="7"/>
      <c r="AF633" s="7"/>
      <c r="AG633" s="7"/>
      <c r="AH633" s="7"/>
      <c r="AI633" s="7"/>
    </row>
    <row r="634" spans="1:35" x14ac:dyDescent="0.2">
      <c r="A634" s="5">
        <v>2022</v>
      </c>
      <c r="B634" s="2" t="s">
        <v>698</v>
      </c>
      <c r="C634" s="2" t="s">
        <v>715</v>
      </c>
      <c r="D634" s="2" t="s">
        <v>652</v>
      </c>
      <c r="E634" s="2">
        <v>7053164</v>
      </c>
      <c r="F634" s="2">
        <v>33561020</v>
      </c>
      <c r="S634" s="2"/>
      <c r="T634" s="2"/>
      <c r="U634" s="2"/>
      <c r="V634" s="2"/>
      <c r="AB634" s="7"/>
      <c r="AC634" s="7"/>
      <c r="AD634" s="7"/>
      <c r="AE634" s="7"/>
      <c r="AF634" s="7"/>
      <c r="AG634" s="7"/>
      <c r="AH634" s="7"/>
      <c r="AI634" s="7"/>
    </row>
    <row r="635" spans="1:35" x14ac:dyDescent="0.2">
      <c r="A635" s="5">
        <v>2022</v>
      </c>
      <c r="B635" s="2" t="s">
        <v>699</v>
      </c>
      <c r="C635" s="2" t="s">
        <v>716</v>
      </c>
      <c r="D635" s="2" t="s">
        <v>652</v>
      </c>
      <c r="E635" s="2">
        <v>9105031</v>
      </c>
      <c r="F635" s="2">
        <v>48765678</v>
      </c>
      <c r="S635" s="2"/>
      <c r="T635" s="2"/>
      <c r="U635" s="2"/>
      <c r="V635" s="2"/>
      <c r="AB635" s="7"/>
      <c r="AC635" s="7"/>
      <c r="AD635" s="7"/>
      <c r="AE635" s="7"/>
      <c r="AF635" s="7"/>
      <c r="AG635" s="7"/>
      <c r="AH635" s="7"/>
      <c r="AI635" s="7"/>
    </row>
    <row r="636" spans="1:35" x14ac:dyDescent="0.2">
      <c r="A636" s="5">
        <v>2022</v>
      </c>
      <c r="B636" s="2" t="s">
        <v>699</v>
      </c>
      <c r="C636" s="2" t="s">
        <v>717</v>
      </c>
      <c r="D636" s="2" t="s">
        <v>652</v>
      </c>
      <c r="E636" s="2">
        <v>9982538</v>
      </c>
      <c r="F636" s="2">
        <v>37344658</v>
      </c>
      <c r="S636" s="2"/>
      <c r="T636" s="2"/>
      <c r="U636" s="2"/>
      <c r="V636" s="2"/>
      <c r="AB636" s="7"/>
      <c r="AC636" s="7"/>
      <c r="AD636" s="7"/>
      <c r="AE636" s="7"/>
      <c r="AF636" s="7"/>
      <c r="AG636" s="7"/>
      <c r="AH636" s="7"/>
      <c r="AI636" s="7"/>
    </row>
    <row r="637" spans="1:35" x14ac:dyDescent="0.2">
      <c r="A637" s="5">
        <v>2022</v>
      </c>
      <c r="B637" s="2" t="s">
        <v>698</v>
      </c>
      <c r="C637" s="2" t="s">
        <v>718</v>
      </c>
      <c r="D637" s="2" t="s">
        <v>652</v>
      </c>
      <c r="E637" s="2">
        <v>10593319</v>
      </c>
      <c r="F637" s="2">
        <v>53480027</v>
      </c>
      <c r="S637" s="2"/>
      <c r="T637" s="2"/>
      <c r="U637" s="2"/>
      <c r="V637" s="2"/>
      <c r="AB637" s="7"/>
      <c r="AC637" s="7"/>
      <c r="AD637" s="7"/>
      <c r="AE637" s="7"/>
      <c r="AF637" s="7"/>
      <c r="AG637" s="7"/>
      <c r="AH637" s="7"/>
      <c r="AI637" s="7"/>
    </row>
    <row r="638" spans="1:35" x14ac:dyDescent="0.2">
      <c r="A638" s="5">
        <v>2022</v>
      </c>
      <c r="B638" s="2" t="s">
        <v>699</v>
      </c>
      <c r="C638" s="2" t="s">
        <v>719</v>
      </c>
      <c r="D638" s="2" t="s">
        <v>652</v>
      </c>
      <c r="E638" s="2">
        <v>8828794</v>
      </c>
      <c r="F638" s="2">
        <v>37110002</v>
      </c>
      <c r="S638" s="2"/>
      <c r="T638" s="2"/>
      <c r="U638" s="2"/>
      <c r="V638" s="2"/>
      <c r="AB638" s="7"/>
      <c r="AC638" s="7"/>
      <c r="AD638" s="7"/>
      <c r="AE638" s="7"/>
      <c r="AF638" s="7"/>
      <c r="AG638" s="7"/>
      <c r="AH638" s="7"/>
      <c r="AI638" s="7"/>
    </row>
    <row r="639" spans="1:35" x14ac:dyDescent="0.2">
      <c r="A639" s="5">
        <v>2022</v>
      </c>
      <c r="B639" s="2" t="s">
        <v>699</v>
      </c>
      <c r="C639" s="2" t="s">
        <v>720</v>
      </c>
      <c r="D639" s="2" t="s">
        <v>652</v>
      </c>
      <c r="E639" s="2">
        <v>6094843</v>
      </c>
      <c r="F639" s="2">
        <v>24284182</v>
      </c>
      <c r="S639" s="2"/>
      <c r="T639" s="2"/>
      <c r="U639" s="2"/>
      <c r="V639" s="2"/>
      <c r="AB639" s="7"/>
      <c r="AC639" s="7"/>
      <c r="AD639" s="7"/>
      <c r="AE639" s="7"/>
      <c r="AF639" s="7"/>
      <c r="AG639" s="7"/>
      <c r="AH639" s="7"/>
      <c r="AI639" s="7"/>
    </row>
    <row r="640" spans="1:35" x14ac:dyDescent="0.2">
      <c r="A640" s="5">
        <v>2022</v>
      </c>
      <c r="B640" s="2" t="s">
        <v>698</v>
      </c>
      <c r="C640" s="2" t="s">
        <v>700</v>
      </c>
      <c r="D640" s="2" t="s">
        <v>653</v>
      </c>
      <c r="H640" s="2">
        <v>170700</v>
      </c>
      <c r="S640" s="2"/>
      <c r="T640" s="2"/>
      <c r="U640" s="2"/>
      <c r="V640" s="2"/>
      <c r="AB640" s="7"/>
      <c r="AC640" s="7"/>
      <c r="AD640" s="7"/>
      <c r="AE640" s="7"/>
      <c r="AF640" s="7"/>
      <c r="AG640" s="7"/>
      <c r="AH640" s="7"/>
      <c r="AI640" s="7"/>
    </row>
    <row r="641" spans="1:35" x14ac:dyDescent="0.2">
      <c r="A641" s="5">
        <v>2022</v>
      </c>
      <c r="B641" s="2" t="s">
        <v>699</v>
      </c>
      <c r="C641" s="2" t="s">
        <v>701</v>
      </c>
      <c r="D641" s="2" t="s">
        <v>653</v>
      </c>
      <c r="F641" s="2">
        <v>12565312</v>
      </c>
      <c r="H641" s="2">
        <v>525200</v>
      </c>
      <c r="S641" s="2"/>
      <c r="T641" s="2"/>
      <c r="U641" s="2"/>
      <c r="V641" s="2"/>
      <c r="AB641" s="7"/>
      <c r="AC641" s="7"/>
      <c r="AD641" s="7"/>
      <c r="AE641" s="7"/>
      <c r="AF641" s="7"/>
      <c r="AG641" s="7"/>
      <c r="AH641" s="7"/>
      <c r="AI641" s="7"/>
    </row>
    <row r="642" spans="1:35" x14ac:dyDescent="0.2">
      <c r="A642" s="5">
        <v>2022</v>
      </c>
      <c r="B642" s="2" t="s">
        <v>698</v>
      </c>
      <c r="C642" s="2" t="s">
        <v>702</v>
      </c>
      <c r="D642" s="2" t="s">
        <v>653</v>
      </c>
      <c r="H642" s="2">
        <v>149100</v>
      </c>
      <c r="S642" s="2"/>
      <c r="T642" s="2"/>
      <c r="U642" s="2"/>
      <c r="V642" s="2"/>
      <c r="AB642" s="7"/>
      <c r="AC642" s="7"/>
      <c r="AD642" s="7"/>
      <c r="AE642" s="7"/>
      <c r="AF642" s="7"/>
      <c r="AG642" s="7"/>
      <c r="AH642" s="7"/>
      <c r="AI642" s="7"/>
    </row>
    <row r="643" spans="1:35" x14ac:dyDescent="0.2">
      <c r="A643" s="5">
        <v>2022</v>
      </c>
      <c r="B643" s="2" t="s">
        <v>698</v>
      </c>
      <c r="C643" s="2" t="s">
        <v>703</v>
      </c>
      <c r="D643" s="2" t="s">
        <v>653</v>
      </c>
      <c r="F643" s="2">
        <v>4636051</v>
      </c>
      <c r="H643" s="2">
        <v>234900</v>
      </c>
      <c r="S643" s="2"/>
      <c r="T643" s="2"/>
      <c r="U643" s="2"/>
      <c r="V643" s="2"/>
      <c r="AB643" s="7"/>
      <c r="AC643" s="7"/>
      <c r="AD643" s="7"/>
      <c r="AE643" s="7"/>
      <c r="AF643" s="7"/>
      <c r="AG643" s="7"/>
      <c r="AH643" s="7"/>
      <c r="AI643" s="7"/>
    </row>
    <row r="644" spans="1:35" x14ac:dyDescent="0.2">
      <c r="A644" s="5">
        <v>2022</v>
      </c>
      <c r="B644" s="2" t="s">
        <v>699</v>
      </c>
      <c r="C644" s="2" t="s">
        <v>704</v>
      </c>
      <c r="D644" s="2" t="s">
        <v>653</v>
      </c>
      <c r="F644" s="2">
        <v>15435723</v>
      </c>
      <c r="H644" s="2">
        <v>1430400</v>
      </c>
      <c r="S644" s="2"/>
      <c r="T644" s="2"/>
      <c r="U644" s="2"/>
      <c r="V644" s="2"/>
      <c r="AB644" s="7"/>
      <c r="AC644" s="7"/>
      <c r="AD644" s="7"/>
      <c r="AE644" s="7"/>
      <c r="AF644" s="7"/>
      <c r="AG644" s="7"/>
      <c r="AH644" s="7"/>
      <c r="AI644" s="7"/>
    </row>
    <row r="645" spans="1:35" x14ac:dyDescent="0.2">
      <c r="A645" s="5">
        <v>2022</v>
      </c>
      <c r="B645" s="2" t="s">
        <v>698</v>
      </c>
      <c r="C645" s="2" t="s">
        <v>705</v>
      </c>
      <c r="D645" s="2" t="s">
        <v>653</v>
      </c>
      <c r="H645" s="2">
        <v>453900</v>
      </c>
      <c r="S645" s="2"/>
      <c r="T645" s="2"/>
      <c r="U645" s="2"/>
      <c r="V645" s="2"/>
      <c r="AB645" s="7"/>
      <c r="AC645" s="7"/>
      <c r="AD645" s="7"/>
      <c r="AE645" s="7"/>
      <c r="AF645" s="7"/>
      <c r="AG645" s="7"/>
      <c r="AH645" s="7"/>
      <c r="AI645" s="7"/>
    </row>
    <row r="646" spans="1:35" x14ac:dyDescent="0.2">
      <c r="A646" s="5">
        <v>2022</v>
      </c>
      <c r="B646" s="2" t="s">
        <v>698</v>
      </c>
      <c r="C646" s="2" t="s">
        <v>706</v>
      </c>
      <c r="D646" s="2" t="s">
        <v>653</v>
      </c>
      <c r="H646" s="2">
        <v>325200</v>
      </c>
      <c r="S646" s="2"/>
      <c r="T646" s="2"/>
      <c r="U646" s="2"/>
      <c r="V646" s="2"/>
      <c r="AB646" s="7"/>
      <c r="AC646" s="7"/>
      <c r="AD646" s="7"/>
      <c r="AE646" s="7"/>
      <c r="AF646" s="7"/>
      <c r="AG646" s="7"/>
      <c r="AH646" s="7"/>
      <c r="AI646" s="7"/>
    </row>
    <row r="647" spans="1:35" x14ac:dyDescent="0.2">
      <c r="A647" s="5">
        <v>2022</v>
      </c>
      <c r="B647" s="2" t="s">
        <v>698</v>
      </c>
      <c r="C647" s="2" t="s">
        <v>707</v>
      </c>
      <c r="D647" s="2" t="s">
        <v>653</v>
      </c>
      <c r="H647" s="2">
        <v>625200</v>
      </c>
      <c r="S647" s="2"/>
      <c r="T647" s="2"/>
      <c r="U647" s="2"/>
      <c r="V647" s="2"/>
      <c r="AB647" s="7"/>
      <c r="AC647" s="7"/>
      <c r="AD647" s="7"/>
      <c r="AE647" s="7"/>
      <c r="AF647" s="7"/>
      <c r="AG647" s="7"/>
      <c r="AH647" s="7"/>
      <c r="AI647" s="7"/>
    </row>
    <row r="648" spans="1:35" x14ac:dyDescent="0.2">
      <c r="A648" s="5">
        <v>2022</v>
      </c>
      <c r="B648" s="2" t="s">
        <v>698</v>
      </c>
      <c r="C648" s="2" t="s">
        <v>708</v>
      </c>
      <c r="D648" s="2" t="s">
        <v>653</v>
      </c>
      <c r="H648" s="2">
        <v>149100</v>
      </c>
      <c r="S648" s="2"/>
      <c r="T648" s="2"/>
      <c r="U648" s="2"/>
      <c r="V648" s="2"/>
      <c r="AB648" s="7"/>
      <c r="AC648" s="7"/>
      <c r="AD648" s="7"/>
      <c r="AE648" s="7"/>
      <c r="AF648" s="7"/>
      <c r="AG648" s="7"/>
      <c r="AH648" s="7"/>
      <c r="AI648" s="7"/>
    </row>
    <row r="649" spans="1:35" x14ac:dyDescent="0.2">
      <c r="A649" s="5">
        <v>2022</v>
      </c>
      <c r="B649" s="2" t="s">
        <v>699</v>
      </c>
      <c r="C649" s="2" t="s">
        <v>709</v>
      </c>
      <c r="D649" s="2" t="s">
        <v>653</v>
      </c>
      <c r="F649" s="2">
        <v>12287621</v>
      </c>
      <c r="H649" s="2">
        <v>116800</v>
      </c>
      <c r="S649" s="2"/>
      <c r="T649" s="2"/>
      <c r="U649" s="2"/>
      <c r="V649" s="2"/>
      <c r="AB649" s="7"/>
      <c r="AC649" s="7"/>
      <c r="AD649" s="7"/>
      <c r="AE649" s="7"/>
      <c r="AF649" s="7"/>
      <c r="AG649" s="7"/>
      <c r="AH649" s="7"/>
      <c r="AI649" s="7"/>
    </row>
    <row r="650" spans="1:35" x14ac:dyDescent="0.2">
      <c r="A650" s="5">
        <v>2022</v>
      </c>
      <c r="B650" s="2" t="s">
        <v>699</v>
      </c>
      <c r="C650" s="2" t="s">
        <v>710</v>
      </c>
      <c r="D650" s="2" t="s">
        <v>653</v>
      </c>
      <c r="F650" s="2">
        <v>10280693</v>
      </c>
      <c r="H650" s="2">
        <v>216200</v>
      </c>
      <c r="S650" s="2"/>
      <c r="T650" s="2"/>
      <c r="U650" s="2"/>
      <c r="V650" s="2"/>
      <c r="AB650" s="7"/>
      <c r="AC650" s="7"/>
      <c r="AD650" s="7"/>
      <c r="AE650" s="7"/>
      <c r="AF650" s="7"/>
      <c r="AG650" s="7"/>
      <c r="AH650" s="7"/>
      <c r="AI650" s="7"/>
    </row>
    <row r="651" spans="1:35" x14ac:dyDescent="0.2">
      <c r="A651" s="5">
        <v>2022</v>
      </c>
      <c r="B651" s="2" t="s">
        <v>699</v>
      </c>
      <c r="C651" s="2" t="s">
        <v>711</v>
      </c>
      <c r="D651" s="2" t="s">
        <v>653</v>
      </c>
      <c r="F651" s="2">
        <v>12382943</v>
      </c>
      <c r="H651" s="2">
        <v>227200</v>
      </c>
      <c r="S651" s="2"/>
      <c r="T651" s="2"/>
      <c r="U651" s="2"/>
      <c r="V651" s="2"/>
      <c r="AB651" s="7"/>
      <c r="AC651" s="7"/>
      <c r="AD651" s="7"/>
      <c r="AE651" s="7"/>
      <c r="AF651" s="7"/>
      <c r="AG651" s="7"/>
      <c r="AH651" s="7"/>
      <c r="AI651" s="7"/>
    </row>
    <row r="652" spans="1:35" x14ac:dyDescent="0.2">
      <c r="A652" s="5">
        <v>2022</v>
      </c>
      <c r="B652" s="2" t="s">
        <v>699</v>
      </c>
      <c r="C652" s="2" t="s">
        <v>712</v>
      </c>
      <c r="D652" s="2" t="s">
        <v>653</v>
      </c>
      <c r="F652" s="2">
        <v>9064084</v>
      </c>
      <c r="H652" s="2">
        <v>170400</v>
      </c>
      <c r="S652" s="2"/>
      <c r="T652" s="2"/>
      <c r="U652" s="2"/>
      <c r="V652" s="2"/>
      <c r="AB652" s="7"/>
      <c r="AC652" s="7"/>
      <c r="AD652" s="7"/>
      <c r="AE652" s="7"/>
      <c r="AF652" s="7"/>
      <c r="AG652" s="7"/>
      <c r="AH652" s="7"/>
      <c r="AI652" s="7"/>
    </row>
    <row r="653" spans="1:35" x14ac:dyDescent="0.2">
      <c r="A653" s="5">
        <v>2022</v>
      </c>
      <c r="B653" s="2" t="s">
        <v>699</v>
      </c>
      <c r="C653" s="2" t="s">
        <v>499</v>
      </c>
      <c r="D653" s="2" t="s">
        <v>653</v>
      </c>
      <c r="F653" s="2">
        <v>3907387</v>
      </c>
      <c r="H653" s="2">
        <v>282600</v>
      </c>
      <c r="S653" s="2"/>
      <c r="T653" s="2"/>
      <c r="U653" s="2"/>
      <c r="V653" s="2"/>
      <c r="AB653" s="7"/>
      <c r="AC653" s="7"/>
      <c r="AD653" s="7"/>
      <c r="AE653" s="7"/>
      <c r="AF653" s="7"/>
      <c r="AG653" s="7"/>
      <c r="AH653" s="7"/>
      <c r="AI653" s="7"/>
    </row>
    <row r="654" spans="1:35" x14ac:dyDescent="0.2">
      <c r="A654" s="5">
        <v>2022</v>
      </c>
      <c r="B654" s="2" t="s">
        <v>699</v>
      </c>
      <c r="C654" s="2" t="s">
        <v>713</v>
      </c>
      <c r="D654" s="2" t="s">
        <v>653</v>
      </c>
      <c r="F654" s="2">
        <v>12114123</v>
      </c>
      <c r="H654" s="2">
        <v>131000</v>
      </c>
      <c r="S654" s="2"/>
      <c r="T654" s="2"/>
      <c r="U654" s="2"/>
      <c r="V654" s="2"/>
      <c r="AB654" s="7"/>
      <c r="AC654" s="7"/>
      <c r="AD654" s="7"/>
      <c r="AE654" s="7"/>
      <c r="AF654" s="7"/>
      <c r="AG654" s="7"/>
      <c r="AH654" s="7"/>
      <c r="AI654" s="7"/>
    </row>
    <row r="655" spans="1:35" x14ac:dyDescent="0.2">
      <c r="A655" s="5">
        <v>2022</v>
      </c>
      <c r="B655" s="2" t="s">
        <v>698</v>
      </c>
      <c r="C655" s="2" t="s">
        <v>714</v>
      </c>
      <c r="D655" s="2" t="s">
        <v>653</v>
      </c>
      <c r="F655" s="2">
        <v>14916536</v>
      </c>
      <c r="H655" s="2">
        <v>625200</v>
      </c>
      <c r="S655" s="2"/>
      <c r="T655" s="2"/>
      <c r="U655" s="2"/>
      <c r="V655" s="2"/>
      <c r="AB655" s="7"/>
      <c r="AC655" s="7"/>
      <c r="AD655" s="7"/>
      <c r="AE655" s="7"/>
      <c r="AF655" s="7"/>
      <c r="AG655" s="7"/>
      <c r="AH655" s="7"/>
      <c r="AI655" s="7"/>
    </row>
    <row r="656" spans="1:35" x14ac:dyDescent="0.2">
      <c r="A656" s="5">
        <v>2022</v>
      </c>
      <c r="B656" s="2" t="s">
        <v>698</v>
      </c>
      <c r="C656" s="2" t="s">
        <v>715</v>
      </c>
      <c r="D656" s="2" t="s">
        <v>653</v>
      </c>
      <c r="H656" s="2">
        <v>359700</v>
      </c>
      <c r="S656" s="2"/>
      <c r="T656" s="2"/>
      <c r="U656" s="2"/>
      <c r="V656" s="2"/>
      <c r="AB656" s="7"/>
      <c r="AC656" s="7"/>
      <c r="AD656" s="7"/>
      <c r="AE656" s="7"/>
      <c r="AF656" s="7"/>
      <c r="AG656" s="7"/>
      <c r="AH656" s="7"/>
      <c r="AI656" s="7"/>
    </row>
    <row r="657" spans="1:35" x14ac:dyDescent="0.2">
      <c r="A657" s="5">
        <v>2022</v>
      </c>
      <c r="B657" s="2" t="s">
        <v>699</v>
      </c>
      <c r="C657" s="2" t="s">
        <v>716</v>
      </c>
      <c r="D657" s="2" t="s">
        <v>653</v>
      </c>
      <c r="F657" s="2">
        <v>24821393</v>
      </c>
      <c r="H657" s="2">
        <v>768100</v>
      </c>
      <c r="S657" s="2"/>
      <c r="T657" s="2"/>
      <c r="U657" s="2"/>
      <c r="V657" s="2"/>
      <c r="AB657" s="7"/>
      <c r="AC657" s="7"/>
      <c r="AD657" s="7"/>
      <c r="AE657" s="7"/>
      <c r="AF657" s="7"/>
      <c r="AG657" s="7"/>
      <c r="AH657" s="7"/>
      <c r="AI657" s="7"/>
    </row>
    <row r="658" spans="1:35" x14ac:dyDescent="0.2">
      <c r="A658" s="5">
        <v>2022</v>
      </c>
      <c r="B658" s="2" t="s">
        <v>699</v>
      </c>
      <c r="C658" s="2" t="s">
        <v>717</v>
      </c>
      <c r="D658" s="2" t="s">
        <v>653</v>
      </c>
      <c r="F658" s="2">
        <v>28296822</v>
      </c>
      <c r="H658" s="2">
        <v>195500</v>
      </c>
      <c r="S658" s="2"/>
      <c r="T658" s="2"/>
      <c r="U658" s="2"/>
      <c r="V658" s="2"/>
      <c r="AB658" s="7"/>
      <c r="AC658" s="7"/>
      <c r="AD658" s="7"/>
      <c r="AE658" s="7"/>
      <c r="AF658" s="7"/>
      <c r="AG658" s="7"/>
      <c r="AH658" s="7"/>
      <c r="AI658" s="7"/>
    </row>
    <row r="659" spans="1:35" x14ac:dyDescent="0.2">
      <c r="A659" s="5">
        <v>2022</v>
      </c>
      <c r="B659" s="2" t="s">
        <v>698</v>
      </c>
      <c r="C659" s="2" t="s">
        <v>718</v>
      </c>
      <c r="D659" s="2" t="s">
        <v>653</v>
      </c>
      <c r="H659" s="2">
        <v>753900</v>
      </c>
      <c r="S659" s="2"/>
      <c r="T659" s="2"/>
      <c r="U659" s="2"/>
      <c r="V659" s="2"/>
      <c r="AB659" s="7"/>
      <c r="AC659" s="7"/>
      <c r="AD659" s="7"/>
      <c r="AE659" s="7"/>
      <c r="AF659" s="7"/>
      <c r="AG659" s="7"/>
      <c r="AH659" s="7"/>
      <c r="AI659" s="7"/>
    </row>
    <row r="660" spans="1:35" x14ac:dyDescent="0.2">
      <c r="A660" s="5">
        <v>2022</v>
      </c>
      <c r="B660" s="2" t="s">
        <v>699</v>
      </c>
      <c r="C660" s="2" t="s">
        <v>719</v>
      </c>
      <c r="D660" s="2" t="s">
        <v>653</v>
      </c>
      <c r="F660" s="2">
        <v>3040339</v>
      </c>
      <c r="H660" s="2">
        <v>282600</v>
      </c>
      <c r="S660" s="2"/>
      <c r="T660" s="2"/>
      <c r="U660" s="2"/>
      <c r="V660" s="2"/>
      <c r="AB660" s="7"/>
      <c r="AC660" s="7"/>
      <c r="AD660" s="7"/>
      <c r="AE660" s="7"/>
      <c r="AF660" s="7"/>
      <c r="AG660" s="7"/>
      <c r="AH660" s="7"/>
      <c r="AI660" s="7"/>
    </row>
    <row r="661" spans="1:35" x14ac:dyDescent="0.2">
      <c r="A661" s="5">
        <v>2022</v>
      </c>
      <c r="B661" s="2" t="s">
        <v>699</v>
      </c>
      <c r="C661" s="2" t="s">
        <v>720</v>
      </c>
      <c r="D661" s="2" t="s">
        <v>653</v>
      </c>
      <c r="F661" s="2">
        <v>9525923</v>
      </c>
      <c r="H661" s="2">
        <v>85200</v>
      </c>
      <c r="S661" s="2"/>
      <c r="T661" s="2"/>
      <c r="U661" s="2"/>
      <c r="V661" s="2"/>
      <c r="AB661" s="7"/>
      <c r="AC661" s="7"/>
      <c r="AD661" s="7"/>
      <c r="AE661" s="7"/>
      <c r="AF661" s="7"/>
      <c r="AG661" s="7"/>
      <c r="AH661" s="7"/>
      <c r="AI661" s="7"/>
    </row>
    <row r="662" spans="1:35" x14ac:dyDescent="0.2">
      <c r="A662" s="5">
        <v>2022</v>
      </c>
      <c r="B662" s="2" t="s">
        <v>698</v>
      </c>
      <c r="C662" s="2" t="s">
        <v>700</v>
      </c>
      <c r="D662" s="2" t="s">
        <v>654</v>
      </c>
      <c r="H662" s="2">
        <v>789454</v>
      </c>
      <c r="S662" s="2"/>
      <c r="T662" s="2"/>
      <c r="U662" s="2"/>
      <c r="V662" s="2"/>
      <c r="AB662" s="7"/>
      <c r="AC662" s="7"/>
      <c r="AD662" s="7"/>
      <c r="AE662" s="7"/>
      <c r="AF662" s="7"/>
      <c r="AG662" s="7"/>
      <c r="AH662" s="7"/>
      <c r="AI662" s="7"/>
    </row>
    <row r="663" spans="1:35" x14ac:dyDescent="0.2">
      <c r="A663" s="5">
        <v>2022</v>
      </c>
      <c r="B663" s="2" t="s">
        <v>699</v>
      </c>
      <c r="C663" s="2" t="s">
        <v>701</v>
      </c>
      <c r="D663" s="2" t="s">
        <v>654</v>
      </c>
      <c r="H663" s="2">
        <v>773895</v>
      </c>
      <c r="S663" s="2"/>
      <c r="T663" s="2"/>
      <c r="U663" s="2"/>
      <c r="V663" s="2"/>
      <c r="AB663" s="7"/>
      <c r="AC663" s="7"/>
      <c r="AD663" s="7"/>
      <c r="AE663" s="7"/>
      <c r="AF663" s="7"/>
      <c r="AG663" s="7"/>
      <c r="AH663" s="7"/>
      <c r="AI663" s="7"/>
    </row>
    <row r="664" spans="1:35" x14ac:dyDescent="0.2">
      <c r="A664" s="5">
        <v>2022</v>
      </c>
      <c r="B664" s="2" t="s">
        <v>698</v>
      </c>
      <c r="C664" s="2" t="s">
        <v>702</v>
      </c>
      <c r="D664" s="2" t="s">
        <v>654</v>
      </c>
      <c r="H664" s="2">
        <v>807073</v>
      </c>
      <c r="S664" s="2"/>
      <c r="T664" s="2"/>
      <c r="U664" s="2"/>
      <c r="V664" s="2"/>
      <c r="AB664" s="7"/>
      <c r="AC664" s="7"/>
      <c r="AD664" s="7"/>
      <c r="AE664" s="7"/>
      <c r="AF664" s="7"/>
      <c r="AG664" s="7"/>
      <c r="AH664" s="7"/>
      <c r="AI664" s="7"/>
    </row>
    <row r="665" spans="1:35" x14ac:dyDescent="0.2">
      <c r="A665" s="5">
        <v>2022</v>
      </c>
      <c r="B665" s="2" t="s">
        <v>698</v>
      </c>
      <c r="C665" s="2" t="s">
        <v>703</v>
      </c>
      <c r="D665" s="2" t="s">
        <v>654</v>
      </c>
      <c r="H665" s="2">
        <v>773895</v>
      </c>
      <c r="S665" s="2"/>
      <c r="T665" s="2"/>
      <c r="U665" s="2"/>
      <c r="V665" s="2"/>
      <c r="AB665" s="7"/>
      <c r="AC665" s="7"/>
      <c r="AD665" s="7"/>
      <c r="AE665" s="7"/>
      <c r="AF665" s="7"/>
      <c r="AG665" s="7"/>
      <c r="AH665" s="7"/>
      <c r="AI665" s="7"/>
    </row>
    <row r="666" spans="1:35" x14ac:dyDescent="0.2">
      <c r="A666" s="5">
        <v>2022</v>
      </c>
      <c r="B666" s="2" t="s">
        <v>699</v>
      </c>
      <c r="C666" s="2" t="s">
        <v>704</v>
      </c>
      <c r="D666" s="2" t="s">
        <v>654</v>
      </c>
      <c r="H666" s="2">
        <v>764416</v>
      </c>
      <c r="S666" s="2"/>
      <c r="T666" s="2"/>
      <c r="U666" s="2"/>
      <c r="V666" s="2"/>
      <c r="AB666" s="7"/>
      <c r="AC666" s="7"/>
      <c r="AD666" s="7"/>
      <c r="AE666" s="7"/>
      <c r="AF666" s="7"/>
      <c r="AG666" s="7"/>
      <c r="AH666" s="7"/>
      <c r="AI666" s="7"/>
    </row>
    <row r="667" spans="1:35" x14ac:dyDescent="0.2">
      <c r="A667" s="5">
        <v>2022</v>
      </c>
      <c r="B667" s="2" t="s">
        <v>698</v>
      </c>
      <c r="C667" s="2" t="s">
        <v>705</v>
      </c>
      <c r="D667" s="2" t="s">
        <v>654</v>
      </c>
      <c r="H667" s="2">
        <v>770495</v>
      </c>
      <c r="S667" s="2"/>
      <c r="T667" s="2"/>
      <c r="U667" s="2"/>
      <c r="V667" s="2"/>
      <c r="AB667" s="7"/>
      <c r="AC667" s="7"/>
      <c r="AD667" s="7"/>
      <c r="AE667" s="7"/>
      <c r="AF667" s="7"/>
      <c r="AG667" s="7"/>
      <c r="AH667" s="7"/>
      <c r="AI667" s="7"/>
    </row>
    <row r="668" spans="1:35" x14ac:dyDescent="0.2">
      <c r="A668" s="5">
        <v>2022</v>
      </c>
      <c r="B668" s="2" t="s">
        <v>698</v>
      </c>
      <c r="C668" s="2" t="s">
        <v>706</v>
      </c>
      <c r="D668" s="2" t="s">
        <v>654</v>
      </c>
      <c r="F668" s="2">
        <v>661744</v>
      </c>
      <c r="H668" s="2">
        <v>2155857</v>
      </c>
      <c r="S668" s="2"/>
      <c r="T668" s="2"/>
      <c r="U668" s="2"/>
      <c r="V668" s="2"/>
      <c r="AB668" s="7"/>
      <c r="AC668" s="7"/>
      <c r="AD668" s="7"/>
      <c r="AE668" s="7"/>
      <c r="AF668" s="7"/>
      <c r="AG668" s="7"/>
      <c r="AH668" s="7"/>
      <c r="AI668" s="7"/>
    </row>
    <row r="669" spans="1:35" x14ac:dyDescent="0.2">
      <c r="A669" s="5">
        <v>2022</v>
      </c>
      <c r="B669" s="2" t="s">
        <v>698</v>
      </c>
      <c r="C669" s="2" t="s">
        <v>707</v>
      </c>
      <c r="D669" s="2" t="s">
        <v>654</v>
      </c>
      <c r="H669" s="2">
        <v>789454</v>
      </c>
      <c r="S669" s="2"/>
      <c r="T669" s="2"/>
      <c r="U669" s="2"/>
      <c r="V669" s="2"/>
      <c r="AB669" s="7"/>
      <c r="AC669" s="7"/>
      <c r="AD669" s="7"/>
      <c r="AE669" s="7"/>
      <c r="AF669" s="7"/>
      <c r="AG669" s="7"/>
      <c r="AH669" s="7"/>
      <c r="AI669" s="7"/>
    </row>
    <row r="670" spans="1:35" x14ac:dyDescent="0.2">
      <c r="A670" s="5">
        <v>2022</v>
      </c>
      <c r="B670" s="2" t="s">
        <v>698</v>
      </c>
      <c r="C670" s="2" t="s">
        <v>708</v>
      </c>
      <c r="D670" s="2" t="s">
        <v>654</v>
      </c>
      <c r="H670" s="2">
        <v>918971</v>
      </c>
      <c r="S670" s="2"/>
      <c r="T670" s="2"/>
      <c r="U670" s="2"/>
      <c r="V670" s="2"/>
      <c r="AB670" s="7"/>
      <c r="AC670" s="7"/>
      <c r="AD670" s="7"/>
      <c r="AE670" s="7"/>
      <c r="AF670" s="7"/>
      <c r="AG670" s="7"/>
      <c r="AH670" s="7"/>
      <c r="AI670" s="7"/>
    </row>
    <row r="671" spans="1:35" x14ac:dyDescent="0.2">
      <c r="A671" s="5">
        <v>2022</v>
      </c>
      <c r="B671" s="2" t="s">
        <v>699</v>
      </c>
      <c r="C671" s="2" t="s">
        <v>709</v>
      </c>
      <c r="D671" s="2" t="s">
        <v>654</v>
      </c>
      <c r="H671" s="2">
        <v>599254</v>
      </c>
      <c r="S671" s="2"/>
      <c r="T671" s="2"/>
      <c r="U671" s="2"/>
      <c r="V671" s="2"/>
      <c r="AB671" s="7"/>
      <c r="AC671" s="7"/>
      <c r="AD671" s="7"/>
      <c r="AE671" s="7"/>
      <c r="AF671" s="7"/>
      <c r="AG671" s="7"/>
      <c r="AH671" s="7"/>
      <c r="AI671" s="7"/>
    </row>
    <row r="672" spans="1:35" x14ac:dyDescent="0.2">
      <c r="A672" s="5">
        <v>2022</v>
      </c>
      <c r="B672" s="2" t="s">
        <v>699</v>
      </c>
      <c r="C672" s="2" t="s">
        <v>710</v>
      </c>
      <c r="D672" s="2" t="s">
        <v>654</v>
      </c>
      <c r="H672" s="2">
        <v>426571</v>
      </c>
      <c r="S672" s="2"/>
      <c r="T672" s="2"/>
      <c r="U672" s="2"/>
      <c r="V672" s="2"/>
      <c r="AB672" s="7"/>
      <c r="AC672" s="7"/>
      <c r="AD672" s="7"/>
      <c r="AE672" s="7"/>
      <c r="AF672" s="7"/>
      <c r="AG672" s="7"/>
      <c r="AH672" s="7"/>
      <c r="AI672" s="7"/>
    </row>
    <row r="673" spans="1:35" x14ac:dyDescent="0.2">
      <c r="A673" s="5">
        <v>2022</v>
      </c>
      <c r="B673" s="2" t="s">
        <v>699</v>
      </c>
      <c r="C673" s="2" t="s">
        <v>711</v>
      </c>
      <c r="D673" s="2" t="s">
        <v>654</v>
      </c>
      <c r="H673" s="2">
        <v>784714</v>
      </c>
      <c r="S673" s="2"/>
      <c r="T673" s="2"/>
      <c r="U673" s="2"/>
      <c r="V673" s="2"/>
      <c r="AB673" s="7"/>
      <c r="AC673" s="7"/>
      <c r="AD673" s="7"/>
      <c r="AE673" s="7"/>
      <c r="AF673" s="7"/>
      <c r="AG673" s="7"/>
      <c r="AH673" s="7"/>
      <c r="AI673" s="7"/>
    </row>
    <row r="674" spans="1:35" x14ac:dyDescent="0.2">
      <c r="A674" s="5">
        <v>2022</v>
      </c>
      <c r="B674" s="2" t="s">
        <v>699</v>
      </c>
      <c r="C674" s="2" t="s">
        <v>712</v>
      </c>
      <c r="D674" s="2" t="s">
        <v>654</v>
      </c>
      <c r="H674" s="2">
        <v>803673</v>
      </c>
      <c r="S674" s="2"/>
      <c r="T674" s="2"/>
      <c r="U674" s="2"/>
      <c r="V674" s="2"/>
      <c r="AB674" s="7"/>
      <c r="AC674" s="7"/>
      <c r="AD674" s="7"/>
      <c r="AE674" s="7"/>
      <c r="AF674" s="7"/>
      <c r="AG674" s="7"/>
      <c r="AH674" s="7"/>
      <c r="AI674" s="7"/>
    </row>
    <row r="675" spans="1:35" x14ac:dyDescent="0.2">
      <c r="A675" s="5">
        <v>2022</v>
      </c>
      <c r="B675" s="2" t="s">
        <v>699</v>
      </c>
      <c r="C675" s="2" t="s">
        <v>499</v>
      </c>
      <c r="D675" s="2" t="s">
        <v>654</v>
      </c>
      <c r="H675" s="2">
        <v>904752</v>
      </c>
      <c r="S675" s="2"/>
      <c r="T675" s="2"/>
      <c r="U675" s="2"/>
      <c r="V675" s="2"/>
      <c r="AB675" s="7"/>
      <c r="AC675" s="7"/>
      <c r="AD675" s="7"/>
      <c r="AE675" s="7"/>
      <c r="AF675" s="7"/>
      <c r="AG675" s="7"/>
      <c r="AH675" s="7"/>
      <c r="AI675" s="7"/>
    </row>
    <row r="676" spans="1:35" x14ac:dyDescent="0.2">
      <c r="A676" s="5">
        <v>2022</v>
      </c>
      <c r="B676" s="2" t="s">
        <v>699</v>
      </c>
      <c r="C676" s="2" t="s">
        <v>713</v>
      </c>
      <c r="D676" s="2" t="s">
        <v>654</v>
      </c>
      <c r="H676" s="2">
        <v>585654</v>
      </c>
      <c r="S676" s="2"/>
      <c r="T676" s="2"/>
      <c r="U676" s="2"/>
      <c r="V676" s="2"/>
      <c r="AB676" s="7"/>
      <c r="AC676" s="7"/>
      <c r="AD676" s="7"/>
      <c r="AE676" s="7"/>
      <c r="AF676" s="7"/>
      <c r="AG676" s="7"/>
      <c r="AH676" s="7"/>
      <c r="AI676" s="7"/>
    </row>
    <row r="677" spans="1:35" x14ac:dyDescent="0.2">
      <c r="A677" s="5">
        <v>2022</v>
      </c>
      <c r="B677" s="2" t="s">
        <v>698</v>
      </c>
      <c r="C677" s="2" t="s">
        <v>714</v>
      </c>
      <c r="D677" s="2" t="s">
        <v>654</v>
      </c>
      <c r="F677" s="2">
        <v>16752920</v>
      </c>
      <c r="H677" s="2">
        <v>2269527</v>
      </c>
      <c r="S677" s="2"/>
      <c r="T677" s="2"/>
      <c r="U677" s="2"/>
      <c r="V677" s="2"/>
      <c r="AB677" s="7"/>
      <c r="AC677" s="7"/>
      <c r="AD677" s="7"/>
      <c r="AE677" s="7"/>
      <c r="AF677" s="7"/>
      <c r="AG677" s="7"/>
      <c r="AH677" s="7"/>
      <c r="AI677" s="7"/>
    </row>
    <row r="678" spans="1:35" x14ac:dyDescent="0.2">
      <c r="A678" s="5">
        <v>2022</v>
      </c>
      <c r="B678" s="2" t="s">
        <v>698</v>
      </c>
      <c r="C678" s="2" t="s">
        <v>715</v>
      </c>
      <c r="D678" s="2" t="s">
        <v>654</v>
      </c>
      <c r="H678" s="2">
        <v>789454</v>
      </c>
      <c r="S678" s="2"/>
      <c r="T678" s="2"/>
      <c r="U678" s="2"/>
      <c r="V678" s="2"/>
      <c r="AB678" s="7"/>
      <c r="AC678" s="7"/>
      <c r="AD678" s="7"/>
      <c r="AE678" s="7"/>
      <c r="AF678" s="7"/>
      <c r="AG678" s="7"/>
      <c r="AH678" s="7"/>
      <c r="AI678" s="7"/>
    </row>
    <row r="679" spans="1:35" x14ac:dyDescent="0.2">
      <c r="A679" s="5">
        <v>2022</v>
      </c>
      <c r="B679" s="2" t="s">
        <v>699</v>
      </c>
      <c r="C679" s="2" t="s">
        <v>716</v>
      </c>
      <c r="D679" s="2" t="s">
        <v>654</v>
      </c>
      <c r="H679" s="2">
        <v>800273</v>
      </c>
      <c r="S679" s="2"/>
      <c r="T679" s="2"/>
      <c r="U679" s="2"/>
      <c r="V679" s="2"/>
      <c r="AB679" s="7"/>
      <c r="AC679" s="7"/>
      <c r="AD679" s="7"/>
      <c r="AE679" s="7"/>
      <c r="AF679" s="7"/>
      <c r="AG679" s="7"/>
      <c r="AH679" s="7"/>
      <c r="AI679" s="7"/>
    </row>
    <row r="680" spans="1:35" x14ac:dyDescent="0.2">
      <c r="A680" s="5">
        <v>2022</v>
      </c>
      <c r="B680" s="2" t="s">
        <v>699</v>
      </c>
      <c r="C680" s="2" t="s">
        <v>717</v>
      </c>
      <c r="D680" s="2" t="s">
        <v>654</v>
      </c>
      <c r="H680" s="2">
        <v>388654</v>
      </c>
      <c r="S680" s="2"/>
      <c r="T680" s="2"/>
      <c r="U680" s="2"/>
      <c r="V680" s="2"/>
      <c r="AB680" s="7"/>
      <c r="AC680" s="7"/>
      <c r="AD680" s="7"/>
      <c r="AE680" s="7"/>
      <c r="AF680" s="7"/>
      <c r="AG680" s="7"/>
      <c r="AH680" s="7"/>
      <c r="AI680" s="7"/>
    </row>
    <row r="681" spans="1:35" x14ac:dyDescent="0.2">
      <c r="A681" s="5">
        <v>2022</v>
      </c>
      <c r="B681" s="2" t="s">
        <v>698</v>
      </c>
      <c r="C681" s="2" t="s">
        <v>718</v>
      </c>
      <c r="D681" s="2" t="s">
        <v>654</v>
      </c>
      <c r="F681" s="2">
        <v>4199502</v>
      </c>
      <c r="H681" s="2">
        <v>3157648</v>
      </c>
      <c r="S681" s="2"/>
      <c r="T681" s="2"/>
      <c r="U681" s="2"/>
      <c r="V681" s="2"/>
      <c r="AB681" s="7"/>
      <c r="AC681" s="7"/>
      <c r="AD681" s="7"/>
      <c r="AE681" s="7"/>
      <c r="AF681" s="7"/>
      <c r="AG681" s="7"/>
      <c r="AH681" s="7"/>
      <c r="AI681" s="7"/>
    </row>
    <row r="682" spans="1:35" x14ac:dyDescent="0.2">
      <c r="A682" s="5">
        <v>2022</v>
      </c>
      <c r="B682" s="2" t="s">
        <v>699</v>
      </c>
      <c r="C682" s="2" t="s">
        <v>719</v>
      </c>
      <c r="D682" s="2" t="s">
        <v>654</v>
      </c>
      <c r="H682" s="2">
        <v>388654</v>
      </c>
      <c r="S682" s="2"/>
      <c r="T682" s="2"/>
      <c r="U682" s="2"/>
      <c r="V682" s="2"/>
      <c r="AB682" s="7"/>
      <c r="AC682" s="7"/>
      <c r="AD682" s="7"/>
      <c r="AE682" s="7"/>
      <c r="AF682" s="7"/>
      <c r="AG682" s="7"/>
      <c r="AH682" s="7"/>
      <c r="AI682" s="7"/>
    </row>
    <row r="683" spans="1:35" x14ac:dyDescent="0.2">
      <c r="A683" s="5">
        <v>2022</v>
      </c>
      <c r="B683" s="2" t="s">
        <v>699</v>
      </c>
      <c r="C683" s="2" t="s">
        <v>720</v>
      </c>
      <c r="D683" s="2" t="s">
        <v>654</v>
      </c>
      <c r="H683" s="2">
        <v>388654</v>
      </c>
      <c r="S683" s="2"/>
      <c r="T683" s="2"/>
      <c r="U683" s="2"/>
      <c r="V683" s="2"/>
      <c r="AB683" s="7"/>
      <c r="AC683" s="7"/>
      <c r="AD683" s="7"/>
      <c r="AE683" s="7"/>
      <c r="AF683" s="7"/>
      <c r="AG683" s="7"/>
      <c r="AH683" s="7"/>
      <c r="AI683" s="7"/>
    </row>
    <row r="684" spans="1:35" x14ac:dyDescent="0.2">
      <c r="A684" s="5">
        <v>2022</v>
      </c>
      <c r="B684" s="2" t="s">
        <v>698</v>
      </c>
      <c r="C684" s="2" t="s">
        <v>700</v>
      </c>
      <c r="D684" s="2" t="s">
        <v>655</v>
      </c>
      <c r="S684" s="2"/>
      <c r="T684" s="2"/>
      <c r="U684" s="2"/>
      <c r="V684" s="2"/>
      <c r="AB684" s="7"/>
      <c r="AC684" s="7"/>
      <c r="AD684" s="7"/>
      <c r="AE684" s="7"/>
      <c r="AF684" s="7"/>
      <c r="AG684" s="7"/>
      <c r="AH684" s="7"/>
      <c r="AI684" s="7"/>
    </row>
    <row r="685" spans="1:35" x14ac:dyDescent="0.2">
      <c r="A685" s="5">
        <v>2022</v>
      </c>
      <c r="B685" s="2" t="s">
        <v>699</v>
      </c>
      <c r="C685" s="2" t="s">
        <v>701</v>
      </c>
      <c r="D685" s="2" t="s">
        <v>655</v>
      </c>
      <c r="F685" s="2">
        <v>5388000</v>
      </c>
      <c r="S685" s="2"/>
      <c r="T685" s="2"/>
      <c r="U685" s="2"/>
      <c r="V685" s="2"/>
      <c r="AB685" s="7"/>
      <c r="AC685" s="7"/>
      <c r="AD685" s="7"/>
      <c r="AE685" s="7"/>
      <c r="AF685" s="7"/>
      <c r="AG685" s="7"/>
      <c r="AH685" s="7"/>
      <c r="AI685" s="7"/>
    </row>
    <row r="686" spans="1:35" x14ac:dyDescent="0.2">
      <c r="A686" s="5">
        <v>2022</v>
      </c>
      <c r="B686" s="2" t="s">
        <v>698</v>
      </c>
      <c r="C686" s="2" t="s">
        <v>702</v>
      </c>
      <c r="D686" s="2" t="s">
        <v>655</v>
      </c>
      <c r="S686" s="2"/>
      <c r="T686" s="2"/>
      <c r="U686" s="2"/>
      <c r="V686" s="2"/>
      <c r="AB686" s="7"/>
      <c r="AC686" s="7"/>
      <c r="AD686" s="7"/>
      <c r="AE686" s="7"/>
      <c r="AF686" s="7"/>
      <c r="AG686" s="7"/>
      <c r="AH686" s="7"/>
      <c r="AI686" s="7"/>
    </row>
    <row r="687" spans="1:35" x14ac:dyDescent="0.2">
      <c r="A687" s="5">
        <v>2022</v>
      </c>
      <c r="B687" s="2" t="s">
        <v>698</v>
      </c>
      <c r="C687" s="2" t="s">
        <v>703</v>
      </c>
      <c r="D687" s="2" t="s">
        <v>655</v>
      </c>
      <c r="F687" s="2">
        <v>6405000</v>
      </c>
      <c r="S687" s="2"/>
      <c r="T687" s="2"/>
      <c r="U687" s="2"/>
      <c r="V687" s="2"/>
      <c r="AB687" s="7"/>
      <c r="AC687" s="7"/>
      <c r="AD687" s="7"/>
      <c r="AE687" s="7"/>
      <c r="AF687" s="7"/>
      <c r="AG687" s="7"/>
      <c r="AH687" s="7"/>
      <c r="AI687" s="7"/>
    </row>
    <row r="688" spans="1:35" x14ac:dyDescent="0.2">
      <c r="A688" s="5">
        <v>2022</v>
      </c>
      <c r="B688" s="2" t="s">
        <v>699</v>
      </c>
      <c r="C688" s="2" t="s">
        <v>704</v>
      </c>
      <c r="D688" s="2" t="s">
        <v>655</v>
      </c>
      <c r="F688" s="2">
        <v>5976350</v>
      </c>
      <c r="S688" s="2"/>
      <c r="T688" s="2"/>
      <c r="U688" s="2"/>
      <c r="V688" s="2"/>
      <c r="AB688" s="7"/>
      <c r="AC688" s="7"/>
      <c r="AD688" s="7"/>
      <c r="AE688" s="7"/>
      <c r="AF688" s="7"/>
      <c r="AG688" s="7"/>
      <c r="AH688" s="7"/>
      <c r="AI688" s="7"/>
    </row>
    <row r="689" spans="1:35" x14ac:dyDescent="0.2">
      <c r="A689" s="5">
        <v>2022</v>
      </c>
      <c r="B689" s="2" t="s">
        <v>698</v>
      </c>
      <c r="C689" s="2" t="s">
        <v>705</v>
      </c>
      <c r="D689" s="2" t="s">
        <v>655</v>
      </c>
      <c r="S689" s="2"/>
      <c r="T689" s="2"/>
      <c r="U689" s="2"/>
      <c r="V689" s="2"/>
      <c r="AB689" s="7"/>
      <c r="AC689" s="7"/>
      <c r="AD689" s="7"/>
      <c r="AE689" s="7"/>
      <c r="AF689" s="7"/>
      <c r="AG689" s="7"/>
      <c r="AH689" s="7"/>
      <c r="AI689" s="7"/>
    </row>
    <row r="690" spans="1:35" x14ac:dyDescent="0.2">
      <c r="A690" s="5">
        <v>2022</v>
      </c>
      <c r="B690" s="2" t="s">
        <v>698</v>
      </c>
      <c r="C690" s="2" t="s">
        <v>706</v>
      </c>
      <c r="D690" s="2" t="s">
        <v>655</v>
      </c>
      <c r="S690" s="2"/>
      <c r="T690" s="2"/>
      <c r="U690" s="2"/>
      <c r="V690" s="2"/>
      <c r="AB690" s="7"/>
      <c r="AC690" s="7"/>
      <c r="AD690" s="7"/>
      <c r="AE690" s="7"/>
      <c r="AF690" s="7"/>
      <c r="AG690" s="7"/>
      <c r="AH690" s="7"/>
      <c r="AI690" s="7"/>
    </row>
    <row r="691" spans="1:35" x14ac:dyDescent="0.2">
      <c r="A691" s="5">
        <v>2022</v>
      </c>
      <c r="B691" s="2" t="s">
        <v>698</v>
      </c>
      <c r="C691" s="2" t="s">
        <v>707</v>
      </c>
      <c r="D691" s="2" t="s">
        <v>655</v>
      </c>
      <c r="S691" s="2"/>
      <c r="T691" s="2"/>
      <c r="U691" s="2"/>
      <c r="V691" s="2"/>
      <c r="AB691" s="7"/>
      <c r="AC691" s="7"/>
      <c r="AD691" s="7"/>
      <c r="AE691" s="7"/>
      <c r="AF691" s="7"/>
      <c r="AG691" s="7"/>
      <c r="AH691" s="7"/>
      <c r="AI691" s="7"/>
    </row>
    <row r="692" spans="1:35" x14ac:dyDescent="0.2">
      <c r="A692" s="5">
        <v>2022</v>
      </c>
      <c r="B692" s="2" t="s">
        <v>698</v>
      </c>
      <c r="C692" s="2" t="s">
        <v>708</v>
      </c>
      <c r="D692" s="2" t="s">
        <v>655</v>
      </c>
      <c r="S692" s="2"/>
      <c r="T692" s="2"/>
      <c r="U692" s="2"/>
      <c r="V692" s="2"/>
      <c r="AB692" s="7"/>
      <c r="AC692" s="7"/>
      <c r="AD692" s="7"/>
      <c r="AE692" s="7"/>
      <c r="AF692" s="7"/>
      <c r="AG692" s="7"/>
      <c r="AH692" s="7"/>
      <c r="AI692" s="7"/>
    </row>
    <row r="693" spans="1:35" x14ac:dyDescent="0.2">
      <c r="A693" s="5">
        <v>2022</v>
      </c>
      <c r="B693" s="2" t="s">
        <v>699</v>
      </c>
      <c r="C693" s="2" t="s">
        <v>709</v>
      </c>
      <c r="D693" s="2" t="s">
        <v>655</v>
      </c>
      <c r="F693" s="2">
        <v>2875000</v>
      </c>
      <c r="S693" s="2"/>
      <c r="T693" s="2"/>
      <c r="U693" s="2"/>
      <c r="V693" s="2"/>
      <c r="AB693" s="7"/>
      <c r="AC693" s="7"/>
      <c r="AD693" s="7"/>
      <c r="AE693" s="7"/>
      <c r="AF693" s="7"/>
      <c r="AG693" s="7"/>
      <c r="AH693" s="7"/>
      <c r="AI693" s="7"/>
    </row>
    <row r="694" spans="1:35" x14ac:dyDescent="0.2">
      <c r="A694" s="5">
        <v>2022</v>
      </c>
      <c r="B694" s="2" t="s">
        <v>699</v>
      </c>
      <c r="C694" s="2" t="s">
        <v>710</v>
      </c>
      <c r="D694" s="2" t="s">
        <v>655</v>
      </c>
      <c r="F694" s="2">
        <v>5938800</v>
      </c>
      <c r="S694" s="2"/>
      <c r="T694" s="2"/>
      <c r="U694" s="2"/>
      <c r="V694" s="2"/>
      <c r="AB694" s="7"/>
      <c r="AC694" s="7"/>
      <c r="AD694" s="7"/>
      <c r="AE694" s="7"/>
      <c r="AF694" s="7"/>
      <c r="AG694" s="7"/>
      <c r="AH694" s="7"/>
      <c r="AI694" s="7"/>
    </row>
    <row r="695" spans="1:35" x14ac:dyDescent="0.2">
      <c r="A695" s="5">
        <v>2022</v>
      </c>
      <c r="B695" s="2" t="s">
        <v>699</v>
      </c>
      <c r="C695" s="2" t="s">
        <v>711</v>
      </c>
      <c r="D695" s="2" t="s">
        <v>655</v>
      </c>
      <c r="S695" s="2"/>
      <c r="T695" s="2"/>
      <c r="U695" s="2"/>
      <c r="V695" s="2"/>
      <c r="AB695" s="7"/>
      <c r="AC695" s="7"/>
      <c r="AD695" s="7"/>
      <c r="AE695" s="7"/>
      <c r="AF695" s="7"/>
      <c r="AG695" s="7"/>
      <c r="AH695" s="7"/>
      <c r="AI695" s="7"/>
    </row>
    <row r="696" spans="1:35" x14ac:dyDescent="0.2">
      <c r="A696" s="5">
        <v>2022</v>
      </c>
      <c r="B696" s="2" t="s">
        <v>699</v>
      </c>
      <c r="C696" s="2" t="s">
        <v>712</v>
      </c>
      <c r="D696" s="2" t="s">
        <v>655</v>
      </c>
      <c r="S696" s="2"/>
      <c r="T696" s="2"/>
      <c r="U696" s="2"/>
      <c r="V696" s="2"/>
      <c r="AB696" s="7"/>
      <c r="AC696" s="7"/>
      <c r="AD696" s="7"/>
      <c r="AE696" s="7"/>
      <c r="AF696" s="7"/>
      <c r="AG696" s="7"/>
      <c r="AH696" s="7"/>
      <c r="AI696" s="7"/>
    </row>
    <row r="697" spans="1:35" x14ac:dyDescent="0.2">
      <c r="A697" s="5">
        <v>2022</v>
      </c>
      <c r="B697" s="2" t="s">
        <v>699</v>
      </c>
      <c r="C697" s="2" t="s">
        <v>499</v>
      </c>
      <c r="D697" s="2" t="s">
        <v>655</v>
      </c>
      <c r="F697" s="2">
        <v>5385500</v>
      </c>
      <c r="S697" s="2"/>
      <c r="T697" s="2"/>
      <c r="U697" s="2"/>
      <c r="V697" s="2"/>
      <c r="AB697" s="7"/>
      <c r="AC697" s="7"/>
      <c r="AD697" s="7"/>
      <c r="AE697" s="7"/>
      <c r="AF697" s="7"/>
      <c r="AG697" s="7"/>
      <c r="AH697" s="7"/>
      <c r="AI697" s="7"/>
    </row>
    <row r="698" spans="1:35" x14ac:dyDescent="0.2">
      <c r="A698" s="5">
        <v>2022</v>
      </c>
      <c r="B698" s="2" t="s">
        <v>699</v>
      </c>
      <c r="C698" s="2" t="s">
        <v>713</v>
      </c>
      <c r="D698" s="2" t="s">
        <v>655</v>
      </c>
      <c r="F698" s="2">
        <v>2772000</v>
      </c>
      <c r="S698" s="2"/>
      <c r="T698" s="2"/>
      <c r="U698" s="2"/>
      <c r="V698" s="2"/>
      <c r="AB698" s="7"/>
      <c r="AC698" s="7"/>
      <c r="AD698" s="7"/>
      <c r="AE698" s="7"/>
      <c r="AF698" s="7"/>
      <c r="AG698" s="7"/>
      <c r="AH698" s="7"/>
      <c r="AI698" s="7"/>
    </row>
    <row r="699" spans="1:35" x14ac:dyDescent="0.2">
      <c r="A699" s="5">
        <v>2022</v>
      </c>
      <c r="B699" s="2" t="s">
        <v>698</v>
      </c>
      <c r="C699" s="2" t="s">
        <v>714</v>
      </c>
      <c r="D699" s="2" t="s">
        <v>655</v>
      </c>
      <c r="S699" s="2"/>
      <c r="T699" s="2"/>
      <c r="U699" s="2"/>
      <c r="V699" s="2"/>
      <c r="AB699" s="7"/>
      <c r="AC699" s="7"/>
      <c r="AD699" s="7"/>
      <c r="AE699" s="7"/>
      <c r="AF699" s="7"/>
      <c r="AG699" s="7"/>
      <c r="AH699" s="7"/>
      <c r="AI699" s="7"/>
    </row>
    <row r="700" spans="1:35" x14ac:dyDescent="0.2">
      <c r="A700" s="5">
        <v>2022</v>
      </c>
      <c r="B700" s="2" t="s">
        <v>698</v>
      </c>
      <c r="C700" s="2" t="s">
        <v>715</v>
      </c>
      <c r="D700" s="2" t="s">
        <v>655</v>
      </c>
      <c r="S700" s="2"/>
      <c r="T700" s="2"/>
      <c r="U700" s="2"/>
      <c r="V700" s="2"/>
      <c r="AB700" s="7"/>
      <c r="AC700" s="7"/>
      <c r="AD700" s="7"/>
      <c r="AE700" s="7"/>
      <c r="AF700" s="7"/>
      <c r="AG700" s="7"/>
      <c r="AH700" s="7"/>
      <c r="AI700" s="7"/>
    </row>
    <row r="701" spans="1:35" x14ac:dyDescent="0.2">
      <c r="A701" s="5">
        <v>2022</v>
      </c>
      <c r="B701" s="2" t="s">
        <v>699</v>
      </c>
      <c r="C701" s="2" t="s">
        <v>716</v>
      </c>
      <c r="D701" s="2" t="s">
        <v>655</v>
      </c>
      <c r="S701" s="2"/>
      <c r="T701" s="2"/>
      <c r="U701" s="2"/>
      <c r="V701" s="2"/>
      <c r="AB701" s="7"/>
      <c r="AC701" s="7"/>
      <c r="AD701" s="7"/>
      <c r="AE701" s="7"/>
      <c r="AF701" s="7"/>
      <c r="AG701" s="7"/>
      <c r="AH701" s="7"/>
      <c r="AI701" s="7"/>
    </row>
    <row r="702" spans="1:35" x14ac:dyDescent="0.2">
      <c r="A702" s="5">
        <v>2022</v>
      </c>
      <c r="B702" s="2" t="s">
        <v>699</v>
      </c>
      <c r="C702" s="2" t="s">
        <v>717</v>
      </c>
      <c r="D702" s="2" t="s">
        <v>655</v>
      </c>
      <c r="F702" s="2">
        <v>3020000</v>
      </c>
      <c r="S702" s="2"/>
      <c r="T702" s="2"/>
      <c r="U702" s="2"/>
      <c r="V702" s="2"/>
      <c r="AB702" s="7"/>
      <c r="AC702" s="7"/>
      <c r="AD702" s="7"/>
      <c r="AE702" s="7"/>
      <c r="AF702" s="7"/>
      <c r="AG702" s="7"/>
      <c r="AH702" s="7"/>
      <c r="AI702" s="7"/>
    </row>
    <row r="703" spans="1:35" x14ac:dyDescent="0.2">
      <c r="A703" s="5">
        <v>2022</v>
      </c>
      <c r="B703" s="2" t="s">
        <v>698</v>
      </c>
      <c r="C703" s="2" t="s">
        <v>718</v>
      </c>
      <c r="D703" s="2" t="s">
        <v>655</v>
      </c>
      <c r="S703" s="2"/>
      <c r="T703" s="2"/>
      <c r="U703" s="2"/>
      <c r="V703" s="2"/>
      <c r="AB703" s="7"/>
      <c r="AC703" s="7"/>
      <c r="AD703" s="7"/>
      <c r="AE703" s="7"/>
      <c r="AF703" s="7"/>
      <c r="AG703" s="7"/>
      <c r="AH703" s="7"/>
      <c r="AI703" s="7"/>
    </row>
    <row r="704" spans="1:35" x14ac:dyDescent="0.2">
      <c r="A704" s="5">
        <v>2022</v>
      </c>
      <c r="B704" s="2" t="s">
        <v>699</v>
      </c>
      <c r="C704" s="2" t="s">
        <v>719</v>
      </c>
      <c r="D704" s="2" t="s">
        <v>655</v>
      </c>
      <c r="F704" s="2">
        <v>1132303</v>
      </c>
      <c r="S704" s="2"/>
      <c r="T704" s="2"/>
      <c r="U704" s="2"/>
      <c r="V704" s="2"/>
      <c r="AB704" s="7"/>
      <c r="AC704" s="7"/>
      <c r="AD704" s="7"/>
      <c r="AE704" s="7"/>
      <c r="AF704" s="7"/>
      <c r="AG704" s="7"/>
      <c r="AH704" s="7"/>
      <c r="AI704" s="7"/>
    </row>
    <row r="705" spans="1:35" x14ac:dyDescent="0.2">
      <c r="A705" s="5">
        <v>2022</v>
      </c>
      <c r="B705" s="2" t="s">
        <v>699</v>
      </c>
      <c r="C705" s="2" t="s">
        <v>720</v>
      </c>
      <c r="D705" s="2" t="s">
        <v>655</v>
      </c>
      <c r="S705" s="2"/>
      <c r="T705" s="2"/>
      <c r="U705" s="2"/>
      <c r="V705" s="2"/>
      <c r="AB705" s="7"/>
      <c r="AC705" s="7"/>
      <c r="AD705" s="7"/>
      <c r="AE705" s="7"/>
      <c r="AF705" s="7"/>
      <c r="AG705" s="7"/>
      <c r="AH705" s="7"/>
      <c r="AI705" s="7"/>
    </row>
    <row r="706" spans="1:35" x14ac:dyDescent="0.2">
      <c r="A706" s="5">
        <v>2022</v>
      </c>
      <c r="B706" s="2" t="s">
        <v>698</v>
      </c>
      <c r="C706" s="2" t="s">
        <v>700</v>
      </c>
      <c r="D706" s="2" t="s">
        <v>656</v>
      </c>
      <c r="S706" s="2"/>
      <c r="T706" s="2"/>
      <c r="U706" s="2"/>
      <c r="V706" s="2"/>
      <c r="AB706" s="7"/>
      <c r="AC706" s="7"/>
      <c r="AD706" s="7"/>
      <c r="AE706" s="7"/>
      <c r="AF706" s="7"/>
      <c r="AG706" s="7"/>
      <c r="AH706" s="7"/>
      <c r="AI706" s="7"/>
    </row>
    <row r="707" spans="1:35" x14ac:dyDescent="0.2">
      <c r="A707" s="5">
        <v>2022</v>
      </c>
      <c r="B707" s="2" t="s">
        <v>699</v>
      </c>
      <c r="C707" s="2" t="s">
        <v>701</v>
      </c>
      <c r="D707" s="2" t="s">
        <v>656</v>
      </c>
      <c r="S707" s="2"/>
      <c r="T707" s="2"/>
      <c r="U707" s="2"/>
      <c r="V707" s="2"/>
      <c r="AB707" s="7"/>
      <c r="AC707" s="7"/>
      <c r="AD707" s="7"/>
      <c r="AE707" s="7"/>
      <c r="AF707" s="7"/>
      <c r="AG707" s="7"/>
      <c r="AH707" s="7"/>
      <c r="AI707" s="7"/>
    </row>
    <row r="708" spans="1:35" x14ac:dyDescent="0.2">
      <c r="A708" s="5">
        <v>2022</v>
      </c>
      <c r="B708" s="2" t="s">
        <v>698</v>
      </c>
      <c r="C708" s="2" t="s">
        <v>702</v>
      </c>
      <c r="D708" s="2" t="s">
        <v>656</v>
      </c>
      <c r="H708" s="2">
        <v>974332</v>
      </c>
      <c r="S708" s="2"/>
      <c r="T708" s="2"/>
      <c r="U708" s="2"/>
      <c r="V708" s="2"/>
      <c r="AB708" s="7"/>
      <c r="AC708" s="7"/>
      <c r="AD708" s="7"/>
      <c r="AE708" s="7"/>
      <c r="AF708" s="7"/>
      <c r="AG708" s="7"/>
      <c r="AH708" s="7"/>
      <c r="AI708" s="7"/>
    </row>
    <row r="709" spans="1:35" x14ac:dyDescent="0.2">
      <c r="A709" s="5">
        <v>2022</v>
      </c>
      <c r="B709" s="2" t="s">
        <v>698</v>
      </c>
      <c r="C709" s="2" t="s">
        <v>703</v>
      </c>
      <c r="D709" s="2" t="s">
        <v>656</v>
      </c>
      <c r="H709" s="2">
        <v>670360</v>
      </c>
      <c r="S709" s="2"/>
      <c r="T709" s="2"/>
      <c r="U709" s="2"/>
      <c r="V709" s="2"/>
      <c r="AB709" s="7"/>
      <c r="AC709" s="7"/>
      <c r="AD709" s="7"/>
      <c r="AE709" s="7"/>
      <c r="AF709" s="7"/>
      <c r="AG709" s="7"/>
      <c r="AH709" s="7"/>
      <c r="AI709" s="7"/>
    </row>
    <row r="710" spans="1:35" x14ac:dyDescent="0.2">
      <c r="A710" s="5">
        <v>2022</v>
      </c>
      <c r="B710" s="2" t="s">
        <v>699</v>
      </c>
      <c r="C710" s="2" t="s">
        <v>704</v>
      </c>
      <c r="D710" s="2" t="s">
        <v>656</v>
      </c>
      <c r="S710" s="2"/>
      <c r="T710" s="2"/>
      <c r="U710" s="2"/>
      <c r="V710" s="2"/>
      <c r="AB710" s="7"/>
      <c r="AC710" s="7"/>
      <c r="AD710" s="7"/>
      <c r="AE710" s="7"/>
      <c r="AF710" s="7"/>
      <c r="AG710" s="7"/>
      <c r="AH710" s="7"/>
      <c r="AI710" s="7"/>
    </row>
    <row r="711" spans="1:35" x14ac:dyDescent="0.2">
      <c r="A711" s="5">
        <v>2022</v>
      </c>
      <c r="B711" s="2" t="s">
        <v>698</v>
      </c>
      <c r="C711" s="2" t="s">
        <v>705</v>
      </c>
      <c r="D711" s="2" t="s">
        <v>656</v>
      </c>
      <c r="S711" s="2"/>
      <c r="T711" s="2"/>
      <c r="U711" s="2"/>
      <c r="V711" s="2"/>
      <c r="AB711" s="7"/>
      <c r="AC711" s="7"/>
      <c r="AD711" s="7"/>
      <c r="AE711" s="7"/>
      <c r="AF711" s="7"/>
      <c r="AG711" s="7"/>
      <c r="AH711" s="7"/>
      <c r="AI711" s="7"/>
    </row>
    <row r="712" spans="1:35" x14ac:dyDescent="0.2">
      <c r="A712" s="5">
        <v>2022</v>
      </c>
      <c r="B712" s="2" t="s">
        <v>698</v>
      </c>
      <c r="C712" s="2" t="s">
        <v>706</v>
      </c>
      <c r="D712" s="2" t="s">
        <v>656</v>
      </c>
      <c r="F712" s="2">
        <v>1494706</v>
      </c>
      <c r="H712" s="2">
        <v>937304</v>
      </c>
      <c r="S712" s="2"/>
      <c r="T712" s="2"/>
      <c r="U712" s="2"/>
      <c r="V712" s="2"/>
      <c r="AB712" s="7"/>
      <c r="AC712" s="7"/>
      <c r="AD712" s="7"/>
      <c r="AE712" s="7"/>
      <c r="AF712" s="7"/>
      <c r="AG712" s="7"/>
      <c r="AH712" s="7"/>
      <c r="AI712" s="7"/>
    </row>
    <row r="713" spans="1:35" x14ac:dyDescent="0.2">
      <c r="A713" s="5">
        <v>2022</v>
      </c>
      <c r="B713" s="2" t="s">
        <v>698</v>
      </c>
      <c r="C713" s="2" t="s">
        <v>707</v>
      </c>
      <c r="D713" s="2" t="s">
        <v>656</v>
      </c>
      <c r="H713" s="2">
        <v>803832</v>
      </c>
      <c r="S713" s="2"/>
      <c r="T713" s="2"/>
      <c r="U713" s="2"/>
      <c r="V713" s="2"/>
      <c r="AB713" s="7"/>
      <c r="AC713" s="7"/>
      <c r="AD713" s="7"/>
      <c r="AE713" s="7"/>
      <c r="AF713" s="7"/>
      <c r="AG713" s="7"/>
      <c r="AH713" s="7"/>
      <c r="AI713" s="7"/>
    </row>
    <row r="714" spans="1:35" x14ac:dyDescent="0.2">
      <c r="A714" s="5">
        <v>2022</v>
      </c>
      <c r="B714" s="2" t="s">
        <v>698</v>
      </c>
      <c r="C714" s="2" t="s">
        <v>708</v>
      </c>
      <c r="D714" s="2" t="s">
        <v>656</v>
      </c>
      <c r="H714" s="2">
        <v>974332</v>
      </c>
      <c r="S714" s="2"/>
      <c r="T714" s="2"/>
      <c r="U714" s="2"/>
      <c r="V714" s="2"/>
      <c r="AB714" s="7"/>
      <c r="AC714" s="7"/>
      <c r="AD714" s="7"/>
      <c r="AE714" s="7"/>
      <c r="AF714" s="7"/>
      <c r="AG714" s="7"/>
      <c r="AH714" s="7"/>
      <c r="AI714" s="7"/>
    </row>
    <row r="715" spans="1:35" x14ac:dyDescent="0.2">
      <c r="A715" s="5">
        <v>2022</v>
      </c>
      <c r="B715" s="2" t="s">
        <v>699</v>
      </c>
      <c r="C715" s="2" t="s">
        <v>709</v>
      </c>
      <c r="D715" s="2" t="s">
        <v>656</v>
      </c>
      <c r="S715" s="2"/>
      <c r="T715" s="2"/>
      <c r="U715" s="2"/>
      <c r="V715" s="2"/>
      <c r="AB715" s="7"/>
      <c r="AC715" s="7"/>
      <c r="AD715" s="7"/>
      <c r="AE715" s="7"/>
      <c r="AF715" s="7"/>
      <c r="AG715" s="7"/>
      <c r="AH715" s="7"/>
      <c r="AI715" s="7"/>
    </row>
    <row r="716" spans="1:35" x14ac:dyDescent="0.2">
      <c r="A716" s="5">
        <v>2022</v>
      </c>
      <c r="B716" s="2" t="s">
        <v>699</v>
      </c>
      <c r="C716" s="2" t="s">
        <v>710</v>
      </c>
      <c r="D716" s="2" t="s">
        <v>656</v>
      </c>
      <c r="S716" s="2"/>
      <c r="T716" s="2"/>
      <c r="U716" s="2"/>
      <c r="V716" s="2"/>
      <c r="AB716" s="7"/>
      <c r="AC716" s="7"/>
      <c r="AD716" s="7"/>
      <c r="AE716" s="7"/>
      <c r="AF716" s="7"/>
      <c r="AG716" s="7"/>
      <c r="AH716" s="7"/>
      <c r="AI716" s="7"/>
    </row>
    <row r="717" spans="1:35" x14ac:dyDescent="0.2">
      <c r="A717" s="5">
        <v>2022</v>
      </c>
      <c r="B717" s="2" t="s">
        <v>699</v>
      </c>
      <c r="C717" s="2" t="s">
        <v>711</v>
      </c>
      <c r="D717" s="2" t="s">
        <v>656</v>
      </c>
      <c r="S717" s="2"/>
      <c r="T717" s="2"/>
      <c r="U717" s="2"/>
      <c r="V717" s="2"/>
      <c r="AB717" s="7"/>
      <c r="AC717" s="7"/>
      <c r="AD717" s="7"/>
      <c r="AE717" s="7"/>
      <c r="AF717" s="7"/>
      <c r="AG717" s="7"/>
      <c r="AH717" s="7"/>
      <c r="AI717" s="7"/>
    </row>
    <row r="718" spans="1:35" x14ac:dyDescent="0.2">
      <c r="A718" s="5">
        <v>2022</v>
      </c>
      <c r="B718" s="2" t="s">
        <v>699</v>
      </c>
      <c r="C718" s="2" t="s">
        <v>712</v>
      </c>
      <c r="D718" s="2" t="s">
        <v>656</v>
      </c>
      <c r="S718" s="2"/>
      <c r="T718" s="2"/>
      <c r="U718" s="2"/>
      <c r="V718" s="2"/>
      <c r="AB718" s="7"/>
      <c r="AC718" s="7"/>
      <c r="AD718" s="7"/>
      <c r="AE718" s="7"/>
      <c r="AF718" s="7"/>
      <c r="AG718" s="7"/>
      <c r="AH718" s="7"/>
      <c r="AI718" s="7"/>
    </row>
    <row r="719" spans="1:35" x14ac:dyDescent="0.2">
      <c r="A719" s="5">
        <v>2022</v>
      </c>
      <c r="B719" s="2" t="s">
        <v>699</v>
      </c>
      <c r="C719" s="2" t="s">
        <v>499</v>
      </c>
      <c r="D719" s="2" t="s">
        <v>656</v>
      </c>
      <c r="S719" s="2"/>
      <c r="T719" s="2"/>
      <c r="U719" s="2"/>
      <c r="V719" s="2"/>
      <c r="AB719" s="7"/>
      <c r="AC719" s="7"/>
      <c r="AD719" s="7"/>
      <c r="AE719" s="7"/>
      <c r="AF719" s="7"/>
      <c r="AG719" s="7"/>
      <c r="AH719" s="7"/>
      <c r="AI719" s="7"/>
    </row>
    <row r="720" spans="1:35" x14ac:dyDescent="0.2">
      <c r="A720" s="5">
        <v>2022</v>
      </c>
      <c r="B720" s="2" t="s">
        <v>699</v>
      </c>
      <c r="C720" s="2" t="s">
        <v>713</v>
      </c>
      <c r="D720" s="2" t="s">
        <v>656</v>
      </c>
      <c r="S720" s="2"/>
      <c r="T720" s="2"/>
      <c r="U720" s="2"/>
      <c r="V720" s="2"/>
      <c r="AB720" s="7"/>
      <c r="AC720" s="7"/>
      <c r="AD720" s="7"/>
      <c r="AE720" s="7"/>
      <c r="AF720" s="7"/>
      <c r="AG720" s="7"/>
      <c r="AH720" s="7"/>
      <c r="AI720" s="7"/>
    </row>
    <row r="721" spans="1:35" x14ac:dyDescent="0.2">
      <c r="A721" s="5">
        <v>2022</v>
      </c>
      <c r="B721" s="2" t="s">
        <v>698</v>
      </c>
      <c r="C721" s="2" t="s">
        <v>714</v>
      </c>
      <c r="D721" s="2" t="s">
        <v>656</v>
      </c>
      <c r="H721" s="2">
        <v>1107804</v>
      </c>
      <c r="S721" s="2"/>
      <c r="T721" s="2"/>
      <c r="U721" s="2"/>
      <c r="V721" s="2"/>
      <c r="AB721" s="7"/>
      <c r="AC721" s="7"/>
      <c r="AD721" s="7"/>
      <c r="AE721" s="7"/>
      <c r="AF721" s="7"/>
      <c r="AG721" s="7"/>
      <c r="AH721" s="7"/>
      <c r="AI721" s="7"/>
    </row>
    <row r="722" spans="1:35" x14ac:dyDescent="0.2">
      <c r="A722" s="5">
        <v>2022</v>
      </c>
      <c r="B722" s="2" t="s">
        <v>698</v>
      </c>
      <c r="C722" s="2" t="s">
        <v>715</v>
      </c>
      <c r="D722" s="2" t="s">
        <v>656</v>
      </c>
      <c r="H722" s="2">
        <v>670360</v>
      </c>
      <c r="S722" s="2"/>
      <c r="T722" s="2"/>
      <c r="U722" s="2"/>
      <c r="V722" s="2"/>
      <c r="AB722" s="7"/>
      <c r="AC722" s="7"/>
      <c r="AD722" s="7"/>
      <c r="AE722" s="7"/>
      <c r="AF722" s="7"/>
      <c r="AG722" s="7"/>
      <c r="AH722" s="7"/>
      <c r="AI722" s="7"/>
    </row>
    <row r="723" spans="1:35" x14ac:dyDescent="0.2">
      <c r="A723" s="5">
        <v>2022</v>
      </c>
      <c r="B723" s="2" t="s">
        <v>699</v>
      </c>
      <c r="C723" s="2" t="s">
        <v>716</v>
      </c>
      <c r="D723" s="2" t="s">
        <v>656</v>
      </c>
      <c r="S723" s="2"/>
      <c r="T723" s="2"/>
      <c r="U723" s="2"/>
      <c r="V723" s="2"/>
      <c r="AB723" s="7"/>
      <c r="AC723" s="7"/>
      <c r="AD723" s="7"/>
      <c r="AE723" s="7"/>
      <c r="AF723" s="7"/>
      <c r="AG723" s="7"/>
      <c r="AH723" s="7"/>
      <c r="AI723" s="7"/>
    </row>
    <row r="724" spans="1:35" x14ac:dyDescent="0.2">
      <c r="A724" s="5">
        <v>2022</v>
      </c>
      <c r="B724" s="2" t="s">
        <v>699</v>
      </c>
      <c r="C724" s="2" t="s">
        <v>717</v>
      </c>
      <c r="D724" s="2" t="s">
        <v>656</v>
      </c>
      <c r="S724" s="2"/>
      <c r="T724" s="2"/>
      <c r="U724" s="2"/>
      <c r="V724" s="2"/>
      <c r="AB724" s="7"/>
      <c r="AC724" s="7"/>
      <c r="AD724" s="7"/>
      <c r="AE724" s="7"/>
      <c r="AF724" s="7"/>
      <c r="AG724" s="7"/>
      <c r="AH724" s="7"/>
      <c r="AI724" s="7"/>
    </row>
    <row r="725" spans="1:35" x14ac:dyDescent="0.2">
      <c r="A725" s="5">
        <v>2022</v>
      </c>
      <c r="B725" s="2" t="s">
        <v>698</v>
      </c>
      <c r="C725" s="2" t="s">
        <v>718</v>
      </c>
      <c r="D725" s="2" t="s">
        <v>656</v>
      </c>
      <c r="F725" s="2">
        <v>1045230</v>
      </c>
      <c r="H725" s="2">
        <v>1107804</v>
      </c>
      <c r="S725" s="2"/>
      <c r="T725" s="2"/>
      <c r="U725" s="2"/>
      <c r="V725" s="2"/>
      <c r="AB725" s="7"/>
      <c r="AC725" s="7"/>
      <c r="AD725" s="7"/>
      <c r="AE725" s="7"/>
      <c r="AF725" s="7"/>
      <c r="AG725" s="7"/>
      <c r="AH725" s="7"/>
      <c r="AI725" s="7"/>
    </row>
    <row r="726" spans="1:35" x14ac:dyDescent="0.2">
      <c r="A726" s="5">
        <v>2022</v>
      </c>
      <c r="B726" s="2" t="s">
        <v>699</v>
      </c>
      <c r="C726" s="2" t="s">
        <v>719</v>
      </c>
      <c r="D726" s="2" t="s">
        <v>656</v>
      </c>
      <c r="S726" s="2"/>
      <c r="T726" s="2"/>
      <c r="U726" s="2"/>
      <c r="V726" s="2"/>
      <c r="AB726" s="7"/>
      <c r="AC726" s="7"/>
      <c r="AD726" s="7"/>
      <c r="AE726" s="7"/>
      <c r="AF726" s="7"/>
      <c r="AG726" s="7"/>
      <c r="AH726" s="7"/>
      <c r="AI726" s="7"/>
    </row>
    <row r="727" spans="1:35" x14ac:dyDescent="0.2">
      <c r="A727" s="5">
        <v>2022</v>
      </c>
      <c r="B727" s="2" t="s">
        <v>699</v>
      </c>
      <c r="C727" s="2" t="s">
        <v>720</v>
      </c>
      <c r="D727" s="2" t="s">
        <v>656</v>
      </c>
      <c r="S727" s="2"/>
      <c r="T727" s="2"/>
      <c r="U727" s="2"/>
      <c r="V727" s="2"/>
      <c r="AB727" s="7"/>
      <c r="AC727" s="7"/>
      <c r="AD727" s="7"/>
      <c r="AE727" s="7"/>
      <c r="AF727" s="7"/>
      <c r="AG727" s="7"/>
      <c r="AH727" s="7"/>
      <c r="AI727" s="7"/>
    </row>
    <row r="728" spans="1:35" x14ac:dyDescent="0.2">
      <c r="A728" s="5">
        <v>2022</v>
      </c>
      <c r="B728" s="2" t="s">
        <v>698</v>
      </c>
      <c r="C728" s="2" t="s">
        <v>700</v>
      </c>
      <c r="D728" s="2" t="s">
        <v>657</v>
      </c>
      <c r="E728" s="2">
        <v>21624307</v>
      </c>
      <c r="S728" s="2"/>
      <c r="T728" s="2"/>
      <c r="U728" s="2"/>
      <c r="V728" s="2"/>
      <c r="AB728" s="7"/>
      <c r="AC728" s="7"/>
      <c r="AD728" s="7"/>
      <c r="AE728" s="7"/>
      <c r="AF728" s="7"/>
      <c r="AG728" s="7"/>
      <c r="AH728" s="7"/>
      <c r="AI728" s="7"/>
    </row>
    <row r="729" spans="1:35" x14ac:dyDescent="0.2">
      <c r="A729" s="5">
        <v>2022</v>
      </c>
      <c r="B729" s="2" t="s">
        <v>699</v>
      </c>
      <c r="C729" s="2" t="s">
        <v>701</v>
      </c>
      <c r="D729" s="2" t="s">
        <v>657</v>
      </c>
      <c r="E729" s="2">
        <v>13020787</v>
      </c>
      <c r="F729" s="2">
        <v>1300000</v>
      </c>
      <c r="S729" s="2"/>
      <c r="T729" s="2"/>
      <c r="U729" s="2"/>
      <c r="V729" s="2"/>
      <c r="AB729" s="7"/>
      <c r="AC729" s="7"/>
      <c r="AD729" s="7"/>
      <c r="AE729" s="7"/>
      <c r="AF729" s="7"/>
      <c r="AG729" s="7"/>
      <c r="AH729" s="7"/>
      <c r="AI729" s="7"/>
    </row>
    <row r="730" spans="1:35" x14ac:dyDescent="0.2">
      <c r="A730" s="5">
        <v>2022</v>
      </c>
      <c r="B730" s="2" t="s">
        <v>698</v>
      </c>
      <c r="C730" s="2" t="s">
        <v>702</v>
      </c>
      <c r="D730" s="2" t="s">
        <v>657</v>
      </c>
      <c r="E730" s="2">
        <v>13709376</v>
      </c>
      <c r="S730" s="2"/>
      <c r="T730" s="2"/>
      <c r="U730" s="2"/>
      <c r="V730" s="2"/>
      <c r="AB730" s="7"/>
      <c r="AC730" s="7"/>
      <c r="AD730" s="7"/>
      <c r="AE730" s="7"/>
      <c r="AF730" s="7"/>
      <c r="AG730" s="7"/>
      <c r="AH730" s="7"/>
      <c r="AI730" s="7"/>
    </row>
    <row r="731" spans="1:35" x14ac:dyDescent="0.2">
      <c r="A731" s="5">
        <v>2022</v>
      </c>
      <c r="B731" s="2" t="s">
        <v>698</v>
      </c>
      <c r="C731" s="2" t="s">
        <v>703</v>
      </c>
      <c r="D731" s="2" t="s">
        <v>657</v>
      </c>
      <c r="E731" s="2">
        <v>28622990</v>
      </c>
      <c r="S731" s="2"/>
      <c r="T731" s="2"/>
      <c r="U731" s="2"/>
      <c r="V731" s="2"/>
      <c r="AB731" s="7"/>
      <c r="AC731" s="7"/>
      <c r="AD731" s="7"/>
      <c r="AE731" s="7"/>
      <c r="AF731" s="7"/>
      <c r="AG731" s="7"/>
      <c r="AH731" s="7"/>
      <c r="AI731" s="7"/>
    </row>
    <row r="732" spans="1:35" x14ac:dyDescent="0.2">
      <c r="A732" s="5">
        <v>2022</v>
      </c>
      <c r="B732" s="2" t="s">
        <v>699</v>
      </c>
      <c r="C732" s="2" t="s">
        <v>704</v>
      </c>
      <c r="D732" s="2" t="s">
        <v>657</v>
      </c>
      <c r="E732" s="2">
        <v>23131594</v>
      </c>
      <c r="S732" s="2"/>
      <c r="T732" s="2"/>
      <c r="U732" s="2"/>
      <c r="V732" s="2"/>
      <c r="AB732" s="7"/>
      <c r="AC732" s="7"/>
      <c r="AD732" s="7"/>
      <c r="AE732" s="7"/>
      <c r="AF732" s="7"/>
      <c r="AG732" s="7"/>
      <c r="AH732" s="7"/>
      <c r="AI732" s="7"/>
    </row>
    <row r="733" spans="1:35" x14ac:dyDescent="0.2">
      <c r="A733" s="5">
        <v>2022</v>
      </c>
      <c r="B733" s="2" t="s">
        <v>698</v>
      </c>
      <c r="C733" s="2" t="s">
        <v>705</v>
      </c>
      <c r="D733" s="2" t="s">
        <v>657</v>
      </c>
      <c r="E733" s="2">
        <v>19196067</v>
      </c>
      <c r="S733" s="2"/>
      <c r="T733" s="2"/>
      <c r="U733" s="2"/>
      <c r="V733" s="2"/>
      <c r="AB733" s="7"/>
      <c r="AC733" s="7"/>
      <c r="AD733" s="7"/>
      <c r="AE733" s="7"/>
      <c r="AF733" s="7"/>
      <c r="AG733" s="7"/>
      <c r="AH733" s="7"/>
      <c r="AI733" s="7"/>
    </row>
    <row r="734" spans="1:35" x14ac:dyDescent="0.2">
      <c r="A734" s="5">
        <v>2022</v>
      </c>
      <c r="B734" s="2" t="s">
        <v>698</v>
      </c>
      <c r="C734" s="2" t="s">
        <v>706</v>
      </c>
      <c r="D734" s="2" t="s">
        <v>657</v>
      </c>
      <c r="E734" s="2">
        <v>17102567</v>
      </c>
      <c r="F734" s="2">
        <v>779100</v>
      </c>
      <c r="S734" s="2"/>
      <c r="T734" s="2"/>
      <c r="U734" s="2"/>
      <c r="V734" s="2"/>
      <c r="AB734" s="7"/>
      <c r="AC734" s="7"/>
      <c r="AD734" s="7"/>
      <c r="AE734" s="7"/>
      <c r="AF734" s="7"/>
      <c r="AG734" s="7"/>
      <c r="AH734" s="7"/>
      <c r="AI734" s="7"/>
    </row>
    <row r="735" spans="1:35" x14ac:dyDescent="0.2">
      <c r="A735" s="5">
        <v>2022</v>
      </c>
      <c r="B735" s="2" t="s">
        <v>698</v>
      </c>
      <c r="C735" s="2" t="s">
        <v>707</v>
      </c>
      <c r="D735" s="2" t="s">
        <v>657</v>
      </c>
      <c r="E735" s="2">
        <v>17392964</v>
      </c>
      <c r="S735" s="2"/>
      <c r="T735" s="2"/>
      <c r="U735" s="2"/>
      <c r="V735" s="2"/>
      <c r="AB735" s="7"/>
      <c r="AC735" s="7"/>
      <c r="AD735" s="7"/>
      <c r="AE735" s="7"/>
      <c r="AF735" s="7"/>
      <c r="AG735" s="7"/>
      <c r="AH735" s="7"/>
      <c r="AI735" s="7"/>
    </row>
    <row r="736" spans="1:35" x14ac:dyDescent="0.2">
      <c r="A736" s="5">
        <v>2022</v>
      </c>
      <c r="B736" s="2" t="s">
        <v>698</v>
      </c>
      <c r="C736" s="2" t="s">
        <v>708</v>
      </c>
      <c r="D736" s="2" t="s">
        <v>657</v>
      </c>
      <c r="E736" s="2">
        <v>15979226</v>
      </c>
      <c r="S736" s="2"/>
      <c r="T736" s="2"/>
      <c r="U736" s="2"/>
      <c r="V736" s="2"/>
      <c r="AB736" s="7"/>
      <c r="AC736" s="7"/>
      <c r="AD736" s="7"/>
      <c r="AE736" s="7"/>
      <c r="AF736" s="7"/>
      <c r="AG736" s="7"/>
      <c r="AH736" s="7"/>
      <c r="AI736" s="7"/>
    </row>
    <row r="737" spans="1:35" x14ac:dyDescent="0.2">
      <c r="A737" s="5">
        <v>2022</v>
      </c>
      <c r="B737" s="2" t="s">
        <v>699</v>
      </c>
      <c r="C737" s="2" t="s">
        <v>709</v>
      </c>
      <c r="D737" s="2" t="s">
        <v>657</v>
      </c>
      <c r="E737" s="2">
        <v>11739217</v>
      </c>
      <c r="S737" s="2"/>
      <c r="T737" s="2"/>
      <c r="U737" s="2"/>
      <c r="V737" s="2"/>
      <c r="AB737" s="7"/>
      <c r="AC737" s="7"/>
      <c r="AD737" s="7"/>
      <c r="AE737" s="7"/>
      <c r="AF737" s="7"/>
      <c r="AG737" s="7"/>
      <c r="AH737" s="7"/>
      <c r="AI737" s="7"/>
    </row>
    <row r="738" spans="1:35" x14ac:dyDescent="0.2">
      <c r="A738" s="5">
        <v>2022</v>
      </c>
      <c r="B738" s="2" t="s">
        <v>699</v>
      </c>
      <c r="C738" s="2" t="s">
        <v>710</v>
      </c>
      <c r="D738" s="2" t="s">
        <v>657</v>
      </c>
      <c r="E738" s="2">
        <v>14894616</v>
      </c>
      <c r="F738" s="2">
        <v>1365000</v>
      </c>
      <c r="S738" s="2"/>
      <c r="T738" s="2"/>
      <c r="U738" s="2"/>
      <c r="V738" s="2"/>
      <c r="AB738" s="7"/>
      <c r="AC738" s="7"/>
      <c r="AD738" s="7"/>
      <c r="AE738" s="7"/>
      <c r="AF738" s="7"/>
      <c r="AG738" s="7"/>
      <c r="AH738" s="7"/>
      <c r="AI738" s="7"/>
    </row>
    <row r="739" spans="1:35" x14ac:dyDescent="0.2">
      <c r="A739" s="5">
        <v>2022</v>
      </c>
      <c r="B739" s="2" t="s">
        <v>699</v>
      </c>
      <c r="C739" s="2" t="s">
        <v>711</v>
      </c>
      <c r="D739" s="2" t="s">
        <v>657</v>
      </c>
      <c r="E739" s="2">
        <v>23664485</v>
      </c>
      <c r="S739" s="2"/>
      <c r="T739" s="2"/>
      <c r="U739" s="2"/>
      <c r="V739" s="2"/>
      <c r="AB739" s="7"/>
      <c r="AC739" s="7"/>
      <c r="AD739" s="7"/>
      <c r="AE739" s="7"/>
      <c r="AF739" s="7"/>
      <c r="AG739" s="7"/>
      <c r="AH739" s="7"/>
      <c r="AI739" s="7"/>
    </row>
    <row r="740" spans="1:35" x14ac:dyDescent="0.2">
      <c r="A740" s="5">
        <v>2022</v>
      </c>
      <c r="B740" s="2" t="s">
        <v>699</v>
      </c>
      <c r="C740" s="2" t="s">
        <v>712</v>
      </c>
      <c r="D740" s="2" t="s">
        <v>657</v>
      </c>
      <c r="E740" s="2">
        <v>15681554</v>
      </c>
      <c r="S740" s="2"/>
      <c r="T740" s="2"/>
      <c r="U740" s="2"/>
      <c r="V740" s="2"/>
      <c r="AB740" s="7"/>
      <c r="AC740" s="7"/>
      <c r="AD740" s="7"/>
      <c r="AE740" s="7"/>
      <c r="AF740" s="7"/>
      <c r="AG740" s="7"/>
      <c r="AH740" s="7"/>
      <c r="AI740" s="7"/>
    </row>
    <row r="741" spans="1:35" x14ac:dyDescent="0.2">
      <c r="A741" s="5">
        <v>2022</v>
      </c>
      <c r="B741" s="2" t="s">
        <v>699</v>
      </c>
      <c r="C741" s="2" t="s">
        <v>499</v>
      </c>
      <c r="D741" s="2" t="s">
        <v>657</v>
      </c>
      <c r="E741" s="2">
        <v>7885265</v>
      </c>
      <c r="S741" s="2"/>
      <c r="T741" s="2"/>
      <c r="U741" s="2"/>
      <c r="V741" s="2"/>
      <c r="AB741" s="7"/>
      <c r="AC741" s="7"/>
      <c r="AD741" s="7"/>
      <c r="AE741" s="7"/>
      <c r="AF741" s="7"/>
      <c r="AG741" s="7"/>
      <c r="AH741" s="7"/>
      <c r="AI741" s="7"/>
    </row>
    <row r="742" spans="1:35" x14ac:dyDescent="0.2">
      <c r="A742" s="5">
        <v>2022</v>
      </c>
      <c r="B742" s="2" t="s">
        <v>699</v>
      </c>
      <c r="C742" s="2" t="s">
        <v>713</v>
      </c>
      <c r="D742" s="2" t="s">
        <v>657</v>
      </c>
      <c r="E742" s="2">
        <v>6210001</v>
      </c>
      <c r="S742" s="2"/>
      <c r="T742" s="2"/>
      <c r="U742" s="2"/>
      <c r="V742" s="2"/>
      <c r="AB742" s="7"/>
      <c r="AC742" s="7"/>
      <c r="AD742" s="7"/>
      <c r="AE742" s="7"/>
      <c r="AF742" s="7"/>
      <c r="AG742" s="7"/>
      <c r="AH742" s="7"/>
      <c r="AI742" s="7"/>
    </row>
    <row r="743" spans="1:35" x14ac:dyDescent="0.2">
      <c r="A743" s="5">
        <v>2022</v>
      </c>
      <c r="B743" s="2" t="s">
        <v>698</v>
      </c>
      <c r="C743" s="2" t="s">
        <v>714</v>
      </c>
      <c r="D743" s="2" t="s">
        <v>657</v>
      </c>
      <c r="E743" s="2">
        <v>9158399</v>
      </c>
      <c r="F743" s="2">
        <v>1034663</v>
      </c>
      <c r="S743" s="2"/>
      <c r="T743" s="2"/>
      <c r="U743" s="2"/>
      <c r="V743" s="2"/>
      <c r="AB743" s="7"/>
      <c r="AC743" s="7"/>
      <c r="AD743" s="7"/>
      <c r="AE743" s="7"/>
      <c r="AF743" s="7"/>
      <c r="AG743" s="7"/>
      <c r="AH743" s="7"/>
      <c r="AI743" s="7"/>
    </row>
    <row r="744" spans="1:35" x14ac:dyDescent="0.2">
      <c r="A744" s="5">
        <v>2022</v>
      </c>
      <c r="B744" s="2" t="s">
        <v>698</v>
      </c>
      <c r="C744" s="2" t="s">
        <v>715</v>
      </c>
      <c r="D744" s="2" t="s">
        <v>657</v>
      </c>
      <c r="E744" s="2">
        <v>9157937</v>
      </c>
      <c r="S744" s="2"/>
      <c r="T744" s="2"/>
      <c r="U744" s="2"/>
      <c r="V744" s="2"/>
      <c r="AB744" s="7"/>
      <c r="AC744" s="7"/>
      <c r="AD744" s="7"/>
      <c r="AE744" s="7"/>
      <c r="AF744" s="7"/>
      <c r="AG744" s="7"/>
      <c r="AH744" s="7"/>
      <c r="AI744" s="7"/>
    </row>
    <row r="745" spans="1:35" x14ac:dyDescent="0.2">
      <c r="A745" s="5">
        <v>2022</v>
      </c>
      <c r="B745" s="2" t="s">
        <v>699</v>
      </c>
      <c r="C745" s="2" t="s">
        <v>716</v>
      </c>
      <c r="D745" s="2" t="s">
        <v>657</v>
      </c>
      <c r="E745" s="2">
        <v>25801435</v>
      </c>
      <c r="S745" s="2"/>
      <c r="T745" s="2"/>
      <c r="U745" s="2"/>
      <c r="V745" s="2"/>
      <c r="AB745" s="7"/>
      <c r="AC745" s="7"/>
      <c r="AD745" s="7"/>
      <c r="AE745" s="7"/>
      <c r="AF745" s="7"/>
      <c r="AG745" s="7"/>
      <c r="AH745" s="7"/>
      <c r="AI745" s="7"/>
    </row>
    <row r="746" spans="1:35" x14ac:dyDescent="0.2">
      <c r="A746" s="5">
        <v>2022</v>
      </c>
      <c r="B746" s="2" t="s">
        <v>699</v>
      </c>
      <c r="C746" s="2" t="s">
        <v>717</v>
      </c>
      <c r="D746" s="2" t="s">
        <v>657</v>
      </c>
      <c r="E746" s="2">
        <v>14703951</v>
      </c>
      <c r="F746" s="2">
        <v>1300000</v>
      </c>
      <c r="S746" s="2"/>
      <c r="T746" s="2"/>
      <c r="U746" s="2"/>
      <c r="V746" s="2"/>
      <c r="AB746" s="7"/>
      <c r="AC746" s="7"/>
      <c r="AD746" s="7"/>
      <c r="AE746" s="7"/>
      <c r="AF746" s="7"/>
      <c r="AG746" s="7"/>
      <c r="AH746" s="7"/>
      <c r="AI746" s="7"/>
    </row>
    <row r="747" spans="1:35" x14ac:dyDescent="0.2">
      <c r="A747" s="5">
        <v>2022</v>
      </c>
      <c r="B747" s="2" t="s">
        <v>698</v>
      </c>
      <c r="C747" s="2" t="s">
        <v>718</v>
      </c>
      <c r="D747" s="2" t="s">
        <v>657</v>
      </c>
      <c r="E747" s="2">
        <v>22592157</v>
      </c>
      <c r="F747" s="2">
        <v>630000</v>
      </c>
      <c r="S747" s="2"/>
      <c r="T747" s="2"/>
      <c r="U747" s="2"/>
      <c r="V747" s="2"/>
      <c r="AB747" s="7"/>
      <c r="AC747" s="7"/>
      <c r="AD747" s="7"/>
      <c r="AE747" s="7"/>
      <c r="AF747" s="7"/>
      <c r="AG747" s="7"/>
      <c r="AH747" s="7"/>
      <c r="AI747" s="7"/>
    </row>
    <row r="748" spans="1:35" x14ac:dyDescent="0.2">
      <c r="A748" s="5">
        <v>2022</v>
      </c>
      <c r="B748" s="2" t="s">
        <v>699</v>
      </c>
      <c r="C748" s="2" t="s">
        <v>719</v>
      </c>
      <c r="D748" s="2" t="s">
        <v>657</v>
      </c>
      <c r="E748" s="2">
        <v>11354568</v>
      </c>
      <c r="S748" s="2"/>
      <c r="T748" s="2"/>
      <c r="U748" s="2"/>
      <c r="V748" s="2"/>
      <c r="AB748" s="7"/>
      <c r="AC748" s="7"/>
      <c r="AD748" s="7"/>
      <c r="AE748" s="7"/>
      <c r="AF748" s="7"/>
      <c r="AG748" s="7"/>
      <c r="AH748" s="7"/>
      <c r="AI748" s="7"/>
    </row>
    <row r="749" spans="1:35" x14ac:dyDescent="0.2">
      <c r="A749" s="5">
        <v>2022</v>
      </c>
      <c r="B749" s="2" t="s">
        <v>699</v>
      </c>
      <c r="C749" s="2" t="s">
        <v>720</v>
      </c>
      <c r="D749" s="2" t="s">
        <v>657</v>
      </c>
      <c r="E749" s="2">
        <v>15816144</v>
      </c>
      <c r="S749" s="2"/>
      <c r="T749" s="2"/>
      <c r="U749" s="2"/>
      <c r="V749" s="2"/>
      <c r="AB749" s="7"/>
      <c r="AC749" s="7"/>
      <c r="AD749" s="7"/>
      <c r="AE749" s="7"/>
      <c r="AF749" s="7"/>
      <c r="AG749" s="7"/>
      <c r="AH749" s="7"/>
      <c r="AI749" s="7"/>
    </row>
    <row r="750" spans="1:35" x14ac:dyDescent="0.2">
      <c r="A750" s="5">
        <v>2022</v>
      </c>
      <c r="B750" s="2" t="s">
        <v>698</v>
      </c>
      <c r="C750" s="2" t="s">
        <v>700</v>
      </c>
      <c r="D750" s="2" t="s">
        <v>658</v>
      </c>
      <c r="H750" s="2">
        <v>700000</v>
      </c>
      <c r="S750" s="2"/>
      <c r="T750" s="2"/>
      <c r="U750" s="2"/>
      <c r="V750" s="2"/>
      <c r="AB750" s="7"/>
      <c r="AC750" s="7"/>
      <c r="AD750" s="7"/>
      <c r="AE750" s="7"/>
      <c r="AF750" s="7"/>
      <c r="AG750" s="7"/>
      <c r="AH750" s="7"/>
      <c r="AI750" s="7"/>
    </row>
    <row r="751" spans="1:35" x14ac:dyDescent="0.2">
      <c r="A751" s="5">
        <v>2022</v>
      </c>
      <c r="B751" s="2" t="s">
        <v>699</v>
      </c>
      <c r="C751" s="2" t="s">
        <v>701</v>
      </c>
      <c r="D751" s="2" t="s">
        <v>658</v>
      </c>
      <c r="S751" s="2"/>
      <c r="T751" s="2"/>
      <c r="U751" s="2"/>
      <c r="V751" s="2"/>
      <c r="AB751" s="7"/>
      <c r="AC751" s="7"/>
      <c r="AD751" s="7"/>
      <c r="AE751" s="7"/>
      <c r="AF751" s="7"/>
      <c r="AG751" s="7"/>
      <c r="AH751" s="7"/>
      <c r="AI751" s="7"/>
    </row>
    <row r="752" spans="1:35" x14ac:dyDescent="0.2">
      <c r="A752" s="5">
        <v>2022</v>
      </c>
      <c r="B752" s="2" t="s">
        <v>698</v>
      </c>
      <c r="C752" s="2" t="s">
        <v>702</v>
      </c>
      <c r="D752" s="2" t="s">
        <v>658</v>
      </c>
      <c r="S752" s="2"/>
      <c r="T752" s="2"/>
      <c r="U752" s="2"/>
      <c r="V752" s="2"/>
      <c r="AB752" s="7"/>
      <c r="AC752" s="7"/>
      <c r="AD752" s="7"/>
      <c r="AE752" s="7"/>
      <c r="AF752" s="7"/>
      <c r="AG752" s="7"/>
      <c r="AH752" s="7"/>
      <c r="AI752" s="7"/>
    </row>
    <row r="753" spans="1:35" x14ac:dyDescent="0.2">
      <c r="A753" s="5">
        <v>2022</v>
      </c>
      <c r="B753" s="2" t="s">
        <v>698</v>
      </c>
      <c r="C753" s="2" t="s">
        <v>703</v>
      </c>
      <c r="D753" s="2" t="s">
        <v>658</v>
      </c>
      <c r="S753" s="2"/>
      <c r="T753" s="2"/>
      <c r="U753" s="2"/>
      <c r="V753" s="2"/>
      <c r="AB753" s="7"/>
      <c r="AC753" s="7"/>
      <c r="AD753" s="7"/>
      <c r="AE753" s="7"/>
      <c r="AF753" s="7"/>
      <c r="AG753" s="7"/>
      <c r="AH753" s="7"/>
      <c r="AI753" s="7"/>
    </row>
    <row r="754" spans="1:35" x14ac:dyDescent="0.2">
      <c r="A754" s="5">
        <v>2022</v>
      </c>
      <c r="B754" s="2" t="s">
        <v>699</v>
      </c>
      <c r="C754" s="2" t="s">
        <v>704</v>
      </c>
      <c r="D754" s="2" t="s">
        <v>658</v>
      </c>
      <c r="S754" s="2"/>
      <c r="T754" s="2"/>
      <c r="U754" s="2"/>
      <c r="V754" s="2"/>
      <c r="AB754" s="7"/>
      <c r="AC754" s="7"/>
      <c r="AD754" s="7"/>
      <c r="AE754" s="7"/>
      <c r="AF754" s="7"/>
      <c r="AG754" s="7"/>
      <c r="AH754" s="7"/>
      <c r="AI754" s="7"/>
    </row>
    <row r="755" spans="1:35" x14ac:dyDescent="0.2">
      <c r="A755" s="5">
        <v>2022</v>
      </c>
      <c r="B755" s="2" t="s">
        <v>698</v>
      </c>
      <c r="C755" s="2" t="s">
        <v>705</v>
      </c>
      <c r="D755" s="2" t="s">
        <v>658</v>
      </c>
      <c r="S755" s="2"/>
      <c r="T755" s="2"/>
      <c r="U755" s="2"/>
      <c r="V755" s="2"/>
      <c r="AB755" s="7"/>
      <c r="AC755" s="7"/>
      <c r="AD755" s="7"/>
      <c r="AE755" s="7"/>
      <c r="AF755" s="7"/>
      <c r="AG755" s="7"/>
      <c r="AH755" s="7"/>
      <c r="AI755" s="7"/>
    </row>
    <row r="756" spans="1:35" x14ac:dyDescent="0.2">
      <c r="A756" s="5">
        <v>2022</v>
      </c>
      <c r="B756" s="2" t="s">
        <v>698</v>
      </c>
      <c r="C756" s="2" t="s">
        <v>706</v>
      </c>
      <c r="D756" s="2" t="s">
        <v>658</v>
      </c>
      <c r="S756" s="2"/>
      <c r="T756" s="2"/>
      <c r="U756" s="2"/>
      <c r="V756" s="2"/>
      <c r="AB756" s="7"/>
      <c r="AC756" s="7"/>
      <c r="AD756" s="7"/>
      <c r="AE756" s="7"/>
      <c r="AF756" s="7"/>
      <c r="AG756" s="7"/>
      <c r="AH756" s="7"/>
      <c r="AI756" s="7"/>
    </row>
    <row r="757" spans="1:35" x14ac:dyDescent="0.2">
      <c r="A757" s="5">
        <v>2022</v>
      </c>
      <c r="B757" s="2" t="s">
        <v>698</v>
      </c>
      <c r="C757" s="2" t="s">
        <v>707</v>
      </c>
      <c r="D757" s="2" t="s">
        <v>658</v>
      </c>
      <c r="S757" s="2"/>
      <c r="T757" s="2"/>
      <c r="U757" s="2"/>
      <c r="V757" s="2"/>
      <c r="AB757" s="7"/>
      <c r="AC757" s="7"/>
      <c r="AD757" s="7"/>
      <c r="AE757" s="7"/>
      <c r="AF757" s="7"/>
      <c r="AG757" s="7"/>
      <c r="AH757" s="7"/>
      <c r="AI757" s="7"/>
    </row>
    <row r="758" spans="1:35" x14ac:dyDescent="0.2">
      <c r="A758" s="5">
        <v>2022</v>
      </c>
      <c r="B758" s="2" t="s">
        <v>698</v>
      </c>
      <c r="C758" s="2" t="s">
        <v>708</v>
      </c>
      <c r="D758" s="2" t="s">
        <v>658</v>
      </c>
      <c r="S758" s="2"/>
      <c r="T758" s="2"/>
      <c r="U758" s="2"/>
      <c r="V758" s="2"/>
      <c r="AB758" s="7"/>
      <c r="AC758" s="7"/>
      <c r="AD758" s="7"/>
      <c r="AE758" s="7"/>
      <c r="AF758" s="7"/>
      <c r="AG758" s="7"/>
      <c r="AH758" s="7"/>
      <c r="AI758" s="7"/>
    </row>
    <row r="759" spans="1:35" x14ac:dyDescent="0.2">
      <c r="A759" s="5">
        <v>2022</v>
      </c>
      <c r="B759" s="2" t="s">
        <v>699</v>
      </c>
      <c r="C759" s="2" t="s">
        <v>709</v>
      </c>
      <c r="D759" s="2" t="s">
        <v>658</v>
      </c>
      <c r="S759" s="2"/>
      <c r="T759" s="2"/>
      <c r="U759" s="2"/>
      <c r="V759" s="2"/>
      <c r="AB759" s="7"/>
      <c r="AC759" s="7"/>
      <c r="AD759" s="7"/>
      <c r="AE759" s="7"/>
      <c r="AF759" s="7"/>
      <c r="AG759" s="7"/>
      <c r="AH759" s="7"/>
      <c r="AI759" s="7"/>
    </row>
    <row r="760" spans="1:35" x14ac:dyDescent="0.2">
      <c r="A760" s="5">
        <v>2022</v>
      </c>
      <c r="B760" s="2" t="s">
        <v>699</v>
      </c>
      <c r="C760" s="2" t="s">
        <v>710</v>
      </c>
      <c r="D760" s="2" t="s">
        <v>658</v>
      </c>
      <c r="S760" s="2"/>
      <c r="T760" s="2"/>
      <c r="U760" s="2"/>
      <c r="V760" s="2"/>
      <c r="AB760" s="7"/>
      <c r="AC760" s="7"/>
      <c r="AD760" s="7"/>
      <c r="AE760" s="7"/>
      <c r="AF760" s="7"/>
      <c r="AG760" s="7"/>
      <c r="AH760" s="7"/>
      <c r="AI760" s="7"/>
    </row>
    <row r="761" spans="1:35" x14ac:dyDescent="0.2">
      <c r="A761" s="5">
        <v>2022</v>
      </c>
      <c r="B761" s="2" t="s">
        <v>699</v>
      </c>
      <c r="C761" s="2" t="s">
        <v>711</v>
      </c>
      <c r="D761" s="2" t="s">
        <v>658</v>
      </c>
      <c r="S761" s="2"/>
      <c r="T761" s="2"/>
      <c r="U761" s="2"/>
      <c r="V761" s="2"/>
      <c r="AB761" s="7"/>
      <c r="AC761" s="7"/>
      <c r="AD761" s="7"/>
      <c r="AE761" s="7"/>
      <c r="AF761" s="7"/>
      <c r="AG761" s="7"/>
      <c r="AH761" s="7"/>
      <c r="AI761" s="7"/>
    </row>
    <row r="762" spans="1:35" x14ac:dyDescent="0.2">
      <c r="A762" s="5">
        <v>2022</v>
      </c>
      <c r="B762" s="2" t="s">
        <v>699</v>
      </c>
      <c r="C762" s="2" t="s">
        <v>712</v>
      </c>
      <c r="D762" s="2" t="s">
        <v>658</v>
      </c>
      <c r="S762" s="2"/>
      <c r="T762" s="2"/>
      <c r="U762" s="2"/>
      <c r="V762" s="2"/>
      <c r="AB762" s="7"/>
      <c r="AC762" s="7"/>
      <c r="AD762" s="7"/>
      <c r="AE762" s="7"/>
      <c r="AF762" s="7"/>
      <c r="AG762" s="7"/>
      <c r="AH762" s="7"/>
      <c r="AI762" s="7"/>
    </row>
    <row r="763" spans="1:35" x14ac:dyDescent="0.2">
      <c r="A763" s="5">
        <v>2022</v>
      </c>
      <c r="B763" s="2" t="s">
        <v>699</v>
      </c>
      <c r="C763" s="2" t="s">
        <v>499</v>
      </c>
      <c r="D763" s="2" t="s">
        <v>658</v>
      </c>
      <c r="S763" s="2"/>
      <c r="T763" s="2"/>
      <c r="U763" s="2"/>
      <c r="V763" s="2"/>
      <c r="AB763" s="7"/>
      <c r="AC763" s="7"/>
      <c r="AD763" s="7"/>
      <c r="AE763" s="7"/>
      <c r="AF763" s="7"/>
      <c r="AG763" s="7"/>
      <c r="AH763" s="7"/>
      <c r="AI763" s="7"/>
    </row>
    <row r="764" spans="1:35" x14ac:dyDescent="0.2">
      <c r="A764" s="5">
        <v>2022</v>
      </c>
      <c r="B764" s="2" t="s">
        <v>699</v>
      </c>
      <c r="C764" s="2" t="s">
        <v>713</v>
      </c>
      <c r="D764" s="2" t="s">
        <v>658</v>
      </c>
      <c r="S764" s="2"/>
      <c r="T764" s="2"/>
      <c r="U764" s="2"/>
      <c r="V764" s="2"/>
      <c r="AB764" s="7"/>
      <c r="AC764" s="7"/>
      <c r="AD764" s="7"/>
      <c r="AE764" s="7"/>
      <c r="AF764" s="7"/>
      <c r="AG764" s="7"/>
      <c r="AH764" s="7"/>
      <c r="AI764" s="7"/>
    </row>
    <row r="765" spans="1:35" x14ac:dyDescent="0.2">
      <c r="A765" s="5">
        <v>2022</v>
      </c>
      <c r="B765" s="2" t="s">
        <v>698</v>
      </c>
      <c r="C765" s="2" t="s">
        <v>714</v>
      </c>
      <c r="D765" s="2" t="s">
        <v>658</v>
      </c>
      <c r="S765" s="2"/>
      <c r="T765" s="2"/>
      <c r="U765" s="2"/>
      <c r="V765" s="2"/>
      <c r="AB765" s="7"/>
      <c r="AC765" s="7"/>
      <c r="AD765" s="7"/>
      <c r="AE765" s="7"/>
      <c r="AF765" s="7"/>
      <c r="AG765" s="7"/>
      <c r="AH765" s="7"/>
      <c r="AI765" s="7"/>
    </row>
    <row r="766" spans="1:35" x14ac:dyDescent="0.2">
      <c r="A766" s="5">
        <v>2022</v>
      </c>
      <c r="B766" s="2" t="s">
        <v>698</v>
      </c>
      <c r="C766" s="2" t="s">
        <v>715</v>
      </c>
      <c r="D766" s="2" t="s">
        <v>658</v>
      </c>
      <c r="S766" s="2"/>
      <c r="T766" s="2"/>
      <c r="U766" s="2"/>
      <c r="V766" s="2"/>
      <c r="AB766" s="7"/>
      <c r="AC766" s="7"/>
      <c r="AD766" s="7"/>
      <c r="AE766" s="7"/>
      <c r="AF766" s="7"/>
      <c r="AG766" s="7"/>
      <c r="AH766" s="7"/>
      <c r="AI766" s="7"/>
    </row>
    <row r="767" spans="1:35" x14ac:dyDescent="0.2">
      <c r="A767" s="5">
        <v>2022</v>
      </c>
      <c r="B767" s="2" t="s">
        <v>699</v>
      </c>
      <c r="C767" s="2" t="s">
        <v>716</v>
      </c>
      <c r="D767" s="2" t="s">
        <v>658</v>
      </c>
      <c r="S767" s="2"/>
      <c r="T767" s="2"/>
      <c r="U767" s="2"/>
      <c r="V767" s="2"/>
      <c r="AB767" s="7"/>
      <c r="AC767" s="7"/>
      <c r="AD767" s="7"/>
      <c r="AE767" s="7"/>
      <c r="AF767" s="7"/>
      <c r="AG767" s="7"/>
      <c r="AH767" s="7"/>
      <c r="AI767" s="7"/>
    </row>
    <row r="768" spans="1:35" x14ac:dyDescent="0.2">
      <c r="A768" s="5">
        <v>2022</v>
      </c>
      <c r="B768" s="2" t="s">
        <v>699</v>
      </c>
      <c r="C768" s="2" t="s">
        <v>717</v>
      </c>
      <c r="D768" s="2" t="s">
        <v>658</v>
      </c>
      <c r="S768" s="2"/>
      <c r="T768" s="2"/>
      <c r="U768" s="2"/>
      <c r="V768" s="2"/>
      <c r="AB768" s="7"/>
      <c r="AC768" s="7"/>
      <c r="AD768" s="7"/>
      <c r="AE768" s="7"/>
      <c r="AF768" s="7"/>
      <c r="AG768" s="7"/>
      <c r="AH768" s="7"/>
      <c r="AI768" s="7"/>
    </row>
    <row r="769" spans="1:35" x14ac:dyDescent="0.2">
      <c r="A769" s="5">
        <v>2022</v>
      </c>
      <c r="B769" s="2" t="s">
        <v>698</v>
      </c>
      <c r="C769" s="2" t="s">
        <v>718</v>
      </c>
      <c r="D769" s="2" t="s">
        <v>658</v>
      </c>
      <c r="S769" s="2"/>
      <c r="T769" s="2"/>
      <c r="U769" s="2"/>
      <c r="V769" s="2"/>
      <c r="AB769" s="7"/>
      <c r="AC769" s="7"/>
      <c r="AD769" s="7"/>
      <c r="AE769" s="7"/>
      <c r="AF769" s="7"/>
      <c r="AG769" s="7"/>
      <c r="AH769" s="7"/>
      <c r="AI769" s="7"/>
    </row>
    <row r="770" spans="1:35" x14ac:dyDescent="0.2">
      <c r="A770" s="5">
        <v>2022</v>
      </c>
      <c r="B770" s="2" t="s">
        <v>699</v>
      </c>
      <c r="C770" s="2" t="s">
        <v>719</v>
      </c>
      <c r="D770" s="2" t="s">
        <v>658</v>
      </c>
      <c r="S770" s="2"/>
      <c r="T770" s="2"/>
      <c r="U770" s="2"/>
      <c r="V770" s="2"/>
      <c r="AB770" s="7"/>
      <c r="AC770" s="7"/>
      <c r="AD770" s="7"/>
      <c r="AE770" s="7"/>
      <c r="AF770" s="7"/>
      <c r="AG770" s="7"/>
      <c r="AH770" s="7"/>
      <c r="AI770" s="7"/>
    </row>
    <row r="771" spans="1:35" x14ac:dyDescent="0.2">
      <c r="A771" s="5">
        <v>2022</v>
      </c>
      <c r="B771" s="2" t="s">
        <v>699</v>
      </c>
      <c r="C771" s="2" t="s">
        <v>720</v>
      </c>
      <c r="D771" s="2" t="s">
        <v>658</v>
      </c>
      <c r="S771" s="2"/>
      <c r="T771" s="2"/>
      <c r="U771" s="2"/>
      <c r="V771" s="2"/>
      <c r="AB771" s="7"/>
      <c r="AC771" s="7"/>
      <c r="AD771" s="7"/>
      <c r="AE771" s="7"/>
      <c r="AF771" s="7"/>
      <c r="AG771" s="7"/>
      <c r="AH771" s="7"/>
      <c r="AI771" s="7"/>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9C75F-BC90-4F9B-BCD9-66F882F27B09}">
  <dimension ref="A2:E16"/>
  <sheetViews>
    <sheetView workbookViewId="0">
      <selection activeCell="R265" sqref="R265"/>
    </sheetView>
  </sheetViews>
  <sheetFormatPr defaultRowHeight="15" x14ac:dyDescent="0.25"/>
  <cols>
    <col min="1" max="1" width="23.42578125" bestFit="1" customWidth="1"/>
    <col min="2" max="2" width="16.28515625" bestFit="1" customWidth="1"/>
    <col min="3" max="3" width="12.5703125" bestFit="1" customWidth="1"/>
    <col min="4" max="5" width="14.28515625" bestFit="1" customWidth="1"/>
    <col min="6" max="6" width="28.42578125" bestFit="1" customWidth="1"/>
    <col min="7" max="7" width="31.28515625" bestFit="1" customWidth="1"/>
    <col min="8" max="8" width="28.42578125" bestFit="1" customWidth="1"/>
    <col min="9" max="9" width="29" bestFit="1" customWidth="1"/>
    <col min="10" max="10" width="31.28515625" bestFit="1" customWidth="1"/>
    <col min="11" max="11" width="28.42578125" bestFit="1" customWidth="1"/>
    <col min="12" max="12" width="29" bestFit="1" customWidth="1"/>
    <col min="13" max="13" width="31.28515625" bestFit="1" customWidth="1"/>
  </cols>
  <sheetData>
    <row r="2" spans="1:5" x14ac:dyDescent="0.25">
      <c r="A2" s="8" t="s">
        <v>669</v>
      </c>
      <c r="B2" s="8" t="s">
        <v>683</v>
      </c>
    </row>
    <row r="3" spans="1:5" x14ac:dyDescent="0.25">
      <c r="A3" s="8" t="s">
        <v>667</v>
      </c>
      <c r="B3">
        <v>2020</v>
      </c>
      <c r="C3">
        <v>2021</v>
      </c>
      <c r="D3">
        <v>2022</v>
      </c>
      <c r="E3" t="s">
        <v>668</v>
      </c>
    </row>
    <row r="4" spans="1:5" x14ac:dyDescent="0.25">
      <c r="A4" s="9" t="s">
        <v>701</v>
      </c>
      <c r="B4" s="10">
        <v>29405131</v>
      </c>
      <c r="C4" s="10">
        <v>59771098</v>
      </c>
      <c r="D4" s="10">
        <v>76957702</v>
      </c>
      <c r="E4" s="10">
        <v>166133931</v>
      </c>
    </row>
    <row r="5" spans="1:5" x14ac:dyDescent="0.25">
      <c r="A5" s="9" t="s">
        <v>704</v>
      </c>
      <c r="B5" s="10">
        <v>41699363</v>
      </c>
      <c r="C5" s="10">
        <v>57671957</v>
      </c>
      <c r="D5" s="10">
        <v>69637604</v>
      </c>
      <c r="E5" s="10">
        <v>169008924</v>
      </c>
    </row>
    <row r="6" spans="1:5" x14ac:dyDescent="0.25">
      <c r="A6" s="9" t="s">
        <v>709</v>
      </c>
      <c r="B6" s="10">
        <v>37736795</v>
      </c>
      <c r="C6" s="10">
        <v>93954644</v>
      </c>
      <c r="D6" s="10">
        <v>53099859</v>
      </c>
      <c r="E6" s="10">
        <v>184791298</v>
      </c>
    </row>
    <row r="7" spans="1:5" x14ac:dyDescent="0.25">
      <c r="A7" s="9" t="s">
        <v>710</v>
      </c>
      <c r="B7" s="10">
        <v>43195450</v>
      </c>
      <c r="C7" s="10">
        <v>75910109</v>
      </c>
      <c r="D7" s="10">
        <v>105074189</v>
      </c>
      <c r="E7" s="10">
        <v>224179748</v>
      </c>
    </row>
    <row r="8" spans="1:5" x14ac:dyDescent="0.25">
      <c r="A8" s="9" t="s">
        <v>711</v>
      </c>
      <c r="B8" s="10">
        <v>81640052</v>
      </c>
      <c r="C8" s="10">
        <v>81210754</v>
      </c>
      <c r="D8" s="10">
        <v>189321174</v>
      </c>
      <c r="E8" s="10">
        <v>352171980</v>
      </c>
    </row>
    <row r="9" spans="1:5" x14ac:dyDescent="0.25">
      <c r="A9" s="9" t="s">
        <v>712</v>
      </c>
      <c r="B9" s="10">
        <v>48858061</v>
      </c>
      <c r="C9" s="10">
        <v>51358663</v>
      </c>
      <c r="D9" s="10">
        <v>177007018</v>
      </c>
      <c r="E9" s="10">
        <v>277223742</v>
      </c>
    </row>
    <row r="10" spans="1:5" x14ac:dyDescent="0.25">
      <c r="A10" s="9" t="s">
        <v>499</v>
      </c>
      <c r="B10" s="10">
        <v>66416819</v>
      </c>
      <c r="C10" s="10">
        <v>76824204</v>
      </c>
      <c r="D10" s="10">
        <v>49201099</v>
      </c>
      <c r="E10" s="10">
        <v>192442122</v>
      </c>
    </row>
    <row r="11" spans="1:5" x14ac:dyDescent="0.25">
      <c r="A11" s="9" t="s">
        <v>713</v>
      </c>
      <c r="B11" s="10">
        <v>32718101</v>
      </c>
      <c r="C11" s="10">
        <v>60975357</v>
      </c>
      <c r="D11" s="10">
        <v>93117504</v>
      </c>
      <c r="E11" s="10">
        <v>186810962</v>
      </c>
    </row>
    <row r="12" spans="1:5" x14ac:dyDescent="0.25">
      <c r="A12" s="9" t="s">
        <v>716</v>
      </c>
      <c r="B12" s="10">
        <v>59941886</v>
      </c>
      <c r="C12" s="10">
        <v>65754607</v>
      </c>
      <c r="D12" s="10">
        <v>83575884</v>
      </c>
      <c r="E12" s="10">
        <v>209272377</v>
      </c>
    </row>
    <row r="13" spans="1:5" x14ac:dyDescent="0.25">
      <c r="A13" s="9" t="s">
        <v>717</v>
      </c>
      <c r="B13" s="10">
        <v>39307059</v>
      </c>
      <c r="C13" s="10">
        <v>54383877</v>
      </c>
      <c r="D13" s="10">
        <v>74073393</v>
      </c>
      <c r="E13" s="10">
        <v>167764329</v>
      </c>
    </row>
    <row r="14" spans="1:5" x14ac:dyDescent="0.25">
      <c r="A14" s="9" t="s">
        <v>719</v>
      </c>
      <c r="B14" s="10">
        <v>29013910</v>
      </c>
      <c r="C14" s="10">
        <v>48190501</v>
      </c>
      <c r="D14" s="10">
        <v>36485263</v>
      </c>
      <c r="E14" s="10">
        <v>113689674</v>
      </c>
    </row>
    <row r="15" spans="1:5" x14ac:dyDescent="0.25">
      <c r="A15" s="9" t="s">
        <v>720</v>
      </c>
      <c r="B15" s="10">
        <v>34679882</v>
      </c>
      <c r="C15" s="10">
        <v>100689930</v>
      </c>
      <c r="D15" s="10">
        <v>68415005</v>
      </c>
      <c r="E15" s="10">
        <v>203784817</v>
      </c>
    </row>
    <row r="16" spans="1:5" x14ac:dyDescent="0.25">
      <c r="A16" s="9" t="s">
        <v>668</v>
      </c>
      <c r="B16" s="10">
        <v>544612509</v>
      </c>
      <c r="C16" s="10">
        <v>826695701</v>
      </c>
      <c r="D16" s="10">
        <v>1075965694</v>
      </c>
      <c r="E16" s="10">
        <v>2447273904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4FB6D-041A-4BD3-BAD4-84BA68ECE654}">
  <dimension ref="A2:E17"/>
  <sheetViews>
    <sheetView workbookViewId="0">
      <selection activeCell="C10" sqref="C10"/>
    </sheetView>
  </sheetViews>
  <sheetFormatPr defaultRowHeight="15" x14ac:dyDescent="0.25"/>
  <cols>
    <col min="1" max="1" width="26.28515625" bestFit="1" customWidth="1"/>
    <col min="2" max="2" width="16.28515625" bestFit="1" customWidth="1"/>
    <col min="3" max="4" width="12.5703125" bestFit="1" customWidth="1"/>
    <col min="5" max="5" width="14.28515625" bestFit="1" customWidth="1"/>
    <col min="6" max="6" width="20.28515625" bestFit="1" customWidth="1"/>
    <col min="7" max="7" width="23.42578125" bestFit="1" customWidth="1"/>
    <col min="8" max="8" width="24" bestFit="1" customWidth="1"/>
    <col min="9" max="9" width="26.28515625" bestFit="1" customWidth="1"/>
    <col min="10" max="10" width="25.28515625" bestFit="1" customWidth="1"/>
    <col min="11" max="11" width="28.42578125" bestFit="1" customWidth="1"/>
    <col min="12" max="12" width="29" bestFit="1" customWidth="1"/>
    <col min="13" max="13" width="31.28515625" bestFit="1" customWidth="1"/>
  </cols>
  <sheetData>
    <row r="2" spans="1:5" x14ac:dyDescent="0.25">
      <c r="B2" s="9"/>
    </row>
    <row r="3" spans="1:5" x14ac:dyDescent="0.25">
      <c r="A3" s="8" t="s">
        <v>670</v>
      </c>
      <c r="B3" s="8" t="s">
        <v>683</v>
      </c>
    </row>
    <row r="4" spans="1:5" x14ac:dyDescent="0.25">
      <c r="A4" s="8" t="s">
        <v>667</v>
      </c>
      <c r="B4">
        <v>2020</v>
      </c>
      <c r="C4">
        <v>2021</v>
      </c>
      <c r="D4">
        <v>2022</v>
      </c>
      <c r="E4" t="s">
        <v>668</v>
      </c>
    </row>
    <row r="5" spans="1:5" x14ac:dyDescent="0.25">
      <c r="A5" s="9" t="s">
        <v>701</v>
      </c>
      <c r="B5" s="10">
        <v>69796598</v>
      </c>
      <c r="C5" s="10">
        <v>24889935</v>
      </c>
      <c r="D5" s="10">
        <v>47262844</v>
      </c>
      <c r="E5" s="10">
        <v>141949377</v>
      </c>
    </row>
    <row r="6" spans="1:5" x14ac:dyDescent="0.25">
      <c r="A6" s="9" t="s">
        <v>704</v>
      </c>
      <c r="B6" s="10">
        <v>26255405</v>
      </c>
      <c r="C6" s="10">
        <v>63191565</v>
      </c>
      <c r="D6" s="10">
        <v>56846244</v>
      </c>
      <c r="E6" s="10">
        <v>146293214</v>
      </c>
    </row>
    <row r="7" spans="1:5" x14ac:dyDescent="0.25">
      <c r="A7" s="9" t="s">
        <v>709</v>
      </c>
      <c r="B7" s="10">
        <v>9428879</v>
      </c>
      <c r="C7" s="10">
        <v>31460871</v>
      </c>
      <c r="D7" s="10">
        <v>44524406</v>
      </c>
      <c r="E7" s="10">
        <v>85414156</v>
      </c>
    </row>
    <row r="8" spans="1:5" x14ac:dyDescent="0.25">
      <c r="A8" s="9" t="s">
        <v>710</v>
      </c>
      <c r="B8" s="10">
        <v>42717721</v>
      </c>
      <c r="C8" s="10">
        <v>31805849</v>
      </c>
      <c r="D8" s="10">
        <v>93468129</v>
      </c>
      <c r="E8" s="10">
        <v>167991699</v>
      </c>
    </row>
    <row r="9" spans="1:5" x14ac:dyDescent="0.25">
      <c r="A9" s="9" t="s">
        <v>711</v>
      </c>
      <c r="B9" s="10">
        <v>14659387</v>
      </c>
      <c r="C9" s="10">
        <v>41303948</v>
      </c>
      <c r="D9" s="10">
        <v>48624758</v>
      </c>
      <c r="E9" s="10">
        <v>104588093</v>
      </c>
    </row>
    <row r="10" spans="1:5" x14ac:dyDescent="0.25">
      <c r="A10" s="9" t="s">
        <v>712</v>
      </c>
      <c r="B10" s="10">
        <v>5709164</v>
      </c>
      <c r="C10" s="10">
        <v>26390239</v>
      </c>
      <c r="D10" s="10">
        <v>45070124</v>
      </c>
      <c r="E10" s="10">
        <v>77169527</v>
      </c>
    </row>
    <row r="11" spans="1:5" x14ac:dyDescent="0.25">
      <c r="A11" s="9" t="s">
        <v>499</v>
      </c>
      <c r="B11" s="10">
        <v>6172468</v>
      </c>
      <c r="C11" s="10">
        <v>12508203</v>
      </c>
      <c r="D11" s="10">
        <v>9292887</v>
      </c>
      <c r="E11" s="10">
        <v>27973558</v>
      </c>
    </row>
    <row r="12" spans="1:5" x14ac:dyDescent="0.25">
      <c r="A12" s="9" t="s">
        <v>713</v>
      </c>
      <c r="B12" s="10">
        <v>16601148</v>
      </c>
      <c r="C12" s="10">
        <v>30285418</v>
      </c>
      <c r="D12" s="10">
        <v>55919030</v>
      </c>
      <c r="E12" s="10">
        <v>102805596</v>
      </c>
    </row>
    <row r="13" spans="1:5" x14ac:dyDescent="0.25">
      <c r="A13" s="9" t="s">
        <v>716</v>
      </c>
      <c r="B13" s="10">
        <v>14080618</v>
      </c>
      <c r="C13" s="10">
        <v>78419554</v>
      </c>
      <c r="D13" s="10">
        <v>73587071</v>
      </c>
      <c r="E13" s="10">
        <v>166087243</v>
      </c>
    </row>
    <row r="14" spans="1:5" x14ac:dyDescent="0.25">
      <c r="A14" s="9" t="s">
        <v>717</v>
      </c>
      <c r="B14" s="10">
        <v>9308675</v>
      </c>
      <c r="C14" s="10">
        <v>25945561</v>
      </c>
      <c r="D14" s="10">
        <v>69961480</v>
      </c>
      <c r="E14" s="10">
        <v>105215716</v>
      </c>
    </row>
    <row r="15" spans="1:5" x14ac:dyDescent="0.25">
      <c r="A15" s="9" t="s">
        <v>719</v>
      </c>
      <c r="B15" s="10">
        <v>44596656</v>
      </c>
      <c r="C15" s="10">
        <v>23732546</v>
      </c>
      <c r="D15" s="10">
        <v>41282644</v>
      </c>
      <c r="E15" s="10">
        <v>109611846</v>
      </c>
    </row>
    <row r="16" spans="1:5" x14ac:dyDescent="0.25">
      <c r="A16" s="9" t="s">
        <v>720</v>
      </c>
      <c r="B16" s="10">
        <v>9939600</v>
      </c>
      <c r="C16" s="10">
        <v>30581524</v>
      </c>
      <c r="D16" s="10">
        <v>33810105</v>
      </c>
      <c r="E16" s="10">
        <v>74331229</v>
      </c>
    </row>
    <row r="17" spans="1:5" x14ac:dyDescent="0.25">
      <c r="A17" s="9" t="s">
        <v>668</v>
      </c>
      <c r="B17" s="10">
        <v>269266319</v>
      </c>
      <c r="C17" s="10">
        <v>420515213</v>
      </c>
      <c r="D17" s="10">
        <v>619649722</v>
      </c>
      <c r="E17" s="10">
        <v>1309431254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9028E-95A1-407A-89D5-50828D3536B5}">
  <dimension ref="A2:E17"/>
  <sheetViews>
    <sheetView workbookViewId="0">
      <selection activeCell="H12" sqref="H12"/>
    </sheetView>
  </sheetViews>
  <sheetFormatPr defaultRowHeight="15" x14ac:dyDescent="0.25"/>
  <cols>
    <col min="1" max="1" width="24" bestFit="1" customWidth="1"/>
    <col min="2" max="2" width="16.28515625" bestFit="1" customWidth="1"/>
    <col min="3" max="3" width="5.140625" bestFit="1" customWidth="1"/>
    <col min="4" max="4" width="5" bestFit="1" customWidth="1"/>
    <col min="5" max="5" width="12.5703125" bestFit="1" customWidth="1"/>
    <col min="6" max="6" width="20.28515625" bestFit="1" customWidth="1"/>
    <col min="7" max="7" width="23.42578125" bestFit="1" customWidth="1"/>
    <col min="8" max="8" width="24" bestFit="1" customWidth="1"/>
    <col min="9" max="9" width="26.28515625" bestFit="1" customWidth="1"/>
    <col min="10" max="10" width="25.28515625" bestFit="1" customWidth="1"/>
    <col min="11" max="11" width="28.42578125" bestFit="1" customWidth="1"/>
    <col min="12" max="12" width="29" bestFit="1" customWidth="1"/>
    <col min="13" max="13" width="31.28515625" bestFit="1" customWidth="1"/>
  </cols>
  <sheetData>
    <row r="2" spans="1:5" x14ac:dyDescent="0.25">
      <c r="B2" s="9"/>
    </row>
    <row r="3" spans="1:5" x14ac:dyDescent="0.25">
      <c r="A3" s="8" t="s">
        <v>671</v>
      </c>
      <c r="B3" s="8" t="s">
        <v>683</v>
      </c>
    </row>
    <row r="4" spans="1:5" x14ac:dyDescent="0.25">
      <c r="A4" s="8" t="s">
        <v>667</v>
      </c>
      <c r="B4">
        <v>2020</v>
      </c>
      <c r="C4">
        <v>2021</v>
      </c>
      <c r="D4">
        <v>2022</v>
      </c>
      <c r="E4" t="s">
        <v>668</v>
      </c>
    </row>
    <row r="5" spans="1:5" x14ac:dyDescent="0.25">
      <c r="A5" s="9" t="s">
        <v>701</v>
      </c>
      <c r="B5" s="10">
        <v>20717367</v>
      </c>
      <c r="C5" s="10">
        <v>0</v>
      </c>
      <c r="D5" s="10"/>
      <c r="E5" s="10">
        <v>20717367</v>
      </c>
    </row>
    <row r="6" spans="1:5" x14ac:dyDescent="0.25">
      <c r="A6" s="9" t="s">
        <v>704</v>
      </c>
      <c r="B6" s="10">
        <v>11723923</v>
      </c>
      <c r="C6" s="10">
        <v>0</v>
      </c>
      <c r="D6" s="10"/>
      <c r="E6" s="10">
        <v>11723923</v>
      </c>
    </row>
    <row r="7" spans="1:5" x14ac:dyDescent="0.25">
      <c r="A7" s="9" t="s">
        <v>709</v>
      </c>
      <c r="B7" s="10">
        <v>47215185</v>
      </c>
      <c r="C7" s="10">
        <v>0</v>
      </c>
      <c r="D7" s="10"/>
      <c r="E7" s="10">
        <v>47215185</v>
      </c>
    </row>
    <row r="8" spans="1:5" x14ac:dyDescent="0.25">
      <c r="A8" s="9" t="s">
        <v>710</v>
      </c>
      <c r="B8" s="10">
        <v>37955808</v>
      </c>
      <c r="C8" s="10">
        <v>0</v>
      </c>
      <c r="D8" s="10"/>
      <c r="E8" s="10">
        <v>37955808</v>
      </c>
    </row>
    <row r="9" spans="1:5" x14ac:dyDescent="0.25">
      <c r="A9" s="9" t="s">
        <v>711</v>
      </c>
      <c r="B9" s="10">
        <v>41683928</v>
      </c>
      <c r="C9" s="10">
        <v>0</v>
      </c>
      <c r="D9" s="10"/>
      <c r="E9" s="10">
        <v>41683928</v>
      </c>
    </row>
    <row r="10" spans="1:5" x14ac:dyDescent="0.25">
      <c r="A10" s="9" t="s">
        <v>712</v>
      </c>
      <c r="B10" s="10">
        <v>37995869</v>
      </c>
      <c r="C10" s="10">
        <v>0</v>
      </c>
      <c r="D10" s="10"/>
      <c r="E10" s="10">
        <v>37995869</v>
      </c>
    </row>
    <row r="11" spans="1:5" x14ac:dyDescent="0.25">
      <c r="A11" s="9" t="s">
        <v>499</v>
      </c>
      <c r="B11" s="10">
        <v>0</v>
      </c>
      <c r="C11" s="10">
        <v>0</v>
      </c>
      <c r="D11" s="10"/>
      <c r="E11" s="10">
        <v>0</v>
      </c>
    </row>
    <row r="12" spans="1:5" x14ac:dyDescent="0.25">
      <c r="A12" s="9" t="s">
        <v>713</v>
      </c>
      <c r="B12" s="10">
        <v>16100375</v>
      </c>
      <c r="C12" s="10">
        <v>0</v>
      </c>
      <c r="D12" s="10"/>
      <c r="E12" s="10">
        <v>16100375</v>
      </c>
    </row>
    <row r="13" spans="1:5" x14ac:dyDescent="0.25">
      <c r="A13" s="9" t="s">
        <v>716</v>
      </c>
      <c r="B13" s="10">
        <v>38506638</v>
      </c>
      <c r="C13" s="10">
        <v>0</v>
      </c>
      <c r="D13" s="10"/>
      <c r="E13" s="10">
        <v>38506638</v>
      </c>
    </row>
    <row r="14" spans="1:5" x14ac:dyDescent="0.25">
      <c r="A14" s="9" t="s">
        <v>717</v>
      </c>
      <c r="B14" s="10">
        <v>35864164</v>
      </c>
      <c r="C14" s="10">
        <v>0</v>
      </c>
      <c r="D14" s="10"/>
      <c r="E14" s="10">
        <v>35864164</v>
      </c>
    </row>
    <row r="15" spans="1:5" x14ac:dyDescent="0.25">
      <c r="A15" s="9" t="s">
        <v>719</v>
      </c>
      <c r="B15" s="10">
        <v>10616217</v>
      </c>
      <c r="C15" s="10">
        <v>0</v>
      </c>
      <c r="D15" s="10"/>
      <c r="E15" s="10">
        <v>10616217</v>
      </c>
    </row>
    <row r="16" spans="1:5" x14ac:dyDescent="0.25">
      <c r="A16" s="9" t="s">
        <v>720</v>
      </c>
      <c r="B16" s="10">
        <v>19583328</v>
      </c>
      <c r="C16" s="10">
        <v>0</v>
      </c>
      <c r="D16" s="10"/>
      <c r="E16" s="10">
        <v>19583328</v>
      </c>
    </row>
    <row r="17" spans="1:5" x14ac:dyDescent="0.25">
      <c r="A17" s="9" t="s">
        <v>668</v>
      </c>
      <c r="B17" s="10">
        <v>317962802</v>
      </c>
      <c r="C17" s="10">
        <v>0</v>
      </c>
      <c r="D17" s="10"/>
      <c r="E17" s="10">
        <v>317962802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3AF59-4A69-4783-B62B-7C3932DE0C4D}">
  <dimension ref="A2:E17"/>
  <sheetViews>
    <sheetView workbookViewId="0">
      <selection activeCell="G16" sqref="G15:G16"/>
    </sheetView>
  </sheetViews>
  <sheetFormatPr defaultRowHeight="15" x14ac:dyDescent="0.25"/>
  <cols>
    <col min="1" max="1" width="20.28515625" bestFit="1" customWidth="1"/>
    <col min="2" max="2" width="16.28515625" bestFit="1" customWidth="1"/>
    <col min="3" max="3" width="12.5703125" bestFit="1" customWidth="1"/>
    <col min="4" max="5" width="14.28515625" bestFit="1" customWidth="1"/>
    <col min="6" max="6" width="20.28515625" bestFit="1" customWidth="1"/>
    <col min="7" max="7" width="23.42578125" bestFit="1" customWidth="1"/>
    <col min="8" max="8" width="24" bestFit="1" customWidth="1"/>
    <col min="9" max="9" width="26.28515625" bestFit="1" customWidth="1"/>
    <col min="10" max="10" width="25.28515625" bestFit="1" customWidth="1"/>
    <col min="11" max="11" width="28.42578125" bestFit="1" customWidth="1"/>
    <col min="12" max="12" width="29" bestFit="1" customWidth="1"/>
    <col min="13" max="13" width="31.28515625" bestFit="1" customWidth="1"/>
  </cols>
  <sheetData>
    <row r="2" spans="1:5" x14ac:dyDescent="0.25">
      <c r="B2" s="9"/>
    </row>
    <row r="3" spans="1:5" x14ac:dyDescent="0.25">
      <c r="A3" s="8" t="s">
        <v>672</v>
      </c>
      <c r="B3" s="8" t="s">
        <v>683</v>
      </c>
    </row>
    <row r="4" spans="1:5" x14ac:dyDescent="0.25">
      <c r="A4" s="8" t="s">
        <v>667</v>
      </c>
      <c r="B4">
        <v>2020</v>
      </c>
      <c r="C4">
        <v>2021</v>
      </c>
      <c r="D4">
        <v>2022</v>
      </c>
      <c r="E4" t="s">
        <v>668</v>
      </c>
    </row>
    <row r="5" spans="1:5" x14ac:dyDescent="0.25">
      <c r="A5" s="9" t="s">
        <v>701</v>
      </c>
      <c r="B5" s="10">
        <v>73198771</v>
      </c>
      <c r="C5" s="10">
        <v>76853420</v>
      </c>
      <c r="D5" s="10">
        <v>120807418</v>
      </c>
      <c r="E5" s="10">
        <v>270859609</v>
      </c>
    </row>
    <row r="6" spans="1:5" x14ac:dyDescent="0.25">
      <c r="A6" s="9" t="s">
        <v>704</v>
      </c>
      <c r="B6" s="10">
        <v>132092789</v>
      </c>
      <c r="C6" s="10">
        <v>125765980</v>
      </c>
      <c r="D6" s="10">
        <v>197187663</v>
      </c>
      <c r="E6" s="10">
        <v>455046432</v>
      </c>
    </row>
    <row r="7" spans="1:5" x14ac:dyDescent="0.25">
      <c r="A7" s="9" t="s">
        <v>709</v>
      </c>
      <c r="B7" s="10">
        <v>28866594</v>
      </c>
      <c r="C7" s="10">
        <v>31548681</v>
      </c>
      <c r="D7" s="10">
        <v>65900876</v>
      </c>
      <c r="E7" s="10">
        <v>126316151</v>
      </c>
    </row>
    <row r="8" spans="1:5" x14ac:dyDescent="0.25">
      <c r="A8" s="9" t="s">
        <v>710</v>
      </c>
      <c r="B8" s="10">
        <v>77052841</v>
      </c>
      <c r="C8" s="10">
        <v>81670590</v>
      </c>
      <c r="D8" s="10">
        <v>129297199</v>
      </c>
      <c r="E8" s="10">
        <v>288020630</v>
      </c>
    </row>
    <row r="9" spans="1:5" x14ac:dyDescent="0.25">
      <c r="A9" s="9" t="s">
        <v>711</v>
      </c>
      <c r="B9" s="10">
        <v>135986999</v>
      </c>
      <c r="C9" s="10">
        <v>116153004</v>
      </c>
      <c r="D9" s="10">
        <v>220047181</v>
      </c>
      <c r="E9" s="10">
        <v>472187184</v>
      </c>
    </row>
    <row r="10" spans="1:5" x14ac:dyDescent="0.25">
      <c r="A10" s="9" t="s">
        <v>712</v>
      </c>
      <c r="B10" s="10">
        <v>89836016</v>
      </c>
      <c r="C10" s="10">
        <v>102041256</v>
      </c>
      <c r="D10" s="10">
        <v>149830061</v>
      </c>
      <c r="E10" s="10">
        <v>341707333</v>
      </c>
    </row>
    <row r="11" spans="1:5" x14ac:dyDescent="0.25">
      <c r="A11" s="9" t="s">
        <v>499</v>
      </c>
      <c r="B11" s="10">
        <v>84730180</v>
      </c>
      <c r="C11" s="10">
        <v>93058570</v>
      </c>
      <c r="D11" s="10">
        <v>149641228</v>
      </c>
      <c r="E11" s="10">
        <v>327429978</v>
      </c>
    </row>
    <row r="12" spans="1:5" x14ac:dyDescent="0.25">
      <c r="A12" s="9" t="s">
        <v>713</v>
      </c>
      <c r="B12" s="10">
        <v>57698686</v>
      </c>
      <c r="C12" s="10">
        <v>68270022</v>
      </c>
      <c r="D12" s="10">
        <v>98549077</v>
      </c>
      <c r="E12" s="10">
        <v>224517785</v>
      </c>
    </row>
    <row r="13" spans="1:5" x14ac:dyDescent="0.25">
      <c r="A13" s="9" t="s">
        <v>716</v>
      </c>
      <c r="B13" s="10">
        <v>69686637</v>
      </c>
      <c r="C13" s="10">
        <v>74614566</v>
      </c>
      <c r="D13" s="10">
        <v>162260587</v>
      </c>
      <c r="E13" s="10">
        <v>306561790</v>
      </c>
    </row>
    <row r="14" spans="1:5" x14ac:dyDescent="0.25">
      <c r="A14" s="9" t="s">
        <v>717</v>
      </c>
      <c r="B14" s="10">
        <v>26359614</v>
      </c>
      <c r="C14" s="10">
        <v>34754823</v>
      </c>
      <c r="D14" s="10">
        <v>46739313</v>
      </c>
      <c r="E14" s="10">
        <v>107853750</v>
      </c>
    </row>
    <row r="15" spans="1:5" x14ac:dyDescent="0.25">
      <c r="A15" s="9" t="s">
        <v>719</v>
      </c>
      <c r="B15" s="10">
        <v>50502663</v>
      </c>
      <c r="C15" s="10">
        <v>32786331</v>
      </c>
      <c r="D15" s="10">
        <v>52670450</v>
      </c>
      <c r="E15" s="10">
        <v>135959444</v>
      </c>
    </row>
    <row r="16" spans="1:5" x14ac:dyDescent="0.25">
      <c r="A16" s="9" t="s">
        <v>720</v>
      </c>
      <c r="B16" s="10">
        <v>62503159</v>
      </c>
      <c r="C16" s="10">
        <v>75037633</v>
      </c>
      <c r="D16" s="10">
        <v>98563893</v>
      </c>
      <c r="E16" s="10">
        <v>236104685</v>
      </c>
    </row>
    <row r="17" spans="1:5" x14ac:dyDescent="0.25">
      <c r="A17" s="9" t="s">
        <v>668</v>
      </c>
      <c r="B17" s="10">
        <v>888514949</v>
      </c>
      <c r="C17" s="10">
        <v>912554876</v>
      </c>
      <c r="D17" s="10">
        <v>1491494946</v>
      </c>
      <c r="E17" s="10">
        <v>3292564771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B1916-3285-4819-B050-131BE5EE28F4}">
  <dimension ref="A1:E43"/>
  <sheetViews>
    <sheetView workbookViewId="0">
      <selection activeCell="D11" sqref="D11"/>
    </sheetView>
  </sheetViews>
  <sheetFormatPr defaultRowHeight="15" x14ac:dyDescent="0.25"/>
  <cols>
    <col min="1" max="1" width="20.28515625" bestFit="1" customWidth="1"/>
    <col min="2" max="2" width="16.28515625" style="11" bestFit="1" customWidth="1"/>
    <col min="3" max="4" width="14.28515625" bestFit="1" customWidth="1"/>
    <col min="5" max="5" width="15.28515625" bestFit="1" customWidth="1"/>
  </cols>
  <sheetData>
    <row r="1" spans="1:5" x14ac:dyDescent="0.25">
      <c r="B1"/>
    </row>
    <row r="2" spans="1:5" x14ac:dyDescent="0.25">
      <c r="B2"/>
    </row>
    <row r="3" spans="1:5" x14ac:dyDescent="0.25">
      <c r="A3" s="8" t="s">
        <v>673</v>
      </c>
      <c r="B3" s="8" t="s">
        <v>683</v>
      </c>
    </row>
    <row r="4" spans="1:5" x14ac:dyDescent="0.25">
      <c r="A4" s="8" t="s">
        <v>667</v>
      </c>
      <c r="B4">
        <v>2020</v>
      </c>
      <c r="C4">
        <v>2021</v>
      </c>
      <c r="D4">
        <v>2022</v>
      </c>
      <c r="E4" t="s">
        <v>668</v>
      </c>
    </row>
    <row r="5" spans="1:5" x14ac:dyDescent="0.25">
      <c r="A5" s="9" t="s">
        <v>701</v>
      </c>
      <c r="B5" s="10">
        <v>476169938</v>
      </c>
      <c r="C5" s="10">
        <v>482122313</v>
      </c>
      <c r="D5" s="10">
        <v>466681212</v>
      </c>
      <c r="E5" s="10">
        <v>1424973463</v>
      </c>
    </row>
    <row r="6" spans="1:5" x14ac:dyDescent="0.25">
      <c r="A6" s="9" t="s">
        <v>704</v>
      </c>
      <c r="B6" s="10">
        <v>635495332</v>
      </c>
      <c r="C6" s="10">
        <v>649813306</v>
      </c>
      <c r="D6" s="10">
        <v>629437173</v>
      </c>
      <c r="E6" s="10">
        <v>1914745811</v>
      </c>
    </row>
    <row r="7" spans="1:5" x14ac:dyDescent="0.25">
      <c r="A7" s="9" t="s">
        <v>709</v>
      </c>
      <c r="B7" s="10">
        <v>379392302</v>
      </c>
      <c r="C7" s="10">
        <v>385711968</v>
      </c>
      <c r="D7" s="10">
        <v>373384668</v>
      </c>
      <c r="E7" s="10">
        <v>1138488938</v>
      </c>
    </row>
    <row r="8" spans="1:5" x14ac:dyDescent="0.25">
      <c r="A8" s="9" t="s">
        <v>710</v>
      </c>
      <c r="B8" s="10">
        <v>605609005</v>
      </c>
      <c r="C8" s="10">
        <v>617198894</v>
      </c>
      <c r="D8" s="10">
        <v>597856916</v>
      </c>
      <c r="E8" s="10">
        <v>1820664815</v>
      </c>
    </row>
    <row r="9" spans="1:5" x14ac:dyDescent="0.25">
      <c r="A9" s="9" t="s">
        <v>711</v>
      </c>
      <c r="B9" s="10">
        <v>716929579</v>
      </c>
      <c r="C9" s="10">
        <v>729046659</v>
      </c>
      <c r="D9" s="10">
        <v>706597159</v>
      </c>
      <c r="E9" s="10">
        <v>2152573397</v>
      </c>
    </row>
    <row r="10" spans="1:5" x14ac:dyDescent="0.25">
      <c r="A10" s="9" t="s">
        <v>712</v>
      </c>
      <c r="B10" s="10">
        <v>565758346</v>
      </c>
      <c r="C10" s="10">
        <v>573028403</v>
      </c>
      <c r="D10" s="10">
        <v>554794481</v>
      </c>
      <c r="E10" s="10">
        <v>1693581230</v>
      </c>
    </row>
    <row r="11" spans="1:5" x14ac:dyDescent="0.25">
      <c r="A11" s="9" t="s">
        <v>499</v>
      </c>
      <c r="B11" s="10">
        <v>623856772</v>
      </c>
      <c r="C11" s="10">
        <v>630095340</v>
      </c>
      <c r="D11" s="10">
        <v>609915054</v>
      </c>
      <c r="E11" s="10">
        <v>1863867166</v>
      </c>
    </row>
    <row r="12" spans="1:5" x14ac:dyDescent="0.25">
      <c r="A12" s="9" t="s">
        <v>713</v>
      </c>
      <c r="B12" s="10">
        <v>424607949</v>
      </c>
      <c r="C12" s="10">
        <v>433508165</v>
      </c>
      <c r="D12" s="10">
        <v>420312379</v>
      </c>
      <c r="E12" s="10">
        <v>1278428493</v>
      </c>
    </row>
    <row r="13" spans="1:5" x14ac:dyDescent="0.25">
      <c r="A13" s="9" t="s">
        <v>716</v>
      </c>
      <c r="B13" s="10">
        <v>462481864</v>
      </c>
      <c r="C13" s="10">
        <v>471771211</v>
      </c>
      <c r="D13" s="10">
        <v>457331762</v>
      </c>
      <c r="E13" s="10">
        <v>1391584837</v>
      </c>
    </row>
    <row r="14" spans="1:5" x14ac:dyDescent="0.25">
      <c r="A14" s="9" t="s">
        <v>717</v>
      </c>
      <c r="B14" s="10">
        <v>333876062</v>
      </c>
      <c r="C14" s="10">
        <v>340884066</v>
      </c>
      <c r="D14" s="10">
        <v>330446192</v>
      </c>
      <c r="E14" s="10">
        <v>1005206320</v>
      </c>
    </row>
    <row r="15" spans="1:5" x14ac:dyDescent="0.25">
      <c r="A15" s="9" t="s">
        <v>719</v>
      </c>
      <c r="B15" s="10">
        <v>341460889</v>
      </c>
      <c r="C15" s="10">
        <v>348032496</v>
      </c>
      <c r="D15" s="10">
        <v>337332898</v>
      </c>
      <c r="E15" s="10">
        <v>1026826283</v>
      </c>
    </row>
    <row r="16" spans="1:5" x14ac:dyDescent="0.25">
      <c r="A16" s="9" t="s">
        <v>720</v>
      </c>
      <c r="B16" s="10">
        <v>430115689</v>
      </c>
      <c r="C16" s="10">
        <v>436323453</v>
      </c>
      <c r="D16" s="10">
        <v>422513118</v>
      </c>
      <c r="E16" s="10">
        <v>1288952260</v>
      </c>
    </row>
    <row r="17" spans="1:5" x14ac:dyDescent="0.25">
      <c r="A17" s="9" t="s">
        <v>668</v>
      </c>
      <c r="B17" s="10">
        <v>5995753727</v>
      </c>
      <c r="C17" s="10">
        <v>6097536274</v>
      </c>
      <c r="D17" s="10">
        <v>5906603012</v>
      </c>
      <c r="E17" s="10">
        <v>17999893013</v>
      </c>
    </row>
    <row r="18" spans="1:5" x14ac:dyDescent="0.25">
      <c r="B18"/>
    </row>
    <row r="19" spans="1:5" x14ac:dyDescent="0.25">
      <c r="B19"/>
    </row>
    <row r="20" spans="1:5" x14ac:dyDescent="0.25">
      <c r="B20"/>
    </row>
    <row r="21" spans="1:5" x14ac:dyDescent="0.25">
      <c r="B21"/>
    </row>
    <row r="22" spans="1:5" x14ac:dyDescent="0.25">
      <c r="B22"/>
    </row>
    <row r="23" spans="1:5" x14ac:dyDescent="0.25">
      <c r="B23"/>
    </row>
    <row r="24" spans="1:5" x14ac:dyDescent="0.25">
      <c r="B24"/>
    </row>
    <row r="25" spans="1:5" x14ac:dyDescent="0.25">
      <c r="B25"/>
    </row>
    <row r="26" spans="1:5" x14ac:dyDescent="0.25">
      <c r="B26"/>
    </row>
    <row r="27" spans="1:5" x14ac:dyDescent="0.25">
      <c r="B27"/>
    </row>
    <row r="28" spans="1:5" x14ac:dyDescent="0.25">
      <c r="B28"/>
    </row>
    <row r="29" spans="1:5" x14ac:dyDescent="0.25">
      <c r="B29"/>
    </row>
    <row r="30" spans="1:5" x14ac:dyDescent="0.25">
      <c r="B30"/>
    </row>
    <row r="31" spans="1:5" x14ac:dyDescent="0.25">
      <c r="B31"/>
    </row>
    <row r="32" spans="1:5"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2C1F6-E8CA-44BE-8AF6-8724BC242E76}">
  <dimension ref="A3:E48"/>
  <sheetViews>
    <sheetView workbookViewId="0">
      <selection activeCell="B7" sqref="B7"/>
    </sheetView>
  </sheetViews>
  <sheetFormatPr defaultRowHeight="15" x14ac:dyDescent="0.25"/>
  <cols>
    <col min="1" max="1" width="20.28515625" bestFit="1" customWidth="1"/>
    <col min="2" max="2" width="16.28515625" bestFit="1" customWidth="1"/>
    <col min="3" max="4" width="11.5703125" bestFit="1" customWidth="1"/>
    <col min="5" max="5" width="12.5703125" bestFit="1" customWidth="1"/>
  </cols>
  <sheetData>
    <row r="3" spans="1:5" x14ac:dyDescent="0.25">
      <c r="A3" s="8" t="s">
        <v>674</v>
      </c>
      <c r="B3" s="8" t="s">
        <v>683</v>
      </c>
    </row>
    <row r="4" spans="1:5" x14ac:dyDescent="0.25">
      <c r="A4" s="8" t="s">
        <v>667</v>
      </c>
      <c r="B4">
        <v>2020</v>
      </c>
      <c r="C4">
        <v>2021</v>
      </c>
      <c r="D4">
        <v>2022</v>
      </c>
      <c r="E4" t="s">
        <v>668</v>
      </c>
    </row>
    <row r="5" spans="1:5" x14ac:dyDescent="0.25">
      <c r="A5" s="9" t="s">
        <v>701</v>
      </c>
      <c r="B5" s="10">
        <v>37171332</v>
      </c>
      <c r="C5" s="10"/>
      <c r="D5" s="10"/>
      <c r="E5" s="10">
        <v>37171332</v>
      </c>
    </row>
    <row r="6" spans="1:5" x14ac:dyDescent="0.25">
      <c r="A6" s="9" t="s">
        <v>704</v>
      </c>
      <c r="B6" s="10"/>
      <c r="C6" s="10"/>
      <c r="D6" s="10">
        <v>4100298</v>
      </c>
      <c r="E6" s="10">
        <v>4100298</v>
      </c>
    </row>
    <row r="7" spans="1:5" x14ac:dyDescent="0.25">
      <c r="A7" s="9" t="s">
        <v>709</v>
      </c>
      <c r="B7" s="10"/>
      <c r="C7" s="10"/>
      <c r="D7" s="10">
        <v>2273275</v>
      </c>
      <c r="E7" s="10">
        <v>2273275</v>
      </c>
    </row>
    <row r="8" spans="1:5" x14ac:dyDescent="0.25">
      <c r="A8" s="9" t="s">
        <v>710</v>
      </c>
      <c r="B8" s="10">
        <v>32309800</v>
      </c>
      <c r="C8" s="10">
        <v>28172519</v>
      </c>
      <c r="D8" s="10"/>
      <c r="E8" s="10">
        <v>60482319</v>
      </c>
    </row>
    <row r="9" spans="1:5" x14ac:dyDescent="0.25">
      <c r="A9" s="9" t="s">
        <v>711</v>
      </c>
      <c r="B9" s="10"/>
      <c r="C9" s="10"/>
      <c r="D9" s="10"/>
      <c r="E9" s="10"/>
    </row>
    <row r="10" spans="1:5" x14ac:dyDescent="0.25">
      <c r="A10" s="9" t="s">
        <v>712</v>
      </c>
      <c r="B10" s="10"/>
      <c r="C10" s="10"/>
      <c r="D10" s="10">
        <v>4091410</v>
      </c>
      <c r="E10" s="10">
        <v>4091410</v>
      </c>
    </row>
    <row r="11" spans="1:5" x14ac:dyDescent="0.25">
      <c r="A11" s="9" t="s">
        <v>499</v>
      </c>
      <c r="B11" s="10"/>
      <c r="C11" s="10">
        <v>6936271</v>
      </c>
      <c r="D11" s="10">
        <v>2604965</v>
      </c>
      <c r="E11" s="10">
        <v>9541236</v>
      </c>
    </row>
    <row r="12" spans="1:5" x14ac:dyDescent="0.25">
      <c r="A12" s="9" t="s">
        <v>713</v>
      </c>
      <c r="B12" s="10"/>
      <c r="C12" s="10"/>
      <c r="D12" s="10">
        <v>4837632</v>
      </c>
      <c r="E12" s="10">
        <v>4837632</v>
      </c>
    </row>
    <row r="13" spans="1:5" x14ac:dyDescent="0.25">
      <c r="A13" s="9" t="s">
        <v>716</v>
      </c>
      <c r="B13" s="10"/>
      <c r="C13" s="10"/>
      <c r="D13" s="10">
        <v>2301731</v>
      </c>
      <c r="E13" s="10">
        <v>2301731</v>
      </c>
    </row>
    <row r="14" spans="1:5" x14ac:dyDescent="0.25">
      <c r="A14" s="9" t="s">
        <v>717</v>
      </c>
      <c r="B14" s="10"/>
      <c r="C14" s="10"/>
      <c r="D14" s="10">
        <v>2399568</v>
      </c>
      <c r="E14" s="10">
        <v>2399568</v>
      </c>
    </row>
    <row r="15" spans="1:5" x14ac:dyDescent="0.25">
      <c r="A15" s="9" t="s">
        <v>719</v>
      </c>
      <c r="B15" s="10"/>
      <c r="C15" s="10"/>
      <c r="D15" s="10"/>
      <c r="E15" s="10"/>
    </row>
    <row r="16" spans="1:5" x14ac:dyDescent="0.25">
      <c r="A16" s="9" t="s">
        <v>720</v>
      </c>
      <c r="B16" s="10"/>
      <c r="C16" s="10">
        <v>39953862</v>
      </c>
      <c r="D16" s="10">
        <v>4066693</v>
      </c>
      <c r="E16" s="10">
        <v>44020555</v>
      </c>
    </row>
    <row r="17" spans="1:5" x14ac:dyDescent="0.25">
      <c r="A17" s="9" t="s">
        <v>668</v>
      </c>
      <c r="B17" s="10">
        <v>69481132</v>
      </c>
      <c r="C17" s="10">
        <v>75062652</v>
      </c>
      <c r="D17" s="10">
        <v>26675572</v>
      </c>
      <c r="E17" s="10">
        <v>171219356</v>
      </c>
    </row>
    <row r="44" spans="2:2" x14ac:dyDescent="0.25">
      <c r="B44" s="11"/>
    </row>
    <row r="45" spans="2:2" x14ac:dyDescent="0.25">
      <c r="B45" s="11"/>
    </row>
    <row r="46" spans="2:2" x14ac:dyDescent="0.25">
      <c r="B46" s="11"/>
    </row>
    <row r="47" spans="2:2" x14ac:dyDescent="0.25">
      <c r="B47" s="11"/>
    </row>
    <row r="48" spans="2:2" x14ac:dyDescent="0.25">
      <c r="B48"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F73A7-05E0-4CA5-84EE-D4EAAE9A1444}">
  <dimension ref="A3:E43"/>
  <sheetViews>
    <sheetView workbookViewId="0">
      <selection activeCell="B5" sqref="B5"/>
    </sheetView>
  </sheetViews>
  <sheetFormatPr defaultRowHeight="15" x14ac:dyDescent="0.25"/>
  <cols>
    <col min="1" max="1" width="20.28515625" bestFit="1" customWidth="1"/>
    <col min="2" max="2" width="16.28515625" style="11" bestFit="1" customWidth="1"/>
    <col min="3" max="5" width="14.28515625" bestFit="1" customWidth="1"/>
  </cols>
  <sheetData>
    <row r="3" spans="1:5" x14ac:dyDescent="0.25">
      <c r="A3" s="8" t="s">
        <v>675</v>
      </c>
      <c r="B3" s="8" t="s">
        <v>683</v>
      </c>
    </row>
    <row r="4" spans="1:5" x14ac:dyDescent="0.25">
      <c r="A4" s="8" t="s">
        <v>667</v>
      </c>
      <c r="B4">
        <v>2020</v>
      </c>
      <c r="C4">
        <v>2021</v>
      </c>
      <c r="D4">
        <v>2022</v>
      </c>
      <c r="E4" t="s">
        <v>668</v>
      </c>
    </row>
    <row r="5" spans="1:5" x14ac:dyDescent="0.25">
      <c r="A5" s="9" t="s">
        <v>701</v>
      </c>
      <c r="B5" s="10">
        <v>87504939</v>
      </c>
      <c r="C5" s="10">
        <v>87763014</v>
      </c>
      <c r="D5" s="10">
        <v>76180697</v>
      </c>
      <c r="E5" s="10">
        <v>251448650</v>
      </c>
    </row>
    <row r="6" spans="1:5" x14ac:dyDescent="0.25">
      <c r="A6" s="9" t="s">
        <v>704</v>
      </c>
      <c r="B6" s="10">
        <v>165402239</v>
      </c>
      <c r="C6" s="10">
        <v>165402239</v>
      </c>
      <c r="D6" s="10">
        <v>152722637</v>
      </c>
      <c r="E6" s="10">
        <v>483527115</v>
      </c>
    </row>
    <row r="7" spans="1:5" x14ac:dyDescent="0.25">
      <c r="A7" s="9" t="s">
        <v>709</v>
      </c>
      <c r="B7" s="10">
        <v>87786467</v>
      </c>
      <c r="C7" s="10">
        <v>87786467</v>
      </c>
      <c r="D7" s="10">
        <v>71006553</v>
      </c>
      <c r="E7" s="10">
        <v>246579487</v>
      </c>
    </row>
    <row r="8" spans="1:5" x14ac:dyDescent="0.25">
      <c r="A8" s="9" t="s">
        <v>710</v>
      </c>
      <c r="B8" s="10">
        <v>129356588</v>
      </c>
      <c r="C8" s="10">
        <v>130516667</v>
      </c>
      <c r="D8" s="10">
        <v>123230634</v>
      </c>
      <c r="E8" s="10">
        <v>383103889</v>
      </c>
    </row>
    <row r="9" spans="1:5" x14ac:dyDescent="0.25">
      <c r="A9" s="9" t="s">
        <v>711</v>
      </c>
      <c r="B9" s="10">
        <v>289840128</v>
      </c>
      <c r="C9" s="10">
        <v>289840128</v>
      </c>
      <c r="D9" s="10">
        <v>278443438</v>
      </c>
      <c r="E9" s="10">
        <v>858123694</v>
      </c>
    </row>
    <row r="10" spans="1:5" x14ac:dyDescent="0.25">
      <c r="A10" s="9" t="s">
        <v>712</v>
      </c>
      <c r="B10" s="10">
        <v>163541992</v>
      </c>
      <c r="C10" s="10">
        <v>163541992</v>
      </c>
      <c r="D10" s="10">
        <v>153166740</v>
      </c>
      <c r="E10" s="10">
        <v>480250724</v>
      </c>
    </row>
    <row r="11" spans="1:5" x14ac:dyDescent="0.25">
      <c r="A11" s="9" t="s">
        <v>499</v>
      </c>
      <c r="B11" s="10"/>
      <c r="C11" s="10">
        <v>0</v>
      </c>
      <c r="D11" s="10"/>
      <c r="E11" s="10">
        <v>0</v>
      </c>
    </row>
    <row r="12" spans="1:5" x14ac:dyDescent="0.25">
      <c r="A12" s="9" t="s">
        <v>713</v>
      </c>
      <c r="B12" s="10">
        <v>106362083</v>
      </c>
      <c r="C12" s="10">
        <v>106456783</v>
      </c>
      <c r="D12" s="10">
        <v>98578052</v>
      </c>
      <c r="E12" s="10">
        <v>311396918</v>
      </c>
    </row>
    <row r="13" spans="1:5" x14ac:dyDescent="0.25">
      <c r="A13" s="9" t="s">
        <v>716</v>
      </c>
      <c r="B13" s="10">
        <v>239592238</v>
      </c>
      <c r="C13" s="10">
        <v>239592238</v>
      </c>
      <c r="D13" s="10">
        <v>214005766</v>
      </c>
      <c r="E13" s="10">
        <v>693190242</v>
      </c>
    </row>
    <row r="14" spans="1:5" x14ac:dyDescent="0.25">
      <c r="A14" s="9" t="s">
        <v>717</v>
      </c>
      <c r="B14" s="10">
        <v>72220579</v>
      </c>
      <c r="C14" s="10">
        <v>72937379</v>
      </c>
      <c r="D14" s="10">
        <v>62754365</v>
      </c>
      <c r="E14" s="10">
        <v>207912323</v>
      </c>
    </row>
    <row r="15" spans="1:5" x14ac:dyDescent="0.25">
      <c r="A15" s="9" t="s">
        <v>719</v>
      </c>
      <c r="B15" s="10">
        <v>84566861</v>
      </c>
      <c r="C15" s="10">
        <v>84566861</v>
      </c>
      <c r="D15" s="10">
        <v>61458836</v>
      </c>
      <c r="E15" s="10">
        <v>230592558</v>
      </c>
    </row>
    <row r="16" spans="1:5" x14ac:dyDescent="0.25">
      <c r="A16" s="9" t="s">
        <v>720</v>
      </c>
      <c r="B16" s="10">
        <v>112668518</v>
      </c>
      <c r="C16" s="10">
        <v>112668518</v>
      </c>
      <c r="D16" s="10">
        <v>109503100</v>
      </c>
      <c r="E16" s="10">
        <v>334840136</v>
      </c>
    </row>
    <row r="17" spans="1:5" x14ac:dyDescent="0.25">
      <c r="A17" s="9" t="s">
        <v>668</v>
      </c>
      <c r="B17" s="10">
        <v>1538842632</v>
      </c>
      <c r="C17" s="10">
        <v>1541072286</v>
      </c>
      <c r="D17" s="10">
        <v>1401050818</v>
      </c>
      <c r="E17" s="10">
        <v>4480965736</v>
      </c>
    </row>
    <row r="18" spans="1:5" x14ac:dyDescent="0.25">
      <c r="B18"/>
    </row>
    <row r="19" spans="1:5" x14ac:dyDescent="0.25">
      <c r="B19"/>
    </row>
    <row r="20" spans="1:5" x14ac:dyDescent="0.25">
      <c r="B20"/>
    </row>
    <row r="21" spans="1:5" x14ac:dyDescent="0.25">
      <c r="B21"/>
    </row>
    <row r="22" spans="1:5" x14ac:dyDescent="0.25">
      <c r="B22"/>
    </row>
    <row r="23" spans="1:5" x14ac:dyDescent="0.25">
      <c r="B23"/>
    </row>
    <row r="24" spans="1:5" x14ac:dyDescent="0.25">
      <c r="B24"/>
    </row>
    <row r="25" spans="1:5" x14ac:dyDescent="0.25">
      <c r="B25"/>
    </row>
    <row r="26" spans="1:5" x14ac:dyDescent="0.25">
      <c r="B26"/>
    </row>
    <row r="27" spans="1:5" x14ac:dyDescent="0.25">
      <c r="B27"/>
    </row>
    <row r="28" spans="1:5" x14ac:dyDescent="0.25">
      <c r="B28"/>
    </row>
    <row r="29" spans="1:5" x14ac:dyDescent="0.25">
      <c r="B29"/>
    </row>
    <row r="30" spans="1:5" x14ac:dyDescent="0.25">
      <c r="B30"/>
    </row>
    <row r="31" spans="1:5" x14ac:dyDescent="0.25">
      <c r="B31"/>
    </row>
    <row r="32" spans="1:5"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2E209-1606-4AFD-9076-A2797B92C904}">
  <dimension ref="A3:AN43"/>
  <sheetViews>
    <sheetView topLeftCell="AC1" workbookViewId="0">
      <selection activeCell="AK10" sqref="AK10"/>
    </sheetView>
  </sheetViews>
  <sheetFormatPr defaultRowHeight="15" x14ac:dyDescent="0.25"/>
  <cols>
    <col min="1" max="1" width="20.28515625" bestFit="1" customWidth="1"/>
    <col min="2" max="2" width="16.28515625" style="11" bestFit="1" customWidth="1"/>
    <col min="3" max="4" width="11.5703125" style="11" bestFit="1" customWidth="1"/>
    <col min="5" max="5" width="12.5703125" style="11" bestFit="1" customWidth="1"/>
    <col min="6" max="6" width="20.28515625" style="11" bestFit="1" customWidth="1"/>
    <col min="7" max="7" width="16.28515625" style="11" bestFit="1" customWidth="1"/>
    <col min="8" max="8" width="11.5703125" style="11" bestFit="1" customWidth="1"/>
    <col min="9" max="9" width="11.5703125" bestFit="1" customWidth="1"/>
    <col min="10" max="10" width="12.5703125" bestFit="1" customWidth="1"/>
    <col min="11" max="11" width="21.42578125" bestFit="1" customWidth="1"/>
    <col min="12" max="12" width="16.28515625" bestFit="1" customWidth="1"/>
    <col min="13" max="13" width="5.140625" bestFit="1" customWidth="1"/>
    <col min="14" max="14" width="5" bestFit="1" customWidth="1"/>
    <col min="15" max="15" width="11.28515625" bestFit="1" customWidth="1"/>
    <col min="16" max="16" width="23.7109375" bestFit="1" customWidth="1"/>
    <col min="17" max="17" width="16.28515625" bestFit="1" customWidth="1"/>
    <col min="18" max="19" width="10.5703125" bestFit="1" customWidth="1"/>
    <col min="20" max="20" width="11.28515625" bestFit="1" customWidth="1"/>
    <col min="21" max="21" width="25.85546875" bestFit="1" customWidth="1"/>
    <col min="22" max="22" width="16.28515625" bestFit="1" customWidth="1"/>
    <col min="23" max="23" width="8" bestFit="1" customWidth="1"/>
    <col min="24" max="24" width="5.42578125" bestFit="1" customWidth="1"/>
    <col min="25" max="25" width="11.28515625" bestFit="1" customWidth="1"/>
    <col min="26" max="26" width="25" bestFit="1" customWidth="1"/>
    <col min="27" max="27" width="16.28515625" bestFit="1" customWidth="1"/>
    <col min="28" max="30" width="11.5703125" bestFit="1" customWidth="1"/>
    <col min="31" max="31" width="26.42578125" bestFit="1" customWidth="1"/>
    <col min="32" max="32" width="16.28515625" bestFit="1" customWidth="1"/>
    <col min="33" max="34" width="10.5703125" bestFit="1" customWidth="1"/>
    <col min="35" max="35" width="11.28515625" bestFit="1" customWidth="1"/>
    <col min="36" max="36" width="20.28515625" bestFit="1" customWidth="1"/>
    <col min="37" max="37" width="16.28515625" bestFit="1" customWidth="1"/>
    <col min="38" max="38" width="5.140625" bestFit="1" customWidth="1"/>
    <col min="39" max="39" width="10.5703125" bestFit="1" customWidth="1"/>
    <col min="40" max="40" width="11.28515625" bestFit="1" customWidth="1"/>
  </cols>
  <sheetData>
    <row r="3" spans="1:40" x14ac:dyDescent="0.25">
      <c r="A3" s="8" t="s">
        <v>676</v>
      </c>
      <c r="B3" s="8" t="s">
        <v>683</v>
      </c>
      <c r="C3"/>
      <c r="D3"/>
      <c r="E3"/>
      <c r="F3" s="8" t="s">
        <v>677</v>
      </c>
      <c r="G3" s="8" t="s">
        <v>683</v>
      </c>
      <c r="H3"/>
      <c r="K3" s="8" t="s">
        <v>678</v>
      </c>
      <c r="L3" s="8" t="s">
        <v>683</v>
      </c>
      <c r="P3" s="8" t="s">
        <v>679</v>
      </c>
      <c r="Q3" s="8" t="s">
        <v>683</v>
      </c>
      <c r="U3" s="8" t="s">
        <v>680</v>
      </c>
      <c r="V3" s="8" t="s">
        <v>683</v>
      </c>
      <c r="Z3" s="8" t="s">
        <v>681</v>
      </c>
      <c r="AA3" s="8" t="s">
        <v>683</v>
      </c>
      <c r="AE3" s="8" t="s">
        <v>682</v>
      </c>
      <c r="AF3" s="8" t="s">
        <v>683</v>
      </c>
      <c r="AJ3" s="8" t="s">
        <v>726</v>
      </c>
      <c r="AK3" s="8" t="s">
        <v>683</v>
      </c>
    </row>
    <row r="4" spans="1:40" x14ac:dyDescent="0.25">
      <c r="A4" s="8" t="s">
        <v>667</v>
      </c>
      <c r="B4">
        <v>2020</v>
      </c>
      <c r="C4">
        <v>2021</v>
      </c>
      <c r="D4">
        <v>2022</v>
      </c>
      <c r="E4" t="s">
        <v>668</v>
      </c>
      <c r="F4" s="8" t="s">
        <v>667</v>
      </c>
      <c r="G4">
        <v>2020</v>
      </c>
      <c r="H4">
        <v>2021</v>
      </c>
      <c r="I4">
        <v>2022</v>
      </c>
      <c r="J4" t="s">
        <v>668</v>
      </c>
      <c r="K4" s="8" t="s">
        <v>667</v>
      </c>
      <c r="L4">
        <v>2020</v>
      </c>
      <c r="M4">
        <v>2021</v>
      </c>
      <c r="N4">
        <v>2022</v>
      </c>
      <c r="O4" t="s">
        <v>668</v>
      </c>
      <c r="P4" s="8" t="s">
        <v>667</v>
      </c>
      <c r="Q4">
        <v>2020</v>
      </c>
      <c r="R4">
        <v>2021</v>
      </c>
      <c r="S4">
        <v>2022</v>
      </c>
      <c r="T4" t="s">
        <v>668</v>
      </c>
      <c r="U4" s="8" t="s">
        <v>667</v>
      </c>
      <c r="V4">
        <v>2020</v>
      </c>
      <c r="W4">
        <v>2021</v>
      </c>
      <c r="X4">
        <v>2022</v>
      </c>
      <c r="Y4" t="s">
        <v>668</v>
      </c>
      <c r="Z4" s="8" t="s">
        <v>667</v>
      </c>
      <c r="AA4">
        <v>2020</v>
      </c>
      <c r="AB4">
        <v>2021</v>
      </c>
      <c r="AC4">
        <v>2022</v>
      </c>
      <c r="AD4" t="s">
        <v>668</v>
      </c>
      <c r="AE4" s="8" t="s">
        <v>667</v>
      </c>
      <c r="AF4">
        <v>2020</v>
      </c>
      <c r="AG4">
        <v>2021</v>
      </c>
      <c r="AH4">
        <v>2022</v>
      </c>
      <c r="AI4" t="s">
        <v>668</v>
      </c>
      <c r="AJ4" s="8" t="s">
        <v>667</v>
      </c>
      <c r="AK4">
        <v>2020</v>
      </c>
      <c r="AL4">
        <v>2021</v>
      </c>
      <c r="AM4">
        <v>2022</v>
      </c>
      <c r="AN4" t="s">
        <v>668</v>
      </c>
    </row>
    <row r="5" spans="1:40" x14ac:dyDescent="0.25">
      <c r="A5" s="9" t="s">
        <v>701</v>
      </c>
      <c r="B5" s="10">
        <v>3501054</v>
      </c>
      <c r="C5" s="10">
        <v>2777546</v>
      </c>
      <c r="D5" s="10">
        <v>3030582</v>
      </c>
      <c r="E5" s="10">
        <v>9309182</v>
      </c>
      <c r="F5" s="9" t="s">
        <v>701</v>
      </c>
      <c r="G5" s="10">
        <v>3241626</v>
      </c>
      <c r="H5" s="10">
        <v>3614918</v>
      </c>
      <c r="I5" s="10">
        <v>4525075</v>
      </c>
      <c r="J5" s="10">
        <v>11381619</v>
      </c>
      <c r="K5" s="9" t="s">
        <v>701</v>
      </c>
      <c r="L5" s="10"/>
      <c r="M5" s="10">
        <v>0</v>
      </c>
      <c r="N5" s="10"/>
      <c r="O5" s="10">
        <v>0</v>
      </c>
      <c r="P5" s="9" t="s">
        <v>701</v>
      </c>
      <c r="Q5" s="10">
        <v>510809</v>
      </c>
      <c r="R5" s="10">
        <v>457365</v>
      </c>
      <c r="S5" s="10">
        <v>98506</v>
      </c>
      <c r="T5" s="10">
        <v>1066680</v>
      </c>
      <c r="U5" s="9" t="s">
        <v>701</v>
      </c>
      <c r="V5" s="10">
        <v>1899</v>
      </c>
      <c r="W5" s="10">
        <v>3878</v>
      </c>
      <c r="X5" s="10">
        <v>56</v>
      </c>
      <c r="Y5" s="10">
        <v>5833</v>
      </c>
      <c r="Z5" s="9" t="s">
        <v>701</v>
      </c>
      <c r="AA5" s="10">
        <v>1321018</v>
      </c>
      <c r="AB5" s="10">
        <v>1128319</v>
      </c>
      <c r="AC5" s="10">
        <v>1958311</v>
      </c>
      <c r="AD5" s="10">
        <v>4407648</v>
      </c>
      <c r="AE5" s="9" t="s">
        <v>701</v>
      </c>
      <c r="AF5" s="10">
        <v>105856</v>
      </c>
      <c r="AG5" s="10">
        <v>130297</v>
      </c>
      <c r="AH5" s="10">
        <v>117514</v>
      </c>
      <c r="AI5" s="10">
        <v>353667</v>
      </c>
      <c r="AJ5" s="9" t="s">
        <v>701</v>
      </c>
      <c r="AK5" s="10">
        <v>157276</v>
      </c>
      <c r="AL5" s="10"/>
      <c r="AM5" s="10">
        <v>117741</v>
      </c>
      <c r="AN5" s="10">
        <v>275017</v>
      </c>
    </row>
    <row r="6" spans="1:40" x14ac:dyDescent="0.25">
      <c r="A6" s="9" t="s">
        <v>704</v>
      </c>
      <c r="B6" s="10">
        <v>3099979</v>
      </c>
      <c r="C6" s="10">
        <v>2743879</v>
      </c>
      <c r="D6" s="10">
        <v>2904860</v>
      </c>
      <c r="E6" s="10">
        <v>8748718</v>
      </c>
      <c r="F6" s="9" t="s">
        <v>704</v>
      </c>
      <c r="G6" s="10">
        <v>4345996</v>
      </c>
      <c r="H6" s="10">
        <v>4552046</v>
      </c>
      <c r="I6" s="10">
        <v>5285218</v>
      </c>
      <c r="J6" s="10">
        <v>14183260</v>
      </c>
      <c r="K6" s="9" t="s">
        <v>704</v>
      </c>
      <c r="L6" s="10"/>
      <c r="M6" s="10">
        <v>0</v>
      </c>
      <c r="N6" s="10"/>
      <c r="O6" s="10">
        <v>0</v>
      </c>
      <c r="P6" s="9" t="s">
        <v>704</v>
      </c>
      <c r="Q6" s="10">
        <v>280148</v>
      </c>
      <c r="R6" s="10">
        <v>141476</v>
      </c>
      <c r="S6" s="10">
        <v>372062</v>
      </c>
      <c r="T6" s="10">
        <v>793686</v>
      </c>
      <c r="U6" s="9" t="s">
        <v>704</v>
      </c>
      <c r="V6" s="10">
        <v>6284</v>
      </c>
      <c r="W6" s="10">
        <v>3878</v>
      </c>
      <c r="X6" s="10">
        <v>56</v>
      </c>
      <c r="Y6" s="10">
        <v>10218</v>
      </c>
      <c r="Z6" s="9" t="s">
        <v>704</v>
      </c>
      <c r="AA6" s="10">
        <v>1418361</v>
      </c>
      <c r="AB6" s="10">
        <v>1128319</v>
      </c>
      <c r="AC6" s="10">
        <v>1958311</v>
      </c>
      <c r="AD6" s="10">
        <v>4504991</v>
      </c>
      <c r="AE6" s="9" t="s">
        <v>704</v>
      </c>
      <c r="AF6" s="10">
        <v>105856</v>
      </c>
      <c r="AG6" s="10">
        <v>130297</v>
      </c>
      <c r="AH6" s="10">
        <v>117514</v>
      </c>
      <c r="AI6" s="10">
        <v>353667</v>
      </c>
      <c r="AJ6" s="9" t="s">
        <v>704</v>
      </c>
      <c r="AK6" s="10">
        <v>152640</v>
      </c>
      <c r="AL6" s="10"/>
      <c r="AM6" s="10">
        <v>124516</v>
      </c>
      <c r="AN6" s="10">
        <v>277156</v>
      </c>
    </row>
    <row r="7" spans="1:40" x14ac:dyDescent="0.25">
      <c r="A7" s="9" t="s">
        <v>709</v>
      </c>
      <c r="B7" s="10">
        <v>2289009</v>
      </c>
      <c r="C7" s="10">
        <v>2025681</v>
      </c>
      <c r="D7" s="10">
        <v>2174499</v>
      </c>
      <c r="E7" s="10">
        <v>6489189</v>
      </c>
      <c r="F7" s="9" t="s">
        <v>709</v>
      </c>
      <c r="G7" s="10">
        <v>3511124</v>
      </c>
      <c r="H7" s="10">
        <v>3651660</v>
      </c>
      <c r="I7" s="10">
        <v>4552875</v>
      </c>
      <c r="J7" s="10">
        <v>11715659</v>
      </c>
      <c r="K7" s="9" t="s">
        <v>709</v>
      </c>
      <c r="L7" s="10"/>
      <c r="M7" s="10">
        <v>0</v>
      </c>
      <c r="N7" s="10"/>
      <c r="O7" s="10">
        <v>0</v>
      </c>
      <c r="P7" s="9" t="s">
        <v>709</v>
      </c>
      <c r="Q7" s="10">
        <v>1177</v>
      </c>
      <c r="R7" s="10">
        <v>0</v>
      </c>
      <c r="S7" s="10">
        <v>15606</v>
      </c>
      <c r="T7" s="10">
        <v>16783</v>
      </c>
      <c r="U7" s="9" t="s">
        <v>709</v>
      </c>
      <c r="V7" s="10">
        <v>2768</v>
      </c>
      <c r="W7" s="10">
        <v>3878</v>
      </c>
      <c r="X7" s="10">
        <v>56</v>
      </c>
      <c r="Y7" s="10">
        <v>6702</v>
      </c>
      <c r="Z7" s="9" t="s">
        <v>709</v>
      </c>
      <c r="AA7" s="10">
        <v>1418361</v>
      </c>
      <c r="AB7" s="10">
        <v>1128319</v>
      </c>
      <c r="AC7" s="10">
        <v>1958311</v>
      </c>
      <c r="AD7" s="10">
        <v>4504991</v>
      </c>
      <c r="AE7" s="9" t="s">
        <v>709</v>
      </c>
      <c r="AF7" s="10">
        <v>105856</v>
      </c>
      <c r="AG7" s="10">
        <v>130297</v>
      </c>
      <c r="AH7" s="10">
        <v>117514</v>
      </c>
      <c r="AI7" s="10">
        <v>353667</v>
      </c>
      <c r="AJ7" s="9" t="s">
        <v>709</v>
      </c>
      <c r="AK7" s="10">
        <v>111959</v>
      </c>
      <c r="AL7" s="10"/>
      <c r="AM7" s="10">
        <v>94501</v>
      </c>
      <c r="AN7" s="10">
        <v>206460</v>
      </c>
    </row>
    <row r="8" spans="1:40" x14ac:dyDescent="0.25">
      <c r="A8" s="9" t="s">
        <v>710</v>
      </c>
      <c r="B8" s="10">
        <v>3762093</v>
      </c>
      <c r="C8" s="10">
        <v>3292579</v>
      </c>
      <c r="D8" s="10">
        <v>3593270</v>
      </c>
      <c r="E8" s="10">
        <v>10647942</v>
      </c>
      <c r="F8" s="9" t="s">
        <v>710</v>
      </c>
      <c r="G8" s="10">
        <v>4866331</v>
      </c>
      <c r="H8" s="10">
        <v>4940901</v>
      </c>
      <c r="I8" s="10">
        <v>6851410</v>
      </c>
      <c r="J8" s="10">
        <v>16658642</v>
      </c>
      <c r="K8" s="9" t="s">
        <v>710</v>
      </c>
      <c r="L8" s="10"/>
      <c r="M8" s="10">
        <v>0</v>
      </c>
      <c r="N8" s="10"/>
      <c r="O8" s="10">
        <v>0</v>
      </c>
      <c r="P8" s="9" t="s">
        <v>710</v>
      </c>
      <c r="Q8" s="10">
        <v>717088</v>
      </c>
      <c r="R8" s="10">
        <v>53862</v>
      </c>
      <c r="S8" s="10">
        <v>15606</v>
      </c>
      <c r="T8" s="10">
        <v>786556</v>
      </c>
      <c r="U8" s="9" t="s">
        <v>710</v>
      </c>
      <c r="V8" s="10">
        <v>2627</v>
      </c>
      <c r="W8" s="10">
        <v>3878</v>
      </c>
      <c r="X8" s="10">
        <v>56</v>
      </c>
      <c r="Y8" s="10">
        <v>6561</v>
      </c>
      <c r="Z8" s="9" t="s">
        <v>710</v>
      </c>
      <c r="AA8" s="10">
        <v>1418361</v>
      </c>
      <c r="AB8" s="10">
        <v>1128319</v>
      </c>
      <c r="AC8" s="10">
        <v>1958311</v>
      </c>
      <c r="AD8" s="10">
        <v>4504991</v>
      </c>
      <c r="AE8" s="9" t="s">
        <v>710</v>
      </c>
      <c r="AF8" s="10">
        <v>105856</v>
      </c>
      <c r="AG8" s="10">
        <v>130297</v>
      </c>
      <c r="AH8" s="10">
        <v>117514</v>
      </c>
      <c r="AI8" s="10">
        <v>353667</v>
      </c>
      <c r="AJ8" s="9" t="s">
        <v>710</v>
      </c>
      <c r="AK8" s="10">
        <v>178606</v>
      </c>
      <c r="AL8" s="10"/>
      <c r="AM8" s="10">
        <v>140899</v>
      </c>
      <c r="AN8" s="10">
        <v>319505</v>
      </c>
    </row>
    <row r="9" spans="1:40" x14ac:dyDescent="0.25">
      <c r="A9" s="9" t="s">
        <v>711</v>
      </c>
      <c r="B9" s="10">
        <v>3024105</v>
      </c>
      <c r="C9" s="10">
        <v>2400362</v>
      </c>
      <c r="D9" s="10">
        <v>2863375</v>
      </c>
      <c r="E9" s="10">
        <v>8287842</v>
      </c>
      <c r="F9" s="9" t="s">
        <v>711</v>
      </c>
      <c r="G9" s="10">
        <v>4373571</v>
      </c>
      <c r="H9" s="10">
        <v>4328502</v>
      </c>
      <c r="I9" s="10">
        <v>5189765</v>
      </c>
      <c r="J9" s="10">
        <v>13891838</v>
      </c>
      <c r="K9" s="9" t="s">
        <v>711</v>
      </c>
      <c r="L9" s="10"/>
      <c r="M9" s="10">
        <v>0</v>
      </c>
      <c r="N9" s="10"/>
      <c r="O9" s="10">
        <v>0</v>
      </c>
      <c r="P9" s="9" t="s">
        <v>711</v>
      </c>
      <c r="Q9" s="10">
        <v>1421186</v>
      </c>
      <c r="R9" s="10">
        <v>603866</v>
      </c>
      <c r="S9" s="10">
        <v>762717</v>
      </c>
      <c r="T9" s="10">
        <v>2787769</v>
      </c>
      <c r="U9" s="9" t="s">
        <v>711</v>
      </c>
      <c r="V9" s="10">
        <v>4454</v>
      </c>
      <c r="W9" s="10">
        <v>3878</v>
      </c>
      <c r="X9" s="10">
        <v>56</v>
      </c>
      <c r="Y9" s="10">
        <v>8388</v>
      </c>
      <c r="Z9" s="9" t="s">
        <v>711</v>
      </c>
      <c r="AA9" s="10">
        <v>1418361</v>
      </c>
      <c r="AB9" s="10">
        <v>1128319</v>
      </c>
      <c r="AC9" s="10">
        <v>1958311</v>
      </c>
      <c r="AD9" s="10">
        <v>4504991</v>
      </c>
      <c r="AE9" s="9" t="s">
        <v>711</v>
      </c>
      <c r="AF9" s="10">
        <v>105856</v>
      </c>
      <c r="AG9" s="10">
        <v>130297</v>
      </c>
      <c r="AH9" s="10">
        <v>117514</v>
      </c>
      <c r="AI9" s="10">
        <v>353667</v>
      </c>
      <c r="AJ9" s="9" t="s">
        <v>711</v>
      </c>
      <c r="AK9" s="10">
        <v>135522</v>
      </c>
      <c r="AL9" s="10"/>
      <c r="AM9" s="10">
        <v>127513</v>
      </c>
      <c r="AN9" s="10">
        <v>263035</v>
      </c>
    </row>
    <row r="10" spans="1:40" x14ac:dyDescent="0.25">
      <c r="A10" s="9" t="s">
        <v>712</v>
      </c>
      <c r="B10" s="10">
        <v>2661405</v>
      </c>
      <c r="C10" s="10">
        <v>1846903</v>
      </c>
      <c r="D10" s="10">
        <v>2268765</v>
      </c>
      <c r="E10" s="10">
        <v>6777073</v>
      </c>
      <c r="F10" s="9" t="s">
        <v>712</v>
      </c>
      <c r="G10" s="10">
        <v>3944794</v>
      </c>
      <c r="H10" s="10">
        <v>3957853</v>
      </c>
      <c r="I10" s="10">
        <v>4832483</v>
      </c>
      <c r="J10" s="10">
        <v>12735130</v>
      </c>
      <c r="K10" s="9" t="s">
        <v>712</v>
      </c>
      <c r="L10" s="10"/>
      <c r="M10" s="10">
        <v>0</v>
      </c>
      <c r="N10" s="10"/>
      <c r="O10" s="10">
        <v>0</v>
      </c>
      <c r="P10" s="9" t="s">
        <v>712</v>
      </c>
      <c r="Q10" s="10">
        <v>604457</v>
      </c>
      <c r="R10" s="10">
        <v>687975</v>
      </c>
      <c r="S10" s="10">
        <v>791270</v>
      </c>
      <c r="T10" s="10">
        <v>2083702</v>
      </c>
      <c r="U10" s="9" t="s">
        <v>712</v>
      </c>
      <c r="V10" s="10">
        <v>2627</v>
      </c>
      <c r="W10" s="10">
        <v>3878</v>
      </c>
      <c r="X10" s="10">
        <v>56</v>
      </c>
      <c r="Y10" s="10">
        <v>6561</v>
      </c>
      <c r="Z10" s="9" t="s">
        <v>712</v>
      </c>
      <c r="AA10" s="10">
        <v>1418361</v>
      </c>
      <c r="AB10" s="10">
        <v>1128319</v>
      </c>
      <c r="AC10" s="10">
        <v>1958311</v>
      </c>
      <c r="AD10" s="10">
        <v>4504991</v>
      </c>
      <c r="AE10" s="9" t="s">
        <v>712</v>
      </c>
      <c r="AF10" s="10">
        <v>105856</v>
      </c>
      <c r="AG10" s="10">
        <v>130297</v>
      </c>
      <c r="AH10" s="10">
        <v>117514</v>
      </c>
      <c r="AI10" s="10">
        <v>353667</v>
      </c>
      <c r="AJ10" s="9" t="s">
        <v>712</v>
      </c>
      <c r="AK10" s="10">
        <v>106477</v>
      </c>
      <c r="AL10" s="10"/>
      <c r="AM10" s="10">
        <v>103535</v>
      </c>
      <c r="AN10" s="10">
        <v>210012</v>
      </c>
    </row>
    <row r="11" spans="1:40" x14ac:dyDescent="0.25">
      <c r="A11" s="9" t="s">
        <v>499</v>
      </c>
      <c r="B11" s="10">
        <v>20962330</v>
      </c>
      <c r="C11" s="10">
        <v>19171837</v>
      </c>
      <c r="D11" s="10">
        <v>20150387</v>
      </c>
      <c r="E11" s="10">
        <v>60284554</v>
      </c>
      <c r="F11" s="9" t="s">
        <v>499</v>
      </c>
      <c r="G11" s="10">
        <v>3659691</v>
      </c>
      <c r="H11" s="10">
        <v>3739768</v>
      </c>
      <c r="I11" s="10">
        <v>4650775</v>
      </c>
      <c r="J11" s="10">
        <v>12050234</v>
      </c>
      <c r="K11" s="9" t="s">
        <v>499</v>
      </c>
      <c r="L11" s="10"/>
      <c r="M11" s="10">
        <v>0</v>
      </c>
      <c r="N11" s="10"/>
      <c r="O11" s="10">
        <v>0</v>
      </c>
      <c r="P11" s="9" t="s">
        <v>499</v>
      </c>
      <c r="Q11" s="10">
        <v>1177</v>
      </c>
      <c r="R11" s="10">
        <v>0</v>
      </c>
      <c r="S11" s="10">
        <v>15606</v>
      </c>
      <c r="T11" s="10">
        <v>16783</v>
      </c>
      <c r="U11" s="9" t="s">
        <v>499</v>
      </c>
      <c r="V11" s="10">
        <v>2627</v>
      </c>
      <c r="W11" s="10">
        <v>3878</v>
      </c>
      <c r="X11" s="10">
        <v>56</v>
      </c>
      <c r="Y11" s="10">
        <v>6561</v>
      </c>
      <c r="Z11" s="9" t="s">
        <v>499</v>
      </c>
      <c r="AA11" s="10">
        <v>1418361</v>
      </c>
      <c r="AB11" s="10">
        <v>1128319</v>
      </c>
      <c r="AC11" s="10">
        <v>1958311</v>
      </c>
      <c r="AD11" s="10">
        <v>4504991</v>
      </c>
      <c r="AE11" s="9" t="s">
        <v>499</v>
      </c>
      <c r="AF11" s="10">
        <v>105856</v>
      </c>
      <c r="AG11" s="10">
        <v>130297</v>
      </c>
      <c r="AH11" s="10">
        <v>117514</v>
      </c>
      <c r="AI11" s="10">
        <v>353667</v>
      </c>
      <c r="AJ11" s="9" t="s">
        <v>499</v>
      </c>
      <c r="AK11" s="10">
        <v>106477</v>
      </c>
      <c r="AL11" s="10"/>
      <c r="AM11" s="10">
        <v>76353</v>
      </c>
      <c r="AN11" s="10">
        <v>182830</v>
      </c>
    </row>
    <row r="12" spans="1:40" x14ac:dyDescent="0.25">
      <c r="A12" s="9" t="s">
        <v>713</v>
      </c>
      <c r="B12" s="10">
        <v>2085993</v>
      </c>
      <c r="C12" s="10">
        <v>1727345</v>
      </c>
      <c r="D12" s="10">
        <v>1993634</v>
      </c>
      <c r="E12" s="10">
        <v>5806972</v>
      </c>
      <c r="F12" s="9" t="s">
        <v>713</v>
      </c>
      <c r="G12" s="10">
        <v>3833163</v>
      </c>
      <c r="H12" s="10">
        <v>3864825</v>
      </c>
      <c r="I12" s="10">
        <v>4719639</v>
      </c>
      <c r="J12" s="10">
        <v>12417627</v>
      </c>
      <c r="K12" s="9" t="s">
        <v>713</v>
      </c>
      <c r="L12" s="10"/>
      <c r="M12" s="10">
        <v>0</v>
      </c>
      <c r="N12" s="10"/>
      <c r="O12" s="10">
        <v>0</v>
      </c>
      <c r="P12" s="9" t="s">
        <v>713</v>
      </c>
      <c r="Q12" s="10">
        <v>1177</v>
      </c>
      <c r="R12" s="10">
        <v>0</v>
      </c>
      <c r="S12" s="10">
        <v>15722</v>
      </c>
      <c r="T12" s="10">
        <v>16899</v>
      </c>
      <c r="U12" s="9" t="s">
        <v>713</v>
      </c>
      <c r="V12" s="10">
        <v>2627</v>
      </c>
      <c r="W12" s="10">
        <v>3878</v>
      </c>
      <c r="X12" s="10">
        <v>56</v>
      </c>
      <c r="Y12" s="10">
        <v>6561</v>
      </c>
      <c r="Z12" s="9" t="s">
        <v>713</v>
      </c>
      <c r="AA12" s="10">
        <v>1418361</v>
      </c>
      <c r="AB12" s="10">
        <v>1128319</v>
      </c>
      <c r="AC12" s="10">
        <v>1958311</v>
      </c>
      <c r="AD12" s="10">
        <v>4504991</v>
      </c>
      <c r="AE12" s="9" t="s">
        <v>713</v>
      </c>
      <c r="AF12" s="10">
        <v>105856</v>
      </c>
      <c r="AG12" s="10">
        <v>130297</v>
      </c>
      <c r="AH12" s="10">
        <v>117514</v>
      </c>
      <c r="AI12" s="10">
        <v>353667</v>
      </c>
      <c r="AJ12" s="9" t="s">
        <v>713</v>
      </c>
      <c r="AK12" s="10">
        <v>128501</v>
      </c>
      <c r="AL12" s="10"/>
      <c r="AM12" s="10">
        <v>110021</v>
      </c>
      <c r="AN12" s="10">
        <v>238522</v>
      </c>
    </row>
    <row r="13" spans="1:40" x14ac:dyDescent="0.25">
      <c r="A13" s="9" t="s">
        <v>716</v>
      </c>
      <c r="B13" s="10">
        <v>2129447</v>
      </c>
      <c r="C13" s="10">
        <v>1999499</v>
      </c>
      <c r="D13" s="10">
        <v>2039050</v>
      </c>
      <c r="E13" s="10">
        <v>6167996</v>
      </c>
      <c r="F13" s="9" t="s">
        <v>716</v>
      </c>
      <c r="G13" s="10">
        <v>3877242</v>
      </c>
      <c r="H13" s="10">
        <v>4059075</v>
      </c>
      <c r="I13" s="10">
        <v>4959764</v>
      </c>
      <c r="J13" s="10">
        <v>12896081</v>
      </c>
      <c r="K13" s="9" t="s">
        <v>716</v>
      </c>
      <c r="L13" s="10"/>
      <c r="M13" s="10">
        <v>0</v>
      </c>
      <c r="N13" s="10"/>
      <c r="O13" s="10">
        <v>0</v>
      </c>
      <c r="P13" s="9" t="s">
        <v>716</v>
      </c>
      <c r="Q13" s="10">
        <v>1177</v>
      </c>
      <c r="R13" s="10">
        <v>0</v>
      </c>
      <c r="S13" s="10">
        <v>15606</v>
      </c>
      <c r="T13" s="10">
        <v>16783</v>
      </c>
      <c r="U13" s="9" t="s">
        <v>716</v>
      </c>
      <c r="V13" s="10">
        <v>2627</v>
      </c>
      <c r="W13" s="10">
        <v>3878</v>
      </c>
      <c r="X13" s="10">
        <v>56</v>
      </c>
      <c r="Y13" s="10">
        <v>6561</v>
      </c>
      <c r="Z13" s="9" t="s">
        <v>716</v>
      </c>
      <c r="AA13" s="10">
        <v>1418361</v>
      </c>
      <c r="AB13" s="10">
        <v>1128319</v>
      </c>
      <c r="AC13" s="10">
        <v>1958311</v>
      </c>
      <c r="AD13" s="10">
        <v>4504991</v>
      </c>
      <c r="AE13" s="9" t="s">
        <v>716</v>
      </c>
      <c r="AF13" s="10">
        <v>105856</v>
      </c>
      <c r="AG13" s="10">
        <v>130297</v>
      </c>
      <c r="AH13" s="10">
        <v>117514</v>
      </c>
      <c r="AI13" s="10">
        <v>353667</v>
      </c>
      <c r="AJ13" s="9" t="s">
        <v>716</v>
      </c>
      <c r="AK13" s="10">
        <v>425675</v>
      </c>
      <c r="AL13" s="10"/>
      <c r="AM13" s="10">
        <v>343077</v>
      </c>
      <c r="AN13" s="10">
        <v>768752</v>
      </c>
    </row>
    <row r="14" spans="1:40" x14ac:dyDescent="0.25">
      <c r="A14" s="9" t="s">
        <v>717</v>
      </c>
      <c r="B14" s="10">
        <v>1547186</v>
      </c>
      <c r="C14" s="10">
        <v>1275604</v>
      </c>
      <c r="D14" s="10">
        <v>1399439</v>
      </c>
      <c r="E14" s="10">
        <v>4222229</v>
      </c>
      <c r="F14" s="9" t="s">
        <v>717</v>
      </c>
      <c r="G14" s="10">
        <v>3652889</v>
      </c>
      <c r="H14" s="10">
        <v>3750838</v>
      </c>
      <c r="I14" s="10">
        <v>4640685</v>
      </c>
      <c r="J14" s="10">
        <v>12044412</v>
      </c>
      <c r="K14" s="9" t="s">
        <v>717</v>
      </c>
      <c r="L14" s="10"/>
      <c r="M14" s="10">
        <v>0</v>
      </c>
      <c r="N14" s="10"/>
      <c r="O14" s="10">
        <v>0</v>
      </c>
      <c r="P14" s="9" t="s">
        <v>717</v>
      </c>
      <c r="Q14" s="10">
        <v>1177</v>
      </c>
      <c r="R14" s="10">
        <v>0</v>
      </c>
      <c r="S14" s="10">
        <v>15606</v>
      </c>
      <c r="T14" s="10">
        <v>16783</v>
      </c>
      <c r="U14" s="9" t="s">
        <v>717</v>
      </c>
      <c r="V14" s="10">
        <v>2627</v>
      </c>
      <c r="W14" s="10">
        <v>3878</v>
      </c>
      <c r="X14" s="10">
        <v>56</v>
      </c>
      <c r="Y14" s="10">
        <v>6561</v>
      </c>
      <c r="Z14" s="9" t="s">
        <v>717</v>
      </c>
      <c r="AA14" s="10">
        <v>1418361</v>
      </c>
      <c r="AB14" s="10">
        <v>1128319</v>
      </c>
      <c r="AC14" s="10">
        <v>1958311</v>
      </c>
      <c r="AD14" s="10">
        <v>4504991</v>
      </c>
      <c r="AE14" s="9" t="s">
        <v>717</v>
      </c>
      <c r="AF14" s="10">
        <v>105856</v>
      </c>
      <c r="AG14" s="10">
        <v>130297</v>
      </c>
      <c r="AH14" s="10">
        <v>117514</v>
      </c>
      <c r="AI14" s="10">
        <v>353667</v>
      </c>
      <c r="AJ14" s="9" t="s">
        <v>717</v>
      </c>
      <c r="AK14" s="10">
        <v>106477</v>
      </c>
      <c r="AL14" s="10"/>
      <c r="AM14" s="10">
        <v>78488</v>
      </c>
      <c r="AN14" s="10">
        <v>184965</v>
      </c>
    </row>
    <row r="15" spans="1:40" x14ac:dyDescent="0.25">
      <c r="A15" s="9" t="s">
        <v>719</v>
      </c>
      <c r="B15" s="10">
        <v>1573932</v>
      </c>
      <c r="C15" s="10">
        <v>1457697</v>
      </c>
      <c r="D15" s="10">
        <v>1548481</v>
      </c>
      <c r="E15" s="10">
        <v>4580110</v>
      </c>
      <c r="F15" s="9" t="s">
        <v>719</v>
      </c>
      <c r="G15" s="10">
        <v>3330272</v>
      </c>
      <c r="H15" s="10">
        <v>3514336</v>
      </c>
      <c r="I15" s="10">
        <v>4426960</v>
      </c>
      <c r="J15" s="10">
        <v>11271568</v>
      </c>
      <c r="K15" s="9" t="s">
        <v>719</v>
      </c>
      <c r="L15" s="10"/>
      <c r="M15" s="10">
        <v>0</v>
      </c>
      <c r="N15" s="10"/>
      <c r="O15" s="10">
        <v>0</v>
      </c>
      <c r="P15" s="9" t="s">
        <v>719</v>
      </c>
      <c r="Q15" s="10">
        <v>1177</v>
      </c>
      <c r="R15" s="10">
        <v>57262</v>
      </c>
      <c r="S15" s="10">
        <v>107564</v>
      </c>
      <c r="T15" s="10">
        <v>166003</v>
      </c>
      <c r="U15" s="9" t="s">
        <v>719</v>
      </c>
      <c r="V15" s="10">
        <v>2627</v>
      </c>
      <c r="W15" s="10">
        <v>3878</v>
      </c>
      <c r="X15" s="10">
        <v>56</v>
      </c>
      <c r="Y15" s="10">
        <v>6561</v>
      </c>
      <c r="Z15" s="9" t="s">
        <v>719</v>
      </c>
      <c r="AA15" s="10">
        <v>1418361</v>
      </c>
      <c r="AB15" s="10">
        <v>1128319</v>
      </c>
      <c r="AC15" s="10">
        <v>1958311</v>
      </c>
      <c r="AD15" s="10">
        <v>4504991</v>
      </c>
      <c r="AE15" s="9" t="s">
        <v>719</v>
      </c>
      <c r="AF15" s="10">
        <v>105856</v>
      </c>
      <c r="AG15" s="10">
        <v>130297</v>
      </c>
      <c r="AH15" s="10">
        <v>117514</v>
      </c>
      <c r="AI15" s="10">
        <v>353667</v>
      </c>
      <c r="AJ15" s="9" t="s">
        <v>719</v>
      </c>
      <c r="AK15" s="10">
        <v>124750</v>
      </c>
      <c r="AL15" s="10"/>
      <c r="AM15" s="10">
        <v>98525</v>
      </c>
      <c r="AN15" s="10">
        <v>223275</v>
      </c>
    </row>
    <row r="16" spans="1:40" x14ac:dyDescent="0.25">
      <c r="A16" s="9" t="s">
        <v>720</v>
      </c>
      <c r="B16" s="10">
        <v>1836249</v>
      </c>
      <c r="C16" s="10">
        <v>1610837</v>
      </c>
      <c r="D16" s="10">
        <v>1935204</v>
      </c>
      <c r="E16" s="10">
        <v>5382290</v>
      </c>
      <c r="F16" s="9" t="s">
        <v>720</v>
      </c>
      <c r="G16" s="10">
        <v>3268569</v>
      </c>
      <c r="H16" s="10">
        <v>3640732</v>
      </c>
      <c r="I16" s="10">
        <v>4542766</v>
      </c>
      <c r="J16" s="10">
        <v>11452067</v>
      </c>
      <c r="K16" s="9" t="s">
        <v>720</v>
      </c>
      <c r="L16" s="10"/>
      <c r="M16" s="10">
        <v>0</v>
      </c>
      <c r="N16" s="10"/>
      <c r="O16" s="10">
        <v>0</v>
      </c>
      <c r="P16" s="9" t="s">
        <v>720</v>
      </c>
      <c r="Q16" s="10">
        <v>1177</v>
      </c>
      <c r="R16" s="10">
        <v>0</v>
      </c>
      <c r="S16" s="10">
        <v>285920</v>
      </c>
      <c r="T16" s="10">
        <v>287097</v>
      </c>
      <c r="U16" s="9" t="s">
        <v>720</v>
      </c>
      <c r="V16" s="10">
        <v>1803</v>
      </c>
      <c r="W16" s="10">
        <v>3878</v>
      </c>
      <c r="X16" s="10">
        <v>56</v>
      </c>
      <c r="Y16" s="10">
        <v>5737</v>
      </c>
      <c r="Z16" s="9" t="s">
        <v>720</v>
      </c>
      <c r="AA16" s="10">
        <v>1321018</v>
      </c>
      <c r="AB16" s="10">
        <v>1128319</v>
      </c>
      <c r="AC16" s="10">
        <v>1958311</v>
      </c>
      <c r="AD16" s="10">
        <v>4407648</v>
      </c>
      <c r="AE16" s="9" t="s">
        <v>720</v>
      </c>
      <c r="AF16" s="10">
        <v>105856</v>
      </c>
      <c r="AG16" s="10">
        <v>130297</v>
      </c>
      <c r="AH16" s="10">
        <v>117514</v>
      </c>
      <c r="AI16" s="10">
        <v>353667</v>
      </c>
      <c r="AJ16" s="9" t="s">
        <v>720</v>
      </c>
      <c r="AK16" s="10">
        <v>182454</v>
      </c>
      <c r="AL16" s="10">
        <v>0</v>
      </c>
      <c r="AM16" s="10">
        <v>105916</v>
      </c>
      <c r="AN16" s="10">
        <v>288370</v>
      </c>
    </row>
    <row r="17" spans="1:40" x14ac:dyDescent="0.25">
      <c r="A17" s="9" t="s">
        <v>668</v>
      </c>
      <c r="B17" s="10">
        <v>48472782</v>
      </c>
      <c r="C17" s="10">
        <v>42329769</v>
      </c>
      <c r="D17" s="10">
        <v>45901546</v>
      </c>
      <c r="E17" s="10">
        <v>136704097</v>
      </c>
      <c r="F17" s="9" t="s">
        <v>668</v>
      </c>
      <c r="G17" s="10">
        <v>45905268</v>
      </c>
      <c r="H17" s="10">
        <v>47615454</v>
      </c>
      <c r="I17" s="10">
        <v>59177415</v>
      </c>
      <c r="J17" s="10">
        <v>152698137</v>
      </c>
      <c r="K17" s="9" t="s">
        <v>668</v>
      </c>
      <c r="L17" s="10"/>
      <c r="M17" s="10">
        <v>0</v>
      </c>
      <c r="N17" s="10"/>
      <c r="O17" s="10">
        <v>0</v>
      </c>
      <c r="P17" s="9" t="s">
        <v>668</v>
      </c>
      <c r="Q17" s="10">
        <v>3541927</v>
      </c>
      <c r="R17" s="10">
        <v>2001806</v>
      </c>
      <c r="S17" s="10">
        <v>2511791</v>
      </c>
      <c r="T17" s="10">
        <v>8055524</v>
      </c>
      <c r="U17" s="9" t="s">
        <v>668</v>
      </c>
      <c r="V17" s="10">
        <v>35597</v>
      </c>
      <c r="W17" s="10">
        <v>46536</v>
      </c>
      <c r="X17" s="10">
        <v>672</v>
      </c>
      <c r="Y17" s="10">
        <v>82805</v>
      </c>
      <c r="Z17" s="9" t="s">
        <v>668</v>
      </c>
      <c r="AA17" s="10">
        <v>16825646</v>
      </c>
      <c r="AB17" s="10">
        <v>13539828</v>
      </c>
      <c r="AC17" s="10">
        <v>23499732</v>
      </c>
      <c r="AD17" s="10">
        <v>53865206</v>
      </c>
      <c r="AE17" s="9" t="s">
        <v>668</v>
      </c>
      <c r="AF17" s="10">
        <v>1270272</v>
      </c>
      <c r="AG17" s="10">
        <v>1563564</v>
      </c>
      <c r="AH17" s="10">
        <v>1410168</v>
      </c>
      <c r="AI17" s="10">
        <v>4244004</v>
      </c>
      <c r="AJ17" s="9" t="s">
        <v>668</v>
      </c>
      <c r="AK17" s="10">
        <v>1916814</v>
      </c>
      <c r="AL17" s="10">
        <v>0</v>
      </c>
      <c r="AM17" s="10">
        <v>1521085</v>
      </c>
      <c r="AN17" s="10">
        <v>3437899</v>
      </c>
    </row>
    <row r="18" spans="1:40" x14ac:dyDescent="0.25">
      <c r="B18"/>
      <c r="C18"/>
      <c r="D18"/>
      <c r="E18"/>
      <c r="F18"/>
      <c r="G18"/>
      <c r="H18"/>
    </row>
    <row r="19" spans="1:40" x14ac:dyDescent="0.25">
      <c r="B19"/>
      <c r="C19"/>
      <c r="D19"/>
      <c r="E19"/>
      <c r="F19"/>
      <c r="G19"/>
      <c r="H19"/>
    </row>
    <row r="20" spans="1:40" x14ac:dyDescent="0.25">
      <c r="B20"/>
      <c r="C20"/>
      <c r="D20"/>
      <c r="E20"/>
      <c r="F20"/>
      <c r="G20"/>
      <c r="H20"/>
    </row>
    <row r="21" spans="1:40" x14ac:dyDescent="0.25">
      <c r="B21"/>
      <c r="C21"/>
      <c r="D21"/>
      <c r="E21"/>
      <c r="F21"/>
      <c r="G21"/>
      <c r="H21"/>
    </row>
    <row r="22" spans="1:40" x14ac:dyDescent="0.25">
      <c r="B22"/>
      <c r="C22"/>
      <c r="D22"/>
      <c r="E22"/>
      <c r="F22"/>
      <c r="G22"/>
      <c r="H22"/>
    </row>
    <row r="23" spans="1:40" x14ac:dyDescent="0.25">
      <c r="B23"/>
      <c r="C23"/>
      <c r="D23"/>
      <c r="E23"/>
      <c r="F23"/>
      <c r="G23"/>
      <c r="H23"/>
    </row>
    <row r="24" spans="1:40" x14ac:dyDescent="0.25">
      <c r="B24"/>
      <c r="C24"/>
      <c r="D24"/>
      <c r="E24"/>
      <c r="F24"/>
      <c r="G24"/>
      <c r="H24"/>
    </row>
    <row r="25" spans="1:40" x14ac:dyDescent="0.25">
      <c r="B25"/>
      <c r="C25"/>
      <c r="D25"/>
      <c r="E25"/>
      <c r="F25"/>
      <c r="G25"/>
      <c r="H25"/>
    </row>
    <row r="26" spans="1:40" x14ac:dyDescent="0.25">
      <c r="B26"/>
      <c r="C26"/>
      <c r="D26"/>
      <c r="E26"/>
      <c r="F26"/>
      <c r="G26"/>
      <c r="H26"/>
    </row>
    <row r="27" spans="1:40" x14ac:dyDescent="0.25">
      <c r="B27"/>
      <c r="C27"/>
      <c r="D27"/>
      <c r="E27"/>
      <c r="F27"/>
      <c r="G27"/>
      <c r="H27"/>
    </row>
    <row r="28" spans="1:40" x14ac:dyDescent="0.25">
      <c r="B28"/>
      <c r="C28"/>
      <c r="D28"/>
      <c r="E28"/>
      <c r="F28"/>
      <c r="G28"/>
      <c r="H28"/>
    </row>
    <row r="29" spans="1:40" x14ac:dyDescent="0.25">
      <c r="B29"/>
      <c r="C29"/>
      <c r="D29"/>
      <c r="E29"/>
      <c r="F29"/>
      <c r="G29"/>
      <c r="H29"/>
    </row>
    <row r="30" spans="1:40" x14ac:dyDescent="0.25">
      <c r="B30"/>
      <c r="C30"/>
      <c r="D30"/>
      <c r="E30"/>
      <c r="F30"/>
      <c r="G30"/>
      <c r="H30"/>
    </row>
    <row r="31" spans="1:40" x14ac:dyDescent="0.25">
      <c r="B31"/>
      <c r="C31"/>
      <c r="D31"/>
      <c r="E31"/>
      <c r="F31"/>
      <c r="G31"/>
      <c r="H31"/>
    </row>
    <row r="32" spans="1:40" x14ac:dyDescent="0.25">
      <c r="B32"/>
      <c r="C32"/>
      <c r="D32"/>
      <c r="E32"/>
      <c r="F32"/>
      <c r="G32"/>
      <c r="H32"/>
    </row>
    <row r="33" spans="5:5" customFormat="1" x14ac:dyDescent="0.25"/>
    <row r="34" spans="5:5" customFormat="1" x14ac:dyDescent="0.25"/>
    <row r="35" spans="5:5" customFormat="1" x14ac:dyDescent="0.25"/>
    <row r="36" spans="5:5" customFormat="1" x14ac:dyDescent="0.25"/>
    <row r="37" spans="5:5" customFormat="1" x14ac:dyDescent="0.25"/>
    <row r="38" spans="5:5" customFormat="1" x14ac:dyDescent="0.25"/>
    <row r="39" spans="5:5" customFormat="1" x14ac:dyDescent="0.25"/>
    <row r="40" spans="5:5" customFormat="1" x14ac:dyDescent="0.25"/>
    <row r="41" spans="5:5" customFormat="1" x14ac:dyDescent="0.25"/>
    <row r="42" spans="5:5" customFormat="1" x14ac:dyDescent="0.25"/>
    <row r="43" spans="5:5" customFormat="1" x14ac:dyDescent="0.25">
      <c r="E43" s="1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AEDD8-27D0-427E-9192-F6AF3C4B8289}">
  <dimension ref="A1:AD19"/>
  <sheetViews>
    <sheetView topLeftCell="F1" workbookViewId="0">
      <selection activeCell="L2" sqref="L2"/>
    </sheetView>
  </sheetViews>
  <sheetFormatPr defaultRowHeight="15" x14ac:dyDescent="0.25"/>
  <cols>
    <col min="1" max="1" width="20.28515625" bestFit="1" customWidth="1"/>
    <col min="2" max="2" width="16.28515625" bestFit="1" customWidth="1"/>
    <col min="3" max="3" width="7" bestFit="1" customWidth="1"/>
    <col min="4" max="4" width="5" bestFit="1" customWidth="1"/>
    <col min="5" max="5" width="11.28515625" bestFit="1" customWidth="1"/>
    <col min="6" max="6" width="20.28515625" bestFit="1" customWidth="1"/>
    <col min="7" max="7" width="16.28515625" bestFit="1" customWidth="1"/>
    <col min="8" max="9" width="5" bestFit="1" customWidth="1"/>
    <col min="10" max="10" width="11.28515625" bestFit="1" customWidth="1"/>
    <col min="11" max="11" width="20.28515625" bestFit="1" customWidth="1"/>
    <col min="12" max="12" width="16.28515625" bestFit="1" customWidth="1"/>
    <col min="13" max="13" width="6" bestFit="1" customWidth="1"/>
    <col min="14" max="14" width="5" bestFit="1" customWidth="1"/>
    <col min="15" max="15" width="11.28515625" bestFit="1" customWidth="1"/>
    <col min="16" max="16" width="20.28515625" bestFit="1" customWidth="1"/>
    <col min="17" max="17" width="16.28515625" bestFit="1" customWidth="1"/>
    <col min="18" max="18" width="7" bestFit="1" customWidth="1"/>
    <col min="19" max="19" width="5" bestFit="1" customWidth="1"/>
    <col min="20" max="20" width="11.28515625" bestFit="1" customWidth="1"/>
    <col min="21" max="21" width="20.28515625" bestFit="1" customWidth="1"/>
    <col min="22" max="22" width="16.28515625" bestFit="1" customWidth="1"/>
    <col min="23" max="24" width="5" bestFit="1" customWidth="1"/>
    <col min="25" max="25" width="11.28515625" bestFit="1" customWidth="1"/>
    <col min="26" max="26" width="36.5703125" bestFit="1" customWidth="1"/>
    <col min="27" max="27" width="16.28515625" bestFit="1" customWidth="1"/>
    <col min="28" max="28" width="8" bestFit="1" customWidth="1"/>
    <col min="29" max="29" width="5" bestFit="1" customWidth="1"/>
    <col min="30" max="30" width="11.28515625" bestFit="1" customWidth="1"/>
    <col min="31" max="31" width="11" bestFit="1" customWidth="1"/>
    <col min="32" max="32" width="7" bestFit="1" customWidth="1"/>
    <col min="33" max="33" width="14.28515625" bestFit="1" customWidth="1"/>
    <col min="34" max="34" width="9.28515625" bestFit="1" customWidth="1"/>
    <col min="35" max="35" width="7" bestFit="1" customWidth="1"/>
    <col min="36" max="36" width="12.28515625" bestFit="1" customWidth="1"/>
    <col min="37" max="37" width="9.7109375" bestFit="1" customWidth="1"/>
    <col min="38" max="38" width="6" bestFit="1" customWidth="1"/>
    <col min="39" max="39" width="12.7109375" bestFit="1" customWidth="1"/>
    <col min="40" max="40" width="11.28515625" bestFit="1" customWidth="1"/>
    <col min="41" max="41" width="13.7109375" bestFit="1" customWidth="1"/>
    <col min="42" max="42" width="5" bestFit="1" customWidth="1"/>
    <col min="43" max="44" width="16.7109375" bestFit="1" customWidth="1"/>
    <col min="45" max="45" width="6" bestFit="1" customWidth="1"/>
    <col min="46" max="46" width="19.7109375" bestFit="1" customWidth="1"/>
    <col min="47" max="47" width="14.42578125" bestFit="1" customWidth="1"/>
    <col min="48" max="48" width="6" bestFit="1" customWidth="1"/>
    <col min="49" max="49" width="17.7109375" bestFit="1" customWidth="1"/>
    <col min="50" max="50" width="12.7109375" bestFit="1" customWidth="1"/>
    <col min="51" max="51" width="6" bestFit="1" customWidth="1"/>
    <col min="52" max="52" width="15.7109375" bestFit="1" customWidth="1"/>
    <col min="53" max="53" width="13.5703125" bestFit="1" customWidth="1"/>
    <col min="54" max="54" width="6" bestFit="1" customWidth="1"/>
    <col min="55" max="55" width="16.7109375" bestFit="1" customWidth="1"/>
    <col min="56" max="56" width="17.28515625" bestFit="1" customWidth="1"/>
    <col min="57" max="57" width="5" bestFit="1" customWidth="1"/>
    <col min="58" max="58" width="20.42578125" bestFit="1" customWidth="1"/>
    <col min="59" max="59" width="15.42578125" bestFit="1" customWidth="1"/>
    <col min="60" max="60" width="6" bestFit="1" customWidth="1"/>
    <col min="61" max="61" width="18.5703125" bestFit="1" customWidth="1"/>
    <col min="62" max="62" width="15.7109375" bestFit="1" customWidth="1"/>
    <col min="63" max="63" width="6" bestFit="1" customWidth="1"/>
    <col min="64" max="64" width="19" bestFit="1" customWidth="1"/>
    <col min="65" max="65" width="18" bestFit="1" customWidth="1"/>
    <col min="66" max="66" width="6" bestFit="1" customWidth="1"/>
    <col min="67" max="67" width="21.28515625" bestFit="1" customWidth="1"/>
    <col min="68" max="68" width="15.28515625" bestFit="1" customWidth="1"/>
    <col min="69" max="69" width="5" bestFit="1" customWidth="1"/>
    <col min="70" max="70" width="18.42578125" bestFit="1" customWidth="1"/>
    <col min="71" max="71" width="14.42578125" bestFit="1" customWidth="1"/>
    <col min="72" max="72" width="6" bestFit="1" customWidth="1"/>
    <col min="73" max="73" width="17.7109375" bestFit="1" customWidth="1"/>
    <col min="74" max="74" width="16.42578125" bestFit="1" customWidth="1"/>
    <col min="75" max="75" width="6" bestFit="1" customWidth="1"/>
    <col min="76" max="76" width="19.5703125" bestFit="1" customWidth="1"/>
    <col min="77" max="77" width="15.7109375" bestFit="1" customWidth="1"/>
    <col min="78" max="78" width="6" bestFit="1" customWidth="1"/>
    <col min="79" max="79" width="18.7109375" bestFit="1" customWidth="1"/>
    <col min="80" max="80" width="17" bestFit="1" customWidth="1"/>
    <col min="81" max="81" width="6" bestFit="1" customWidth="1"/>
    <col min="82" max="82" width="20.28515625" bestFit="1" customWidth="1"/>
    <col min="83" max="83" width="12.5703125" bestFit="1" customWidth="1"/>
    <col min="84" max="84" width="6" bestFit="1" customWidth="1"/>
    <col min="85" max="85" width="15.7109375" bestFit="1" customWidth="1"/>
    <col min="86" max="86" width="18.5703125" bestFit="1" customWidth="1"/>
    <col min="87" max="87" width="6" bestFit="1" customWidth="1"/>
    <col min="88" max="88" width="21.7109375" bestFit="1" customWidth="1"/>
    <col min="89" max="89" width="11.28515625" bestFit="1" customWidth="1"/>
    <col min="90" max="90" width="6" bestFit="1" customWidth="1"/>
    <col min="91" max="91" width="14.42578125" bestFit="1" customWidth="1"/>
    <col min="92" max="92" width="12" bestFit="1" customWidth="1"/>
    <col min="93" max="93" width="6" bestFit="1" customWidth="1"/>
    <col min="94" max="94" width="15.28515625" bestFit="1" customWidth="1"/>
    <col min="95" max="95" width="12.5703125" bestFit="1" customWidth="1"/>
    <col min="96" max="96" width="5" bestFit="1" customWidth="1"/>
    <col min="97" max="97" width="15.7109375" bestFit="1" customWidth="1"/>
    <col min="98" max="98" width="14.28515625" bestFit="1" customWidth="1"/>
    <col min="99" max="99" width="6" bestFit="1" customWidth="1"/>
    <col min="100" max="100" width="17.42578125" bestFit="1" customWidth="1"/>
    <col min="101" max="101" width="13.7109375" bestFit="1" customWidth="1"/>
    <col min="102" max="102" width="6" bestFit="1" customWidth="1"/>
    <col min="103" max="103" width="17" bestFit="1" customWidth="1"/>
    <col min="104" max="104" width="16.7109375" bestFit="1" customWidth="1"/>
    <col min="105" max="105" width="6" bestFit="1" customWidth="1"/>
    <col min="106" max="106" width="20" bestFit="1" customWidth="1"/>
    <col min="107" max="107" width="15.5703125" bestFit="1" customWidth="1"/>
    <col min="108" max="108" width="6" bestFit="1" customWidth="1"/>
    <col min="109" max="109" width="18.7109375" bestFit="1" customWidth="1"/>
    <col min="110" max="110" width="18.28515625" bestFit="1" customWidth="1"/>
    <col min="111" max="111" width="6" bestFit="1" customWidth="1"/>
    <col min="112" max="112" width="21.42578125" bestFit="1" customWidth="1"/>
    <col min="113" max="113" width="15.42578125" bestFit="1" customWidth="1"/>
    <col min="114" max="114" width="6" bestFit="1" customWidth="1"/>
    <col min="115" max="115" width="18.5703125" bestFit="1" customWidth="1"/>
    <col min="116" max="116" width="11.28515625" bestFit="1" customWidth="1"/>
  </cols>
  <sheetData>
    <row r="1" spans="1:30" ht="15.75" x14ac:dyDescent="0.25">
      <c r="B1">
        <f>B6</f>
        <v>2020</v>
      </c>
      <c r="C1">
        <f>C6</f>
        <v>2021</v>
      </c>
      <c r="E1" s="15"/>
      <c r="L1">
        <f>L6</f>
        <v>2020</v>
      </c>
      <c r="M1">
        <f>M6</f>
        <v>2021</v>
      </c>
      <c r="Q1">
        <f>Q6</f>
        <v>2020</v>
      </c>
      <c r="R1">
        <f>R6</f>
        <v>2021</v>
      </c>
      <c r="V1">
        <f>V6</f>
        <v>2020</v>
      </c>
      <c r="W1">
        <f>W6</f>
        <v>2021</v>
      </c>
      <c r="AA1">
        <f>AA6</f>
        <v>2020</v>
      </c>
      <c r="AB1">
        <f>AB6</f>
        <v>2021</v>
      </c>
    </row>
    <row r="2" spans="1:30" x14ac:dyDescent="0.25">
      <c r="A2" t="s">
        <v>688</v>
      </c>
      <c r="B2" s="14">
        <f>GETPIVOTDATA("IPM (%)",A5,"Tahun",B6)/GETPIVOTDATA("IPM (%)",$F$5,"Tahun",$G$6)</f>
        <v>63.739166666666669</v>
      </c>
      <c r="C2" s="14">
        <f>GETPIVOTDATA("IPM (%)",B5,"Tahun",C6)/GETPIVOTDATA("IPM (%)",$G$5,"Tahun",$H$6)</f>
        <v>63.873333333333314</v>
      </c>
      <c r="K2" t="s">
        <v>731</v>
      </c>
      <c r="L2" s="14">
        <f>GETPIVOTDATA("aHH (thn)",K5,"Tahun",L6)/GETPIVOTDATA("IPM (%)",$F$5,"Tahun",$G$6)</f>
        <v>65.958333333333329</v>
      </c>
      <c r="M2" s="14">
        <f>GETPIVOTDATA("aHH (thn)",L5,"Tahun",M6)/GETPIVOTDATA("IPM (%)",$F$5,"Tahun",$G$6)</f>
        <v>66.074999999999989</v>
      </c>
      <c r="P2" t="s">
        <v>690</v>
      </c>
      <c r="Q2" s="14">
        <f>GETPIVOTDATA("HLS (thn)",P5,"Tahun",2020)/GETPIVOTDATA("IPM (%)",$F$5,"Tahun",$G$6)</f>
        <v>13.287500000000001</v>
      </c>
      <c r="R2" s="14">
        <f>GETPIVOTDATA("HLS (thn)",P5,"Tahun",2021)/GETPIVOTDATA("IPM (%)",$F$5,"Tahun",$G$6)</f>
        <v>13.303333333333333</v>
      </c>
      <c r="U2" t="s">
        <v>692</v>
      </c>
      <c r="V2" s="14">
        <f>GETPIVOTDATA("RLS (thn)",$U$5,"Tahun",2020)/GETPIVOTDATA("IPM (%)",$F$5,"Tahun",$G$6)</f>
        <v>7.3558333333333339</v>
      </c>
      <c r="W2" s="14">
        <f>GETPIVOTDATA("RLS (thn)",$U$5,"Tahun",2021)/GETPIVOTDATA("IPM (%)",$F$5,"Tahun",$G$6)</f>
        <v>7.4583333333333321</v>
      </c>
      <c r="Z2" t="s">
        <v>663</v>
      </c>
      <c r="AA2" s="11">
        <f>GETPIVOTDATA("Pengeluaran per Kapita (Rp 000)",$Z$5,"Tahun",2020)/GETPIVOTDATA("IPM (%)",$F$5,"Tahun",$G$6)</f>
        <v>7373.25</v>
      </c>
      <c r="AB2" s="11">
        <f>GETPIVOTDATA("Pengeluaran per Kapita (Rp 000)",$Z$5,"Tahun",2021)/GETPIVOTDATA("IPM (%)",$F$5,"Tahun",$G$6)</f>
        <v>7332.083333333333</v>
      </c>
    </row>
    <row r="5" spans="1:30" x14ac:dyDescent="0.25">
      <c r="A5" s="8" t="s">
        <v>684</v>
      </c>
      <c r="B5" s="8" t="s">
        <v>683</v>
      </c>
      <c r="F5" s="8" t="s">
        <v>687</v>
      </c>
      <c r="G5" s="8" t="s">
        <v>683</v>
      </c>
      <c r="K5" s="8" t="s">
        <v>730</v>
      </c>
      <c r="L5" s="8" t="s">
        <v>683</v>
      </c>
      <c r="P5" s="8" t="s">
        <v>689</v>
      </c>
      <c r="Q5" s="8" t="s">
        <v>683</v>
      </c>
      <c r="U5" s="8" t="s">
        <v>691</v>
      </c>
      <c r="V5" s="8" t="s">
        <v>683</v>
      </c>
      <c r="Z5" s="8" t="s">
        <v>693</v>
      </c>
      <c r="AA5" s="8" t="s">
        <v>683</v>
      </c>
    </row>
    <row r="6" spans="1:30" x14ac:dyDescent="0.25">
      <c r="A6" s="8" t="s">
        <v>667</v>
      </c>
      <c r="B6">
        <v>2020</v>
      </c>
      <c r="C6">
        <v>2021</v>
      </c>
      <c r="D6">
        <v>2022</v>
      </c>
      <c r="E6" t="s">
        <v>668</v>
      </c>
      <c r="F6" s="8" t="s">
        <v>667</v>
      </c>
      <c r="G6">
        <v>2020</v>
      </c>
      <c r="H6">
        <v>2021</v>
      </c>
      <c r="I6">
        <v>2022</v>
      </c>
      <c r="J6" t="s">
        <v>668</v>
      </c>
      <c r="K6" s="8" t="s">
        <v>667</v>
      </c>
      <c r="L6">
        <v>2020</v>
      </c>
      <c r="M6">
        <v>2021</v>
      </c>
      <c r="N6">
        <v>2022</v>
      </c>
      <c r="O6" t="s">
        <v>668</v>
      </c>
      <c r="P6" s="8" t="s">
        <v>667</v>
      </c>
      <c r="Q6">
        <v>2020</v>
      </c>
      <c r="R6">
        <v>2021</v>
      </c>
      <c r="S6">
        <v>2022</v>
      </c>
      <c r="T6" t="s">
        <v>668</v>
      </c>
      <c r="U6" s="8" t="s">
        <v>667</v>
      </c>
      <c r="V6">
        <v>2020</v>
      </c>
      <c r="W6">
        <v>2021</v>
      </c>
      <c r="X6">
        <v>2022</v>
      </c>
      <c r="Y6" t="s">
        <v>668</v>
      </c>
      <c r="Z6" s="8" t="s">
        <v>667</v>
      </c>
      <c r="AA6">
        <v>2020</v>
      </c>
      <c r="AB6">
        <v>2021</v>
      </c>
      <c r="AC6">
        <v>2022</v>
      </c>
      <c r="AD6" t="s">
        <v>668</v>
      </c>
    </row>
    <row r="7" spans="1:30" x14ac:dyDescent="0.25">
      <c r="A7" s="9" t="s">
        <v>701</v>
      </c>
      <c r="B7" s="12">
        <v>62.68</v>
      </c>
      <c r="C7" s="12">
        <v>62.77</v>
      </c>
      <c r="D7" s="12"/>
      <c r="E7" s="12">
        <v>125.45</v>
      </c>
      <c r="F7" s="9" t="s">
        <v>701</v>
      </c>
      <c r="G7" s="12">
        <v>1</v>
      </c>
      <c r="H7" s="12">
        <v>1</v>
      </c>
      <c r="I7" s="12"/>
      <c r="J7" s="12">
        <v>2</v>
      </c>
      <c r="K7" s="9" t="s">
        <v>701</v>
      </c>
      <c r="L7" s="12">
        <v>64.61</v>
      </c>
      <c r="M7" s="12">
        <v>64.89</v>
      </c>
      <c r="N7" s="12"/>
      <c r="O7" s="12">
        <v>129.5</v>
      </c>
      <c r="P7" s="9" t="s">
        <v>701</v>
      </c>
      <c r="Q7" s="12">
        <v>12.27</v>
      </c>
      <c r="R7" s="12">
        <v>12.28</v>
      </c>
      <c r="S7" s="12"/>
      <c r="T7" s="12">
        <v>24.549999999999997</v>
      </c>
      <c r="U7" s="9" t="s">
        <v>701</v>
      </c>
      <c r="V7" s="12">
        <v>7.35</v>
      </c>
      <c r="W7" s="12">
        <v>7.36</v>
      </c>
      <c r="X7" s="12"/>
      <c r="Y7" s="12">
        <v>14.71</v>
      </c>
      <c r="Z7" s="9" t="s">
        <v>701</v>
      </c>
      <c r="AA7" s="10">
        <v>7479</v>
      </c>
      <c r="AB7" s="10">
        <v>7431</v>
      </c>
      <c r="AC7" s="10"/>
      <c r="AD7" s="10">
        <v>14910</v>
      </c>
    </row>
    <row r="8" spans="1:30" x14ac:dyDescent="0.25">
      <c r="A8" s="9" t="s">
        <v>704</v>
      </c>
      <c r="B8" s="12">
        <v>64.319999999999993</v>
      </c>
      <c r="C8" s="12">
        <v>64.41</v>
      </c>
      <c r="D8" s="12"/>
      <c r="E8" s="12">
        <v>128.72999999999999</v>
      </c>
      <c r="F8" s="9" t="s">
        <v>704</v>
      </c>
      <c r="G8" s="12">
        <v>1</v>
      </c>
      <c r="H8" s="12">
        <v>1</v>
      </c>
      <c r="I8" s="12"/>
      <c r="J8" s="12">
        <v>2</v>
      </c>
      <c r="K8" s="9" t="s">
        <v>704</v>
      </c>
      <c r="L8" s="12">
        <v>64.63</v>
      </c>
      <c r="M8" s="12">
        <v>64.91</v>
      </c>
      <c r="N8" s="12"/>
      <c r="O8" s="12">
        <v>129.54</v>
      </c>
      <c r="P8" s="9" t="s">
        <v>704</v>
      </c>
      <c r="Q8" s="12">
        <v>13.85</v>
      </c>
      <c r="R8" s="12">
        <v>13.86</v>
      </c>
      <c r="S8" s="12"/>
      <c r="T8" s="12">
        <v>27.71</v>
      </c>
      <c r="U8" s="9" t="s">
        <v>704</v>
      </c>
      <c r="V8" s="12">
        <v>7.38</v>
      </c>
      <c r="W8" s="12">
        <v>7.39</v>
      </c>
      <c r="X8" s="12"/>
      <c r="Y8" s="12">
        <v>14.77</v>
      </c>
      <c r="Z8" s="9" t="s">
        <v>704</v>
      </c>
      <c r="AA8" s="10">
        <v>7526</v>
      </c>
      <c r="AB8" s="10">
        <v>7476</v>
      </c>
      <c r="AC8" s="10"/>
      <c r="AD8" s="10">
        <v>15002</v>
      </c>
    </row>
    <row r="9" spans="1:30" x14ac:dyDescent="0.25">
      <c r="A9" s="9" t="s">
        <v>709</v>
      </c>
      <c r="B9" s="12">
        <v>63.53</v>
      </c>
      <c r="C9" s="12">
        <v>63.83</v>
      </c>
      <c r="D9" s="12"/>
      <c r="E9" s="12">
        <v>127.36</v>
      </c>
      <c r="F9" s="9" t="s">
        <v>709</v>
      </c>
      <c r="G9" s="12">
        <v>1</v>
      </c>
      <c r="H9" s="12">
        <v>1</v>
      </c>
      <c r="I9" s="12"/>
      <c r="J9" s="12">
        <v>2</v>
      </c>
      <c r="K9" s="9" t="s">
        <v>709</v>
      </c>
      <c r="L9" s="12">
        <v>67.08</v>
      </c>
      <c r="M9" s="12">
        <v>67.12</v>
      </c>
      <c r="N9" s="12"/>
      <c r="O9" s="12">
        <v>134.19999999999999</v>
      </c>
      <c r="P9" s="9" t="s">
        <v>709</v>
      </c>
      <c r="Q9" s="12">
        <v>13.11</v>
      </c>
      <c r="R9" s="12">
        <v>13.12</v>
      </c>
      <c r="S9" s="12"/>
      <c r="T9" s="12">
        <v>26.229999999999997</v>
      </c>
      <c r="U9" s="9" t="s">
        <v>709</v>
      </c>
      <c r="V9" s="12">
        <v>6.6</v>
      </c>
      <c r="W9" s="12">
        <v>6.84</v>
      </c>
      <c r="X9" s="12"/>
      <c r="Y9" s="12">
        <v>13.44</v>
      </c>
      <c r="Z9" s="9" t="s">
        <v>709</v>
      </c>
      <c r="AA9" s="10">
        <v>7321</v>
      </c>
      <c r="AB9" s="10">
        <v>7307</v>
      </c>
      <c r="AC9" s="10"/>
      <c r="AD9" s="10">
        <v>14628</v>
      </c>
    </row>
    <row r="10" spans="1:30" x14ac:dyDescent="0.25">
      <c r="A10" s="9" t="s">
        <v>710</v>
      </c>
      <c r="B10" s="12">
        <v>65.52</v>
      </c>
      <c r="C10" s="12">
        <v>65.739999999999995</v>
      </c>
      <c r="D10" s="12"/>
      <c r="E10" s="12">
        <v>131.26</v>
      </c>
      <c r="F10" s="9" t="s">
        <v>710</v>
      </c>
      <c r="G10" s="12">
        <v>1</v>
      </c>
      <c r="H10" s="12">
        <v>1</v>
      </c>
      <c r="I10" s="12"/>
      <c r="J10" s="12">
        <v>2</v>
      </c>
      <c r="K10" s="9" t="s">
        <v>710</v>
      </c>
      <c r="L10" s="12">
        <v>65.13</v>
      </c>
      <c r="M10" s="12">
        <v>65.16</v>
      </c>
      <c r="N10" s="12"/>
      <c r="O10" s="12">
        <v>130.29</v>
      </c>
      <c r="P10" s="9" t="s">
        <v>710</v>
      </c>
      <c r="Q10" s="12">
        <v>12.82</v>
      </c>
      <c r="R10" s="12">
        <v>12.83</v>
      </c>
      <c r="S10" s="12"/>
      <c r="T10" s="12">
        <v>25.65</v>
      </c>
      <c r="U10" s="9" t="s">
        <v>710</v>
      </c>
      <c r="V10" s="12">
        <v>7.12</v>
      </c>
      <c r="W10" s="12">
        <v>7.32</v>
      </c>
      <c r="X10" s="12"/>
      <c r="Y10" s="12">
        <v>14.440000000000001</v>
      </c>
      <c r="Z10" s="9" t="s">
        <v>710</v>
      </c>
      <c r="AA10" s="10">
        <v>9406</v>
      </c>
      <c r="AB10" s="10">
        <v>9354</v>
      </c>
      <c r="AC10" s="10"/>
      <c r="AD10" s="10">
        <v>18760</v>
      </c>
    </row>
    <row r="11" spans="1:30" x14ac:dyDescent="0.25">
      <c r="A11" s="9" t="s">
        <v>711</v>
      </c>
      <c r="B11" s="12">
        <v>62.15</v>
      </c>
      <c r="C11" s="12">
        <v>62.16</v>
      </c>
      <c r="D11" s="12"/>
      <c r="E11" s="12">
        <v>124.31</v>
      </c>
      <c r="F11" s="9" t="s">
        <v>711</v>
      </c>
      <c r="G11" s="12">
        <v>1</v>
      </c>
      <c r="H11" s="12">
        <v>1</v>
      </c>
      <c r="I11" s="12"/>
      <c r="J11" s="12">
        <v>2</v>
      </c>
      <c r="K11" s="9" t="s">
        <v>711</v>
      </c>
      <c r="L11" s="12">
        <v>66.42</v>
      </c>
      <c r="M11" s="12">
        <v>66.459999999999994</v>
      </c>
      <c r="N11" s="12"/>
      <c r="O11" s="12">
        <v>132.88</v>
      </c>
      <c r="P11" s="9" t="s">
        <v>711</v>
      </c>
      <c r="Q11" s="12">
        <v>12.57</v>
      </c>
      <c r="R11" s="12">
        <v>12.58</v>
      </c>
      <c r="S11" s="12"/>
      <c r="T11" s="12">
        <v>25.15</v>
      </c>
      <c r="U11" s="9" t="s">
        <v>711</v>
      </c>
      <c r="V11" s="12">
        <v>6.73</v>
      </c>
      <c r="W11" s="12">
        <v>6.74</v>
      </c>
      <c r="X11" s="12"/>
      <c r="Y11" s="12">
        <v>13.47</v>
      </c>
      <c r="Z11" s="9" t="s">
        <v>711</v>
      </c>
      <c r="AA11" s="10">
        <v>6861</v>
      </c>
      <c r="AB11" s="10">
        <v>6839</v>
      </c>
      <c r="AC11" s="10"/>
      <c r="AD11" s="10">
        <v>13700</v>
      </c>
    </row>
    <row r="12" spans="1:30" x14ac:dyDescent="0.25">
      <c r="A12" s="9" t="s">
        <v>712</v>
      </c>
      <c r="B12" s="12">
        <v>63.53</v>
      </c>
      <c r="C12" s="12">
        <v>63.69</v>
      </c>
      <c r="D12" s="12"/>
      <c r="E12" s="12">
        <v>127.22</v>
      </c>
      <c r="F12" s="9" t="s">
        <v>712</v>
      </c>
      <c r="G12" s="12">
        <v>1</v>
      </c>
      <c r="H12" s="12">
        <v>1</v>
      </c>
      <c r="I12" s="12"/>
      <c r="J12" s="12">
        <v>2</v>
      </c>
      <c r="K12" s="9" t="s">
        <v>712</v>
      </c>
      <c r="L12" s="12">
        <v>66.959999999999994</v>
      </c>
      <c r="M12" s="12">
        <v>67.09</v>
      </c>
      <c r="N12" s="12"/>
      <c r="O12" s="12">
        <v>134.05000000000001</v>
      </c>
      <c r="P12" s="9" t="s">
        <v>712</v>
      </c>
      <c r="Q12" s="12">
        <v>13.31</v>
      </c>
      <c r="R12" s="12">
        <v>13.32</v>
      </c>
      <c r="S12" s="12"/>
      <c r="T12" s="12">
        <v>26.630000000000003</v>
      </c>
      <c r="U12" s="9" t="s">
        <v>712</v>
      </c>
      <c r="V12" s="12">
        <v>7.81</v>
      </c>
      <c r="W12" s="12">
        <v>7.96</v>
      </c>
      <c r="X12" s="12"/>
      <c r="Y12" s="12">
        <v>15.77</v>
      </c>
      <c r="Z12" s="9" t="s">
        <v>712</v>
      </c>
      <c r="AA12" s="10">
        <v>6364</v>
      </c>
      <c r="AB12" s="10">
        <v>6324</v>
      </c>
      <c r="AC12" s="10"/>
      <c r="AD12" s="10">
        <v>12688</v>
      </c>
    </row>
    <row r="13" spans="1:30" x14ac:dyDescent="0.25">
      <c r="A13" s="9" t="s">
        <v>499</v>
      </c>
      <c r="B13" s="12">
        <v>79.709999999999994</v>
      </c>
      <c r="C13" s="12">
        <v>79.739999999999995</v>
      </c>
      <c r="D13" s="12"/>
      <c r="E13" s="12">
        <v>159.44999999999999</v>
      </c>
      <c r="F13" s="9" t="s">
        <v>499</v>
      </c>
      <c r="G13" s="12">
        <v>1</v>
      </c>
      <c r="H13" s="12">
        <v>1</v>
      </c>
      <c r="I13" s="12"/>
      <c r="J13" s="12">
        <v>2</v>
      </c>
      <c r="K13" s="9" t="s">
        <v>499</v>
      </c>
      <c r="L13" s="12">
        <v>69.55</v>
      </c>
      <c r="M13" s="12">
        <v>69.73</v>
      </c>
      <c r="N13" s="12"/>
      <c r="O13" s="12">
        <v>139.28</v>
      </c>
      <c r="P13" s="9" t="s">
        <v>499</v>
      </c>
      <c r="Q13" s="12">
        <v>16.399999999999999</v>
      </c>
      <c r="R13" s="12">
        <v>16.41</v>
      </c>
      <c r="S13" s="12"/>
      <c r="T13" s="12">
        <v>32.81</v>
      </c>
      <c r="U13" s="9" t="s">
        <v>499</v>
      </c>
      <c r="V13" s="12">
        <v>11.58</v>
      </c>
      <c r="W13" s="12">
        <v>11.6</v>
      </c>
      <c r="X13" s="12"/>
      <c r="Y13" s="12">
        <v>23.18</v>
      </c>
      <c r="Z13" s="9" t="s">
        <v>499</v>
      </c>
      <c r="AA13" s="10">
        <v>13337</v>
      </c>
      <c r="AB13" s="10">
        <v>13218</v>
      </c>
      <c r="AC13" s="10"/>
      <c r="AD13" s="10">
        <v>26555</v>
      </c>
    </row>
    <row r="14" spans="1:30" x14ac:dyDescent="0.25">
      <c r="A14" s="9" t="s">
        <v>713</v>
      </c>
      <c r="B14" s="12">
        <v>62.39</v>
      </c>
      <c r="C14" s="12">
        <v>62.6</v>
      </c>
      <c r="D14" s="12"/>
      <c r="E14" s="12">
        <v>124.99000000000001</v>
      </c>
      <c r="F14" s="9" t="s">
        <v>713</v>
      </c>
      <c r="G14" s="12">
        <v>1</v>
      </c>
      <c r="H14" s="12">
        <v>1</v>
      </c>
      <c r="I14" s="12"/>
      <c r="J14" s="12">
        <v>2</v>
      </c>
      <c r="K14" s="9" t="s">
        <v>713</v>
      </c>
      <c r="L14" s="12">
        <v>64.599999999999994</v>
      </c>
      <c r="M14" s="12">
        <v>64.88</v>
      </c>
      <c r="N14" s="12"/>
      <c r="O14" s="12">
        <v>129.47999999999999</v>
      </c>
      <c r="P14" s="9" t="s">
        <v>713</v>
      </c>
      <c r="Q14" s="12">
        <v>13.18</v>
      </c>
      <c r="R14" s="12">
        <v>13.19</v>
      </c>
      <c r="S14" s="12"/>
      <c r="T14" s="12">
        <v>26.369999999999997</v>
      </c>
      <c r="U14" s="9" t="s">
        <v>713</v>
      </c>
      <c r="V14" s="12">
        <v>7.59</v>
      </c>
      <c r="W14" s="12">
        <v>7.71</v>
      </c>
      <c r="X14" s="12"/>
      <c r="Y14" s="12">
        <v>15.3</v>
      </c>
      <c r="Z14" s="9" t="s">
        <v>713</v>
      </c>
      <c r="AA14" s="10">
        <v>6539</v>
      </c>
      <c r="AB14" s="10">
        <v>6503</v>
      </c>
      <c r="AC14" s="10"/>
      <c r="AD14" s="10">
        <v>13042</v>
      </c>
    </row>
    <row r="15" spans="1:30" x14ac:dyDescent="0.25">
      <c r="A15" s="9" t="s">
        <v>716</v>
      </c>
      <c r="B15" s="12">
        <v>62.28</v>
      </c>
      <c r="C15" s="12">
        <v>62.29</v>
      </c>
      <c r="D15" s="12"/>
      <c r="E15" s="12">
        <v>124.57</v>
      </c>
      <c r="F15" s="9" t="s">
        <v>716</v>
      </c>
      <c r="G15" s="12">
        <v>1</v>
      </c>
      <c r="H15" s="12">
        <v>1</v>
      </c>
      <c r="I15" s="12"/>
      <c r="J15" s="12">
        <v>2</v>
      </c>
      <c r="K15" s="9" t="s">
        <v>716</v>
      </c>
      <c r="L15" s="12">
        <v>68.53</v>
      </c>
      <c r="M15" s="12">
        <v>68.569999999999993</v>
      </c>
      <c r="N15" s="12"/>
      <c r="O15" s="12">
        <v>137.1</v>
      </c>
      <c r="P15" s="9" t="s">
        <v>716</v>
      </c>
      <c r="Q15" s="12">
        <v>13.06</v>
      </c>
      <c r="R15" s="12">
        <v>13.07</v>
      </c>
      <c r="S15" s="12"/>
      <c r="T15" s="12">
        <v>26.130000000000003</v>
      </c>
      <c r="U15" s="9" t="s">
        <v>716</v>
      </c>
      <c r="V15" s="12">
        <v>6.34</v>
      </c>
      <c r="W15" s="12">
        <v>6.35</v>
      </c>
      <c r="X15" s="12"/>
      <c r="Y15" s="12">
        <v>12.69</v>
      </c>
      <c r="Z15" s="9" t="s">
        <v>716</v>
      </c>
      <c r="AA15" s="10">
        <v>6372</v>
      </c>
      <c r="AB15" s="10">
        <v>6355</v>
      </c>
      <c r="AC15" s="10"/>
      <c r="AD15" s="10">
        <v>12727</v>
      </c>
    </row>
    <row r="16" spans="1:30" x14ac:dyDescent="0.25">
      <c r="A16" s="9" t="s">
        <v>717</v>
      </c>
      <c r="B16" s="12">
        <v>61.53</v>
      </c>
      <c r="C16" s="12">
        <v>61.8</v>
      </c>
      <c r="D16" s="12"/>
      <c r="E16" s="12">
        <v>123.33</v>
      </c>
      <c r="F16" s="9" t="s">
        <v>717</v>
      </c>
      <c r="G16" s="12">
        <v>1</v>
      </c>
      <c r="H16" s="12">
        <v>1</v>
      </c>
      <c r="I16" s="12"/>
      <c r="J16" s="12">
        <v>2</v>
      </c>
      <c r="K16" s="9" t="s">
        <v>717</v>
      </c>
      <c r="L16" s="12">
        <v>68.38</v>
      </c>
      <c r="M16" s="12">
        <v>68.42</v>
      </c>
      <c r="N16" s="12"/>
      <c r="O16" s="12">
        <v>136.80000000000001</v>
      </c>
      <c r="P16" s="9" t="s">
        <v>717</v>
      </c>
      <c r="Q16" s="12">
        <v>12.96</v>
      </c>
      <c r="R16" s="12">
        <v>13.04</v>
      </c>
      <c r="S16" s="12"/>
      <c r="T16" s="12">
        <v>26</v>
      </c>
      <c r="U16" s="9" t="s">
        <v>717</v>
      </c>
      <c r="V16" s="12">
        <v>6.25</v>
      </c>
      <c r="W16" s="12">
        <v>6.47</v>
      </c>
      <c r="X16" s="12"/>
      <c r="Y16" s="12">
        <v>12.719999999999999</v>
      </c>
      <c r="Z16" s="9" t="s">
        <v>717</v>
      </c>
      <c r="AA16" s="10">
        <v>6108</v>
      </c>
      <c r="AB16" s="10">
        <v>6061</v>
      </c>
      <c r="AC16" s="10"/>
      <c r="AD16" s="10">
        <v>12169</v>
      </c>
    </row>
    <row r="17" spans="1:30" x14ac:dyDescent="0.25">
      <c r="A17" s="9" t="s">
        <v>719</v>
      </c>
      <c r="B17" s="12">
        <v>57.02</v>
      </c>
      <c r="C17" s="12">
        <v>57.03</v>
      </c>
      <c r="D17" s="12"/>
      <c r="E17" s="12">
        <v>114.05000000000001</v>
      </c>
      <c r="F17" s="9" t="s">
        <v>719</v>
      </c>
      <c r="G17" s="12">
        <v>1</v>
      </c>
      <c r="H17" s="12">
        <v>1</v>
      </c>
      <c r="I17" s="12"/>
      <c r="J17" s="12">
        <v>2</v>
      </c>
      <c r="K17" s="9" t="s">
        <v>719</v>
      </c>
      <c r="L17" s="12">
        <v>60.64</v>
      </c>
      <c r="M17" s="12">
        <v>60.66</v>
      </c>
      <c r="N17" s="12"/>
      <c r="O17" s="12">
        <v>121.3</v>
      </c>
      <c r="P17" s="9" t="s">
        <v>719</v>
      </c>
      <c r="Q17" s="12">
        <v>13.14</v>
      </c>
      <c r="R17" s="12">
        <v>13.15</v>
      </c>
      <c r="S17" s="12"/>
      <c r="T17" s="12">
        <v>26.29</v>
      </c>
      <c r="U17" s="9" t="s">
        <v>719</v>
      </c>
      <c r="V17" s="12">
        <v>6.65</v>
      </c>
      <c r="W17" s="12">
        <v>6.66</v>
      </c>
      <c r="X17" s="12"/>
      <c r="Y17" s="12">
        <v>13.31</v>
      </c>
      <c r="Z17" s="9" t="s">
        <v>719</v>
      </c>
      <c r="AA17" s="10">
        <v>5265</v>
      </c>
      <c r="AB17" s="10">
        <v>5256</v>
      </c>
      <c r="AC17" s="10"/>
      <c r="AD17" s="10">
        <v>10521</v>
      </c>
    </row>
    <row r="18" spans="1:30" x14ac:dyDescent="0.25">
      <c r="A18" s="9" t="s">
        <v>720</v>
      </c>
      <c r="B18" s="12">
        <v>60.21</v>
      </c>
      <c r="C18" s="12">
        <v>60.42</v>
      </c>
      <c r="D18" s="12"/>
      <c r="E18" s="12">
        <v>120.63</v>
      </c>
      <c r="F18" s="9" t="s">
        <v>720</v>
      </c>
      <c r="G18" s="12">
        <v>1</v>
      </c>
      <c r="H18" s="12">
        <v>1</v>
      </c>
      <c r="I18" s="12"/>
      <c r="J18" s="12">
        <v>2</v>
      </c>
      <c r="K18" s="9" t="s">
        <v>720</v>
      </c>
      <c r="L18" s="12">
        <v>64.97</v>
      </c>
      <c r="M18" s="12">
        <v>65.010000000000005</v>
      </c>
      <c r="N18" s="12"/>
      <c r="O18" s="12">
        <v>129.98000000000002</v>
      </c>
      <c r="P18" s="9" t="s">
        <v>720</v>
      </c>
      <c r="Q18" s="12">
        <v>12.78</v>
      </c>
      <c r="R18" s="12">
        <v>12.79</v>
      </c>
      <c r="S18" s="12"/>
      <c r="T18" s="12">
        <v>25.57</v>
      </c>
      <c r="U18" s="9" t="s">
        <v>720</v>
      </c>
      <c r="V18" s="12">
        <v>6.87</v>
      </c>
      <c r="W18" s="12">
        <v>7.1</v>
      </c>
      <c r="X18" s="12"/>
      <c r="Y18" s="12">
        <v>13.969999999999999</v>
      </c>
      <c r="Z18" s="9" t="s">
        <v>720</v>
      </c>
      <c r="AA18" s="10">
        <v>5901</v>
      </c>
      <c r="AB18" s="10">
        <v>5861</v>
      </c>
      <c r="AC18" s="10"/>
      <c r="AD18" s="10">
        <v>11762</v>
      </c>
    </row>
    <row r="19" spans="1:30" x14ac:dyDescent="0.25">
      <c r="A19" s="9" t="s">
        <v>668</v>
      </c>
      <c r="B19" s="12">
        <v>764.87</v>
      </c>
      <c r="C19" s="12">
        <v>766.47999999999979</v>
      </c>
      <c r="D19" s="12"/>
      <c r="E19" s="12">
        <v>1531.35</v>
      </c>
      <c r="F19" s="9" t="s">
        <v>668</v>
      </c>
      <c r="G19" s="12">
        <v>12</v>
      </c>
      <c r="H19" s="12">
        <v>12</v>
      </c>
      <c r="I19" s="12"/>
      <c r="J19" s="12">
        <v>24</v>
      </c>
      <c r="K19" s="9" t="s">
        <v>668</v>
      </c>
      <c r="L19" s="12">
        <v>791.5</v>
      </c>
      <c r="M19" s="12">
        <v>792.89999999999986</v>
      </c>
      <c r="N19" s="12"/>
      <c r="O19" s="12">
        <v>1584.3999999999999</v>
      </c>
      <c r="P19" s="9" t="s">
        <v>668</v>
      </c>
      <c r="Q19" s="12">
        <v>159.45000000000002</v>
      </c>
      <c r="R19" s="12">
        <v>159.63999999999999</v>
      </c>
      <c r="S19" s="12"/>
      <c r="T19" s="12">
        <v>319.09000000000003</v>
      </c>
      <c r="U19" s="9" t="s">
        <v>668</v>
      </c>
      <c r="V19" s="12">
        <v>88.27000000000001</v>
      </c>
      <c r="W19" s="12">
        <v>89.499999999999986</v>
      </c>
      <c r="X19" s="12"/>
      <c r="Y19" s="12">
        <v>177.77</v>
      </c>
      <c r="Z19" s="9" t="s">
        <v>668</v>
      </c>
      <c r="AA19" s="10">
        <v>88479</v>
      </c>
      <c r="AB19" s="10">
        <v>87985</v>
      </c>
      <c r="AC19" s="10"/>
      <c r="AD19" s="10">
        <v>176464</v>
      </c>
    </row>
  </sheetData>
  <pageMargins left="0.7" right="0.7" top="0.75" bottom="0.75" header="0.3" footer="0.3"/>
  <pageSetup paperSize="9" orientation="portrait" r:id="rId7"/>
  <extLst>
    <ext xmlns:x14="http://schemas.microsoft.com/office/spreadsheetml/2009/9/main" uri="{05C60535-1F16-4fd2-B633-F4F36F0B64E0}">
      <x14:sparklineGroups xmlns:xm="http://schemas.microsoft.com/office/excel/2006/main">
        <x14:sparklineGroup displayEmptyCellsAs="gap" high="1" xr2:uid="{076712A3-DC36-4225-A36E-F1C72DAAF089}">
          <x14:colorSeries rgb="FF323232"/>
          <x14:colorNegative rgb="FFD00000"/>
          <x14:colorAxis rgb="FF000000"/>
          <x14:colorMarkers rgb="FFD00000"/>
          <x14:colorFirst rgb="FFD00000"/>
          <x14:colorLast rgb="FFD00000"/>
          <x14:colorHigh rgb="FFD00000"/>
          <x14:colorLow rgb="FFD00000"/>
          <x14:sparklines>
            <x14:sparkline>
              <xm:f>IPM!B2:C2</xm:f>
              <xm:sqref>E1</xm:sqref>
            </x14:sparkline>
          </x14:sparklines>
        </x14:sparklineGroup>
      </x14:sparklineGroup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28B69-5187-4BB5-8A69-57A5E06CD75E}">
  <dimension ref="A1:L17"/>
  <sheetViews>
    <sheetView topLeftCell="E1" workbookViewId="0">
      <selection activeCell="L1" sqref="L1"/>
    </sheetView>
  </sheetViews>
  <sheetFormatPr defaultRowHeight="15" x14ac:dyDescent="0.25"/>
  <cols>
    <col min="1" max="1" width="20.28515625" bestFit="1" customWidth="1"/>
    <col min="2" max="2" width="16.28515625" bestFit="1" customWidth="1"/>
    <col min="3" max="3" width="8" bestFit="1" customWidth="1"/>
    <col min="4" max="4" width="5" bestFit="1" customWidth="1"/>
    <col min="5" max="5" width="11.28515625" bestFit="1" customWidth="1"/>
    <col min="6" max="6" width="20.28515625" bestFit="1" customWidth="1"/>
    <col min="7" max="7" width="16.28515625" bestFit="1" customWidth="1"/>
    <col min="8" max="8" width="7" bestFit="1" customWidth="1"/>
    <col min="9" max="9" width="5" bestFit="1" customWidth="1"/>
    <col min="10" max="10" width="11.28515625" bestFit="1" customWidth="1"/>
    <col min="12" max="12" width="21.42578125" bestFit="1" customWidth="1"/>
    <col min="13" max="13" width="16.28515625" bestFit="1" customWidth="1"/>
    <col min="14" max="14" width="5" bestFit="1" customWidth="1"/>
    <col min="15" max="15" width="11.28515625" bestFit="1" customWidth="1"/>
  </cols>
  <sheetData>
    <row r="1" spans="1:12" x14ac:dyDescent="0.25">
      <c r="L1" t="str">
        <f>L4</f>
        <v>Nusa Tenggara Timur II</v>
      </c>
    </row>
    <row r="3" spans="1:12" x14ac:dyDescent="0.25">
      <c r="A3" s="8" t="s">
        <v>686</v>
      </c>
      <c r="B3" s="8" t="s">
        <v>683</v>
      </c>
      <c r="F3" s="8" t="s">
        <v>685</v>
      </c>
      <c r="G3" s="8" t="s">
        <v>683</v>
      </c>
      <c r="L3" s="8" t="s">
        <v>667</v>
      </c>
    </row>
    <row r="4" spans="1:12" x14ac:dyDescent="0.25">
      <c r="A4" s="8" t="s">
        <v>667</v>
      </c>
      <c r="B4">
        <v>2020</v>
      </c>
      <c r="C4">
        <v>2021</v>
      </c>
      <c r="D4">
        <v>2022</v>
      </c>
      <c r="E4" t="s">
        <v>668</v>
      </c>
      <c r="F4" s="8" t="s">
        <v>667</v>
      </c>
      <c r="G4">
        <v>2020</v>
      </c>
      <c r="H4">
        <v>2021</v>
      </c>
      <c r="I4">
        <v>2022</v>
      </c>
      <c r="J4" t="s">
        <v>668</v>
      </c>
      <c r="L4" s="9" t="s">
        <v>699</v>
      </c>
    </row>
    <row r="5" spans="1:12" x14ac:dyDescent="0.25">
      <c r="A5" s="9" t="s">
        <v>701</v>
      </c>
      <c r="B5" s="13">
        <v>70.23</v>
      </c>
      <c r="C5" s="13">
        <v>70.81</v>
      </c>
      <c r="D5" s="13"/>
      <c r="E5" s="13">
        <v>141.04000000000002</v>
      </c>
      <c r="F5" s="9" t="s">
        <v>701</v>
      </c>
      <c r="G5" s="13">
        <v>7.42</v>
      </c>
      <c r="H5" s="13">
        <v>5.35</v>
      </c>
      <c r="I5" s="13"/>
      <c r="J5" s="13">
        <v>12.77</v>
      </c>
    </row>
    <row r="6" spans="1:12" x14ac:dyDescent="0.25">
      <c r="A6" s="9" t="s">
        <v>704</v>
      </c>
      <c r="B6" s="13">
        <v>72.150000000000006</v>
      </c>
      <c r="C6" s="13">
        <v>73.760000000000005</v>
      </c>
      <c r="D6" s="13"/>
      <c r="E6" s="13">
        <v>145.91000000000003</v>
      </c>
      <c r="F6" s="9" t="s">
        <v>704</v>
      </c>
      <c r="G6" s="13">
        <v>4.9000000000000004</v>
      </c>
      <c r="H6" s="13">
        <v>3.99</v>
      </c>
      <c r="I6" s="13"/>
      <c r="J6" s="13">
        <v>8.89</v>
      </c>
    </row>
    <row r="7" spans="1:12" x14ac:dyDescent="0.25">
      <c r="A7" s="9" t="s">
        <v>709</v>
      </c>
      <c r="B7" s="13">
        <v>71.06</v>
      </c>
      <c r="C7" s="13">
        <v>74.14</v>
      </c>
      <c r="D7" s="13"/>
      <c r="E7" s="13">
        <v>145.19999999999999</v>
      </c>
      <c r="F7" s="9" t="s">
        <v>709</v>
      </c>
      <c r="G7" s="13">
        <v>3.96</v>
      </c>
      <c r="H7" s="13">
        <v>1.74</v>
      </c>
      <c r="I7" s="13"/>
      <c r="J7" s="13">
        <v>5.7</v>
      </c>
    </row>
    <row r="8" spans="1:12" x14ac:dyDescent="0.25">
      <c r="A8" s="9" t="s">
        <v>710</v>
      </c>
      <c r="B8" s="13">
        <v>72.13</v>
      </c>
      <c r="C8" s="13">
        <v>72.39</v>
      </c>
      <c r="D8" s="13"/>
      <c r="E8" s="13">
        <v>144.51999999999998</v>
      </c>
      <c r="F8" s="9" t="s">
        <v>710</v>
      </c>
      <c r="G8" s="13">
        <v>3.49</v>
      </c>
      <c r="H8" s="13">
        <v>3.35</v>
      </c>
      <c r="I8" s="13"/>
      <c r="J8" s="13">
        <v>6.84</v>
      </c>
    </row>
    <row r="9" spans="1:12" x14ac:dyDescent="0.25">
      <c r="A9" s="9" t="s">
        <v>711</v>
      </c>
      <c r="B9" s="13">
        <v>74.47</v>
      </c>
      <c r="C9" s="13">
        <v>78.59</v>
      </c>
      <c r="D9" s="13"/>
      <c r="E9" s="13">
        <v>153.06</v>
      </c>
      <c r="F9" s="9" t="s">
        <v>711</v>
      </c>
      <c r="G9" s="13">
        <v>2.63</v>
      </c>
      <c r="H9" s="13">
        <v>2.57</v>
      </c>
      <c r="I9" s="13"/>
      <c r="J9" s="13">
        <v>5.1999999999999993</v>
      </c>
    </row>
    <row r="10" spans="1:12" x14ac:dyDescent="0.25">
      <c r="A10" s="9" t="s">
        <v>712</v>
      </c>
      <c r="B10" s="13">
        <v>78.13</v>
      </c>
      <c r="C10" s="13">
        <v>78.41</v>
      </c>
      <c r="D10" s="13"/>
      <c r="E10" s="13">
        <v>156.54</v>
      </c>
      <c r="F10" s="9" t="s">
        <v>712</v>
      </c>
      <c r="G10" s="13">
        <v>4.26</v>
      </c>
      <c r="H10" s="13">
        <v>3.88</v>
      </c>
      <c r="I10" s="13"/>
      <c r="J10" s="13">
        <v>8.14</v>
      </c>
    </row>
    <row r="11" spans="1:12" x14ac:dyDescent="0.25">
      <c r="A11" s="9" t="s">
        <v>499</v>
      </c>
      <c r="B11" s="13">
        <v>64.14</v>
      </c>
      <c r="C11" s="13">
        <v>62.34</v>
      </c>
      <c r="D11" s="13"/>
      <c r="E11" s="13">
        <v>126.48</v>
      </c>
      <c r="F11" s="9" t="s">
        <v>499</v>
      </c>
      <c r="G11" s="13">
        <v>10.9</v>
      </c>
      <c r="H11" s="13">
        <v>9.76</v>
      </c>
      <c r="I11" s="13"/>
      <c r="J11" s="13">
        <v>20.66</v>
      </c>
    </row>
    <row r="12" spans="1:12" x14ac:dyDescent="0.25">
      <c r="A12" s="9" t="s">
        <v>713</v>
      </c>
      <c r="B12" s="13">
        <v>73.069999999999993</v>
      </c>
      <c r="C12" s="13">
        <v>74.16</v>
      </c>
      <c r="D12" s="13"/>
      <c r="E12" s="13">
        <v>147.22999999999999</v>
      </c>
      <c r="F12" s="9" t="s">
        <v>713</v>
      </c>
      <c r="G12" s="13">
        <v>4.9000000000000004</v>
      </c>
      <c r="H12" s="13">
        <v>3.67</v>
      </c>
      <c r="I12" s="13"/>
      <c r="J12" s="13">
        <v>8.57</v>
      </c>
    </row>
    <row r="13" spans="1:12" x14ac:dyDescent="0.25">
      <c r="A13" s="9" t="s">
        <v>716</v>
      </c>
      <c r="B13" s="13">
        <v>77.91</v>
      </c>
      <c r="C13" s="13">
        <v>83.33</v>
      </c>
      <c r="D13" s="13"/>
      <c r="E13" s="13">
        <v>161.24</v>
      </c>
      <c r="F13" s="9" t="s">
        <v>716</v>
      </c>
      <c r="G13" s="13">
        <v>2.36</v>
      </c>
      <c r="H13" s="13">
        <v>2.04</v>
      </c>
      <c r="I13" s="13"/>
      <c r="J13" s="13">
        <v>4.4000000000000004</v>
      </c>
    </row>
    <row r="14" spans="1:12" x14ac:dyDescent="0.25">
      <c r="A14" s="9" t="s">
        <v>717</v>
      </c>
      <c r="B14" s="13">
        <v>69.98</v>
      </c>
      <c r="C14" s="13">
        <v>69.12</v>
      </c>
      <c r="D14" s="13"/>
      <c r="E14" s="13">
        <v>139.10000000000002</v>
      </c>
      <c r="F14" s="9" t="s">
        <v>717</v>
      </c>
      <c r="G14" s="13">
        <v>4.0199999999999996</v>
      </c>
      <c r="H14" s="13">
        <v>1.45</v>
      </c>
      <c r="I14" s="13"/>
      <c r="J14" s="13">
        <v>5.47</v>
      </c>
    </row>
    <row r="15" spans="1:12" x14ac:dyDescent="0.25">
      <c r="A15" s="9" t="s">
        <v>719</v>
      </c>
      <c r="B15" s="13">
        <v>75.11</v>
      </c>
      <c r="C15" s="13">
        <v>68.819999999999993</v>
      </c>
      <c r="D15" s="13"/>
      <c r="E15" s="13">
        <v>143.93</v>
      </c>
      <c r="F15" s="9" t="s">
        <v>719</v>
      </c>
      <c r="G15" s="13">
        <v>3.08</v>
      </c>
      <c r="H15" s="13">
        <v>1.25</v>
      </c>
      <c r="I15" s="13"/>
      <c r="J15" s="13">
        <v>4.33</v>
      </c>
    </row>
    <row r="16" spans="1:12" x14ac:dyDescent="0.25">
      <c r="A16" s="9" t="s">
        <v>720</v>
      </c>
      <c r="B16" s="13">
        <v>67.47</v>
      </c>
      <c r="C16" s="13">
        <v>70.099999999999994</v>
      </c>
      <c r="D16" s="13"/>
      <c r="E16" s="13">
        <v>137.57</v>
      </c>
      <c r="F16" s="9" t="s">
        <v>720</v>
      </c>
      <c r="G16" s="13">
        <v>3.63</v>
      </c>
      <c r="H16" s="13">
        <v>3.43</v>
      </c>
      <c r="I16" s="13"/>
      <c r="J16" s="13">
        <v>7.0600000000000005</v>
      </c>
    </row>
    <row r="17" spans="1:10" x14ac:dyDescent="0.25">
      <c r="A17" s="9" t="s">
        <v>668</v>
      </c>
      <c r="B17" s="13">
        <v>865.84999999999991</v>
      </c>
      <c r="C17" s="13">
        <v>875.96999999999991</v>
      </c>
      <c r="D17" s="13"/>
      <c r="E17" s="13">
        <v>1741.8200000000002</v>
      </c>
      <c r="F17" s="9" t="s">
        <v>668</v>
      </c>
      <c r="G17" s="13">
        <v>55.550000000000004</v>
      </c>
      <c r="H17" s="13">
        <v>42.480000000000004</v>
      </c>
      <c r="I17" s="13"/>
      <c r="J17" s="13">
        <v>98.030000000000015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D8BDB-CFFC-4609-8816-A94D78FC54FC}">
  <dimension ref="A2:O19"/>
  <sheetViews>
    <sheetView workbookViewId="0">
      <selection activeCell="F2" sqref="F2:H3"/>
    </sheetView>
  </sheetViews>
  <sheetFormatPr defaultRowHeight="15" x14ac:dyDescent="0.25"/>
  <cols>
    <col min="1" max="1" width="33.42578125" bestFit="1" customWidth="1"/>
    <col min="2" max="2" width="16.28515625" bestFit="1" customWidth="1"/>
    <col min="3" max="3" width="7" bestFit="1" customWidth="1"/>
    <col min="4" max="4" width="5" bestFit="1" customWidth="1"/>
    <col min="5" max="5" width="11.28515625" bestFit="1" customWidth="1"/>
    <col min="6" max="6" width="25" bestFit="1" customWidth="1"/>
    <col min="7" max="7" width="16.28515625" bestFit="1" customWidth="1"/>
    <col min="8" max="8" width="12" bestFit="1" customWidth="1"/>
    <col min="9" max="9" width="5" bestFit="1" customWidth="1"/>
    <col min="10" max="10" width="12" bestFit="1" customWidth="1"/>
    <col min="11" max="11" width="35" bestFit="1" customWidth="1"/>
    <col min="12" max="12" width="16.28515625" bestFit="1" customWidth="1"/>
    <col min="13" max="14" width="5" bestFit="1" customWidth="1"/>
    <col min="15" max="15" width="11.28515625" bestFit="1" customWidth="1"/>
  </cols>
  <sheetData>
    <row r="2" spans="1:15" x14ac:dyDescent="0.25">
      <c r="B2" s="18">
        <v>2020</v>
      </c>
      <c r="C2" s="18">
        <v>2021</v>
      </c>
      <c r="G2" s="18">
        <v>2020</v>
      </c>
      <c r="H2" s="18">
        <v>2021</v>
      </c>
    </row>
    <row r="3" spans="1:15" x14ac:dyDescent="0.25">
      <c r="A3" t="s">
        <v>735</v>
      </c>
      <c r="B3" s="14">
        <f>GETPIVOTDATA("Jml. Pend. Miskin (ribu jiwa)",$A$7,"Tahun",2020)/GETPIVOTDATA("Jml. Pend. Miskin (ribu jiwa)",$K$7,"Tahun",2020)</f>
        <v>58.521666666666668</v>
      </c>
      <c r="C3" s="14">
        <f>GETPIVOTDATA("Jml. Pend. Miskin (ribu jiwa)",$A$7,"Tahun",2021)/GETPIVOTDATA("Jml. Pend. Miskin (ribu jiwa)",$K$7,"Tahun",2021)</f>
        <v>59.077500000000015</v>
      </c>
      <c r="F3" t="s">
        <v>736</v>
      </c>
      <c r="G3" s="14">
        <f>GETPIVOTDATA("% Pend. Miskin",$F$7,"Tahun",2020)</f>
        <v>24.244999999999994</v>
      </c>
      <c r="H3" s="14">
        <f>GETPIVOTDATA("% Pend. Miskin",$F$7,"Tahun",2021)</f>
        <v>24.345833333333335</v>
      </c>
    </row>
    <row r="4" spans="1:15" x14ac:dyDescent="0.25">
      <c r="B4" s="14"/>
      <c r="C4" s="14"/>
      <c r="G4" s="14"/>
      <c r="H4" s="14"/>
    </row>
    <row r="5" spans="1:15" x14ac:dyDescent="0.25">
      <c r="A5" s="8" t="s">
        <v>733</v>
      </c>
      <c r="B5" s="8" t="s">
        <v>683</v>
      </c>
      <c r="F5" s="8" t="s">
        <v>734</v>
      </c>
      <c r="G5" s="8" t="s">
        <v>683</v>
      </c>
      <c r="K5" s="8" t="s">
        <v>732</v>
      </c>
      <c r="L5" s="8" t="s">
        <v>683</v>
      </c>
    </row>
    <row r="6" spans="1:15" x14ac:dyDescent="0.25">
      <c r="A6" s="8" t="s">
        <v>667</v>
      </c>
      <c r="B6">
        <v>2020</v>
      </c>
      <c r="C6">
        <v>2021</v>
      </c>
      <c r="D6">
        <v>2022</v>
      </c>
      <c r="E6" t="s">
        <v>668</v>
      </c>
      <c r="F6" s="8" t="s">
        <v>667</v>
      </c>
      <c r="G6">
        <v>2020</v>
      </c>
      <c r="H6">
        <v>2021</v>
      </c>
      <c r="I6">
        <v>2022</v>
      </c>
      <c r="J6" t="s">
        <v>668</v>
      </c>
      <c r="K6" s="8" t="s">
        <v>667</v>
      </c>
      <c r="L6">
        <v>2020</v>
      </c>
      <c r="M6">
        <v>2021</v>
      </c>
      <c r="N6">
        <v>2022</v>
      </c>
      <c r="O6" t="s">
        <v>668</v>
      </c>
    </row>
    <row r="7" spans="1:15" x14ac:dyDescent="0.25">
      <c r="A7" s="9" t="s">
        <v>701</v>
      </c>
      <c r="B7" s="12">
        <v>34.18</v>
      </c>
      <c r="C7" s="12">
        <v>35.409999999999997</v>
      </c>
      <c r="D7" s="12"/>
      <c r="E7" s="12">
        <v>69.59</v>
      </c>
      <c r="F7" s="9" t="s">
        <v>701</v>
      </c>
      <c r="G7" s="12">
        <v>15.37</v>
      </c>
      <c r="H7" s="12">
        <v>15.68</v>
      </c>
      <c r="I7" s="12"/>
      <c r="J7" s="12">
        <v>15.524999999999999</v>
      </c>
      <c r="K7" s="9" t="s">
        <v>701</v>
      </c>
      <c r="L7" s="12">
        <v>1</v>
      </c>
      <c r="M7" s="12">
        <v>1</v>
      </c>
      <c r="N7" s="12"/>
      <c r="O7" s="12">
        <v>2</v>
      </c>
    </row>
    <row r="8" spans="1:15" x14ac:dyDescent="0.25">
      <c r="A8" s="9" t="s">
        <v>499</v>
      </c>
      <c r="B8" s="12">
        <v>39.72</v>
      </c>
      <c r="C8" s="12">
        <v>41.77</v>
      </c>
      <c r="D8" s="12"/>
      <c r="E8" s="12">
        <v>81.490000000000009</v>
      </c>
      <c r="F8" s="9" t="s">
        <v>499</v>
      </c>
      <c r="G8" s="12">
        <v>8.9600000000000009</v>
      </c>
      <c r="H8" s="12">
        <v>9.17</v>
      </c>
      <c r="I8" s="12"/>
      <c r="J8" s="12">
        <v>9.0650000000000013</v>
      </c>
      <c r="K8" s="9" t="s">
        <v>499</v>
      </c>
      <c r="L8" s="12">
        <v>1</v>
      </c>
      <c r="M8" s="12">
        <v>1</v>
      </c>
      <c r="N8" s="12"/>
      <c r="O8" s="12">
        <v>2</v>
      </c>
    </row>
    <row r="9" spans="1:15" x14ac:dyDescent="0.25">
      <c r="A9" s="9" t="s">
        <v>704</v>
      </c>
      <c r="B9" s="12">
        <v>94.94</v>
      </c>
      <c r="C9" s="12">
        <v>91.25</v>
      </c>
      <c r="D9" s="12"/>
      <c r="E9" s="12">
        <v>186.19</v>
      </c>
      <c r="F9" s="9" t="s">
        <v>704</v>
      </c>
      <c r="G9" s="12">
        <v>22.77</v>
      </c>
      <c r="H9" s="12">
        <v>22.98</v>
      </c>
      <c r="I9" s="12"/>
      <c r="J9" s="12">
        <v>22.875</v>
      </c>
      <c r="K9" s="9" t="s">
        <v>704</v>
      </c>
      <c r="L9" s="12">
        <v>1</v>
      </c>
      <c r="M9" s="12">
        <v>1</v>
      </c>
      <c r="N9" s="12"/>
      <c r="O9" s="12">
        <v>2</v>
      </c>
    </row>
    <row r="10" spans="1:15" x14ac:dyDescent="0.25">
      <c r="A10" s="9" t="s">
        <v>720</v>
      </c>
      <c r="B10" s="12">
        <v>31.12</v>
      </c>
      <c r="C10" s="12">
        <v>32.17</v>
      </c>
      <c r="D10" s="12"/>
      <c r="E10" s="12">
        <v>63.290000000000006</v>
      </c>
      <c r="F10" s="9" t="s">
        <v>720</v>
      </c>
      <c r="G10" s="12">
        <v>16.04</v>
      </c>
      <c r="H10" s="12">
        <v>16.329999999999998</v>
      </c>
      <c r="I10" s="12"/>
      <c r="J10" s="12">
        <v>16.184999999999999</v>
      </c>
      <c r="K10" s="9" t="s">
        <v>720</v>
      </c>
      <c r="L10" s="12">
        <v>1</v>
      </c>
      <c r="M10" s="12">
        <v>1</v>
      </c>
      <c r="N10" s="12"/>
      <c r="O10" s="12">
        <v>2</v>
      </c>
    </row>
    <row r="11" spans="1:15" x14ac:dyDescent="0.25">
      <c r="A11" s="9" t="s">
        <v>713</v>
      </c>
      <c r="B11" s="12">
        <v>48.77</v>
      </c>
      <c r="C11" s="12">
        <v>51.71</v>
      </c>
      <c r="D11" s="12"/>
      <c r="E11" s="12">
        <v>100.48</v>
      </c>
      <c r="F11" s="9" t="s">
        <v>713</v>
      </c>
      <c r="G11" s="12">
        <v>27.54</v>
      </c>
      <c r="H11" s="12">
        <v>28.08</v>
      </c>
      <c r="I11" s="12"/>
      <c r="J11" s="12">
        <v>27.81</v>
      </c>
      <c r="K11" s="9" t="s">
        <v>713</v>
      </c>
      <c r="L11" s="12">
        <v>1</v>
      </c>
      <c r="M11" s="12">
        <v>1</v>
      </c>
      <c r="N11" s="12"/>
      <c r="O11" s="12">
        <v>2</v>
      </c>
    </row>
    <row r="12" spans="1:15" x14ac:dyDescent="0.25">
      <c r="A12" s="9" t="s">
        <v>719</v>
      </c>
      <c r="B12" s="12">
        <v>30.14</v>
      </c>
      <c r="C12" s="12">
        <v>30.6</v>
      </c>
      <c r="D12" s="12"/>
      <c r="E12" s="12">
        <v>60.74</v>
      </c>
      <c r="F12" s="9" t="s">
        <v>719</v>
      </c>
      <c r="G12" s="12">
        <v>30.18</v>
      </c>
      <c r="H12" s="12">
        <v>30.13</v>
      </c>
      <c r="I12" s="12"/>
      <c r="J12" s="12">
        <v>30.155000000000001</v>
      </c>
      <c r="K12" s="9" t="s">
        <v>719</v>
      </c>
      <c r="L12" s="12">
        <v>1</v>
      </c>
      <c r="M12" s="12">
        <v>1</v>
      </c>
      <c r="N12" s="12"/>
      <c r="O12" s="12">
        <v>2</v>
      </c>
    </row>
    <row r="13" spans="1:15" x14ac:dyDescent="0.25">
      <c r="A13" s="9" t="s">
        <v>709</v>
      </c>
      <c r="B13" s="12">
        <v>36.950000000000003</v>
      </c>
      <c r="C13" s="12">
        <v>37.78</v>
      </c>
      <c r="D13" s="12"/>
      <c r="E13" s="12">
        <v>74.73</v>
      </c>
      <c r="F13" s="9" t="s">
        <v>709</v>
      </c>
      <c r="G13" s="12">
        <v>28.17</v>
      </c>
      <c r="H13" s="12">
        <v>28.39</v>
      </c>
      <c r="I13" s="12"/>
      <c r="J13" s="12">
        <v>28.28</v>
      </c>
      <c r="K13" s="9" t="s">
        <v>709</v>
      </c>
      <c r="L13" s="12">
        <v>1</v>
      </c>
      <c r="M13" s="12">
        <v>1</v>
      </c>
      <c r="N13" s="12"/>
      <c r="O13" s="12">
        <v>2</v>
      </c>
    </row>
    <row r="14" spans="1:15" x14ac:dyDescent="0.25">
      <c r="A14" s="9" t="s">
        <v>716</v>
      </c>
      <c r="B14" s="12">
        <v>97.81</v>
      </c>
      <c r="C14" s="12">
        <v>100.42</v>
      </c>
      <c r="D14" s="12"/>
      <c r="E14" s="12">
        <v>198.23000000000002</v>
      </c>
      <c r="F14" s="9" t="s">
        <v>716</v>
      </c>
      <c r="G14" s="12">
        <v>28</v>
      </c>
      <c r="H14" s="12">
        <v>28.18</v>
      </c>
      <c r="I14" s="12"/>
      <c r="J14" s="12">
        <v>28.09</v>
      </c>
      <c r="K14" s="9" t="s">
        <v>716</v>
      </c>
      <c r="L14" s="12">
        <v>1</v>
      </c>
      <c r="M14" s="12">
        <v>1</v>
      </c>
      <c r="N14" s="12"/>
      <c r="O14" s="12">
        <v>2</v>
      </c>
    </row>
    <row r="15" spans="1:15" x14ac:dyDescent="0.25">
      <c r="A15" s="9" t="s">
        <v>717</v>
      </c>
      <c r="B15" s="12">
        <v>25.37</v>
      </c>
      <c r="C15" s="12">
        <v>25.48</v>
      </c>
      <c r="D15" s="12"/>
      <c r="E15" s="12">
        <v>50.85</v>
      </c>
      <c r="F15" s="9" t="s">
        <v>717</v>
      </c>
      <c r="G15" s="12">
        <v>34.49</v>
      </c>
      <c r="H15" s="12">
        <v>34.270000000000003</v>
      </c>
      <c r="I15" s="12"/>
      <c r="J15" s="12">
        <v>34.380000000000003</v>
      </c>
      <c r="K15" s="9" t="s">
        <v>717</v>
      </c>
      <c r="L15" s="12">
        <v>1</v>
      </c>
      <c r="M15" s="12">
        <v>1</v>
      </c>
      <c r="N15" s="12"/>
      <c r="O15" s="12">
        <v>2</v>
      </c>
    </row>
    <row r="16" spans="1:15" x14ac:dyDescent="0.25">
      <c r="A16" s="9" t="s">
        <v>710</v>
      </c>
      <c r="B16" s="12">
        <v>77.3</v>
      </c>
      <c r="C16" s="12">
        <v>78.33</v>
      </c>
      <c r="D16" s="12"/>
      <c r="E16" s="12">
        <v>155.63</v>
      </c>
      <c r="F16" s="9" t="s">
        <v>710</v>
      </c>
      <c r="G16" s="12">
        <v>29.65</v>
      </c>
      <c r="H16" s="12">
        <v>29.68</v>
      </c>
      <c r="I16" s="12"/>
      <c r="J16" s="12">
        <v>29.664999999999999</v>
      </c>
      <c r="K16" s="9" t="s">
        <v>710</v>
      </c>
      <c r="L16" s="12">
        <v>1</v>
      </c>
      <c r="M16" s="12">
        <v>1</v>
      </c>
      <c r="N16" s="12"/>
      <c r="O16" s="12">
        <v>2</v>
      </c>
    </row>
    <row r="17" spans="1:15" x14ac:dyDescent="0.25">
      <c r="A17" s="9" t="s">
        <v>711</v>
      </c>
      <c r="B17" s="12">
        <v>128.97999999999999</v>
      </c>
      <c r="C17" s="12">
        <v>125.68</v>
      </c>
      <c r="D17" s="12"/>
      <c r="E17" s="12">
        <v>254.66</v>
      </c>
      <c r="F17" s="9" t="s">
        <v>711</v>
      </c>
      <c r="G17" s="12">
        <v>27.49</v>
      </c>
      <c r="H17" s="12">
        <v>26.64</v>
      </c>
      <c r="I17" s="12"/>
      <c r="J17" s="12">
        <v>27.064999999999998</v>
      </c>
      <c r="K17" s="9" t="s">
        <v>711</v>
      </c>
      <c r="L17" s="12">
        <v>1</v>
      </c>
      <c r="M17" s="12">
        <v>1</v>
      </c>
      <c r="N17" s="12"/>
      <c r="O17" s="12">
        <v>2</v>
      </c>
    </row>
    <row r="18" spans="1:15" x14ac:dyDescent="0.25">
      <c r="A18" s="9" t="s">
        <v>712</v>
      </c>
      <c r="B18" s="12">
        <v>56.98</v>
      </c>
      <c r="C18" s="12">
        <v>58.33</v>
      </c>
      <c r="D18" s="12"/>
      <c r="E18" s="12">
        <v>115.31</v>
      </c>
      <c r="F18" s="9" t="s">
        <v>712</v>
      </c>
      <c r="G18" s="12">
        <v>22.28</v>
      </c>
      <c r="H18" s="12">
        <v>22.62</v>
      </c>
      <c r="I18" s="12"/>
      <c r="J18" s="12">
        <v>22.450000000000003</v>
      </c>
      <c r="K18" s="9" t="s">
        <v>712</v>
      </c>
      <c r="L18" s="12">
        <v>1</v>
      </c>
      <c r="M18" s="12">
        <v>1</v>
      </c>
      <c r="N18" s="12"/>
      <c r="O18" s="12">
        <v>2</v>
      </c>
    </row>
    <row r="19" spans="1:15" x14ac:dyDescent="0.25">
      <c r="A19" s="9" t="s">
        <v>668</v>
      </c>
      <c r="B19" s="12">
        <v>702.26</v>
      </c>
      <c r="C19" s="12">
        <v>708.93000000000018</v>
      </c>
      <c r="D19" s="12"/>
      <c r="E19" s="12">
        <v>1411.19</v>
      </c>
      <c r="F19" s="9" t="s">
        <v>668</v>
      </c>
      <c r="G19" s="12">
        <v>24.244999999999994</v>
      </c>
      <c r="H19" s="12">
        <v>24.345833333333335</v>
      </c>
      <c r="I19" s="12"/>
      <c r="J19" s="12">
        <v>24.295416666666668</v>
      </c>
      <c r="K19" s="9" t="s">
        <v>668</v>
      </c>
      <c r="L19" s="12">
        <v>12</v>
      </c>
      <c r="M19" s="12">
        <v>12</v>
      </c>
      <c r="N19" s="12"/>
      <c r="O19" s="12">
        <v>24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6CAB3-FA71-4BA8-BC95-18B7DC92467F}">
  <dimension ref="A3:AB20"/>
  <sheetViews>
    <sheetView topLeftCell="N1" workbookViewId="0">
      <selection activeCell="Y3" sqref="Y3:AA4"/>
    </sheetView>
  </sheetViews>
  <sheetFormatPr defaultRowHeight="15" x14ac:dyDescent="0.25"/>
  <cols>
    <col min="1" max="1" width="20.42578125" bestFit="1" customWidth="1"/>
    <col min="2" max="2" width="16.28515625" bestFit="1" customWidth="1"/>
    <col min="3" max="3" width="12" bestFit="1" customWidth="1"/>
    <col min="4" max="4" width="5" bestFit="1" customWidth="1"/>
    <col min="5" max="5" width="20.28515625" bestFit="1" customWidth="1"/>
    <col min="6" max="6" width="16.28515625" bestFit="1" customWidth="1"/>
    <col min="7" max="7" width="12" bestFit="1" customWidth="1"/>
    <col min="8" max="8" width="5" bestFit="1" customWidth="1"/>
    <col min="9" max="9" width="20.28515625" bestFit="1" customWidth="1"/>
    <col min="10" max="10" width="16.28515625" bestFit="1" customWidth="1"/>
    <col min="11" max="11" width="8" bestFit="1" customWidth="1"/>
    <col min="12" max="12" width="5" bestFit="1" customWidth="1"/>
    <col min="13" max="13" width="20.28515625" bestFit="1" customWidth="1"/>
    <col min="14" max="14" width="16.28515625" bestFit="1" customWidth="1"/>
    <col min="15" max="15" width="12" bestFit="1" customWidth="1"/>
    <col min="16" max="16" width="5" bestFit="1" customWidth="1"/>
    <col min="17" max="17" width="20.28515625" bestFit="1" customWidth="1"/>
    <col min="18" max="18" width="16.28515625" bestFit="1" customWidth="1"/>
    <col min="19" max="19" width="12" bestFit="1" customWidth="1"/>
    <col min="20" max="20" width="5" bestFit="1" customWidth="1"/>
    <col min="21" max="21" width="20.28515625" bestFit="1" customWidth="1"/>
    <col min="22" max="22" width="16.28515625" bestFit="1" customWidth="1"/>
    <col min="23" max="23" width="12" bestFit="1" customWidth="1"/>
    <col min="24" max="24" width="5" bestFit="1" customWidth="1"/>
    <col min="25" max="25" width="20.28515625" bestFit="1" customWidth="1"/>
    <col min="26" max="26" width="16.28515625" bestFit="1" customWidth="1"/>
    <col min="27" max="27" width="7" bestFit="1" customWidth="1"/>
    <col min="28" max="28" width="5" bestFit="1" customWidth="1"/>
  </cols>
  <sheetData>
    <row r="3" spans="1:28" x14ac:dyDescent="0.25">
      <c r="B3">
        <v>2020</v>
      </c>
      <c r="C3">
        <v>2021</v>
      </c>
      <c r="F3">
        <v>2020</v>
      </c>
      <c r="G3">
        <v>2021</v>
      </c>
      <c r="J3">
        <v>2020</v>
      </c>
      <c r="K3">
        <v>2021</v>
      </c>
      <c r="N3">
        <v>2020</v>
      </c>
      <c r="O3">
        <v>2021</v>
      </c>
      <c r="R3">
        <v>2020</v>
      </c>
      <c r="S3">
        <v>2021</v>
      </c>
      <c r="V3">
        <v>2020</v>
      </c>
      <c r="W3">
        <v>2021</v>
      </c>
      <c r="Z3">
        <v>2020</v>
      </c>
      <c r="AA3">
        <v>2021</v>
      </c>
    </row>
    <row r="4" spans="1:28" x14ac:dyDescent="0.25">
      <c r="A4" t="s">
        <v>694</v>
      </c>
      <c r="B4" s="14">
        <f>GETPIVOTDATA("APK PAUD",$A$6,"Tahun",2020)</f>
        <v>35.273333333333333</v>
      </c>
      <c r="C4" s="14">
        <f>GETPIVOTDATA("APK PAUD",$A$6,"Tahun",2021)</f>
        <v>35.733333333333341</v>
      </c>
      <c r="E4" t="s">
        <v>695</v>
      </c>
      <c r="F4" s="14">
        <f>GETPIVOTDATA("APK SD",$E$6,"Tahun",2020)</f>
        <v>102.52833333333332</v>
      </c>
      <c r="G4" s="14">
        <f>GETPIVOTDATA("APK SD",$E$6,"Tahun",2021)</f>
        <v>100.52166666666666</v>
      </c>
      <c r="I4" t="s">
        <v>696</v>
      </c>
      <c r="J4" s="14">
        <f>GETPIVOTDATA("APK SMP",$I$6,"Tahun",2020)</f>
        <v>103.6925</v>
      </c>
      <c r="K4" s="14">
        <f>GETPIVOTDATA("APK SMP",$I$6,"Tahun",2021)</f>
        <v>103.875</v>
      </c>
      <c r="M4" t="s">
        <v>744</v>
      </c>
      <c r="N4" s="14">
        <f>GETPIVOTDATA("APK SMA",$M$6,"Tahun",2020)</f>
        <v>103.34499999999998</v>
      </c>
      <c r="O4" s="14">
        <f>GETPIVOTDATA("APK SMA",$M$6,"Tahun",2021)</f>
        <v>107.34666666666665</v>
      </c>
      <c r="Q4" t="s">
        <v>722</v>
      </c>
      <c r="R4" s="14">
        <f>GETPIVOTDATA("APM SD",$Q$6,"Tahun",2020)</f>
        <v>85.814999999999998</v>
      </c>
      <c r="S4" s="14">
        <f>GETPIVOTDATA("APM SD",$Q$6,"Tahun",2021)</f>
        <v>85.206666666666663</v>
      </c>
      <c r="U4" t="s">
        <v>723</v>
      </c>
      <c r="V4" s="14">
        <f>GETPIVOTDATA("APM SMP",$U$6,"Tahun",2020)</f>
        <v>70.36</v>
      </c>
      <c r="W4" s="14">
        <f>GETPIVOTDATA("APM SMP",$U$6,"Tahun",2021)</f>
        <v>71.401666666666685</v>
      </c>
      <c r="Y4" t="s">
        <v>745</v>
      </c>
      <c r="Z4" s="14">
        <f>GETPIVOTDATA("APM SMA",$Y$6,"Tahun",2020)</f>
        <v>69.738333333333344</v>
      </c>
      <c r="AA4" s="14">
        <f>GETPIVOTDATA("APM SMA",$Y$6,"Tahun",2021)</f>
        <v>72.945000000000007</v>
      </c>
    </row>
    <row r="6" spans="1:28" x14ac:dyDescent="0.25">
      <c r="A6" s="8" t="s">
        <v>737</v>
      </c>
      <c r="B6" s="8" t="s">
        <v>683</v>
      </c>
      <c r="E6" s="8" t="s">
        <v>738</v>
      </c>
      <c r="F6" s="8" t="s">
        <v>683</v>
      </c>
      <c r="I6" s="8" t="s">
        <v>739</v>
      </c>
      <c r="J6" s="8" t="s">
        <v>683</v>
      </c>
      <c r="M6" s="8" t="s">
        <v>740</v>
      </c>
      <c r="N6" s="8" t="s">
        <v>683</v>
      </c>
      <c r="Q6" s="8" t="s">
        <v>741</v>
      </c>
      <c r="R6" s="8" t="s">
        <v>683</v>
      </c>
      <c r="U6" s="8" t="s">
        <v>742</v>
      </c>
      <c r="V6" s="8" t="s">
        <v>683</v>
      </c>
      <c r="Y6" s="8" t="s">
        <v>743</v>
      </c>
      <c r="Z6" s="8" t="s">
        <v>683</v>
      </c>
    </row>
    <row r="7" spans="1:28" x14ac:dyDescent="0.25">
      <c r="A7" s="8" t="s">
        <v>667</v>
      </c>
      <c r="B7">
        <v>2020</v>
      </c>
      <c r="C7">
        <v>2021</v>
      </c>
      <c r="D7">
        <v>2022</v>
      </c>
      <c r="E7" s="8" t="s">
        <v>667</v>
      </c>
      <c r="F7">
        <v>2020</v>
      </c>
      <c r="G7">
        <v>2021</v>
      </c>
      <c r="H7">
        <v>2022</v>
      </c>
      <c r="I7" s="8" t="s">
        <v>667</v>
      </c>
      <c r="J7">
        <v>2020</v>
      </c>
      <c r="K7">
        <v>2021</v>
      </c>
      <c r="L7">
        <v>2022</v>
      </c>
      <c r="M7" s="8" t="s">
        <v>667</v>
      </c>
      <c r="N7">
        <v>2020</v>
      </c>
      <c r="O7">
        <v>2021</v>
      </c>
      <c r="P7">
        <v>2022</v>
      </c>
      <c r="Q7" s="8" t="s">
        <v>667</v>
      </c>
      <c r="R7">
        <v>2020</v>
      </c>
      <c r="S7">
        <v>2021</v>
      </c>
      <c r="T7">
        <v>2022</v>
      </c>
      <c r="U7" s="8" t="s">
        <v>667</v>
      </c>
      <c r="V7">
        <v>2020</v>
      </c>
      <c r="W7">
        <v>2021</v>
      </c>
      <c r="X7">
        <v>2022</v>
      </c>
      <c r="Y7" s="8" t="s">
        <v>667</v>
      </c>
      <c r="Z7">
        <v>2020</v>
      </c>
      <c r="AA7">
        <v>2021</v>
      </c>
      <c r="AB7">
        <v>2022</v>
      </c>
    </row>
    <row r="8" spans="1:28" x14ac:dyDescent="0.25">
      <c r="A8" s="9" t="s">
        <v>701</v>
      </c>
      <c r="B8" s="12">
        <v>18.11</v>
      </c>
      <c r="C8" s="12">
        <v>18.940000000000001</v>
      </c>
      <c r="D8" s="12"/>
      <c r="E8" s="9" t="s">
        <v>701</v>
      </c>
      <c r="F8" s="12">
        <v>94.96</v>
      </c>
      <c r="G8" s="12">
        <v>95.24</v>
      </c>
      <c r="H8" s="12"/>
      <c r="I8" s="9" t="s">
        <v>701</v>
      </c>
      <c r="J8" s="12">
        <v>100.62</v>
      </c>
      <c r="K8" s="12">
        <v>98.44</v>
      </c>
      <c r="L8" s="12"/>
      <c r="M8" s="9" t="s">
        <v>701</v>
      </c>
      <c r="N8" s="12">
        <v>125.46</v>
      </c>
      <c r="O8" s="12">
        <v>129.24</v>
      </c>
      <c r="P8" s="12"/>
      <c r="Q8" s="9" t="s">
        <v>701</v>
      </c>
      <c r="R8" s="12">
        <v>78.5</v>
      </c>
      <c r="S8" s="12">
        <v>80.14</v>
      </c>
      <c r="T8" s="12"/>
      <c r="U8" s="9" t="s">
        <v>701</v>
      </c>
      <c r="V8" s="12">
        <v>65.63</v>
      </c>
      <c r="W8" s="12">
        <v>62.68</v>
      </c>
      <c r="X8" s="12"/>
      <c r="Y8" s="9" t="s">
        <v>701</v>
      </c>
      <c r="Z8" s="12">
        <v>83.94</v>
      </c>
      <c r="AA8" s="12">
        <v>87.15</v>
      </c>
      <c r="AB8" s="12"/>
    </row>
    <row r="9" spans="1:28" x14ac:dyDescent="0.25">
      <c r="A9" s="9" t="s">
        <v>499</v>
      </c>
      <c r="B9" s="12">
        <v>37.049999999999997</v>
      </c>
      <c r="C9" s="12">
        <v>34.340000000000003</v>
      </c>
      <c r="D9" s="12"/>
      <c r="E9" s="9" t="s">
        <v>499</v>
      </c>
      <c r="F9" s="12">
        <v>104.16</v>
      </c>
      <c r="G9" s="12">
        <v>105.72</v>
      </c>
      <c r="H9" s="12"/>
      <c r="I9" s="9" t="s">
        <v>499</v>
      </c>
      <c r="J9" s="12">
        <v>109.22</v>
      </c>
      <c r="K9" s="12">
        <v>106.85</v>
      </c>
      <c r="L9" s="12"/>
      <c r="M9" s="9" t="s">
        <v>499</v>
      </c>
      <c r="N9" s="12">
        <v>120.03</v>
      </c>
      <c r="O9" s="12">
        <v>126.37</v>
      </c>
      <c r="P9" s="12"/>
      <c r="Q9" s="9" t="s">
        <v>499</v>
      </c>
      <c r="R9" s="12">
        <v>90.37</v>
      </c>
      <c r="S9" s="12">
        <v>92.86</v>
      </c>
      <c r="T9" s="12"/>
      <c r="U9" s="9" t="s">
        <v>499</v>
      </c>
      <c r="V9" s="12">
        <v>74.58</v>
      </c>
      <c r="W9" s="12">
        <v>74</v>
      </c>
      <c r="X9" s="12"/>
      <c r="Y9" s="9" t="s">
        <v>499</v>
      </c>
      <c r="Z9" s="12">
        <v>81.319999999999993</v>
      </c>
      <c r="AA9" s="12">
        <v>82.92</v>
      </c>
      <c r="AB9" s="12"/>
    </row>
    <row r="10" spans="1:28" x14ac:dyDescent="0.25">
      <c r="A10" s="9" t="s">
        <v>704</v>
      </c>
      <c r="B10" s="12">
        <v>40.229999999999997</v>
      </c>
      <c r="C10" s="12">
        <v>47.18</v>
      </c>
      <c r="D10" s="12"/>
      <c r="E10" s="9" t="s">
        <v>704</v>
      </c>
      <c r="F10" s="12">
        <v>103.3</v>
      </c>
      <c r="G10" s="12">
        <v>101.3</v>
      </c>
      <c r="H10" s="12"/>
      <c r="I10" s="9" t="s">
        <v>704</v>
      </c>
      <c r="J10" s="12">
        <v>99.31</v>
      </c>
      <c r="K10" s="12">
        <v>99.6</v>
      </c>
      <c r="L10" s="12"/>
      <c r="M10" s="9" t="s">
        <v>704</v>
      </c>
      <c r="N10" s="12">
        <v>105.53</v>
      </c>
      <c r="O10" s="12">
        <v>105.88</v>
      </c>
      <c r="P10" s="12"/>
      <c r="Q10" s="9" t="s">
        <v>704</v>
      </c>
      <c r="R10" s="12">
        <v>88.21</v>
      </c>
      <c r="S10" s="12">
        <v>87.52</v>
      </c>
      <c r="T10" s="12"/>
      <c r="U10" s="9" t="s">
        <v>704</v>
      </c>
      <c r="V10" s="12">
        <v>68.87</v>
      </c>
      <c r="W10" s="12">
        <v>68.84</v>
      </c>
      <c r="X10" s="12"/>
      <c r="Y10" s="9" t="s">
        <v>704</v>
      </c>
      <c r="Z10" s="12">
        <v>71.97</v>
      </c>
      <c r="AA10" s="12">
        <v>71.61</v>
      </c>
      <c r="AB10" s="12"/>
    </row>
    <row r="11" spans="1:28" x14ac:dyDescent="0.25">
      <c r="A11" s="9" t="s">
        <v>720</v>
      </c>
      <c r="B11" s="12">
        <v>84.32</v>
      </c>
      <c r="C11" s="12">
        <v>87.09</v>
      </c>
      <c r="D11" s="12"/>
      <c r="E11" s="9" t="s">
        <v>720</v>
      </c>
      <c r="F11" s="12">
        <v>105.34</v>
      </c>
      <c r="G11" s="12">
        <v>104.18</v>
      </c>
      <c r="H11" s="12"/>
      <c r="I11" s="9" t="s">
        <v>720</v>
      </c>
      <c r="J11" s="12">
        <v>93.63</v>
      </c>
      <c r="K11" s="12">
        <v>94.87</v>
      </c>
      <c r="L11" s="12"/>
      <c r="M11" s="9" t="s">
        <v>720</v>
      </c>
      <c r="N11" s="12">
        <v>65.010000000000005</v>
      </c>
      <c r="O11" s="12">
        <v>67.010000000000005</v>
      </c>
      <c r="P11" s="12"/>
      <c r="Q11" s="9" t="s">
        <v>720</v>
      </c>
      <c r="R11" s="12">
        <v>86.24</v>
      </c>
      <c r="S11" s="12">
        <v>86.6</v>
      </c>
      <c r="T11" s="12"/>
      <c r="U11" s="9" t="s">
        <v>720</v>
      </c>
      <c r="V11" s="12">
        <v>63.72</v>
      </c>
      <c r="W11" s="12">
        <v>64.319999999999993</v>
      </c>
      <c r="X11" s="12"/>
      <c r="Y11" s="9" t="s">
        <v>720</v>
      </c>
      <c r="Z11" s="12">
        <v>44.13</v>
      </c>
      <c r="AA11" s="12">
        <v>46.2</v>
      </c>
      <c r="AB11" s="12"/>
    </row>
    <row r="12" spans="1:28" x14ac:dyDescent="0.25">
      <c r="A12" s="9" t="s">
        <v>713</v>
      </c>
      <c r="B12" s="12">
        <v>26.36</v>
      </c>
      <c r="C12" s="12">
        <v>26.85</v>
      </c>
      <c r="D12" s="12"/>
      <c r="E12" s="9" t="s">
        <v>713</v>
      </c>
      <c r="F12" s="12">
        <v>99.9</v>
      </c>
      <c r="G12" s="12">
        <v>99.3</v>
      </c>
      <c r="H12" s="12"/>
      <c r="I12" s="9" t="s">
        <v>713</v>
      </c>
      <c r="J12" s="12">
        <v>107.89</v>
      </c>
      <c r="K12" s="12">
        <v>106</v>
      </c>
      <c r="L12" s="12"/>
      <c r="M12" s="9" t="s">
        <v>713</v>
      </c>
      <c r="N12" s="12">
        <v>98.48</v>
      </c>
      <c r="O12" s="12">
        <v>101.67</v>
      </c>
      <c r="P12" s="12"/>
      <c r="Q12" s="9" t="s">
        <v>713</v>
      </c>
      <c r="R12" s="12">
        <v>86.07</v>
      </c>
      <c r="S12" s="12">
        <v>85.82</v>
      </c>
      <c r="T12" s="12"/>
      <c r="U12" s="9" t="s">
        <v>713</v>
      </c>
      <c r="V12" s="12">
        <v>74.069999999999993</v>
      </c>
      <c r="W12" s="12">
        <v>73.150000000000006</v>
      </c>
      <c r="X12" s="12"/>
      <c r="Y12" s="9" t="s">
        <v>713</v>
      </c>
      <c r="Z12" s="12">
        <v>66.56</v>
      </c>
      <c r="AA12" s="12">
        <v>68.87</v>
      </c>
      <c r="AB12" s="12"/>
    </row>
    <row r="13" spans="1:28" x14ac:dyDescent="0.25">
      <c r="A13" s="9" t="s">
        <v>719</v>
      </c>
      <c r="B13" s="12">
        <v>66.739999999999995</v>
      </c>
      <c r="C13" s="12">
        <v>68.78</v>
      </c>
      <c r="D13" s="12"/>
      <c r="E13" s="9" t="s">
        <v>719</v>
      </c>
      <c r="F13" s="12">
        <v>98.72</v>
      </c>
      <c r="G13" s="12">
        <v>97.79</v>
      </c>
      <c r="H13" s="12"/>
      <c r="I13" s="9" t="s">
        <v>719</v>
      </c>
      <c r="J13" s="12">
        <v>105.8</v>
      </c>
      <c r="K13" s="12">
        <v>104.4</v>
      </c>
      <c r="L13" s="12"/>
      <c r="M13" s="9" t="s">
        <v>719</v>
      </c>
      <c r="N13" s="12">
        <v>109.56</v>
      </c>
      <c r="O13" s="12">
        <v>122.96</v>
      </c>
      <c r="P13" s="12"/>
      <c r="Q13" s="9" t="s">
        <v>719</v>
      </c>
      <c r="R13" s="12">
        <v>85.16</v>
      </c>
      <c r="S13" s="12">
        <v>86.09</v>
      </c>
      <c r="T13" s="12"/>
      <c r="U13" s="9" t="s">
        <v>719</v>
      </c>
      <c r="V13" s="12">
        <v>72.83</v>
      </c>
      <c r="W13" s="12">
        <v>73.58</v>
      </c>
      <c r="X13" s="12"/>
      <c r="Y13" s="9" t="s">
        <v>719</v>
      </c>
      <c r="Z13" s="12">
        <v>72.41</v>
      </c>
      <c r="AA13" s="12">
        <v>81.86</v>
      </c>
      <c r="AB13" s="12"/>
    </row>
    <row r="14" spans="1:28" x14ac:dyDescent="0.25">
      <c r="A14" s="9" t="s">
        <v>709</v>
      </c>
      <c r="B14" s="12">
        <v>18.48</v>
      </c>
      <c r="C14" s="12">
        <v>18.61</v>
      </c>
      <c r="D14" s="12"/>
      <c r="E14" s="9" t="s">
        <v>709</v>
      </c>
      <c r="F14" s="12">
        <v>100.91</v>
      </c>
      <c r="G14" s="12">
        <v>98.12</v>
      </c>
      <c r="H14" s="12"/>
      <c r="I14" s="9" t="s">
        <v>709</v>
      </c>
      <c r="J14" s="12">
        <v>105.95</v>
      </c>
      <c r="K14" s="12">
        <v>106.51</v>
      </c>
      <c r="L14" s="12"/>
      <c r="M14" s="9" t="s">
        <v>709</v>
      </c>
      <c r="N14" s="12">
        <v>106.16</v>
      </c>
      <c r="O14" s="12">
        <v>105.19</v>
      </c>
      <c r="P14" s="12"/>
      <c r="Q14" s="9" t="s">
        <v>709</v>
      </c>
      <c r="R14" s="12">
        <v>82.95</v>
      </c>
      <c r="S14" s="12">
        <v>81.16</v>
      </c>
      <c r="T14" s="12"/>
      <c r="U14" s="9" t="s">
        <v>709</v>
      </c>
      <c r="V14" s="12">
        <v>72.510000000000005</v>
      </c>
      <c r="W14" s="12">
        <v>74.400000000000006</v>
      </c>
      <c r="X14" s="12"/>
      <c r="Y14" s="9" t="s">
        <v>709</v>
      </c>
      <c r="Z14" s="12">
        <v>67.97</v>
      </c>
      <c r="AA14" s="12">
        <v>69.47</v>
      </c>
      <c r="AB14" s="12"/>
    </row>
    <row r="15" spans="1:28" x14ac:dyDescent="0.25">
      <c r="A15" s="9" t="s">
        <v>716</v>
      </c>
      <c r="B15" s="12">
        <v>31.63</v>
      </c>
      <c r="C15" s="12">
        <v>29.38</v>
      </c>
      <c r="D15" s="12"/>
      <c r="E15" s="9" t="s">
        <v>716</v>
      </c>
      <c r="F15" s="12">
        <v>109.86</v>
      </c>
      <c r="G15" s="12">
        <v>104.59</v>
      </c>
      <c r="H15" s="12"/>
      <c r="I15" s="9" t="s">
        <v>716</v>
      </c>
      <c r="J15" s="12">
        <v>103.73</v>
      </c>
      <c r="K15" s="12">
        <v>110.25</v>
      </c>
      <c r="L15" s="12"/>
      <c r="M15" s="9" t="s">
        <v>716</v>
      </c>
      <c r="N15" s="12">
        <v>102.54</v>
      </c>
      <c r="O15" s="12">
        <v>107.16</v>
      </c>
      <c r="P15" s="12"/>
      <c r="Q15" s="9" t="s">
        <v>716</v>
      </c>
      <c r="R15" s="12">
        <v>83.67</v>
      </c>
      <c r="S15" s="12">
        <v>79.38</v>
      </c>
      <c r="T15" s="12"/>
      <c r="U15" s="9" t="s">
        <v>716</v>
      </c>
      <c r="V15" s="12">
        <v>65.040000000000006</v>
      </c>
      <c r="W15" s="12">
        <v>69.180000000000007</v>
      </c>
      <c r="X15" s="12"/>
      <c r="Y15" s="9" t="s">
        <v>716</v>
      </c>
      <c r="Z15" s="12">
        <v>64.2</v>
      </c>
      <c r="AA15" s="12">
        <v>67.790000000000006</v>
      </c>
      <c r="AB15" s="12"/>
    </row>
    <row r="16" spans="1:28" x14ac:dyDescent="0.25">
      <c r="A16" s="9" t="s">
        <v>717</v>
      </c>
      <c r="B16" s="12">
        <v>28.26</v>
      </c>
      <c r="C16" s="12">
        <v>27.73</v>
      </c>
      <c r="D16" s="12"/>
      <c r="E16" s="9" t="s">
        <v>717</v>
      </c>
      <c r="F16" s="12">
        <v>102.32</v>
      </c>
      <c r="G16" s="12">
        <v>95.82</v>
      </c>
      <c r="H16" s="12"/>
      <c r="I16" s="9" t="s">
        <v>717</v>
      </c>
      <c r="J16" s="12">
        <v>108.1</v>
      </c>
      <c r="K16" s="12">
        <v>107.04</v>
      </c>
      <c r="L16" s="12"/>
      <c r="M16" s="9" t="s">
        <v>717</v>
      </c>
      <c r="N16" s="12">
        <v>109.85</v>
      </c>
      <c r="O16" s="12">
        <v>115.76</v>
      </c>
      <c r="P16" s="12"/>
      <c r="Q16" s="9" t="s">
        <v>717</v>
      </c>
      <c r="R16" s="12">
        <v>84.27</v>
      </c>
      <c r="S16" s="12">
        <v>81.45</v>
      </c>
      <c r="T16" s="12"/>
      <c r="U16" s="9" t="s">
        <v>717</v>
      </c>
      <c r="V16" s="12">
        <v>73.34</v>
      </c>
      <c r="W16" s="12">
        <v>75.040000000000006</v>
      </c>
      <c r="X16" s="12"/>
      <c r="Y16" s="9" t="s">
        <v>717</v>
      </c>
      <c r="Z16" s="12">
        <v>77.459999999999994</v>
      </c>
      <c r="AA16" s="12">
        <v>82.36</v>
      </c>
      <c r="AB16" s="12"/>
    </row>
    <row r="17" spans="1:28" x14ac:dyDescent="0.25">
      <c r="A17" s="9" t="s">
        <v>710</v>
      </c>
      <c r="B17" s="12">
        <v>20.91</v>
      </c>
      <c r="C17" s="12">
        <v>19.78</v>
      </c>
      <c r="D17" s="12"/>
      <c r="E17" s="9" t="s">
        <v>710</v>
      </c>
      <c r="F17" s="12">
        <v>103.15</v>
      </c>
      <c r="G17" s="12">
        <v>101.33</v>
      </c>
      <c r="H17" s="12"/>
      <c r="I17" s="9" t="s">
        <v>710</v>
      </c>
      <c r="J17" s="12">
        <v>108.12</v>
      </c>
      <c r="K17" s="12">
        <v>112.03</v>
      </c>
      <c r="L17" s="12"/>
      <c r="M17" s="9" t="s">
        <v>710</v>
      </c>
      <c r="N17" s="12">
        <v>97.24</v>
      </c>
      <c r="O17" s="12">
        <v>100.82</v>
      </c>
      <c r="P17" s="12"/>
      <c r="Q17" s="9" t="s">
        <v>710</v>
      </c>
      <c r="R17" s="12">
        <v>87.25</v>
      </c>
      <c r="S17" s="12">
        <v>86.31</v>
      </c>
      <c r="T17" s="12"/>
      <c r="U17" s="9" t="s">
        <v>710</v>
      </c>
      <c r="V17" s="12">
        <v>73.930000000000007</v>
      </c>
      <c r="W17" s="12">
        <v>78.33</v>
      </c>
      <c r="X17" s="12"/>
      <c r="Y17" s="9" t="s">
        <v>710</v>
      </c>
      <c r="Z17" s="12">
        <v>65.34</v>
      </c>
      <c r="AA17" s="12">
        <v>67.849999999999994</v>
      </c>
      <c r="AB17" s="12"/>
    </row>
    <row r="18" spans="1:28" x14ac:dyDescent="0.25">
      <c r="A18" s="9" t="s">
        <v>711</v>
      </c>
      <c r="B18" s="12">
        <v>18.62</v>
      </c>
      <c r="C18" s="12">
        <v>16.75</v>
      </c>
      <c r="D18" s="12"/>
      <c r="E18" s="9" t="s">
        <v>711</v>
      </c>
      <c r="F18" s="12">
        <v>108.5</v>
      </c>
      <c r="G18" s="12">
        <v>105.77</v>
      </c>
      <c r="H18" s="12"/>
      <c r="I18" s="9" t="s">
        <v>711</v>
      </c>
      <c r="J18" s="12">
        <v>100.67</v>
      </c>
      <c r="K18" s="12">
        <v>100.85</v>
      </c>
      <c r="L18" s="12"/>
      <c r="M18" s="9" t="s">
        <v>711</v>
      </c>
      <c r="N18" s="12">
        <v>84.76</v>
      </c>
      <c r="O18" s="12">
        <v>88.8</v>
      </c>
      <c r="P18" s="12"/>
      <c r="Q18" s="9" t="s">
        <v>711</v>
      </c>
      <c r="R18" s="12">
        <v>93.43</v>
      </c>
      <c r="S18" s="12">
        <v>91.99</v>
      </c>
      <c r="T18" s="12"/>
      <c r="U18" s="9" t="s">
        <v>711</v>
      </c>
      <c r="V18" s="12">
        <v>70.56</v>
      </c>
      <c r="W18" s="12">
        <v>72.569999999999993</v>
      </c>
      <c r="X18" s="12"/>
      <c r="Y18" s="9" t="s">
        <v>711</v>
      </c>
      <c r="Z18" s="12">
        <v>58.76</v>
      </c>
      <c r="AA18" s="12">
        <v>63.4</v>
      </c>
      <c r="AB18" s="12"/>
    </row>
    <row r="19" spans="1:28" x14ac:dyDescent="0.25">
      <c r="A19" s="9" t="s">
        <v>712</v>
      </c>
      <c r="B19" s="12">
        <v>32.57</v>
      </c>
      <c r="C19" s="12">
        <v>33.369999999999997</v>
      </c>
      <c r="D19" s="12"/>
      <c r="E19" s="9" t="s">
        <v>712</v>
      </c>
      <c r="F19" s="12">
        <v>99.22</v>
      </c>
      <c r="G19" s="12">
        <v>97.1</v>
      </c>
      <c r="H19" s="12"/>
      <c r="I19" s="9" t="s">
        <v>712</v>
      </c>
      <c r="J19" s="12">
        <v>101.27</v>
      </c>
      <c r="K19" s="12">
        <v>99.66</v>
      </c>
      <c r="L19" s="12"/>
      <c r="M19" s="9" t="s">
        <v>712</v>
      </c>
      <c r="N19" s="12">
        <v>115.52</v>
      </c>
      <c r="O19" s="12">
        <v>117.3</v>
      </c>
      <c r="P19" s="12"/>
      <c r="Q19" s="9" t="s">
        <v>712</v>
      </c>
      <c r="R19" s="12">
        <v>83.66</v>
      </c>
      <c r="S19" s="12">
        <v>83.16</v>
      </c>
      <c r="T19" s="12"/>
      <c r="U19" s="9" t="s">
        <v>712</v>
      </c>
      <c r="V19" s="12">
        <v>69.239999999999995</v>
      </c>
      <c r="W19" s="12">
        <v>70.73</v>
      </c>
      <c r="X19" s="12"/>
      <c r="Y19" s="9" t="s">
        <v>712</v>
      </c>
      <c r="Z19" s="12">
        <v>82.8</v>
      </c>
      <c r="AA19" s="12">
        <v>85.86</v>
      </c>
      <c r="AB19" s="12"/>
    </row>
    <row r="20" spans="1:28" x14ac:dyDescent="0.25">
      <c r="A20" s="9" t="s">
        <v>668</v>
      </c>
      <c r="B20" s="12">
        <v>35.273333333333333</v>
      </c>
      <c r="C20" s="12">
        <v>35.733333333333341</v>
      </c>
      <c r="D20" s="12"/>
      <c r="E20" s="9" t="s">
        <v>668</v>
      </c>
      <c r="F20" s="12">
        <v>102.52833333333332</v>
      </c>
      <c r="G20" s="12">
        <v>100.52166666666666</v>
      </c>
      <c r="H20" s="12"/>
      <c r="I20" s="9" t="s">
        <v>668</v>
      </c>
      <c r="J20" s="12">
        <v>103.6925</v>
      </c>
      <c r="K20" s="12">
        <v>103.875</v>
      </c>
      <c r="L20" s="12"/>
      <c r="M20" s="9" t="s">
        <v>668</v>
      </c>
      <c r="N20" s="12">
        <v>103.34499999999998</v>
      </c>
      <c r="O20" s="12">
        <v>107.34666666666665</v>
      </c>
      <c r="P20" s="12"/>
      <c r="Q20" s="9" t="s">
        <v>668</v>
      </c>
      <c r="R20" s="12">
        <v>85.814999999999998</v>
      </c>
      <c r="S20" s="12">
        <v>85.206666666666663</v>
      </c>
      <c r="T20" s="12"/>
      <c r="U20" s="9" t="s">
        <v>668</v>
      </c>
      <c r="V20" s="12">
        <v>70.36</v>
      </c>
      <c r="W20" s="12">
        <v>71.401666666666685</v>
      </c>
      <c r="X20" s="12"/>
      <c r="Y20" s="9" t="s">
        <v>668</v>
      </c>
      <c r="Z20" s="12">
        <v>69.738333333333344</v>
      </c>
      <c r="AA20" s="12">
        <v>72.945000000000007</v>
      </c>
      <c r="AB20" s="1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A1ABA-9077-4856-8C76-849413783F4C}">
  <sheetPr>
    <pageSetUpPr fitToPage="1"/>
  </sheetPr>
  <dimension ref="A1:BT21"/>
  <sheetViews>
    <sheetView showGridLines="0" tabSelected="1" workbookViewId="0">
      <selection activeCell="E16" sqref="E16"/>
    </sheetView>
  </sheetViews>
  <sheetFormatPr defaultRowHeight="15" x14ac:dyDescent="0.25"/>
  <cols>
    <col min="1" max="1" width="19.5703125" bestFit="1" customWidth="1"/>
    <col min="2" max="2" width="27.85546875" hidden="1" customWidth="1"/>
    <col min="3" max="4" width="14.28515625" bestFit="1" customWidth="1"/>
    <col min="5" max="11" width="12.5703125" bestFit="1" customWidth="1"/>
    <col min="12" max="12" width="16.85546875" bestFit="1" customWidth="1"/>
    <col min="13" max="13" width="14" bestFit="1" customWidth="1"/>
    <col min="14" max="14" width="12.5703125" bestFit="1" customWidth="1"/>
    <col min="15" max="15" width="20.28515625" bestFit="1" customWidth="1"/>
    <col min="16" max="16" width="18.42578125" bestFit="1" customWidth="1"/>
    <col min="17" max="21" width="12.5703125" bestFit="1" customWidth="1"/>
    <col min="22" max="22" width="16.85546875" bestFit="1" customWidth="1"/>
    <col min="23" max="23" width="14" bestFit="1" customWidth="1"/>
    <col min="24" max="24" width="12.5703125" bestFit="1" customWidth="1"/>
    <col min="25" max="25" width="20.28515625" bestFit="1" customWidth="1"/>
    <col min="26" max="26" width="18.42578125" bestFit="1" customWidth="1"/>
    <col min="27" max="34" width="12.5703125" bestFit="1" customWidth="1"/>
    <col min="35" max="35" width="15.28515625" bestFit="1" customWidth="1"/>
    <col min="36" max="36" width="15.85546875" bestFit="1" customWidth="1"/>
    <col min="37" max="42" width="12.5703125" bestFit="1" customWidth="1"/>
    <col min="43" max="43" width="16.85546875" bestFit="1" customWidth="1"/>
    <col min="44" max="44" width="14" bestFit="1" customWidth="1"/>
    <col min="45" max="45" width="12.5703125" bestFit="1" customWidth="1"/>
    <col min="46" max="46" width="20.28515625" bestFit="1" customWidth="1"/>
    <col min="47" max="47" width="18.42578125" bestFit="1" customWidth="1"/>
    <col min="48" max="55" width="12.5703125" bestFit="1" customWidth="1"/>
    <col min="56" max="56" width="15.28515625" bestFit="1" customWidth="1"/>
    <col min="57" max="57" width="15.85546875" bestFit="1" customWidth="1"/>
    <col min="58" max="63" width="12.5703125" bestFit="1" customWidth="1"/>
    <col min="64" max="64" width="16.85546875" bestFit="1" customWidth="1"/>
    <col min="65" max="65" width="14" bestFit="1" customWidth="1"/>
    <col min="66" max="66" width="12.5703125" bestFit="1" customWidth="1"/>
    <col min="67" max="67" width="20.28515625" bestFit="1" customWidth="1"/>
    <col min="68" max="68" width="18.42578125" bestFit="1" customWidth="1"/>
    <col min="69" max="69" width="20.28515625" bestFit="1" customWidth="1"/>
    <col min="70" max="70" width="18.42578125" bestFit="1" customWidth="1"/>
    <col min="71" max="72" width="15.28515625" bestFit="1" customWidth="1"/>
    <col min="73" max="89" width="26.28515625" bestFit="1" customWidth="1"/>
    <col min="90" max="90" width="24.7109375" bestFit="1" customWidth="1"/>
    <col min="91" max="91" width="28" bestFit="1" customWidth="1"/>
    <col min="92" max="92" width="28.5703125" bestFit="1" customWidth="1"/>
    <col min="93" max="93" width="30.85546875" bestFit="1" customWidth="1"/>
    <col min="94" max="181" width="26.28515625" bestFit="1" customWidth="1"/>
    <col min="182" max="182" width="24.7109375" bestFit="1" customWidth="1"/>
    <col min="183" max="183" width="28" bestFit="1" customWidth="1"/>
    <col min="184" max="184" width="28.5703125" bestFit="1" customWidth="1"/>
    <col min="185" max="185" width="30.85546875" bestFit="1" customWidth="1"/>
    <col min="186" max="273" width="26.28515625" bestFit="1" customWidth="1"/>
    <col min="274" max="274" width="24.7109375" bestFit="1" customWidth="1"/>
    <col min="275" max="275" width="28" bestFit="1" customWidth="1"/>
    <col min="276" max="276" width="28.5703125" bestFit="1" customWidth="1"/>
    <col min="277" max="277" width="30.85546875" bestFit="1" customWidth="1"/>
    <col min="278" max="278" width="25.140625" bestFit="1" customWidth="1"/>
    <col min="279" max="279" width="28.42578125" bestFit="1" customWidth="1"/>
    <col min="280" max="280" width="29" bestFit="1" customWidth="1"/>
    <col min="281" max="281" width="31.28515625" bestFit="1" customWidth="1"/>
  </cols>
  <sheetData>
    <row r="1" spans="1:72" ht="15" customHeight="1" x14ac:dyDescent="0.25">
      <c r="F1" s="23" t="str">
        <f>Pengangguran!L1</f>
        <v>Nusa Tenggara Timur II</v>
      </c>
      <c r="G1" s="23"/>
      <c r="H1" s="23"/>
      <c r="I1" s="23"/>
    </row>
    <row r="2" spans="1:72" ht="18" customHeight="1" x14ac:dyDescent="0.25">
      <c r="A2" s="24" t="s">
        <v>747</v>
      </c>
      <c r="F2" s="23"/>
      <c r="G2" s="23"/>
      <c r="H2" s="23"/>
      <c r="I2" s="23"/>
    </row>
    <row r="3" spans="1:72" ht="15" customHeight="1" x14ac:dyDescent="0.25">
      <c r="F3" s="23"/>
      <c r="G3" s="23"/>
      <c r="H3" s="23"/>
      <c r="I3" s="23"/>
    </row>
    <row r="4" spans="1:72" x14ac:dyDescent="0.25">
      <c r="A4" s="20"/>
      <c r="C4">
        <v>2020</v>
      </c>
      <c r="D4">
        <v>2021</v>
      </c>
      <c r="E4">
        <v>2022</v>
      </c>
      <c r="F4">
        <v>2022</v>
      </c>
      <c r="G4">
        <v>2022</v>
      </c>
      <c r="H4">
        <v>2022</v>
      </c>
      <c r="I4">
        <v>2022</v>
      </c>
      <c r="J4">
        <v>2022</v>
      </c>
      <c r="K4">
        <v>2022</v>
      </c>
      <c r="L4">
        <v>2022</v>
      </c>
      <c r="M4">
        <v>2022</v>
      </c>
      <c r="N4">
        <v>2022</v>
      </c>
      <c r="O4">
        <v>2022</v>
      </c>
      <c r="P4">
        <v>2022</v>
      </c>
    </row>
    <row r="5" spans="1:72" x14ac:dyDescent="0.25">
      <c r="A5" s="20" t="str">
        <f>MID(B5,8,1000)</f>
        <v/>
      </c>
      <c r="E5" t="s">
        <v>701</v>
      </c>
      <c r="F5" t="s">
        <v>499</v>
      </c>
      <c r="G5" t="s">
        <v>704</v>
      </c>
      <c r="H5" t="s">
        <v>720</v>
      </c>
      <c r="I5" t="s">
        <v>713</v>
      </c>
      <c r="J5" t="s">
        <v>719</v>
      </c>
      <c r="K5" t="s">
        <v>709</v>
      </c>
      <c r="L5" t="s">
        <v>716</v>
      </c>
      <c r="M5" t="s">
        <v>717</v>
      </c>
      <c r="N5" t="s">
        <v>710</v>
      </c>
      <c r="O5" t="s">
        <v>711</v>
      </c>
      <c r="P5" t="s">
        <v>712</v>
      </c>
    </row>
    <row r="6" spans="1:72" x14ac:dyDescent="0.25">
      <c r="A6" s="21" t="str">
        <f t="shared" ref="A6:A20" si="0">MID(B6,8,1000)</f>
        <v>DBH PPH</v>
      </c>
      <c r="B6" s="19" t="s">
        <v>746</v>
      </c>
      <c r="C6" s="10">
        <v>48472782</v>
      </c>
      <c r="D6" s="10">
        <v>42329769</v>
      </c>
      <c r="E6" s="10">
        <v>3030582</v>
      </c>
      <c r="F6" s="10">
        <v>20150387</v>
      </c>
      <c r="G6" s="10">
        <v>2904860</v>
      </c>
      <c r="H6" s="10">
        <v>1935204</v>
      </c>
      <c r="I6" s="10">
        <v>1993634</v>
      </c>
      <c r="J6" s="10">
        <v>1548481</v>
      </c>
      <c r="K6" s="10">
        <v>2174499</v>
      </c>
      <c r="L6" s="10">
        <v>2039050</v>
      </c>
      <c r="M6" s="10">
        <v>1399439</v>
      </c>
      <c r="N6" s="10">
        <v>3593270</v>
      </c>
      <c r="O6" s="10">
        <v>2863375</v>
      </c>
      <c r="P6" s="10">
        <v>2268765</v>
      </c>
    </row>
    <row r="7" spans="1:72" s="11" customFormat="1" x14ac:dyDescent="0.25">
      <c r="A7" s="22" t="str">
        <f t="shared" si="0"/>
        <v>DBH PBB</v>
      </c>
      <c r="B7" s="19" t="s">
        <v>677</v>
      </c>
      <c r="C7" s="10">
        <v>45905268</v>
      </c>
      <c r="D7" s="10">
        <v>47615454</v>
      </c>
      <c r="E7" s="10">
        <v>4525075</v>
      </c>
      <c r="F7" s="10">
        <v>4650775</v>
      </c>
      <c r="G7" s="10">
        <v>5285218</v>
      </c>
      <c r="H7" s="10">
        <v>4542766</v>
      </c>
      <c r="I7" s="10">
        <v>4719639</v>
      </c>
      <c r="J7" s="10">
        <v>4426960</v>
      </c>
      <c r="K7" s="10">
        <v>4552875</v>
      </c>
      <c r="L7" s="10">
        <v>4959764</v>
      </c>
      <c r="M7" s="10">
        <v>4640685</v>
      </c>
      <c r="N7" s="10">
        <v>6851410</v>
      </c>
      <c r="O7" s="10">
        <v>5189765</v>
      </c>
      <c r="P7" s="10">
        <v>4832483</v>
      </c>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row>
    <row r="8" spans="1:72" s="11" customFormat="1" x14ac:dyDescent="0.25">
      <c r="A8" s="22" t="str">
        <f t="shared" si="0"/>
        <v>DBH CHT</v>
      </c>
      <c r="B8" s="19" t="s">
        <v>726</v>
      </c>
      <c r="C8" s="10">
        <v>1916814</v>
      </c>
      <c r="D8" s="10">
        <v>0</v>
      </c>
      <c r="E8" s="10">
        <v>117741</v>
      </c>
      <c r="F8" s="10">
        <v>76353</v>
      </c>
      <c r="G8" s="10">
        <v>124516</v>
      </c>
      <c r="H8" s="10">
        <v>105916</v>
      </c>
      <c r="I8" s="10">
        <v>110021</v>
      </c>
      <c r="J8" s="10">
        <v>98525</v>
      </c>
      <c r="K8" s="10">
        <v>94501</v>
      </c>
      <c r="L8" s="10">
        <v>343077</v>
      </c>
      <c r="M8" s="10">
        <v>78488</v>
      </c>
      <c r="N8" s="10">
        <v>140899</v>
      </c>
      <c r="O8" s="10">
        <v>127513</v>
      </c>
      <c r="P8" s="10">
        <v>103535</v>
      </c>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row>
    <row r="9" spans="1:72" s="11" customFormat="1" x14ac:dyDescent="0.25">
      <c r="A9" s="22" t="str">
        <f t="shared" si="0"/>
        <v>DBH SDA Migas</v>
      </c>
      <c r="B9" s="19" t="s">
        <v>678</v>
      </c>
      <c r="C9" s="10"/>
      <c r="D9" s="10">
        <v>0</v>
      </c>
      <c r="E9" s="10"/>
      <c r="F9" s="10"/>
      <c r="G9" s="10"/>
      <c r="H9" s="10"/>
      <c r="I9" s="10"/>
      <c r="J9" s="10"/>
      <c r="K9" s="10"/>
      <c r="L9" s="10"/>
      <c r="M9" s="10"/>
      <c r="N9" s="10"/>
      <c r="O9" s="10"/>
      <c r="P9" s="10"/>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row>
    <row r="10" spans="1:72" s="11" customFormat="1" x14ac:dyDescent="0.25">
      <c r="A10" s="22" t="str">
        <f t="shared" si="0"/>
        <v>DBH SDA Minerba</v>
      </c>
      <c r="B10" s="19" t="s">
        <v>679</v>
      </c>
      <c r="C10" s="10">
        <v>3541927</v>
      </c>
      <c r="D10" s="10">
        <v>2001806</v>
      </c>
      <c r="E10" s="10">
        <v>98506</v>
      </c>
      <c r="F10" s="10">
        <v>15606</v>
      </c>
      <c r="G10" s="10">
        <v>372062</v>
      </c>
      <c r="H10" s="10">
        <v>285920</v>
      </c>
      <c r="I10" s="10">
        <v>15722</v>
      </c>
      <c r="J10" s="10">
        <v>107564</v>
      </c>
      <c r="K10" s="10">
        <v>15606</v>
      </c>
      <c r="L10" s="10">
        <v>15606</v>
      </c>
      <c r="M10" s="10">
        <v>15606</v>
      </c>
      <c r="N10" s="10">
        <v>15606</v>
      </c>
      <c r="O10" s="10">
        <v>762717</v>
      </c>
      <c r="P10" s="10">
        <v>791270</v>
      </c>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row>
    <row r="11" spans="1:72" s="11" customFormat="1" x14ac:dyDescent="0.25">
      <c r="A11" s="22" t="str">
        <f t="shared" si="0"/>
        <v>DBH SDA Kehutanan</v>
      </c>
      <c r="B11" s="19" t="s">
        <v>680</v>
      </c>
      <c r="C11" s="10">
        <v>35597</v>
      </c>
      <c r="D11" s="10">
        <v>46536</v>
      </c>
      <c r="E11" s="10">
        <v>56</v>
      </c>
      <c r="F11" s="10">
        <v>56</v>
      </c>
      <c r="G11" s="10">
        <v>56</v>
      </c>
      <c r="H11" s="10">
        <v>56</v>
      </c>
      <c r="I11" s="10">
        <v>56</v>
      </c>
      <c r="J11" s="10">
        <v>56</v>
      </c>
      <c r="K11" s="10">
        <v>56</v>
      </c>
      <c r="L11" s="10">
        <v>56</v>
      </c>
      <c r="M11" s="10">
        <v>56</v>
      </c>
      <c r="N11" s="10">
        <v>56</v>
      </c>
      <c r="O11" s="10">
        <v>56</v>
      </c>
      <c r="P11" s="10">
        <v>56</v>
      </c>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row>
    <row r="12" spans="1:72" s="11" customFormat="1" x14ac:dyDescent="0.25">
      <c r="A12" s="22" t="str">
        <f t="shared" si="0"/>
        <v>DBH SDA Perikanan</v>
      </c>
      <c r="B12" s="19" t="s">
        <v>681</v>
      </c>
      <c r="C12" s="10">
        <v>16825646</v>
      </c>
      <c r="D12" s="10">
        <v>13539828</v>
      </c>
      <c r="E12" s="10">
        <v>1958311</v>
      </c>
      <c r="F12" s="10">
        <v>1958311</v>
      </c>
      <c r="G12" s="10">
        <v>1958311</v>
      </c>
      <c r="H12" s="10">
        <v>1958311</v>
      </c>
      <c r="I12" s="10">
        <v>1958311</v>
      </c>
      <c r="J12" s="10">
        <v>1958311</v>
      </c>
      <c r="K12" s="10">
        <v>1958311</v>
      </c>
      <c r="L12" s="10">
        <v>1958311</v>
      </c>
      <c r="M12" s="10">
        <v>1958311</v>
      </c>
      <c r="N12" s="10">
        <v>1958311</v>
      </c>
      <c r="O12" s="10">
        <v>1958311</v>
      </c>
      <c r="P12" s="10">
        <v>1958311</v>
      </c>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row>
    <row r="13" spans="1:72" s="11" customFormat="1" x14ac:dyDescent="0.25">
      <c r="A13" s="22" t="str">
        <f t="shared" si="0"/>
        <v>DBH SDA Panas Bumi</v>
      </c>
      <c r="B13" s="19" t="s">
        <v>682</v>
      </c>
      <c r="C13" s="10">
        <v>1270272</v>
      </c>
      <c r="D13" s="10">
        <v>1563564</v>
      </c>
      <c r="E13" s="10">
        <v>117514</v>
      </c>
      <c r="F13" s="10">
        <v>117514</v>
      </c>
      <c r="G13" s="10">
        <v>117514</v>
      </c>
      <c r="H13" s="10">
        <v>117514</v>
      </c>
      <c r="I13" s="10">
        <v>117514</v>
      </c>
      <c r="J13" s="10">
        <v>117514</v>
      </c>
      <c r="K13" s="10">
        <v>117514</v>
      </c>
      <c r="L13" s="10">
        <v>117514</v>
      </c>
      <c r="M13" s="10">
        <v>117514</v>
      </c>
      <c r="N13" s="10">
        <v>117514</v>
      </c>
      <c r="O13" s="10">
        <v>117514</v>
      </c>
      <c r="P13" s="10">
        <v>117514</v>
      </c>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row>
    <row r="14" spans="1:72" s="11" customFormat="1" x14ac:dyDescent="0.25">
      <c r="A14" s="22" t="str">
        <f t="shared" si="0"/>
        <v>DAU</v>
      </c>
      <c r="B14" s="19" t="s">
        <v>673</v>
      </c>
      <c r="C14" s="10">
        <v>5995753727</v>
      </c>
      <c r="D14" s="10">
        <v>6097536274</v>
      </c>
      <c r="E14" s="10">
        <v>466681212</v>
      </c>
      <c r="F14" s="10">
        <v>609915054</v>
      </c>
      <c r="G14" s="10">
        <v>629437173</v>
      </c>
      <c r="H14" s="10">
        <v>422513118</v>
      </c>
      <c r="I14" s="10">
        <v>420312379</v>
      </c>
      <c r="J14" s="10">
        <v>337332898</v>
      </c>
      <c r="K14" s="10">
        <v>373384668</v>
      </c>
      <c r="L14" s="10">
        <v>457331762</v>
      </c>
      <c r="M14" s="10">
        <v>330446192</v>
      </c>
      <c r="N14" s="10">
        <v>597856916</v>
      </c>
      <c r="O14" s="10">
        <v>706597159</v>
      </c>
      <c r="P14" s="10">
        <v>554794481</v>
      </c>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row>
    <row r="15" spans="1:72" s="11" customFormat="1" x14ac:dyDescent="0.25">
      <c r="A15" s="22" t="str">
        <f t="shared" si="0"/>
        <v>DAK Fisik Reguler</v>
      </c>
      <c r="B15" s="19" t="s">
        <v>669</v>
      </c>
      <c r="C15" s="10">
        <v>544612509</v>
      </c>
      <c r="D15" s="10">
        <v>826695701</v>
      </c>
      <c r="E15" s="10">
        <v>76957702</v>
      </c>
      <c r="F15" s="10">
        <v>49201099</v>
      </c>
      <c r="G15" s="10">
        <v>69637604</v>
      </c>
      <c r="H15" s="10">
        <v>68415005</v>
      </c>
      <c r="I15" s="10">
        <v>93117504</v>
      </c>
      <c r="J15" s="10">
        <v>36485263</v>
      </c>
      <c r="K15" s="10">
        <v>53099859</v>
      </c>
      <c r="L15" s="10">
        <v>83575884</v>
      </c>
      <c r="M15" s="10">
        <v>74073393</v>
      </c>
      <c r="N15" s="10">
        <v>105074189</v>
      </c>
      <c r="O15" s="10">
        <v>189321174</v>
      </c>
      <c r="P15" s="10">
        <v>177007018</v>
      </c>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row>
    <row r="16" spans="1:72" s="11" customFormat="1" x14ac:dyDescent="0.25">
      <c r="A16" s="22" t="str">
        <f t="shared" si="0"/>
        <v>DAK Fisik Penugasan</v>
      </c>
      <c r="B16" s="19" t="s">
        <v>670</v>
      </c>
      <c r="C16" s="10">
        <v>269266319</v>
      </c>
      <c r="D16" s="10">
        <v>420515213</v>
      </c>
      <c r="E16" s="10">
        <v>47262844</v>
      </c>
      <c r="F16" s="10">
        <v>9292887</v>
      </c>
      <c r="G16" s="10">
        <v>56846244</v>
      </c>
      <c r="H16" s="10">
        <v>33810105</v>
      </c>
      <c r="I16" s="10">
        <v>55919030</v>
      </c>
      <c r="J16" s="10">
        <v>41282644</v>
      </c>
      <c r="K16" s="10">
        <v>44524406</v>
      </c>
      <c r="L16" s="10">
        <v>73587071</v>
      </c>
      <c r="M16" s="10">
        <v>69961480</v>
      </c>
      <c r="N16" s="10">
        <v>93468129</v>
      </c>
      <c r="O16" s="10">
        <v>48624758</v>
      </c>
      <c r="P16" s="10">
        <v>45070124</v>
      </c>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row>
    <row r="17" spans="1:72" s="11" customFormat="1" x14ac:dyDescent="0.25">
      <c r="A17" s="22" t="str">
        <f t="shared" si="0"/>
        <v>DAK Fisik Afirmasi</v>
      </c>
      <c r="B17" s="19" t="s">
        <v>671</v>
      </c>
      <c r="C17" s="10">
        <v>317962802</v>
      </c>
      <c r="D17" s="10">
        <v>0</v>
      </c>
      <c r="E17" s="10"/>
      <c r="F17" s="10"/>
      <c r="G17" s="10"/>
      <c r="H17" s="10"/>
      <c r="I17" s="10"/>
      <c r="J17" s="10"/>
      <c r="K17" s="10"/>
      <c r="L17" s="10"/>
      <c r="M17" s="10"/>
      <c r="N17" s="10"/>
      <c r="O17" s="10"/>
      <c r="P17" s="10"/>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row>
    <row r="18" spans="1:72" s="11" customFormat="1" x14ac:dyDescent="0.25">
      <c r="A18" s="22" t="str">
        <f t="shared" si="0"/>
        <v>DAK Non Fisik</v>
      </c>
      <c r="B18" s="19" t="s">
        <v>672</v>
      </c>
      <c r="C18" s="10">
        <v>888514949</v>
      </c>
      <c r="D18" s="10">
        <v>912554876</v>
      </c>
      <c r="E18" s="10">
        <v>120807418</v>
      </c>
      <c r="F18" s="10">
        <v>149641228</v>
      </c>
      <c r="G18" s="10">
        <v>197187663</v>
      </c>
      <c r="H18" s="10">
        <v>98563893</v>
      </c>
      <c r="I18" s="10">
        <v>98549077</v>
      </c>
      <c r="J18" s="10">
        <v>52670450</v>
      </c>
      <c r="K18" s="10">
        <v>65900876</v>
      </c>
      <c r="L18" s="10">
        <v>162260587</v>
      </c>
      <c r="M18" s="10">
        <v>46739313</v>
      </c>
      <c r="N18" s="10">
        <v>129297199</v>
      </c>
      <c r="O18" s="10">
        <v>220047181</v>
      </c>
      <c r="P18" s="10">
        <v>149830061</v>
      </c>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row>
    <row r="19" spans="1:72" s="11" customFormat="1" x14ac:dyDescent="0.25">
      <c r="A19" s="22" t="str">
        <f t="shared" si="0"/>
        <v>DID</v>
      </c>
      <c r="B19" s="19" t="s">
        <v>674</v>
      </c>
      <c r="C19" s="10">
        <v>69481132</v>
      </c>
      <c r="D19" s="10">
        <v>75062652</v>
      </c>
      <c r="E19" s="10"/>
      <c r="F19" s="10">
        <v>2604965</v>
      </c>
      <c r="G19" s="10">
        <v>4100298</v>
      </c>
      <c r="H19" s="10">
        <v>4066693</v>
      </c>
      <c r="I19" s="10">
        <v>4837632</v>
      </c>
      <c r="J19" s="10"/>
      <c r="K19" s="10">
        <v>2273275</v>
      </c>
      <c r="L19" s="10">
        <v>2301731</v>
      </c>
      <c r="M19" s="10">
        <v>2399568</v>
      </c>
      <c r="N19" s="10"/>
      <c r="O19" s="10"/>
      <c r="P19" s="10">
        <v>4091410</v>
      </c>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row>
    <row r="20" spans="1:72" s="11" customFormat="1" x14ac:dyDescent="0.25">
      <c r="A20" s="22" t="str">
        <f t="shared" si="0"/>
        <v>Dana Desa</v>
      </c>
      <c r="B20" s="19" t="s">
        <v>675</v>
      </c>
      <c r="C20" s="10">
        <v>1538842632</v>
      </c>
      <c r="D20" s="10">
        <v>1541072286</v>
      </c>
      <c r="E20" s="10">
        <v>76180697</v>
      </c>
      <c r="F20" s="10"/>
      <c r="G20" s="10">
        <v>152722637</v>
      </c>
      <c r="H20" s="10">
        <v>109503100</v>
      </c>
      <c r="I20" s="10">
        <v>98578052</v>
      </c>
      <c r="J20" s="10">
        <v>61458836</v>
      </c>
      <c r="K20" s="10">
        <v>71006553</v>
      </c>
      <c r="L20" s="10">
        <v>214005766</v>
      </c>
      <c r="M20" s="10">
        <v>62754365</v>
      </c>
      <c r="N20" s="10">
        <v>123230634</v>
      </c>
      <c r="O20" s="10">
        <v>278443438</v>
      </c>
      <c r="P20" s="10">
        <v>153166740</v>
      </c>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row>
    <row r="21" spans="1:72" s="11" customFormat="1" x14ac:dyDescent="0.25">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row>
  </sheetData>
  <mergeCells count="1">
    <mergeCell ref="F1:I3"/>
  </mergeCells>
  <pageMargins left="0.25" right="0.25" top="0.75" bottom="0.75" header="0.3" footer="0.3"/>
  <pageSetup paperSize="9" scale="65" fitToHeight="0" orientation="landscape"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DDF6E-5A11-4C65-9B0C-0A66A9616734}">
  <dimension ref="S2:AA220"/>
  <sheetViews>
    <sheetView showGridLines="0" view="pageBreakPreview" zoomScale="50" zoomScaleNormal="100" zoomScaleSheetLayoutView="50" workbookViewId="0">
      <selection activeCell="AG329" sqref="AG329"/>
    </sheetView>
  </sheetViews>
  <sheetFormatPr defaultRowHeight="15" x14ac:dyDescent="0.25"/>
  <sheetData>
    <row r="2" spans="19:27" ht="15" customHeight="1" x14ac:dyDescent="0.25">
      <c r="S2" s="17" t="str">
        <f>Pengangguran!$L$4</f>
        <v>Nusa Tenggara Timur II</v>
      </c>
      <c r="T2" s="17"/>
      <c r="U2" s="17"/>
      <c r="V2" s="17"/>
      <c r="W2" s="17"/>
      <c r="X2" s="17"/>
      <c r="Y2" s="17"/>
      <c r="Z2" s="17"/>
      <c r="AA2" s="17"/>
    </row>
    <row r="3" spans="19:27" ht="15" customHeight="1" x14ac:dyDescent="0.25">
      <c r="S3" s="17"/>
      <c r="T3" s="17"/>
      <c r="U3" s="17"/>
      <c r="V3" s="17"/>
      <c r="W3" s="17"/>
      <c r="X3" s="17"/>
      <c r="Y3" s="17"/>
      <c r="Z3" s="17"/>
      <c r="AA3" s="17"/>
    </row>
    <row r="4" spans="19:27" ht="15" customHeight="1" x14ac:dyDescent="0.25">
      <c r="S4" s="17"/>
      <c r="T4" s="17"/>
      <c r="U4" s="17"/>
      <c r="V4" s="17"/>
      <c r="W4" s="17"/>
      <c r="X4" s="17"/>
      <c r="Y4" s="17"/>
      <c r="Z4" s="17"/>
      <c r="AA4" s="17"/>
    </row>
    <row r="5" spans="19:27" ht="15" customHeight="1" x14ac:dyDescent="0.25">
      <c r="S5" s="17"/>
      <c r="T5" s="17"/>
      <c r="U5" s="17"/>
      <c r="V5" s="17"/>
      <c r="W5" s="17"/>
      <c r="X5" s="17"/>
      <c r="Y5" s="17"/>
      <c r="Z5" s="17"/>
      <c r="AA5" s="17"/>
    </row>
    <row r="110" spans="19:27" ht="15" customHeight="1" x14ac:dyDescent="0.25">
      <c r="S110" s="17" t="str">
        <f>$S$2</f>
        <v>Nusa Tenggara Timur II</v>
      </c>
      <c r="T110" s="17"/>
      <c r="U110" s="17"/>
      <c r="V110" s="17"/>
      <c r="W110" s="17"/>
      <c r="X110" s="17"/>
      <c r="Y110" s="17"/>
      <c r="Z110" s="17"/>
      <c r="AA110" s="17"/>
    </row>
    <row r="111" spans="19:27" ht="15" customHeight="1" x14ac:dyDescent="0.25">
      <c r="S111" s="17"/>
      <c r="T111" s="17"/>
      <c r="U111" s="17"/>
      <c r="V111" s="17"/>
      <c r="W111" s="17"/>
      <c r="X111" s="17"/>
      <c r="Y111" s="17"/>
      <c r="Z111" s="17"/>
      <c r="AA111" s="17"/>
    </row>
    <row r="112" spans="19:27" ht="15" customHeight="1" x14ac:dyDescent="0.25">
      <c r="S112" s="17"/>
      <c r="T112" s="17"/>
      <c r="U112" s="17"/>
      <c r="V112" s="17"/>
      <c r="W112" s="17"/>
      <c r="X112" s="17"/>
      <c r="Y112" s="17"/>
      <c r="Z112" s="17"/>
      <c r="AA112" s="17"/>
    </row>
    <row r="113" spans="19:27" ht="15" customHeight="1" x14ac:dyDescent="0.25">
      <c r="S113" s="17"/>
      <c r="T113" s="17"/>
      <c r="U113" s="17"/>
      <c r="V113" s="17"/>
      <c r="W113" s="17"/>
      <c r="X113" s="17"/>
      <c r="Y113" s="17"/>
      <c r="Z113" s="17"/>
      <c r="AA113" s="17"/>
    </row>
    <row r="217" spans="19:27" ht="15" customHeight="1" x14ac:dyDescent="0.25">
      <c r="S217" s="17" t="str">
        <f>$S$2</f>
        <v>Nusa Tenggara Timur II</v>
      </c>
      <c r="T217" s="17"/>
      <c r="U217" s="17"/>
      <c r="V217" s="17"/>
      <c r="W217" s="17"/>
      <c r="X217" s="17"/>
      <c r="Y217" s="17"/>
      <c r="Z217" s="17"/>
      <c r="AA217" s="17"/>
    </row>
    <row r="218" spans="19:27" ht="15" customHeight="1" x14ac:dyDescent="0.25">
      <c r="S218" s="17"/>
      <c r="T218" s="17"/>
      <c r="U218" s="17"/>
      <c r="V218" s="17"/>
      <c r="W218" s="17"/>
      <c r="X218" s="17"/>
      <c r="Y218" s="17"/>
      <c r="Z218" s="17"/>
      <c r="AA218" s="17"/>
    </row>
    <row r="219" spans="19:27" ht="15" customHeight="1" x14ac:dyDescent="0.25">
      <c r="S219" s="17"/>
      <c r="T219" s="17"/>
      <c r="U219" s="17"/>
      <c r="V219" s="17"/>
      <c r="W219" s="17"/>
      <c r="X219" s="17"/>
      <c r="Y219" s="17"/>
      <c r="Z219" s="17"/>
      <c r="AA219" s="17"/>
    </row>
    <row r="220" spans="19:27" ht="15" customHeight="1" x14ac:dyDescent="0.25">
      <c r="S220" s="17"/>
      <c r="T220" s="17"/>
      <c r="U220" s="17"/>
      <c r="V220" s="17"/>
      <c r="W220" s="17"/>
      <c r="X220" s="17"/>
      <c r="Y220" s="17"/>
      <c r="Z220" s="17"/>
      <c r="AA220" s="17"/>
    </row>
  </sheetData>
  <mergeCells count="3">
    <mergeCell ref="S217:AA220"/>
    <mergeCell ref="S110:AA113"/>
    <mergeCell ref="S2:AA5"/>
  </mergeCells>
  <printOptions horizontalCentered="1" verticalCentered="1"/>
  <pageMargins left="0.25" right="0.25" top="0.75" bottom="0.75" header="0.3" footer="0.3"/>
  <pageSetup paperSize="9" scale="45" fitToHeight="0" orientation="portrait" r:id="rId1"/>
  <rowBreaks count="2" manualBreakCount="2">
    <brk id="108" min="4" max="26" man="1"/>
    <brk id="215" min="4" max="26" man="1"/>
  </rowBreaks>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Sheet1</vt:lpstr>
      <vt:lpstr>NTT</vt:lpstr>
      <vt:lpstr>DAK_Fisik_Reg</vt:lpstr>
      <vt:lpstr>DAK_Fisik_Pengsn</vt:lpstr>
      <vt:lpstr>DAK_Fisik_Afirm</vt:lpstr>
      <vt:lpstr>DAK_Non_Fisik</vt:lpstr>
      <vt:lpstr>DAU</vt:lpstr>
      <vt:lpstr>DID</vt:lpstr>
      <vt:lpstr>Dana_Desa</vt:lpstr>
      <vt:lpstr>DBH</vt:lpstr>
      <vt:lpstr>IPM</vt:lpstr>
      <vt:lpstr>Pengangguran</vt:lpstr>
      <vt:lpstr>Kemiskinan</vt:lpstr>
      <vt:lpstr>Pendidikan</vt:lpstr>
      <vt:lpstr>Sheet4</vt:lpstr>
      <vt:lpstr>Dashboard</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hot2</dc:creator>
  <cp:lastModifiedBy>hot2</cp:lastModifiedBy>
  <cp:lastPrinted>2022-08-26T09:31:27Z</cp:lastPrinted>
  <dcterms:created xsi:type="dcterms:W3CDTF">2022-07-06T01:20:31Z</dcterms:created>
  <dcterms:modified xsi:type="dcterms:W3CDTF">2022-08-26T09:31:38Z</dcterms:modified>
</cp:coreProperties>
</file>