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EDA64BB2-2D5C-4130-8FDE-173A3C8A8743}" xr6:coauthVersionLast="46" xr6:coauthVersionMax="46" xr10:uidLastSave="{00000000-0000-0000-0000-000000000000}"/>
  <bookViews>
    <workbookView xWindow="-120" yWindow="-120" windowWidth="20730" windowHeight="11160" tabRatio="599" firstSheet="8" activeTab="15" xr2:uid="{00000000-000D-0000-FFFF-FFFF00000000}"/>
  </bookViews>
  <sheets>
    <sheet name="Sheet1" sheetId="1" r:id="rId1"/>
    <sheet name="Sumbar"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Sumbar!$A$1:$AA$400</definedName>
    <definedName name="_xlnm.Print_Area" localSheetId="15">Dashboard!$E$1:$AA$328</definedName>
    <definedName name="_xlnm.Print_Area" localSheetId="14">Sheet3!$A$1:$W$20</definedName>
    <definedName name="Slicer_Bidang">#N/A</definedName>
    <definedName name="Slicer_Daerah_Pemilihan">#N/A</definedName>
    <definedName name="Slicer_Tahun">#N/A</definedName>
  </definedNames>
  <calcPr calcId="181029"/>
  <pivotCaches>
    <pivotCache cacheId="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0" l="1"/>
  <c r="A19" i="20"/>
  <c r="A18" i="20"/>
  <c r="A17" i="20"/>
  <c r="A16" i="20"/>
  <c r="A15" i="20"/>
  <c r="A14" i="20"/>
  <c r="A13" i="20"/>
  <c r="A12" i="20"/>
  <c r="A11" i="20"/>
  <c r="A10" i="20"/>
  <c r="A9" i="20"/>
  <c r="A8" i="20"/>
  <c r="A7" i="20"/>
  <c r="A6" i="20"/>
  <c r="A5" i="20"/>
  <c r="M2" i="12"/>
  <c r="R6" i="19"/>
  <c r="O6" i="19"/>
  <c r="F6" i="19"/>
  <c r="J6" i="19"/>
  <c r="G6" i="19"/>
  <c r="S6" i="19"/>
  <c r="B6" i="19"/>
  <c r="V6" i="19"/>
  <c r="K6" i="19"/>
  <c r="Z6" i="19"/>
  <c r="W6" i="19"/>
  <c r="N6" i="19"/>
  <c r="C6" i="19"/>
  <c r="L2" i="12"/>
  <c r="AA6" i="19"/>
  <c r="T2" i="8" l="1"/>
  <c r="T110" i="8" s="1"/>
  <c r="L1" i="15"/>
  <c r="F1" i="20" s="1"/>
  <c r="AB1" i="12"/>
  <c r="AA1" i="12"/>
  <c r="W1" i="12"/>
  <c r="V1" i="12"/>
  <c r="R1" i="12"/>
  <c r="Q1" i="12"/>
  <c r="V2" i="12"/>
  <c r="AB2" i="12"/>
  <c r="W2" i="12"/>
  <c r="G6" i="18"/>
  <c r="H6" i="18"/>
  <c r="B6" i="18"/>
  <c r="Q2" i="12"/>
  <c r="R2" i="12"/>
  <c r="C6" i="18"/>
  <c r="AA2" i="12"/>
  <c r="T217" i="8" l="1"/>
  <c r="M1" i="12"/>
  <c r="L1" i="12"/>
  <c r="C1" i="12"/>
  <c r="B1" i="12"/>
  <c r="B2" i="12"/>
  <c r="C2" i="12"/>
</calcChain>
</file>

<file path=xl/sharedStrings.xml><?xml version="1.0" encoding="utf-8"?>
<sst xmlns="http://schemas.openxmlformats.org/spreadsheetml/2006/main" count="4185" uniqueCount="781">
  <si>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</si>
  <si>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</si>
  <si>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</si>
  <si>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</si>
  <si>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</si>
  <si>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</si>
  <si>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</si>
  <si>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</si>
  <si>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</si>
  <si>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</si>
  <si>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</si>
  <si>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</si>
  <si>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</si>
  <si>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</si>
  <si>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</si>
  <si>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</si>
  <si>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</si>
  <si>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</si>
  <si>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</si>
  <si>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</si>
  <si>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</si>
  <si>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</si>
  <si>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</si>
  <si>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</si>
  <si>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</si>
  <si>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</si>
  <si>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</si>
  <si>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</si>
  <si>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</si>
  <si>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</si>
  <si>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</si>
  <si>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</si>
  <si>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</si>
  <si>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</si>
  <si>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</si>
  <si>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</si>
  <si>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</si>
  <si>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</si>
  <si>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</si>
  <si>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</si>
  <si>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</si>
  <si>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</si>
  <si>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</si>
  <si>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</si>
  <si>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</si>
  <si>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</si>
  <si>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</si>
  <si>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</si>
  <si>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</si>
  <si>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</si>
  <si>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</si>
  <si>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</si>
  <si>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</si>
  <si>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</si>
  <si>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</si>
  <si>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</si>
  <si>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</si>
  <si>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</si>
  <si>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</si>
  <si>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</si>
  <si>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</si>
  <si>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</si>
  <si>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</si>
  <si>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</si>
  <si>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</si>
  <si>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</si>
  <si>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</si>
  <si>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</si>
  <si>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</si>
  <si>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</si>
  <si>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</si>
  <si>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</si>
  <si>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</si>
  <si>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</si>
  <si>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</si>
  <si>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</si>
  <si>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</si>
  <si>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</si>
  <si>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</si>
  <si>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</si>
  <si>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</si>
  <si>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</si>
  <si>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</si>
  <si>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</si>
  <si>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</si>
  <si>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</si>
  <si>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</si>
  <si>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</si>
  <si>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</si>
  <si>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</si>
  <si>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</si>
  <si>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</si>
  <si>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</si>
  <si>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</si>
  <si>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</si>
  <si>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</si>
  <si>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</si>
  <si>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</si>
  <si>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</si>
  <si>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</si>
  <si>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</si>
  <si>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</si>
  <si>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</si>
  <si>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</si>
  <si>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</si>
  <si>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</si>
  <si>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</si>
  <si>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</si>
  <si>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</si>
  <si>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</si>
  <si>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</si>
  <si>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</si>
  <si>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</si>
  <si>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</si>
  <si>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</si>
  <si>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</si>
  <si>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</si>
  <si>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</si>
  <si>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</si>
  <si>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</si>
  <si>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</si>
  <si>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</si>
  <si>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</si>
  <si>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</si>
  <si>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</si>
  <si>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</si>
  <si>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</si>
  <si>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</si>
  <si>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</si>
  <si>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</si>
  <si>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</si>
  <si>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</si>
  <si>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</si>
  <si>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</si>
  <si>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</si>
  <si>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</si>
  <si>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</si>
  <si>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</si>
  <si>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</si>
  <si>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</si>
  <si>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</si>
  <si>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</si>
  <si>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</si>
  <si>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</si>
  <si>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</si>
  <si>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</si>
  <si>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</si>
  <si>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</si>
  <si>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</si>
  <si>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</si>
  <si>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</si>
  <si>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</si>
  <si>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</si>
  <si>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</si>
  <si>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</si>
  <si>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</si>
  <si>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</si>
  <si>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</si>
  <si>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</si>
  <si>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</si>
  <si>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</si>
  <si>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</si>
  <si>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</si>
  <si>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</si>
  <si>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</si>
  <si>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</si>
  <si>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</si>
  <si>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</si>
  <si>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</si>
  <si>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</si>
  <si>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</si>
  <si>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</si>
  <si>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</si>
  <si>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</si>
  <si>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</si>
  <si>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</si>
  <si>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</si>
  <si>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</si>
  <si>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</si>
  <si>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</si>
  <si>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</si>
  <si>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</si>
  <si>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</si>
  <si>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</si>
  <si>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</si>
  <si>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</si>
  <si>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</si>
  <si>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</si>
  <si>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</si>
  <si>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</si>
  <si>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</si>
  <si>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</si>
  <si>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</si>
  <si>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</si>
  <si>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</si>
  <si>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</si>
  <si>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</si>
  <si>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</si>
  <si>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</si>
  <si>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</si>
  <si>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</si>
  <si>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</si>
  <si>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</si>
  <si>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</si>
  <si>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</si>
  <si>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</si>
  <si>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</si>
  <si>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</si>
  <si>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</si>
  <si>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</si>
  <si>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</si>
  <si>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</si>
  <si>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</si>
  <si>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</si>
  <si>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</si>
  <si>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</si>
  <si>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</si>
  <si>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</si>
  <si>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</si>
  <si>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</si>
  <si>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</si>
  <si>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</si>
  <si>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</si>
  <si>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</si>
  <si>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</si>
  <si>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</si>
  <si>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</si>
  <si>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</si>
  <si>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</si>
  <si>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</si>
  <si>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</si>
  <si>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</si>
  <si>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</si>
  <si>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</si>
  <si>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</si>
  <si>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</si>
  <si>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</si>
  <si>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</si>
  <si>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</si>
  <si>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</si>
  <si>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</si>
  <si>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</si>
  <si>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</si>
  <si>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</si>
  <si>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</si>
  <si>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</si>
  <si>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</si>
  <si>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</si>
  <si>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</si>
  <si>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</si>
  <si>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</si>
  <si>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</si>
  <si>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</si>
  <si>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</si>
  <si>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</si>
  <si>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</si>
  <si>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</si>
  <si>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</si>
  <si>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</si>
  <si>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</si>
  <si>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</si>
  <si>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</si>
  <si>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</si>
  <si>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</si>
  <si>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</si>
  <si>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</si>
  <si>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</si>
  <si>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</si>
  <si>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</si>
  <si>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</si>
  <si>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</si>
  <si>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</si>
  <si>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</si>
  <si>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</si>
  <si>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</si>
  <si>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</si>
  <si>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</si>
  <si>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</si>
  <si>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</si>
  <si>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</si>
  <si>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</si>
  <si>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</si>
  <si>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</si>
  <si>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</si>
  <si>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</si>
  <si>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</si>
  <si>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</si>
  <si>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</si>
  <si>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</si>
  <si>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</si>
  <si>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</si>
  <si>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</si>
  <si>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</si>
  <si>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</si>
  <si>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</si>
  <si>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</si>
  <si>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</si>
  <si>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</si>
  <si>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</si>
  <si>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</si>
  <si>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</si>
  <si>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</si>
  <si>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</si>
  <si>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</si>
  <si>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</si>
  <si>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</si>
  <si>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</si>
  <si>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</si>
  <si>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</si>
  <si>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</si>
  <si>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</si>
  <si>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</si>
  <si>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</si>
  <si>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</si>
  <si>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</si>
  <si>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</si>
  <si>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</si>
  <si>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</si>
  <si>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</si>
  <si>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</si>
  <si>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</si>
  <si>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</si>
  <si>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</si>
  <si>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</si>
  <si>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</si>
  <si>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</si>
  <si>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</si>
  <si>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</si>
  <si>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</si>
  <si>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</si>
  <si>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</si>
  <si>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</si>
  <si>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</si>
  <si>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</si>
  <si>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</si>
  <si>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</si>
  <si>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</si>
  <si>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</si>
  <si>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</si>
  <si>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</si>
  <si>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</si>
  <si>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</si>
  <si>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</si>
  <si>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</si>
  <si>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</si>
  <si>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</si>
  <si>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</si>
  <si>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</si>
  <si>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</si>
  <si>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</si>
  <si>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</si>
  <si>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</si>
  <si>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</si>
  <si>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</si>
  <si>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</si>
  <si>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</si>
  <si>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</si>
  <si>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</si>
  <si>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</si>
  <si>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</si>
  <si>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</si>
  <si>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</si>
  <si>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</si>
  <si>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</si>
  <si>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</si>
  <si>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</si>
  <si>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</si>
  <si>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</si>
  <si>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</si>
  <si>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</si>
  <si>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</si>
  <si>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</si>
  <si>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</si>
  <si>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</si>
  <si>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</si>
  <si>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</si>
  <si>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</si>
  <si>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</si>
  <si>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</si>
  <si>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</si>
  <si>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</si>
  <si>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</si>
  <si>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</si>
  <si>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</si>
  <si>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</si>
  <si>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</si>
  <si>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</si>
  <si>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</si>
  <si>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</si>
  <si>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</si>
  <si>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</si>
  <si>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</si>
  <si>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</si>
  <si>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</si>
  <si>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</si>
  <si>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</si>
  <si>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</si>
  <si>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</si>
  <si>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</si>
  <si>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</si>
  <si>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</si>
  <si>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</si>
  <si>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</si>
  <si>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</si>
  <si>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</si>
  <si>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</si>
  <si>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</si>
  <si>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</si>
  <si>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</si>
  <si>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</si>
  <si>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</si>
  <si>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</si>
  <si>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</si>
  <si>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</si>
  <si>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</si>
  <si>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</si>
  <si>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</si>
  <si>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</si>
  <si>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</si>
  <si>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</si>
  <si>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</si>
  <si>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</si>
  <si>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</si>
  <si>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</si>
  <si>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</si>
  <si>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</si>
  <si>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</si>
  <si>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</si>
  <si>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</si>
  <si>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</si>
  <si>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</si>
  <si>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</si>
  <si>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</si>
  <si>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</si>
  <si>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</si>
  <si>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</si>
  <si>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</si>
  <si>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</si>
  <si>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</si>
  <si>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</si>
  <si>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</si>
  <si>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</si>
  <si>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</si>
  <si>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</si>
  <si>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</si>
  <si>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</si>
  <si>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</si>
  <si>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</si>
  <si>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</si>
  <si>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</si>
  <si>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</si>
  <si>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</si>
  <si>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</si>
  <si>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</si>
  <si>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</si>
  <si>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</si>
  <si>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</si>
  <si>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</si>
  <si>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</si>
  <si>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</si>
  <si>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</si>
  <si>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</si>
  <si>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</si>
  <si>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</si>
  <si>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</si>
  <si>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</si>
  <si>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</si>
  <si>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</si>
  <si>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</si>
  <si>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</si>
  <si>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</si>
  <si>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</si>
  <si>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</si>
  <si>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</si>
  <si>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</si>
  <si>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</si>
  <si>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</si>
  <si>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</si>
  <si>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</si>
  <si>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</si>
  <si>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</si>
  <si>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</si>
  <si>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</si>
  <si>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</si>
  <si>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</si>
  <si>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</si>
  <si>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</si>
  <si>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</si>
  <si>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</si>
  <si>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</si>
  <si>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</si>
  <si>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</si>
  <si>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</si>
  <si>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</si>
  <si>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</si>
  <si>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</si>
  <si>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</si>
  <si>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</si>
  <si>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</si>
  <si>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</si>
  <si>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</si>
  <si>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</si>
  <si>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</si>
  <si>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</si>
  <si>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</si>
  <si>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</si>
  <si>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</si>
  <si>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</si>
  <si>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</si>
  <si>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</si>
  <si>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</si>
  <si>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</si>
  <si>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</si>
  <si>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</si>
  <si>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</si>
  <si>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</si>
  <si>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</si>
  <si>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</si>
  <si>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</si>
  <si>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</si>
  <si>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</si>
  <si>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</si>
  <si>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</si>
  <si>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</si>
  <si>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</si>
  <si>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</si>
  <si>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</si>
  <si>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</si>
  <si>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</si>
  <si>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</si>
  <si>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</si>
  <si>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</si>
  <si>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</si>
  <si>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</si>
  <si>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</si>
  <si>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</si>
  <si>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</si>
  <si>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</si>
  <si>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</si>
  <si>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</si>
  <si>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</si>
  <si>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</si>
  <si>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</si>
  <si>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</si>
  <si>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</si>
  <si>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</si>
  <si>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</si>
  <si>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</si>
  <si>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</si>
  <si>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</si>
  <si>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</si>
  <si>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</si>
  <si>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</si>
  <si>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</si>
  <si>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</si>
  <si>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</si>
  <si>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</si>
  <si>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</si>
  <si>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</si>
  <si>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</si>
  <si>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</si>
  <si>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</si>
  <si>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</si>
  <si>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</si>
  <si>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</si>
  <si>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</si>
  <si>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</si>
  <si>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</si>
  <si>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</si>
  <si>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</si>
  <si>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</si>
  <si>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</si>
  <si>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</si>
  <si>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</si>
  <si>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</si>
  <si>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</si>
  <si>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</si>
  <si>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</si>
  <si>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</si>
  <si>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</si>
  <si>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</si>
  <si>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</si>
  <si>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</si>
  <si>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</si>
  <si>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</si>
  <si>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</si>
  <si>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</si>
  <si>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</si>
  <si>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</si>
  <si>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</si>
  <si>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</si>
  <si>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</si>
  <si>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</si>
  <si>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</si>
  <si>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</si>
  <si>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</si>
  <si>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</si>
  <si>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</si>
  <si>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</si>
  <si>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</si>
  <si>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</si>
  <si>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</si>
  <si>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</si>
  <si>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</si>
  <si>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</si>
  <si>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</si>
  <si>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</si>
  <si>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</si>
  <si>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</si>
  <si>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</si>
  <si>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</si>
  <si>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</si>
  <si>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</si>
  <si>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</si>
  <si>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</si>
  <si>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</si>
  <si>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</si>
  <si>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</si>
  <si>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</si>
  <si>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</si>
  <si>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</si>
  <si>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</si>
  <si>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</si>
  <si>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</si>
  <si>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</si>
  <si>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</si>
  <si>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</si>
  <si>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</si>
  <si>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</si>
  <si>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</si>
  <si>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</si>
  <si>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</si>
  <si>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</si>
  <si>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</si>
  <si>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</si>
  <si>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</si>
  <si>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</si>
  <si>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</si>
  <si>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</si>
  <si>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</si>
  <si>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</si>
  <si>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</si>
  <si>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</si>
  <si>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</si>
  <si>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</si>
  <si>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</si>
  <si>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</si>
  <si>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</si>
  <si>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</si>
  <si>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</si>
  <si>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</si>
  <si>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</si>
  <si>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</si>
  <si>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</si>
  <si>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</si>
  <si>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</si>
  <si>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</si>
  <si>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</si>
  <si>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</si>
  <si>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</si>
  <si>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</si>
  <si>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</si>
  <si>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</si>
  <si>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</si>
  <si>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</si>
  <si>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</si>
  <si>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</si>
  <si>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</si>
  <si>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</si>
  <si>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</si>
  <si>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</si>
  <si>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</si>
  <si>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</si>
  <si>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</si>
  <si>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</si>
  <si>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</si>
  <si>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</si>
  <si>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</si>
  <si>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</si>
  <si>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</si>
  <si>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</si>
  <si>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</si>
  <si>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</si>
  <si>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Bidang</t>
  </si>
  <si>
    <t>IPM (%)</t>
  </si>
  <si>
    <t>HLS (thn)</t>
  </si>
  <si>
    <t>RLS (thn)</t>
  </si>
  <si>
    <t>Pengeluaran per Kapita (Rp 000)</t>
  </si>
  <si>
    <t>TPT (%)</t>
  </si>
  <si>
    <t>TPAK (%)</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</si>
  <si>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</si>
  <si>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</si>
  <si>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</si>
  <si>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</si>
  <si>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</si>
  <si>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</si>
  <si>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</si>
  <si>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</si>
  <si>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</si>
  <si>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</si>
  <si>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</si>
  <si>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</si>
  <si>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</si>
  <si>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</si>
  <si>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</si>
  <si>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</si>
  <si>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</si>
  <si>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</si>
  <si>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</si>
  <si>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</si>
  <si>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</si>
  <si>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</si>
  <si>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</si>
  <si>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</si>
  <si>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</si>
  <si>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</si>
  <si>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</si>
  <si>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</si>
  <si>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APK PAUD</t>
  </si>
  <si>
    <t>APK SD</t>
  </si>
  <si>
    <t>APK SMP</t>
  </si>
  <si>
    <t>APK SMA</t>
  </si>
  <si>
    <t>Sumatera Barat II</t>
  </si>
  <si>
    <t>Sumatera Barat I</t>
  </si>
  <si>
    <t>LimaPuluh Kota</t>
  </si>
  <si>
    <t>Agam</t>
  </si>
  <si>
    <t>Padang Pariaman</t>
  </si>
  <si>
    <t>Pasaman</t>
  </si>
  <si>
    <t>Pesisir Selatan</t>
  </si>
  <si>
    <t>Sijunjung</t>
  </si>
  <si>
    <t>Solok</t>
  </si>
  <si>
    <t>Tanah Datar</t>
  </si>
  <si>
    <t>Pasaman Barat</t>
  </si>
  <si>
    <t>Dharmasraya</t>
  </si>
  <si>
    <t>Solok Selatan</t>
  </si>
  <si>
    <t>Kep. Mentawai</t>
  </si>
  <si>
    <t>-</t>
  </si>
  <si>
    <t>9668</t>
  </si>
  <si>
    <t>9662</t>
  </si>
  <si>
    <t>6321</t>
  </si>
  <si>
    <t>11050</t>
  </si>
  <si>
    <t>8440</t>
  </si>
  <si>
    <t>9270</t>
  </si>
  <si>
    <t>10389</t>
  </si>
  <si>
    <t>10215</t>
  </si>
  <si>
    <t>10616</t>
  </si>
  <si>
    <t>13331</t>
  </si>
  <si>
    <t>10754</t>
  </si>
  <si>
    <t>14540</t>
  </si>
  <si>
    <t>13317</t>
  </si>
  <si>
    <t>10195</t>
  </si>
  <si>
    <t>12168</t>
  </si>
  <si>
    <t>12818</t>
  </si>
  <si>
    <t>9089</t>
  </si>
  <si>
    <t>11324</t>
  </si>
  <si>
    <t>10367</t>
  </si>
  <si>
    <t>APM SD</t>
  </si>
  <si>
    <t>APM SMP</t>
  </si>
  <si>
    <t>APM SMA</t>
  </si>
  <si>
    <t>DBH CHT</t>
  </si>
  <si>
    <t>Sum of DBH CHT</t>
  </si>
  <si>
    <t>Jml. Pend. Miskin (ribu jiwa)</t>
  </si>
  <si>
    <t>% Pend. Miskin</t>
  </si>
  <si>
    <t>Sum of Jml. Pend. Miskin (ribu jiwa)</t>
  </si>
  <si>
    <t>Average of % Pend. Miskin</t>
  </si>
  <si>
    <t>Count of Jml. Pend. Miskin (ribu jiwa)</t>
  </si>
  <si>
    <t>% Penduduk Miskin Tertinggi</t>
  </si>
  <si>
    <t>% Penduduk Miskin Terendah</t>
  </si>
  <si>
    <t>Rata-rata Jumlah Penduduk Miskin</t>
  </si>
  <si>
    <t>Rata-rata % Penduduk Miskin</t>
  </si>
  <si>
    <t>Average of APK PAUD</t>
  </si>
  <si>
    <t>Average of APK SD</t>
  </si>
  <si>
    <t>Average of APK SMP</t>
  </si>
  <si>
    <t>Average of APK SMA</t>
  </si>
  <si>
    <t>Average of APM SD</t>
  </si>
  <si>
    <t>Average of APM SMP</t>
  </si>
  <si>
    <t>Average of APM SMA</t>
  </si>
  <si>
    <t>AHH (thn)</t>
  </si>
  <si>
    <t>AHH (tahun)</t>
  </si>
  <si>
    <t>Sum of AHH (thn)</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</si>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</sst>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color theme="1"/>
      <name val="Arial Nova"/>
      <family val="2"/>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164" fontId="5" fillId="0" borderId="0" xfId="1" applyNumberFormat="1" applyFont="1"/>
    <xf numFmtId="43" fontId="5" fillId="0" borderId="0" xfId="1" applyFont="1"/>
    <xf numFmtId="0" fontId="5" fillId="0" borderId="0" xfId="1" applyNumberFormat="1" applyFont="1"/>
    <xf numFmtId="43" fontId="5" fillId="0" borderId="0" xfId="1" applyFont="1" applyAlignment="1">
      <alignment horizontal="center"/>
    </xf>
    <xf numFmtId="0" fontId="0" fillId="0" borderId="0" xfId="1" applyNumberFormat="1" applyFont="1"/>
    <xf numFmtId="0" fontId="0" fillId="2" borderId="0" xfId="0" applyFill="1"/>
    <xf numFmtId="0" fontId="7" fillId="0" borderId="0" xfId="0" applyFont="1"/>
    <xf numFmtId="0" fontId="6" fillId="0" borderId="0" xfId="0" applyFont="1" applyAlignment="1">
      <alignment horizontal="center" vertical="center"/>
    </xf>
    <xf numFmtId="0" fontId="4" fillId="0" borderId="0" xfId="0" applyFont="1" applyAlignment="1">
      <alignment horizontal="center" vertical="center"/>
    </xf>
    <xf numFmtId="0" fontId="0" fillId="0" borderId="0" xfId="0" applyNumberFormat="1"/>
  </cellXfs>
  <cellStyles count="2">
    <cellStyle name="Comma" xfId="1" builtinId="3"/>
    <cellStyle name="Normal" xfId="0" builtinId="0"/>
  </cellStyles>
  <dxfs count="59">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35" formatCode="_(* #,##0.00_);_(* \(#,##0.0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0" formatCode="General"/>
    </dxf>
    <dxf>
      <font>
        <b val="0"/>
        <i val="0"/>
        <strike val="0"/>
        <condense val="0"/>
        <extend val="0"/>
        <outline val="0"/>
        <shadow val="0"/>
        <u val="none"/>
        <vertAlign val="baseline"/>
        <sz val="9"/>
        <color theme="1"/>
        <name val="Arial Nova"/>
        <scheme val="none"/>
      </font>
    </dxf>
    <dxf>
      <font>
        <b val="0"/>
        <i val="0"/>
        <strike val="0"/>
        <condense val="0"/>
        <extend val="0"/>
        <outline val="0"/>
        <shadow val="0"/>
        <u val="none"/>
        <vertAlign val="baseline"/>
        <sz val="9"/>
        <color theme="1"/>
        <name val="Arial Nova"/>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(checked).xlsx]DAK_Fisik_Reg!PivotTable2</c:name>
    <c:fmtId val="3"/>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DAK_Fisik_Reg!$A$4:$A$12</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DAK_Fisik_Reg!$B$4:$B$12</c:f>
              <c:numCache>
                <c:formatCode>_(* #,##0_);_(* \(#,##0\);_(* "-"??_);_(@_)</c:formatCode>
                <c:ptCount val="8"/>
                <c:pt idx="0">
                  <c:v>19971551</c:v>
                </c:pt>
                <c:pt idx="1">
                  <c:v>32653649</c:v>
                </c:pt>
                <c:pt idx="2">
                  <c:v>52147138</c:v>
                </c:pt>
                <c:pt idx="3">
                  <c:v>69837077</c:v>
                </c:pt>
                <c:pt idx="4">
                  <c:v>81727538</c:v>
                </c:pt>
                <c:pt idx="5">
                  <c:v>78027191</c:v>
                </c:pt>
                <c:pt idx="6">
                  <c:v>51309182</c:v>
                </c:pt>
                <c:pt idx="7">
                  <c:v>78987045</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DAK_Fisik_Reg!$A$4:$A$12</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DAK_Fisik_Reg!$C$4:$C$12</c:f>
              <c:numCache>
                <c:formatCode>_(* #,##0_);_(* \(#,##0\);_(* "-"??_);_(@_)</c:formatCode>
                <c:ptCount val="8"/>
                <c:pt idx="0">
                  <c:v>20151166</c:v>
                </c:pt>
                <c:pt idx="1">
                  <c:v>30891637</c:v>
                </c:pt>
                <c:pt idx="2">
                  <c:v>23497707</c:v>
                </c:pt>
                <c:pt idx="3">
                  <c:v>47315003</c:v>
                </c:pt>
                <c:pt idx="4">
                  <c:v>55700313</c:v>
                </c:pt>
                <c:pt idx="5">
                  <c:v>88761630</c:v>
                </c:pt>
                <c:pt idx="6">
                  <c:v>53496354</c:v>
                </c:pt>
                <c:pt idx="7">
                  <c:v>46380585</c:v>
                </c:pt>
              </c:numCache>
            </c:numRef>
          </c:val>
          <c:extLst>
            <c:ext xmlns:c16="http://schemas.microsoft.com/office/drawing/2014/chart" uri="{C3380CC4-5D6E-409C-BE32-E72D297353CC}">
              <c16:uniqueId val="{00000000-4D80-4408-907D-04C922DC1DBE}"/>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DAK_Fisik_Reg!$A$4:$A$12</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DAK_Fisik_Reg!$D$4:$D$12</c:f>
              <c:numCache>
                <c:formatCode>_(* #,##0_);_(* \(#,##0\);_(* "-"??_);_(@_)</c:formatCode>
                <c:ptCount val="8"/>
                <c:pt idx="0">
                  <c:v>45714302</c:v>
                </c:pt>
                <c:pt idx="1">
                  <c:v>37855472</c:v>
                </c:pt>
                <c:pt idx="2">
                  <c:v>34300667</c:v>
                </c:pt>
                <c:pt idx="3">
                  <c:v>83357654</c:v>
                </c:pt>
                <c:pt idx="4">
                  <c:v>68747020</c:v>
                </c:pt>
                <c:pt idx="5">
                  <c:v>57732513</c:v>
                </c:pt>
                <c:pt idx="6">
                  <c:v>73151912</c:v>
                </c:pt>
                <c:pt idx="7">
                  <c:v>76597904</c:v>
                </c:pt>
              </c:numCache>
            </c:numRef>
          </c:val>
          <c:extLst>
            <c:ext xmlns:c16="http://schemas.microsoft.com/office/drawing/2014/chart" uri="{C3380CC4-5D6E-409C-BE32-E72D297353CC}">
              <c16:uniqueId val="{00000001-4D80-4408-907D-04C922DC1DBE}"/>
            </c:ext>
          </c:extLst>
        </c:ser>
        <c:dLbls>
          <c:dLblPos val="inEnd"/>
          <c:showLegendKey val="0"/>
          <c:showVal val="1"/>
          <c:showCatName val="0"/>
          <c:showSerName val="0"/>
          <c:showPercent val="0"/>
          <c:showBubbleSize val="0"/>
        </c:dLbls>
        <c:gapWidth val="182"/>
        <c:axId val="-1039291488"/>
        <c:axId val="-1039284416"/>
      </c:barChart>
      <c:catAx>
        <c:axId val="-103929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039284416"/>
        <c:crosses val="autoZero"/>
        <c:auto val="1"/>
        <c:lblAlgn val="ctr"/>
        <c:lblOffset val="100"/>
        <c:noMultiLvlLbl val="0"/>
      </c:catAx>
      <c:valAx>
        <c:axId val="-1039284416"/>
        <c:scaling>
          <c:orientation val="minMax"/>
        </c:scaling>
        <c:delete val="1"/>
        <c:axPos val="b"/>
        <c:numFmt formatCode="_(* #,##0_);_(* \(#,##0\);_(* &quot;-&quot;??_);_(@_)" sourceLinked="1"/>
        <c:majorTickMark val="none"/>
        <c:minorTickMark val="none"/>
        <c:tickLblPos val="nextTo"/>
        <c:crossAx val="-1039291488"/>
        <c:crosses val="autoZero"/>
        <c:crossBetween val="between"/>
      </c:valAx>
      <c:spPr>
        <a:noFill/>
        <a:ln>
          <a:noFill/>
        </a:ln>
        <a:effectLst/>
      </c:spPr>
    </c:plotArea>
    <c:legend>
      <c:legendPos val="t"/>
      <c:layout>
        <c:manualLayout>
          <c:xMode val="edge"/>
          <c:yMode val="edge"/>
          <c:x val="0.70852046926166534"/>
          <c:y val="2.6454505686789153E-3"/>
          <c:w val="0.29147953073833471"/>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(checked).xlsx]DBH!PivotTable8</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1154139043522"/>
          <c:y val="7.2222222222222215E-2"/>
          <c:w val="0.71303867972088952"/>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DBH!$L$5:$L$13</c:f>
              <c:numCache>
                <c:formatCode>_(* #,##0_);_(* \(#,##0\);_(* "-"??_);_(@_)</c:formatCode>
                <c:ptCount val="8"/>
                <c:pt idx="0">
                  <c:v>14526</c:v>
                </c:pt>
                <c:pt idx="1">
                  <c:v>14526</c:v>
                </c:pt>
                <c:pt idx="2">
                  <c:v>14526</c:v>
                </c:pt>
                <c:pt idx="3">
                  <c:v>14526</c:v>
                </c:pt>
                <c:pt idx="4">
                  <c:v>14526</c:v>
                </c:pt>
                <c:pt idx="5">
                  <c:v>14526</c:v>
                </c:pt>
                <c:pt idx="6">
                  <c:v>14526</c:v>
                </c:pt>
                <c:pt idx="7">
                  <c:v>14526</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DBH!$M$5:$M$13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156-4837-8FED-FBD96BEC3453}"/>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DBH!$N$5:$N$13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9156-4837-8FED-FBD96BEC3453}"/>
            </c:ext>
          </c:extLst>
        </c:ser>
        <c:dLbls>
          <c:dLblPos val="inEnd"/>
          <c:showLegendKey val="0"/>
          <c:showVal val="1"/>
          <c:showCatName val="0"/>
          <c:showSerName val="0"/>
          <c:showPercent val="0"/>
          <c:showBubbleSize val="0"/>
        </c:dLbls>
        <c:gapWidth val="182"/>
        <c:axId val="-807653728"/>
        <c:axId val="-807649920"/>
      </c:barChart>
      <c:catAx>
        <c:axId val="-80765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49920"/>
        <c:crosses val="autoZero"/>
        <c:auto val="1"/>
        <c:lblAlgn val="ctr"/>
        <c:lblOffset val="100"/>
        <c:noMultiLvlLbl val="0"/>
      </c:catAx>
      <c:valAx>
        <c:axId val="-807649920"/>
        <c:scaling>
          <c:orientation val="minMax"/>
        </c:scaling>
        <c:delete val="1"/>
        <c:axPos val="b"/>
        <c:numFmt formatCode="_(* #,##0_);_(* \(#,##0\);_(* &quot;-&quot;??_);_(@_)" sourceLinked="1"/>
        <c:majorTickMark val="none"/>
        <c:minorTickMark val="none"/>
        <c:tickLblPos val="nextTo"/>
        <c:crossAx val="-807653728"/>
        <c:crosses val="autoZero"/>
        <c:crossBetween val="between"/>
      </c:valAx>
      <c:spPr>
        <a:noFill/>
        <a:ln>
          <a:noFill/>
        </a:ln>
        <a:effectLst/>
      </c:spPr>
    </c:plotArea>
    <c:legend>
      <c:legendPos val="t"/>
      <c:layout>
        <c:manualLayout>
          <c:xMode val="edge"/>
          <c:yMode val="edge"/>
          <c:x val="0.73461826692928522"/>
          <c:y val="0"/>
          <c:w val="0.26538173307071472"/>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(checked).xlsx]DBH!PivotTable9</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34778442062169"/>
          <c:y val="6.9444444444444448E-2"/>
          <c:w val="0.70150243669070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DBH!$Q$5:$Q$13</c:f>
              <c:numCache>
                <c:formatCode>_(* #,##0_);_(* \(#,##0\);_(* "-"??_);_(@_)</c:formatCode>
                <c:ptCount val="8"/>
                <c:pt idx="0">
                  <c:v>456382</c:v>
                </c:pt>
                <c:pt idx="1">
                  <c:v>456382</c:v>
                </c:pt>
                <c:pt idx="2">
                  <c:v>456382</c:v>
                </c:pt>
                <c:pt idx="3">
                  <c:v>512681</c:v>
                </c:pt>
                <c:pt idx="4">
                  <c:v>465928</c:v>
                </c:pt>
                <c:pt idx="5">
                  <c:v>456382</c:v>
                </c:pt>
                <c:pt idx="6">
                  <c:v>589563</c:v>
                </c:pt>
                <c:pt idx="7">
                  <c:v>464321</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DBH!$R$5:$R$13</c:f>
              <c:numCache>
                <c:formatCode>_(* #,##0_);_(* \(#,##0\);_(* "-"??_);_(@_)</c:formatCode>
                <c:ptCount val="8"/>
                <c:pt idx="0">
                  <c:v>560385</c:v>
                </c:pt>
                <c:pt idx="1">
                  <c:v>560385</c:v>
                </c:pt>
                <c:pt idx="2">
                  <c:v>560385</c:v>
                </c:pt>
                <c:pt idx="3">
                  <c:v>636347</c:v>
                </c:pt>
                <c:pt idx="4">
                  <c:v>568304</c:v>
                </c:pt>
                <c:pt idx="5">
                  <c:v>560774</c:v>
                </c:pt>
                <c:pt idx="6">
                  <c:v>602873</c:v>
                </c:pt>
                <c:pt idx="7">
                  <c:v>568922</c:v>
                </c:pt>
              </c:numCache>
            </c:numRef>
          </c:val>
          <c:extLst>
            <c:ext xmlns:c16="http://schemas.microsoft.com/office/drawing/2014/chart" uri="{C3380CC4-5D6E-409C-BE32-E72D297353CC}">
              <c16:uniqueId val="{00000000-48C2-494B-B7CA-3375D15CC702}"/>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DBH!$S$5:$S$13</c:f>
              <c:numCache>
                <c:formatCode>_(* #,##0_);_(* \(#,##0\);_(* "-"??_);_(@_)</c:formatCode>
                <c:ptCount val="8"/>
                <c:pt idx="0">
                  <c:v>932123</c:v>
                </c:pt>
                <c:pt idx="1">
                  <c:v>932123</c:v>
                </c:pt>
                <c:pt idx="2">
                  <c:v>932123</c:v>
                </c:pt>
                <c:pt idx="3">
                  <c:v>1341837</c:v>
                </c:pt>
                <c:pt idx="4">
                  <c:v>947591</c:v>
                </c:pt>
                <c:pt idx="5">
                  <c:v>932319</c:v>
                </c:pt>
                <c:pt idx="6">
                  <c:v>932232</c:v>
                </c:pt>
                <c:pt idx="7">
                  <c:v>938761</c:v>
                </c:pt>
              </c:numCache>
            </c:numRef>
          </c:val>
          <c:extLst>
            <c:ext xmlns:c16="http://schemas.microsoft.com/office/drawing/2014/chart" uri="{C3380CC4-5D6E-409C-BE32-E72D297353CC}">
              <c16:uniqueId val="{00000001-48C2-494B-B7CA-3375D15CC702}"/>
            </c:ext>
          </c:extLst>
        </c:ser>
        <c:dLbls>
          <c:dLblPos val="inEnd"/>
          <c:showLegendKey val="0"/>
          <c:showVal val="1"/>
          <c:showCatName val="0"/>
          <c:showSerName val="0"/>
          <c:showPercent val="0"/>
          <c:showBubbleSize val="0"/>
        </c:dLbls>
        <c:gapWidth val="182"/>
        <c:axId val="-807647200"/>
        <c:axId val="-807656992"/>
      </c:barChart>
      <c:catAx>
        <c:axId val="-80764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56992"/>
        <c:crosses val="autoZero"/>
        <c:auto val="1"/>
        <c:lblAlgn val="ctr"/>
        <c:lblOffset val="100"/>
        <c:noMultiLvlLbl val="0"/>
      </c:catAx>
      <c:valAx>
        <c:axId val="-807656992"/>
        <c:scaling>
          <c:orientation val="minMax"/>
        </c:scaling>
        <c:delete val="1"/>
        <c:axPos val="b"/>
        <c:numFmt formatCode="_(* #,##0_);_(* \(#,##0\);_(* &quot;-&quot;??_);_(@_)" sourceLinked="1"/>
        <c:majorTickMark val="none"/>
        <c:minorTickMark val="none"/>
        <c:tickLblPos val="nextTo"/>
        <c:crossAx val="-807647200"/>
        <c:crosses val="autoZero"/>
        <c:crossBetween val="between"/>
      </c:valAx>
      <c:spPr>
        <a:noFill/>
        <a:ln>
          <a:noFill/>
        </a:ln>
        <a:effectLst/>
      </c:spPr>
    </c:plotArea>
    <c:legend>
      <c:legendPos val="t"/>
      <c:layout>
        <c:manualLayout>
          <c:xMode val="edge"/>
          <c:yMode val="edge"/>
          <c:x val="0.70719470967878684"/>
          <c:y val="5.2909011373578302E-4"/>
          <c:w val="0.28509932220787343"/>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(checked).xlsx]DBH!PivotTable10</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65695573383069"/>
          <c:y val="6.9444444444444448E-2"/>
          <c:w val="0.7091932653774940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DBH!$V$5:$V$13</c:f>
              <c:numCache>
                <c:formatCode>_(* #,##0_);_(* \(#,##0\);_(* "-"??_);_(@_)</c:formatCode>
                <c:ptCount val="8"/>
                <c:pt idx="0">
                  <c:v>188296</c:v>
                </c:pt>
                <c:pt idx="1">
                  <c:v>188454</c:v>
                </c:pt>
                <c:pt idx="2">
                  <c:v>188346</c:v>
                </c:pt>
                <c:pt idx="3">
                  <c:v>198611</c:v>
                </c:pt>
                <c:pt idx="4">
                  <c:v>190479</c:v>
                </c:pt>
                <c:pt idx="5">
                  <c:v>188296</c:v>
                </c:pt>
                <c:pt idx="6">
                  <c:v>196739</c:v>
                </c:pt>
                <c:pt idx="7">
                  <c:v>193098</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DBH!$W$5:$W$13</c:f>
              <c:numCache>
                <c:formatCode>_(* #,##0_);_(* \(#,##0\);_(* "-"??_);_(@_)</c:formatCode>
                <c:ptCount val="8"/>
                <c:pt idx="0">
                  <c:v>256790</c:v>
                </c:pt>
                <c:pt idx="1">
                  <c:v>257165</c:v>
                </c:pt>
                <c:pt idx="2">
                  <c:v>256790</c:v>
                </c:pt>
                <c:pt idx="3">
                  <c:v>278367</c:v>
                </c:pt>
                <c:pt idx="4">
                  <c:v>260270</c:v>
                </c:pt>
                <c:pt idx="5">
                  <c:v>256790</c:v>
                </c:pt>
                <c:pt idx="6">
                  <c:v>263750</c:v>
                </c:pt>
                <c:pt idx="7">
                  <c:v>263054</c:v>
                </c:pt>
              </c:numCache>
            </c:numRef>
          </c:val>
          <c:extLst>
            <c:ext xmlns:c16="http://schemas.microsoft.com/office/drawing/2014/chart" uri="{C3380CC4-5D6E-409C-BE32-E72D297353CC}">
              <c16:uniqueId val="{00000000-7F3B-46E0-8E26-EB8672444E89}"/>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DBH!$X$5:$X$13</c:f>
              <c:numCache>
                <c:formatCode>_(* #,##0_);_(* \(#,##0\);_(* "-"??_);_(@_)</c:formatCode>
                <c:ptCount val="8"/>
                <c:pt idx="0">
                  <c:v>128712</c:v>
                </c:pt>
                <c:pt idx="1">
                  <c:v>128866</c:v>
                </c:pt>
                <c:pt idx="2">
                  <c:v>128712</c:v>
                </c:pt>
                <c:pt idx="3">
                  <c:v>133192</c:v>
                </c:pt>
                <c:pt idx="4">
                  <c:v>129172</c:v>
                </c:pt>
                <c:pt idx="5">
                  <c:v>129712</c:v>
                </c:pt>
                <c:pt idx="6">
                  <c:v>133310</c:v>
                </c:pt>
                <c:pt idx="7">
                  <c:v>134282</c:v>
                </c:pt>
              </c:numCache>
            </c:numRef>
          </c:val>
          <c:extLst>
            <c:ext xmlns:c16="http://schemas.microsoft.com/office/drawing/2014/chart" uri="{C3380CC4-5D6E-409C-BE32-E72D297353CC}">
              <c16:uniqueId val="{00000001-7F3B-46E0-8E26-EB8672444E89}"/>
            </c:ext>
          </c:extLst>
        </c:ser>
        <c:dLbls>
          <c:dLblPos val="inEnd"/>
          <c:showLegendKey val="0"/>
          <c:showVal val="1"/>
          <c:showCatName val="0"/>
          <c:showSerName val="0"/>
          <c:showPercent val="0"/>
          <c:showBubbleSize val="0"/>
        </c:dLbls>
        <c:gapWidth val="182"/>
        <c:axId val="-807653184"/>
        <c:axId val="-807660800"/>
      </c:barChart>
      <c:catAx>
        <c:axId val="-80765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60800"/>
        <c:crosses val="autoZero"/>
        <c:auto val="1"/>
        <c:lblAlgn val="ctr"/>
        <c:lblOffset val="100"/>
        <c:noMultiLvlLbl val="0"/>
      </c:catAx>
      <c:valAx>
        <c:axId val="-807660800"/>
        <c:scaling>
          <c:orientation val="minMax"/>
        </c:scaling>
        <c:delete val="1"/>
        <c:axPos val="b"/>
        <c:numFmt formatCode="_(* #,##0_);_(* \(#,##0\);_(* &quot;-&quot;??_);_(@_)" sourceLinked="1"/>
        <c:majorTickMark val="none"/>
        <c:minorTickMark val="none"/>
        <c:tickLblPos val="nextTo"/>
        <c:crossAx val="-807653184"/>
        <c:crosses val="autoZero"/>
        <c:crossBetween val="between"/>
      </c:valAx>
      <c:spPr>
        <a:noFill/>
        <a:ln>
          <a:noFill/>
        </a:ln>
        <a:effectLst/>
      </c:spPr>
    </c:plotArea>
    <c:legend>
      <c:legendPos val="t"/>
      <c:layout>
        <c:manualLayout>
          <c:xMode val="edge"/>
          <c:yMode val="edge"/>
          <c:x val="0.73788399263012716"/>
          <c:y val="5.2909011373578302E-4"/>
          <c:w val="0.2620268361475003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(checked).xlsx]DBH!PivotTable11</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04341987534196"/>
          <c:y val="6.6666666666666666E-2"/>
          <c:w val="0.71880680123598273"/>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DBH!$AA$5:$AA$13</c:f>
              <c:numCache>
                <c:formatCode>_(* #,##0_);_(* \(#,##0\);_(* "-"??_);_(@_)</c:formatCode>
                <c:ptCount val="8"/>
                <c:pt idx="0">
                  <c:v>1418361</c:v>
                </c:pt>
                <c:pt idx="1">
                  <c:v>1418361</c:v>
                </c:pt>
                <c:pt idx="2">
                  <c:v>1418361</c:v>
                </c:pt>
                <c:pt idx="3">
                  <c:v>1418361</c:v>
                </c:pt>
                <c:pt idx="4">
                  <c:v>1418361</c:v>
                </c:pt>
                <c:pt idx="5">
                  <c:v>1418361</c:v>
                </c:pt>
                <c:pt idx="6">
                  <c:v>1418361</c:v>
                </c:pt>
                <c:pt idx="7">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DBH!$AB$5:$AB$13</c:f>
              <c:numCache>
                <c:formatCode>_(* #,##0_);_(* \(#,##0\);_(* "-"??_);_(@_)</c:formatCode>
                <c:ptCount val="8"/>
                <c:pt idx="0">
                  <c:v>1128319</c:v>
                </c:pt>
                <c:pt idx="1">
                  <c:v>1128319</c:v>
                </c:pt>
                <c:pt idx="2">
                  <c:v>1128319</c:v>
                </c:pt>
                <c:pt idx="3">
                  <c:v>1128319</c:v>
                </c:pt>
                <c:pt idx="4">
                  <c:v>1128319</c:v>
                </c:pt>
                <c:pt idx="5">
                  <c:v>1128319</c:v>
                </c:pt>
                <c:pt idx="6">
                  <c:v>1128319</c:v>
                </c:pt>
                <c:pt idx="7">
                  <c:v>1128319</c:v>
                </c:pt>
              </c:numCache>
            </c:numRef>
          </c:val>
          <c:extLst>
            <c:ext xmlns:c16="http://schemas.microsoft.com/office/drawing/2014/chart" uri="{C3380CC4-5D6E-409C-BE32-E72D297353CC}">
              <c16:uniqueId val="{00000000-3E9E-445A-8EA5-2E51C484701A}"/>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DBH!$AC$5:$AC$13</c:f>
              <c:numCache>
                <c:formatCode>_(* #,##0_);_(* \(#,##0\);_(* "-"??_);_(@_)</c:formatCode>
                <c:ptCount val="8"/>
                <c:pt idx="0">
                  <c:v>1958311</c:v>
                </c:pt>
                <c:pt idx="1">
                  <c:v>1958311</c:v>
                </c:pt>
                <c:pt idx="2">
                  <c:v>1958311</c:v>
                </c:pt>
                <c:pt idx="3">
                  <c:v>1958311</c:v>
                </c:pt>
                <c:pt idx="4">
                  <c:v>1958311</c:v>
                </c:pt>
                <c:pt idx="5">
                  <c:v>1958311</c:v>
                </c:pt>
                <c:pt idx="6">
                  <c:v>1958311</c:v>
                </c:pt>
                <c:pt idx="7">
                  <c:v>1958311</c:v>
                </c:pt>
              </c:numCache>
            </c:numRef>
          </c:val>
          <c:extLst>
            <c:ext xmlns:c16="http://schemas.microsoft.com/office/drawing/2014/chart" uri="{C3380CC4-5D6E-409C-BE32-E72D297353CC}">
              <c16:uniqueId val="{00000001-3E9E-445A-8EA5-2E51C484701A}"/>
            </c:ext>
          </c:extLst>
        </c:ser>
        <c:dLbls>
          <c:dLblPos val="inEnd"/>
          <c:showLegendKey val="0"/>
          <c:showVal val="1"/>
          <c:showCatName val="0"/>
          <c:showSerName val="0"/>
          <c:showPercent val="0"/>
          <c:showBubbleSize val="0"/>
        </c:dLbls>
        <c:gapWidth val="182"/>
        <c:axId val="-807652640"/>
        <c:axId val="-807646656"/>
      </c:barChart>
      <c:catAx>
        <c:axId val="-80765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46656"/>
        <c:crosses val="autoZero"/>
        <c:auto val="1"/>
        <c:lblAlgn val="ctr"/>
        <c:lblOffset val="100"/>
        <c:noMultiLvlLbl val="0"/>
      </c:catAx>
      <c:valAx>
        <c:axId val="-807646656"/>
        <c:scaling>
          <c:orientation val="minMax"/>
        </c:scaling>
        <c:delete val="1"/>
        <c:axPos val="b"/>
        <c:numFmt formatCode="_(* #,##0_);_(* \(#,##0\);_(* &quot;-&quot;??_);_(@_)" sourceLinked="1"/>
        <c:majorTickMark val="none"/>
        <c:minorTickMark val="none"/>
        <c:tickLblPos val="nextTo"/>
        <c:crossAx val="-807652640"/>
        <c:crosses val="autoZero"/>
        <c:crossBetween val="between"/>
      </c:valAx>
      <c:spPr>
        <a:noFill/>
        <a:ln>
          <a:noFill/>
        </a:ln>
        <a:effectLst/>
      </c:spPr>
    </c:plotArea>
    <c:legend>
      <c:legendPos val="t"/>
      <c:layout>
        <c:manualLayout>
          <c:xMode val="edge"/>
          <c:yMode val="edge"/>
          <c:x val="0.72386276412622041"/>
          <c:y val="0"/>
          <c:w val="0.2761372358737795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(checked).xlsx]DBH!PivotTable12</c:name>
    <c:fmtId val="6"/>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04341987534196"/>
          <c:y val="6.6666666666666666E-2"/>
          <c:w val="0.71880680123598273"/>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DBH!$AF$5:$AF$13</c:f>
              <c:numCache>
                <c:formatCode>_(* #,##0_);_(* \(#,##0\);_(* "-"??_);_(@_)</c:formatCode>
                <c:ptCount val="8"/>
                <c:pt idx="0">
                  <c:v>499030</c:v>
                </c:pt>
                <c:pt idx="1">
                  <c:v>499030</c:v>
                </c:pt>
                <c:pt idx="2">
                  <c:v>499030</c:v>
                </c:pt>
                <c:pt idx="3">
                  <c:v>499030</c:v>
                </c:pt>
                <c:pt idx="4">
                  <c:v>499030</c:v>
                </c:pt>
                <c:pt idx="5">
                  <c:v>499030</c:v>
                </c:pt>
                <c:pt idx="6">
                  <c:v>499030</c:v>
                </c:pt>
                <c:pt idx="7">
                  <c:v>499030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DBH!$AG$5:$AG$13</c:f>
              <c:numCache>
                <c:formatCode>_(* #,##0_);_(* \(#,##0\);_(* "-"??_);_(@_)</c:formatCode>
                <c:ptCount val="8"/>
                <c:pt idx="0">
                  <c:v>435017</c:v>
                </c:pt>
                <c:pt idx="1">
                  <c:v>435017</c:v>
                </c:pt>
                <c:pt idx="2">
                  <c:v>435017</c:v>
                </c:pt>
                <c:pt idx="3">
                  <c:v>435017</c:v>
                </c:pt>
                <c:pt idx="4">
                  <c:v>435017</c:v>
                </c:pt>
                <c:pt idx="5">
                  <c:v>435017</c:v>
                </c:pt>
                <c:pt idx="6">
                  <c:v>435017</c:v>
                </c:pt>
                <c:pt idx="7">
                  <c:v>435017</c:v>
                </c:pt>
              </c:numCache>
            </c:numRef>
          </c:val>
          <c:extLst>
            <c:ext xmlns:c16="http://schemas.microsoft.com/office/drawing/2014/chart" uri="{C3380CC4-5D6E-409C-BE32-E72D297353CC}">
              <c16:uniqueId val="{00000000-7C1A-4F7E-9018-DC326ED93DFA}"/>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DBH!$AH$5:$AH$13</c:f>
              <c:numCache>
                <c:formatCode>_(* #,##0_);_(* \(#,##0\);_(* "-"??_);_(@_)</c:formatCode>
                <c:ptCount val="8"/>
                <c:pt idx="0">
                  <c:v>625805</c:v>
                </c:pt>
                <c:pt idx="1">
                  <c:v>625805</c:v>
                </c:pt>
                <c:pt idx="2">
                  <c:v>625805</c:v>
                </c:pt>
                <c:pt idx="3">
                  <c:v>625805</c:v>
                </c:pt>
                <c:pt idx="4">
                  <c:v>625805</c:v>
                </c:pt>
                <c:pt idx="5">
                  <c:v>625805</c:v>
                </c:pt>
                <c:pt idx="6">
                  <c:v>625805</c:v>
                </c:pt>
                <c:pt idx="7">
                  <c:v>625805</c:v>
                </c:pt>
              </c:numCache>
            </c:numRef>
          </c:val>
          <c:extLst>
            <c:ext xmlns:c16="http://schemas.microsoft.com/office/drawing/2014/chart" uri="{C3380CC4-5D6E-409C-BE32-E72D297353CC}">
              <c16:uniqueId val="{00000001-7C1A-4F7E-9018-DC326ED93DFA}"/>
            </c:ext>
          </c:extLst>
        </c:ser>
        <c:dLbls>
          <c:dLblPos val="inEnd"/>
          <c:showLegendKey val="0"/>
          <c:showVal val="1"/>
          <c:showCatName val="0"/>
          <c:showSerName val="0"/>
          <c:showPercent val="0"/>
          <c:showBubbleSize val="0"/>
        </c:dLbls>
        <c:gapWidth val="182"/>
        <c:axId val="-807649376"/>
        <c:axId val="-807648832"/>
      </c:barChart>
      <c:catAx>
        <c:axId val="-8076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48832"/>
        <c:crosses val="autoZero"/>
        <c:auto val="1"/>
        <c:lblAlgn val="ctr"/>
        <c:lblOffset val="100"/>
        <c:noMultiLvlLbl val="0"/>
      </c:catAx>
      <c:valAx>
        <c:axId val="-807648832"/>
        <c:scaling>
          <c:orientation val="minMax"/>
        </c:scaling>
        <c:delete val="1"/>
        <c:axPos val="b"/>
        <c:numFmt formatCode="_(* #,##0_);_(* \(#,##0\);_(* &quot;-&quot;??_);_(@_)" sourceLinked="1"/>
        <c:majorTickMark val="none"/>
        <c:minorTickMark val="none"/>
        <c:tickLblPos val="nextTo"/>
        <c:crossAx val="-807649376"/>
        <c:crosses val="autoZero"/>
        <c:crossBetween val="between"/>
      </c:valAx>
      <c:spPr>
        <a:noFill/>
        <a:ln>
          <a:noFill/>
        </a:ln>
        <a:effectLst/>
      </c:spPr>
    </c:plotArea>
    <c:legend>
      <c:legendPos val="t"/>
      <c:layout>
        <c:manualLayout>
          <c:xMode val="edge"/>
          <c:yMode val="edge"/>
          <c:x val="0.71952138216908623"/>
          <c:y val="0"/>
          <c:w val="0.28047861783091377"/>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(checked).xlsx]IPM!PivotTable13</c:name>
    <c:fmtId val="6"/>
  </c:pivotSource>
  <c:chart>
    <c:autoTitleDeleted val="1"/>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IPM!$A$7:$A$15</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IPM!$B$7:$B$15</c:f>
              <c:numCache>
                <c:formatCode>General</c:formatCode>
                <c:ptCount val="8"/>
                <c:pt idx="0">
                  <c:v>80.58</c:v>
                </c:pt>
                <c:pt idx="1">
                  <c:v>78.900000000000006</c:v>
                </c:pt>
                <c:pt idx="2">
                  <c:v>76.900000000000006</c:v>
                </c:pt>
                <c:pt idx="3">
                  <c:v>69.47</c:v>
                </c:pt>
                <c:pt idx="4">
                  <c:v>72.459999999999994</c:v>
                </c:pt>
                <c:pt idx="5">
                  <c:v>70.61</c:v>
                </c:pt>
                <c:pt idx="6">
                  <c:v>66.64</c:v>
                </c:pt>
                <c:pt idx="7">
                  <c:v>68.489999999999995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IPM!$A$7:$A$15</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IPM!$C$7:$C$15</c:f>
              <c:numCache>
                <c:formatCode>General</c:formatCode>
                <c:ptCount val="8"/>
                <c:pt idx="0">
                  <c:v>80.7</c:v>
                </c:pt>
                <c:pt idx="1">
                  <c:v>79.08</c:v>
                </c:pt>
                <c:pt idx="2">
                  <c:v>77.069999999999993</c:v>
                </c:pt>
                <c:pt idx="3">
                  <c:v>69.680000000000007</c:v>
                </c:pt>
                <c:pt idx="4">
                  <c:v>72.569999999999993</c:v>
                </c:pt>
                <c:pt idx="5">
                  <c:v>70.760000000000005</c:v>
                </c:pt>
                <c:pt idx="6">
                  <c:v>66.77</c:v>
                </c:pt>
                <c:pt idx="7">
                  <c:v>68.760000000000005</c:v>
                </c:pt>
              </c:numCache>
            </c:numRef>
          </c:val>
          <c:extLst>
            <c:ext xmlns:c16="http://schemas.microsoft.com/office/drawing/2014/chart" uri="{C3380CC4-5D6E-409C-BE32-E72D297353CC}">
              <c16:uniqueId val="{00000000-A80B-4136-A12E-BC0D5FE78702}"/>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IPM!$A$7:$A$15</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IPM!$D$7:$D$15</c:f>
              <c:numCache>
                <c:formatCode>General</c:formatCode>
                <c:ptCount val="8"/>
              </c:numCache>
            </c:numRef>
          </c:val>
          <c:extLst>
            <c:ext xmlns:c16="http://schemas.microsoft.com/office/drawing/2014/chart" uri="{C3380CC4-5D6E-409C-BE32-E72D297353CC}">
              <c16:uniqueId val="{00000001-A80B-4136-A12E-BC0D5FE78702}"/>
            </c:ext>
          </c:extLst>
        </c:ser>
        <c:dLbls>
          <c:dLblPos val="inEnd"/>
          <c:showLegendKey val="0"/>
          <c:showVal val="1"/>
          <c:showCatName val="0"/>
          <c:showSerName val="0"/>
          <c:showPercent val="0"/>
          <c:showBubbleSize val="0"/>
        </c:dLbls>
        <c:gapWidth val="80"/>
        <c:overlap val="25"/>
        <c:axId val="-807652096"/>
        <c:axId val="-807651008"/>
      </c:barChart>
      <c:catAx>
        <c:axId val="-8076520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807651008"/>
        <c:crosses val="autoZero"/>
        <c:auto val="1"/>
        <c:lblAlgn val="ctr"/>
        <c:lblOffset val="100"/>
        <c:noMultiLvlLbl val="0"/>
      </c:catAx>
      <c:valAx>
        <c:axId val="-807651008"/>
        <c:scaling>
          <c:orientation val="minMax"/>
        </c:scaling>
        <c:delete val="1"/>
        <c:axPos val="l"/>
        <c:numFmt formatCode="General" sourceLinked="1"/>
        <c:majorTickMark val="none"/>
        <c:minorTickMark val="none"/>
        <c:tickLblPos val="nextTo"/>
        <c:crossAx val="-807652096"/>
        <c:crosses val="autoZero"/>
        <c:crossBetween val="between"/>
      </c:valAx>
      <c:spPr>
        <a:noFill/>
        <a:ln>
          <a:noFill/>
        </a:ln>
        <a:effectLst/>
      </c:spPr>
    </c:plotArea>
    <c:legend>
      <c:legendPos val="t"/>
      <c:layout>
        <c:manualLayout>
          <c:xMode val="edge"/>
          <c:yMode val="edge"/>
          <c:x val="0.89963994090193711"/>
          <c:y val="0"/>
          <c:w val="4.9382989381367766E-2"/>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(checked).xlsx]Pengangguran!PivotTable6</c:name>
    <c:fmtId val="2"/>
  </c:pivotSource>
  <c:chart>
    <c:title>
      <c:overlay val="0"/>
      <c:spPr>
        <a:noFill/>
        <a:ln>
          <a:noFill/>
        </a:ln>
        <a:effectLst/>
      </c:spPr>
      <c:txPr>
        <a:bodyPr rot="0" spcFirstLastPara="1" vertOverflow="ellipsis" vert="horz" wrap="square" anchor="ctr" anchorCtr="1"/>
        <a:lstStyle/>
        <a:p>
          <a:pPr>
            <a:defRPr sz="1680" b="0" i="0" u="none" strike="noStrike" kern="1200" cap="none" spc="50" normalizeH="0" baseline="0">
              <a:solidFill>
                <a:schemeClr val="tx1">
                  <a:lumMod val="65000"/>
                  <a:lumOff val="35000"/>
                </a:schemeClr>
              </a:solidFill>
              <a:latin typeface="+mj-lt"/>
              <a:ea typeface="+mj-ea"/>
              <a:cs typeface="+mj-cs"/>
            </a:defRPr>
          </a:pPr>
          <a:endParaRPr lang="id-ID"/>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Pengangguran!$B$5:$B$13</c:f>
              <c:numCache>
                <c:formatCode>_(* #,##0.00_);_(* \(#,##0.00\);_(* "-"??_);_(@_)</c:formatCode>
                <c:ptCount val="8"/>
                <c:pt idx="0">
                  <c:v>69.84</c:v>
                </c:pt>
                <c:pt idx="1">
                  <c:v>68.680000000000007</c:v>
                </c:pt>
                <c:pt idx="2">
                  <c:v>64.16</c:v>
                </c:pt>
                <c:pt idx="3">
                  <c:v>72.709999999999994</c:v>
                </c:pt>
                <c:pt idx="4">
                  <c:v>70.290000000000006</c:v>
                </c:pt>
                <c:pt idx="5">
                  <c:v>67.180000000000007</c:v>
                </c:pt>
                <c:pt idx="6">
                  <c:v>72.97</c:v>
                </c:pt>
                <c:pt idx="7">
                  <c:v>67.47</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Pengangguran!$C$5:$C$13</c:f>
              <c:numCache>
                <c:formatCode>_(* #,##0.00_);_(* \(#,##0.00\);_(* "-"??_);_(@_)</c:formatCode>
                <c:ptCount val="8"/>
                <c:pt idx="0">
                  <c:v>67.42</c:v>
                </c:pt>
                <c:pt idx="1">
                  <c:v>71.73</c:v>
                </c:pt>
                <c:pt idx="2">
                  <c:v>62.7</c:v>
                </c:pt>
                <c:pt idx="3">
                  <c:v>71.33</c:v>
                </c:pt>
                <c:pt idx="4">
                  <c:v>66.489999999999995</c:v>
                </c:pt>
                <c:pt idx="5">
                  <c:v>64.64</c:v>
                </c:pt>
                <c:pt idx="6">
                  <c:v>69.349999999999994</c:v>
                </c:pt>
                <c:pt idx="7">
                  <c:v>66.930000000000007</c:v>
                </c:pt>
              </c:numCache>
            </c:numRef>
          </c:val>
          <c:extLst>
            <c:ext xmlns:c16="http://schemas.microsoft.com/office/drawing/2014/chart" uri="{C3380CC4-5D6E-409C-BE32-E72D297353CC}">
              <c16:uniqueId val="{00000000-43D7-4670-AB4F-2C4D540F322A}"/>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Pengangguran!$D$5:$D$13</c:f>
              <c:numCache>
                <c:formatCode>_(* #,##0.00_);_(* \(#,##0.00\);_(* "-"??_);_(@_)</c:formatCode>
                <c:ptCount val="8"/>
              </c:numCache>
            </c:numRef>
          </c:val>
          <c:extLst>
            <c:ext xmlns:c16="http://schemas.microsoft.com/office/drawing/2014/chart" uri="{C3380CC4-5D6E-409C-BE32-E72D297353CC}">
              <c16:uniqueId val="{00000001-43D7-4670-AB4F-2C4D540F322A}"/>
            </c:ext>
          </c:extLst>
        </c:ser>
        <c:dLbls>
          <c:dLblPos val="inEnd"/>
          <c:showLegendKey val="0"/>
          <c:showVal val="1"/>
          <c:showCatName val="0"/>
          <c:showSerName val="0"/>
          <c:showPercent val="0"/>
          <c:showBubbleSize val="0"/>
        </c:dLbls>
        <c:gapWidth val="80"/>
        <c:overlap val="25"/>
        <c:axId val="-807646112"/>
        <c:axId val="-807660256"/>
      </c:barChart>
      <c:catAx>
        <c:axId val="-8076461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807660256"/>
        <c:crosses val="autoZero"/>
        <c:auto val="1"/>
        <c:lblAlgn val="ctr"/>
        <c:lblOffset val="100"/>
        <c:noMultiLvlLbl val="0"/>
      </c:catAx>
      <c:valAx>
        <c:axId val="-807660256"/>
        <c:scaling>
          <c:orientation val="minMax"/>
        </c:scaling>
        <c:delete val="1"/>
        <c:axPos val="l"/>
        <c:numFmt formatCode="_(* #,##0.00_);_(* \(#,##0.00\);_(* &quot;-&quot;??_);_(@_)" sourceLinked="1"/>
        <c:majorTickMark val="none"/>
        <c:minorTickMark val="none"/>
        <c:tickLblPos val="nextTo"/>
        <c:crossAx val="-807646112"/>
        <c:crosses val="autoZero"/>
        <c:crossBetween val="between"/>
      </c:valAx>
      <c:spPr>
        <a:noFill/>
        <a:ln>
          <a:noFill/>
        </a:ln>
        <a:effectLst/>
      </c:spPr>
    </c:plotArea>
    <c:legend>
      <c:legendPos val="t"/>
      <c:layout>
        <c:manualLayout>
          <c:xMode val="edge"/>
          <c:yMode val="edge"/>
          <c:x val="0.81180052493438315"/>
          <c:y val="0"/>
          <c:w val="0.1005695157736129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73.006250000000009</c:v>
                </c:pt>
                <c:pt idx="1">
                  <c:v>73.173749999999998</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07650464"/>
        <c:axId val="-807659168"/>
      </c:lineChart>
      <c:catAx>
        <c:axId val="-807650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807659168"/>
        <c:crosses val="autoZero"/>
        <c:auto val="1"/>
        <c:lblAlgn val="ctr"/>
        <c:lblOffset val="100"/>
        <c:noMultiLvlLbl val="0"/>
      </c:catAx>
      <c:valAx>
        <c:axId val="-807659168"/>
        <c:scaling>
          <c:orientation val="minMax"/>
        </c:scaling>
        <c:delete val="1"/>
        <c:axPos val="l"/>
        <c:numFmt formatCode="_(* #,##0.00_);_(* \(#,##0.00\);_(* &quot;-&quot;??_);_(@_)" sourceLinked="1"/>
        <c:majorTickMark val="none"/>
        <c:minorTickMark val="none"/>
        <c:tickLblPos val="nextTo"/>
        <c:crossAx val="-8076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70.571249999999992</c:v>
                </c:pt>
                <c:pt idx="1">
                  <c:v>70.698750000000018</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07658624"/>
        <c:axId val="-807655904"/>
      </c:lineChart>
      <c:catAx>
        <c:axId val="-80765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807655904"/>
        <c:crosses val="autoZero"/>
        <c:auto val="1"/>
        <c:lblAlgn val="ctr"/>
        <c:lblOffset val="100"/>
        <c:noMultiLvlLbl val="0"/>
      </c:catAx>
      <c:valAx>
        <c:axId val="-807655904"/>
        <c:scaling>
          <c:orientation val="minMax"/>
        </c:scaling>
        <c:delete val="1"/>
        <c:axPos val="l"/>
        <c:numFmt formatCode="_(* #,##0.00_);_(* \(#,##0.00\);_(* &quot;-&quot;??_);_(@_)" sourceLinked="1"/>
        <c:majorTickMark val="none"/>
        <c:minorTickMark val="none"/>
        <c:tickLblPos val="nextTo"/>
        <c:crossAx val="-80765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13.876249999999999</c:v>
                </c:pt>
                <c:pt idx="1">
                  <c:v>13.893750000000001</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07658080"/>
        <c:axId val="-807657536"/>
      </c:lineChart>
      <c:catAx>
        <c:axId val="-80765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807657536"/>
        <c:crosses val="autoZero"/>
        <c:auto val="1"/>
        <c:lblAlgn val="ctr"/>
        <c:lblOffset val="100"/>
        <c:noMultiLvlLbl val="0"/>
      </c:catAx>
      <c:valAx>
        <c:axId val="-807657536"/>
        <c:scaling>
          <c:orientation val="minMax"/>
        </c:scaling>
        <c:delete val="1"/>
        <c:axPos val="l"/>
        <c:numFmt formatCode="_(* #,##0.00_);_(* \(#,##0.00\);_(* &quot;-&quot;??_);_(@_)" sourceLinked="1"/>
        <c:majorTickMark val="none"/>
        <c:minorTickMark val="none"/>
        <c:tickLblPos val="nextTo"/>
        <c:crossAx val="-8076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(checked).xlsx]DAK_Fisik_Pengsn!PivotTable3</c:name>
    <c:fmtId val="3"/>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61270470397"/>
          <c:y val="6.3888888888888884E-2"/>
          <c:w val="0.71688409406428499"/>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DAK_Fisik_Pengsn!$B$5:$B$13</c:f>
              <c:numCache>
                <c:formatCode>_(* #,##0_);_(* \(#,##0\);_(* "-"??_);_(@_)</c:formatCode>
                <c:ptCount val="8"/>
                <c:pt idx="0">
                  <c:v>5086277</c:v>
                </c:pt>
                <c:pt idx="1">
                  <c:v>10746561</c:v>
                </c:pt>
                <c:pt idx="2">
                  <c:v>11435545</c:v>
                </c:pt>
                <c:pt idx="3">
                  <c:v>24287024</c:v>
                </c:pt>
                <c:pt idx="4">
                  <c:v>17158172</c:v>
                </c:pt>
                <c:pt idx="5">
                  <c:v>19161136</c:v>
                </c:pt>
                <c:pt idx="6">
                  <c:v>10039811</c:v>
                </c:pt>
                <c:pt idx="7">
                  <c:v>25554492</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DAK_Fisik_Pengsn!$C$5:$C$13</c:f>
              <c:numCache>
                <c:formatCode>_(* #,##0_);_(* \(#,##0\);_(* "-"??_);_(@_)</c:formatCode>
                <c:ptCount val="8"/>
                <c:pt idx="0">
                  <c:v>3358656</c:v>
                </c:pt>
                <c:pt idx="1">
                  <c:v>13283703</c:v>
                </c:pt>
                <c:pt idx="2">
                  <c:v>16028191</c:v>
                </c:pt>
                <c:pt idx="3">
                  <c:v>32079526</c:v>
                </c:pt>
                <c:pt idx="4">
                  <c:v>69091043</c:v>
                </c:pt>
                <c:pt idx="5">
                  <c:v>50649144</c:v>
                </c:pt>
                <c:pt idx="6">
                  <c:v>25761947</c:v>
                </c:pt>
                <c:pt idx="7">
                  <c:v>61771305</c:v>
                </c:pt>
              </c:numCache>
            </c:numRef>
          </c:val>
          <c:extLst>
            <c:ext xmlns:c16="http://schemas.microsoft.com/office/drawing/2014/chart" uri="{C3380CC4-5D6E-409C-BE32-E72D297353CC}">
              <c16:uniqueId val="{00000000-97F2-4486-9CE8-66F8B9AE4CCC}"/>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DAK_Fisik_Pengsn!$D$5:$D$13</c:f>
              <c:numCache>
                <c:formatCode>_(* #,##0_);_(* \(#,##0\);_(* "-"??_);_(@_)</c:formatCode>
                <c:ptCount val="8"/>
                <c:pt idx="0">
                  <c:v>4995061</c:v>
                </c:pt>
                <c:pt idx="1">
                  <c:v>7021295</c:v>
                </c:pt>
                <c:pt idx="2">
                  <c:v>0</c:v>
                </c:pt>
                <c:pt idx="3">
                  <c:v>31115480</c:v>
                </c:pt>
                <c:pt idx="4">
                  <c:v>37610503</c:v>
                </c:pt>
                <c:pt idx="5">
                  <c:v>48383569</c:v>
                </c:pt>
                <c:pt idx="6">
                  <c:v>24916334</c:v>
                </c:pt>
                <c:pt idx="7">
                  <c:v>22356560</c:v>
                </c:pt>
              </c:numCache>
            </c:numRef>
          </c:val>
          <c:extLst>
            <c:ext xmlns:c16="http://schemas.microsoft.com/office/drawing/2014/chart" uri="{C3380CC4-5D6E-409C-BE32-E72D297353CC}">
              <c16:uniqueId val="{00000001-97F2-4486-9CE8-66F8B9AE4CCC}"/>
            </c:ext>
          </c:extLst>
        </c:ser>
        <c:dLbls>
          <c:dLblPos val="inEnd"/>
          <c:showLegendKey val="0"/>
          <c:showVal val="1"/>
          <c:showCatName val="0"/>
          <c:showSerName val="0"/>
          <c:showPercent val="0"/>
          <c:showBubbleSize val="0"/>
        </c:dLbls>
        <c:gapWidth val="182"/>
        <c:axId val="-1039283872"/>
        <c:axId val="-1039292576"/>
      </c:barChart>
      <c:catAx>
        <c:axId val="-10392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039292576"/>
        <c:crosses val="autoZero"/>
        <c:auto val="1"/>
        <c:lblAlgn val="ctr"/>
        <c:lblOffset val="100"/>
        <c:noMultiLvlLbl val="0"/>
      </c:catAx>
      <c:valAx>
        <c:axId val="-1039292576"/>
        <c:scaling>
          <c:orientation val="minMax"/>
        </c:scaling>
        <c:delete val="1"/>
        <c:axPos val="b"/>
        <c:numFmt formatCode="_(* #,##0_);_(* \(#,##0\);_(* &quot;-&quot;??_);_(@_)" sourceLinked="1"/>
        <c:majorTickMark val="none"/>
        <c:minorTickMark val="none"/>
        <c:tickLblPos val="nextTo"/>
        <c:crossAx val="-1039283872"/>
        <c:crosses val="autoZero"/>
        <c:crossBetween val="between"/>
      </c:valAx>
      <c:spPr>
        <a:noFill/>
        <a:ln>
          <a:noFill/>
        </a:ln>
        <a:effectLst/>
      </c:spPr>
    </c:plotArea>
    <c:legend>
      <c:legendPos val="t"/>
      <c:layout>
        <c:manualLayout>
          <c:xMode val="edge"/>
          <c:yMode val="edge"/>
          <c:x val="0.72446803839964147"/>
          <c:y val="6.6141732283464582E-4"/>
          <c:w val="0.27548578634938464"/>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9.21875</c:v>
                </c:pt>
                <c:pt idx="1">
                  <c:v>9.2637499999999999</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07656448"/>
        <c:axId val="-807655360"/>
      </c:lineChart>
      <c:catAx>
        <c:axId val="-80765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807655360"/>
        <c:crosses val="autoZero"/>
        <c:auto val="1"/>
        <c:lblAlgn val="ctr"/>
        <c:lblOffset val="100"/>
        <c:noMultiLvlLbl val="0"/>
      </c:catAx>
      <c:valAx>
        <c:axId val="-807655360"/>
        <c:scaling>
          <c:orientation val="minMax"/>
        </c:scaling>
        <c:delete val="1"/>
        <c:axPos val="l"/>
        <c:numFmt formatCode="_(* #,##0.00_);_(* \(#,##0.00\);_(* &quot;-&quot;??_);_(@_)" sourceLinked="1"/>
        <c:majorTickMark val="none"/>
        <c:minorTickMark val="none"/>
        <c:tickLblPos val="nextTo"/>
        <c:crossAx val="-80765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10884.5</c:v>
                </c:pt>
                <c:pt idx="1">
                  <c:v>0</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807989600"/>
        <c:axId val="-807992864"/>
      </c:lineChart>
      <c:catAx>
        <c:axId val="-80798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807992864"/>
        <c:crosses val="autoZero"/>
        <c:auto val="1"/>
        <c:lblAlgn val="ctr"/>
        <c:lblOffset val="100"/>
        <c:noMultiLvlLbl val="0"/>
      </c:catAx>
      <c:valAx>
        <c:axId val="-807992864"/>
        <c:scaling>
          <c:orientation val="minMax"/>
        </c:scaling>
        <c:delete val="1"/>
        <c:axPos val="l"/>
        <c:numFmt formatCode="_(* #,##0_);_(* \(#,##0\);_(* &quot;-&quot;??_);_(@_)" sourceLinked="1"/>
        <c:majorTickMark val="none"/>
        <c:minorTickMark val="none"/>
        <c:tickLblPos val="nextTo"/>
        <c:crossAx val="-80798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(checked).xlsx]Pengangguran!PivotTable7</c:name>
    <c:fmtId val="2"/>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id-ID"/>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Pengangguran!$G$5:$G$13</c:f>
              <c:numCache>
                <c:formatCode>_(* #,##0.00_);_(* \(#,##0.00\);_(* "-"??_);_(@_)</c:formatCode>
                <c:ptCount val="8"/>
                <c:pt idx="0">
                  <c:v>7.51</c:v>
                </c:pt>
                <c:pt idx="1">
                  <c:v>6.68</c:v>
                </c:pt>
                <c:pt idx="2">
                  <c:v>5.73</c:v>
                </c:pt>
                <c:pt idx="3">
                  <c:v>3.03</c:v>
                </c:pt>
                <c:pt idx="4">
                  <c:v>4.6100000000000003</c:v>
                </c:pt>
                <c:pt idx="5">
                  <c:v>8.1300000000000008</c:v>
                </c:pt>
                <c:pt idx="6">
                  <c:v>5.04</c:v>
                </c:pt>
                <c:pt idx="7">
                  <c:v>4.6900000000000004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Pengangguran!$H$5:$H$13</c:f>
              <c:numCache>
                <c:formatCode>_(* #,##0.00_);_(* \(#,##0.00\);_(* "-"??_);_(@_)</c:formatCode>
                <c:ptCount val="8"/>
                <c:pt idx="0">
                  <c:v>6.09</c:v>
                </c:pt>
                <c:pt idx="1">
                  <c:v>6.47</c:v>
                </c:pt>
                <c:pt idx="2">
                  <c:v>6.09</c:v>
                </c:pt>
                <c:pt idx="3">
                  <c:v>2.25</c:v>
                </c:pt>
                <c:pt idx="4">
                  <c:v>5.0599999999999996</c:v>
                </c:pt>
                <c:pt idx="5">
                  <c:v>8.41</c:v>
                </c:pt>
                <c:pt idx="6">
                  <c:v>4.92</c:v>
                </c:pt>
                <c:pt idx="7">
                  <c:v>5.0199999999999996</c:v>
                </c:pt>
              </c:numCache>
            </c:numRef>
          </c:val>
          <c:extLst>
            <c:ext xmlns:c16="http://schemas.microsoft.com/office/drawing/2014/chart" uri="{C3380CC4-5D6E-409C-BE32-E72D297353CC}">
              <c16:uniqueId val="{00000000-9545-4706-91AA-0ED0B598C666}"/>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Pengangguran!$I$5:$I$13</c:f>
              <c:numCache>
                <c:formatCode>_(* #,##0.00_);_(* \(#,##0.00\);_(* "-"??_);_(@_)</c:formatCode>
                <c:ptCount val="8"/>
              </c:numCache>
            </c:numRef>
          </c:val>
          <c:extLst>
            <c:ext xmlns:c16="http://schemas.microsoft.com/office/drawing/2014/chart" uri="{C3380CC4-5D6E-409C-BE32-E72D297353CC}">
              <c16:uniqueId val="{00000001-9545-4706-91AA-0ED0B598C666}"/>
            </c:ext>
          </c:extLst>
        </c:ser>
        <c:dLbls>
          <c:dLblPos val="outEnd"/>
          <c:showLegendKey val="0"/>
          <c:showVal val="1"/>
          <c:showCatName val="0"/>
          <c:showSerName val="0"/>
          <c:showPercent val="0"/>
          <c:showBubbleSize val="0"/>
        </c:dLbls>
        <c:gapWidth val="80"/>
        <c:overlap val="25"/>
        <c:axId val="-807995584"/>
        <c:axId val="-807993952"/>
      </c:barChart>
      <c:catAx>
        <c:axId val="-8079955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807993952"/>
        <c:crosses val="autoZero"/>
        <c:auto val="1"/>
        <c:lblAlgn val="ctr"/>
        <c:lblOffset val="100"/>
        <c:noMultiLvlLbl val="0"/>
      </c:catAx>
      <c:valAx>
        <c:axId val="-807993952"/>
        <c:scaling>
          <c:orientation val="minMax"/>
        </c:scaling>
        <c:delete val="1"/>
        <c:axPos val="l"/>
        <c:numFmt formatCode="_(* #,##0.00_);_(* \(#,##0.00\);_(* &quot;-&quot;??_);_(@_)" sourceLinked="1"/>
        <c:majorTickMark val="none"/>
        <c:minorTickMark val="none"/>
        <c:tickLblPos val="nextTo"/>
        <c:crossAx val="-807995584"/>
        <c:crosses val="autoZero"/>
        <c:crossBetween val="between"/>
      </c:valAx>
      <c:spPr>
        <a:noFill/>
        <a:ln>
          <a:noFill/>
        </a:ln>
        <a:effectLst/>
      </c:spPr>
    </c:plotArea>
    <c:legend>
      <c:legendPos val="t"/>
      <c:layout>
        <c:manualLayout>
          <c:xMode val="edge"/>
          <c:yMode val="edge"/>
          <c:x val="0.81180052493438315"/>
          <c:y val="0"/>
          <c:w val="0.10056953093921636"/>
          <c:h val="6.60512164642081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(checked).xlsx]DBH!PivotTable30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DBH!$AK$5:$AK$13</c:f>
              <c:numCache>
                <c:formatCode>_(* #,##0_);_(* \(#,##0\);_(* "-"??_);_(@_)</c:formatCode>
                <c:ptCount val="8"/>
                <c:pt idx="0">
                  <c:v>78870</c:v>
                </c:pt>
                <c:pt idx="1">
                  <c:v>78870</c:v>
                </c:pt>
                <c:pt idx="2">
                  <c:v>78870</c:v>
                </c:pt>
                <c:pt idx="3">
                  <c:v>888847</c:v>
                </c:pt>
                <c:pt idx="4">
                  <c:v>437314</c:v>
                </c:pt>
                <c:pt idx="5">
                  <c:v>78870</c:v>
                </c:pt>
                <c:pt idx="6">
                  <c:v>78870</c:v>
                </c:pt>
                <c:pt idx="7">
                  <c:v>78870</c:v>
                </c:pt>
              </c:numCache>
            </c:numRef>
          </c:val>
          <c:extLst>
            <c:ext xmlns:c16="http://schemas.microsoft.com/office/drawing/2014/chart" uri="{C3380CC4-5D6E-409C-BE32-E72D297353CC}">
              <c16:uniqueId val="{00000000-C4AD-4DEA-AD54-E42DAC77D87E}"/>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DBH!$AL$5:$AL$13</c:f>
              <c:numCache>
                <c:formatCode>_(* #,##0_);_(* \(#,##0\);_(* "-"??_);_(@_)</c:formatCode>
                <c:ptCount val="8"/>
              </c:numCache>
            </c:numRef>
          </c:val>
          <c:extLst>
            <c:ext xmlns:c16="http://schemas.microsoft.com/office/drawing/2014/chart" uri="{C3380CC4-5D6E-409C-BE32-E72D297353CC}">
              <c16:uniqueId val="{00000001-C4AD-4DEA-AD54-E42DAC77D87E}"/>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DBH!$AM$5:$AM$13</c:f>
              <c:numCache>
                <c:formatCode>_(* #,##0_);_(* \(#,##0\);_(* "-"??_);_(@_)</c:formatCode>
                <c:ptCount val="8"/>
                <c:pt idx="0">
                  <c:v>39616</c:v>
                </c:pt>
                <c:pt idx="1">
                  <c:v>48694</c:v>
                </c:pt>
                <c:pt idx="2">
                  <c:v>39616</c:v>
                </c:pt>
                <c:pt idx="3">
                  <c:v>326583</c:v>
                </c:pt>
                <c:pt idx="4">
                  <c:v>224713</c:v>
                </c:pt>
                <c:pt idx="5">
                  <c:v>39616</c:v>
                </c:pt>
                <c:pt idx="6">
                  <c:v>85368</c:v>
                </c:pt>
                <c:pt idx="7">
                  <c:v>39616</c:v>
                </c:pt>
              </c:numCache>
            </c:numRef>
          </c:val>
          <c:extLst>
            <c:ext xmlns:c16="http://schemas.microsoft.com/office/drawing/2014/chart" uri="{C3380CC4-5D6E-409C-BE32-E72D297353CC}">
              <c16:uniqueId val="{00000002-C4AD-4DEA-AD54-E42DAC77D87E}"/>
            </c:ext>
          </c:extLst>
        </c:ser>
        <c:dLbls>
          <c:dLblPos val="inEnd"/>
          <c:showLegendKey val="0"/>
          <c:showVal val="1"/>
          <c:showCatName val="0"/>
          <c:showSerName val="0"/>
          <c:showPercent val="0"/>
          <c:showBubbleSize val="0"/>
        </c:dLbls>
        <c:gapWidth val="182"/>
        <c:axId val="2044575919"/>
        <c:axId val="2044579247"/>
      </c:barChart>
      <c:catAx>
        <c:axId val="204457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44579247"/>
        <c:crosses val="autoZero"/>
        <c:auto val="1"/>
        <c:lblAlgn val="ctr"/>
        <c:lblOffset val="100"/>
        <c:noMultiLvlLbl val="0"/>
      </c:catAx>
      <c:valAx>
        <c:axId val="2044579247"/>
        <c:scaling>
          <c:orientation val="minMax"/>
        </c:scaling>
        <c:delete val="1"/>
        <c:axPos val="b"/>
        <c:numFmt formatCode="_(* #,##0_);_(* \(#,##0\);_(* &quot;-&quot;??_);_(@_)" sourceLinked="1"/>
        <c:majorTickMark val="none"/>
        <c:minorTickMark val="none"/>
        <c:tickLblPos val="nextTo"/>
        <c:crossAx val="2044575919"/>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(checked).xlsx]Kemiskinan!PivotTable18</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Kemiskinan!$B$8:$B$9</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Kemiskinan!$A$10:$A$18</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Kemiskinan!$B$10:$B$18</c:f>
              <c:numCache>
                <c:formatCode>General</c:formatCode>
                <c:ptCount val="8"/>
                <c:pt idx="0">
                  <c:v>6.01</c:v>
                </c:pt>
                <c:pt idx="1">
                  <c:v>7.74</c:v>
                </c:pt>
                <c:pt idx="2">
                  <c:v>3.66</c:v>
                </c:pt>
                <c:pt idx="3">
                  <c:v>26.43</c:v>
                </c:pt>
                <c:pt idx="4">
                  <c:v>33.31</c:v>
                </c:pt>
                <c:pt idx="5">
                  <c:v>28.98</c:v>
                </c:pt>
                <c:pt idx="6">
                  <c:v>20.29</c:v>
                </c:pt>
                <c:pt idx="7">
                  <c:v>31.64</c:v>
                </c:pt>
              </c:numCache>
            </c:numRef>
          </c:val>
          <c:extLst>
            <c:ext xmlns:c16="http://schemas.microsoft.com/office/drawing/2014/chart" uri="{C3380CC4-5D6E-409C-BE32-E72D297353CC}">
              <c16:uniqueId val="{00000000-F7DE-48B6-887B-40D65861C6DC}"/>
            </c:ext>
          </c:extLst>
        </c:ser>
        <c:ser>
          <c:idx val="1"/>
          <c:order val="1"/>
          <c:tx>
            <c:strRef>
              <c:f>Kemiskinan!$C$8:$C$9</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Kemiskinan!$A$10:$A$18</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Kemiskinan!$C$10:$C$18</c:f>
              <c:numCache>
                <c:formatCode>General</c:formatCode>
                <c:ptCount val="8"/>
                <c:pt idx="0">
                  <c:v>6.98</c:v>
                </c:pt>
                <c:pt idx="1">
                  <c:v>8.66</c:v>
                </c:pt>
                <c:pt idx="2">
                  <c:v>3.99</c:v>
                </c:pt>
                <c:pt idx="3">
                  <c:v>28.51</c:v>
                </c:pt>
                <c:pt idx="4">
                  <c:v>34.26</c:v>
                </c:pt>
                <c:pt idx="5">
                  <c:v>30.41</c:v>
                </c:pt>
                <c:pt idx="6">
                  <c:v>21.57</c:v>
                </c:pt>
                <c:pt idx="7">
                  <c:v>34.97</c:v>
                </c:pt>
              </c:numCache>
            </c:numRef>
          </c:val>
          <c:extLst>
            <c:ext xmlns:c16="http://schemas.microsoft.com/office/drawing/2014/chart" uri="{C3380CC4-5D6E-409C-BE32-E72D297353CC}">
              <c16:uniqueId val="{00000001-F7DE-48B6-887B-40D65861C6DC}"/>
            </c:ext>
          </c:extLst>
        </c:ser>
        <c:ser>
          <c:idx val="2"/>
          <c:order val="2"/>
          <c:tx>
            <c:strRef>
              <c:f>Kemiskinan!$D$8:$D$9</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Kemiskinan!$A$10:$A$18</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Kemiskinan!$D$10:$D$18</c:f>
              <c:numCache>
                <c:formatCode>General</c:formatCode>
                <c:ptCount val="8"/>
              </c:numCache>
            </c:numRef>
          </c:val>
          <c:extLst>
            <c:ext xmlns:c16="http://schemas.microsoft.com/office/drawing/2014/chart" uri="{C3380CC4-5D6E-409C-BE32-E72D297353CC}">
              <c16:uniqueId val="{00000002-F7DE-48B6-887B-40D65861C6DC}"/>
            </c:ext>
          </c:extLst>
        </c:ser>
        <c:dLbls>
          <c:dLblPos val="inEnd"/>
          <c:showLegendKey val="0"/>
          <c:showVal val="1"/>
          <c:showCatName val="0"/>
          <c:showSerName val="0"/>
          <c:showPercent val="0"/>
          <c:showBubbleSize val="0"/>
        </c:dLbls>
        <c:gapWidth val="80"/>
        <c:overlap val="25"/>
        <c:axId val="2007074719"/>
        <c:axId val="2007053919"/>
      </c:barChart>
      <c:catAx>
        <c:axId val="20070747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7053919"/>
        <c:crosses val="autoZero"/>
        <c:auto val="1"/>
        <c:lblAlgn val="ctr"/>
        <c:lblOffset val="100"/>
        <c:noMultiLvlLbl val="0"/>
      </c:catAx>
      <c:valAx>
        <c:axId val="2007053919"/>
        <c:scaling>
          <c:orientation val="minMax"/>
        </c:scaling>
        <c:delete val="1"/>
        <c:axPos val="l"/>
        <c:numFmt formatCode="General" sourceLinked="1"/>
        <c:majorTickMark val="none"/>
        <c:minorTickMark val="none"/>
        <c:tickLblPos val="nextTo"/>
        <c:crossAx val="2007074719"/>
        <c:crosses val="autoZero"/>
        <c:crossBetween val="between"/>
      </c:valAx>
      <c:spPr>
        <a:noFill/>
        <a:ln>
          <a:noFill/>
        </a:ln>
        <a:effectLst/>
      </c:spPr>
    </c:plotArea>
    <c:legend>
      <c:legendPos val="t"/>
      <c:layout>
        <c:manualLayout>
          <c:xMode val="edge"/>
          <c:yMode val="edge"/>
          <c:x val="0.85758575787844338"/>
          <c:y val="0"/>
          <c:w val="0.1424142421215566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r>
              <a:rPr lang="en-US" sz="1100">
                <a:solidFill>
                  <a:sysClr val="windowText" lastClr="000000"/>
                </a:solidFill>
              </a:rPr>
              <a:t>Rata-rata Jumlah Penduduk Miskin </a:t>
            </a:r>
            <a:r>
              <a:rPr lang="en-US" sz="1100" b="1" i="0" u="none" strike="noStrike" cap="none" normalizeH="0" baseline="0">
                <a:effectLst/>
              </a:rPr>
              <a:t>(ribu jiwa)</a:t>
            </a:r>
            <a:endParaRPr lang="en-US" sz="1100">
              <a:solidFill>
                <a:sysClr val="windowText" lastClr="000000"/>
              </a:solidFill>
            </a:endParaRPr>
          </a:p>
        </c:rich>
      </c:tx>
      <c:layout>
        <c:manualLayout>
          <c:xMode val="edge"/>
          <c:yMode val="edge"/>
          <c:x val="0"/>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Kemiskinan!$A$6</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Kemiskinan!$B$5:$C$5</c:f>
              <c:numCache>
                <c:formatCode>General</c:formatCode>
                <c:ptCount val="2"/>
                <c:pt idx="0">
                  <c:v>2020</c:v>
                </c:pt>
                <c:pt idx="1">
                  <c:v>2021</c:v>
                </c:pt>
              </c:numCache>
            </c:numRef>
          </c:cat>
          <c:val>
            <c:numRef>
              <c:f>Kemiskinan!$B$6:$C$6</c:f>
              <c:numCache>
                <c:formatCode>_(* #,##0.00_);_(* \(#,##0.00\);_(* "-"??_);_(@_)</c:formatCode>
                <c:ptCount val="2"/>
                <c:pt idx="0">
                  <c:v>19.7575</c:v>
                </c:pt>
                <c:pt idx="1">
                  <c:v>21.168749999999999</c:v>
                </c:pt>
              </c:numCache>
            </c:numRef>
          </c:val>
          <c:smooth val="0"/>
          <c:extLst>
            <c:ext xmlns:c16="http://schemas.microsoft.com/office/drawing/2014/chart" uri="{C3380CC4-5D6E-409C-BE32-E72D297353CC}">
              <c16:uniqueId val="{00000000-3737-4279-894C-228FAA39835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4576751"/>
        <c:axId val="2044578415"/>
      </c:lineChart>
      <c:catAx>
        <c:axId val="2044576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2044578415"/>
        <c:crosses val="autoZero"/>
        <c:auto val="1"/>
        <c:lblAlgn val="ctr"/>
        <c:lblOffset val="100"/>
        <c:noMultiLvlLbl val="0"/>
      </c:catAx>
      <c:valAx>
        <c:axId val="2044578415"/>
        <c:scaling>
          <c:orientation val="minMax"/>
        </c:scaling>
        <c:delete val="1"/>
        <c:axPos val="l"/>
        <c:numFmt formatCode="_(* #,##0.00_);_(* \(#,##0.00\);_(* &quot;-&quot;??_);_(@_)" sourceLinked="1"/>
        <c:majorTickMark val="none"/>
        <c:minorTickMark val="none"/>
        <c:tickLblPos val="nextTo"/>
        <c:crossAx val="204457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4234470691163541E-3"/>
          <c:y val="0"/>
        </c:manualLayout>
      </c:layout>
      <c:overlay val="0"/>
      <c:spPr>
        <a:solidFill>
          <a:srgbClr val="92D050"/>
        </a:solidFill>
        <a:ln>
          <a:noFill/>
        </a:ln>
        <a:effectLst/>
      </c:spPr>
      <c:txPr>
        <a:bodyPr rot="0" spcFirstLastPara="1" vertOverflow="ellipsis" vert="horz" wrap="square" anchor="ctr" anchorCtr="1"/>
        <a:lstStyle/>
        <a:p>
          <a:pPr>
            <a:defRPr sz="12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Kemiskinan!$F$6</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Kemiskinan!$G$5:$H$5</c:f>
              <c:numCache>
                <c:formatCode>General</c:formatCode>
                <c:ptCount val="2"/>
                <c:pt idx="0">
                  <c:v>2020</c:v>
                </c:pt>
                <c:pt idx="1">
                  <c:v>2021</c:v>
                </c:pt>
              </c:numCache>
            </c:numRef>
          </c:cat>
          <c:val>
            <c:numRef>
              <c:f>Kemiskinan!$G$6:$H$6</c:f>
              <c:numCache>
                <c:formatCode>_(* #,##0.00_);_(* \(#,##0.00\);_(* "-"??_);_(@_)</c:formatCode>
                <c:ptCount val="2"/>
                <c:pt idx="0">
                  <c:v>6.1312500000000005</c:v>
                </c:pt>
                <c:pt idx="1">
                  <c:v>6.5037499999999993</c:v>
                </c:pt>
              </c:numCache>
            </c:numRef>
          </c:val>
          <c:smooth val="0"/>
          <c:extLst>
            <c:ext xmlns:c16="http://schemas.microsoft.com/office/drawing/2014/chart" uri="{C3380CC4-5D6E-409C-BE32-E72D297353CC}">
              <c16:uniqueId val="{00000000-F5C1-4191-919A-45BB99D472C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135803951"/>
        <c:axId val="2135796463"/>
      </c:lineChart>
      <c:catAx>
        <c:axId val="213580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2135796463"/>
        <c:crosses val="autoZero"/>
        <c:auto val="1"/>
        <c:lblAlgn val="ctr"/>
        <c:lblOffset val="100"/>
        <c:noMultiLvlLbl val="0"/>
      </c:catAx>
      <c:valAx>
        <c:axId val="2135796463"/>
        <c:scaling>
          <c:orientation val="minMax"/>
        </c:scaling>
        <c:delete val="1"/>
        <c:axPos val="l"/>
        <c:numFmt formatCode="_(* #,##0.00_);_(* \(#,##0.00\);_(* &quot;-&quot;??_);_(@_)" sourceLinked="1"/>
        <c:majorTickMark val="none"/>
        <c:minorTickMark val="none"/>
        <c:tickLblPos val="nextTo"/>
        <c:crossAx val="213580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566929133856533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Pendidikan!$A$6</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Pendidikan!$B$5:$C$5</c:f>
              <c:numCache>
                <c:formatCode>General</c:formatCode>
                <c:ptCount val="2"/>
                <c:pt idx="0">
                  <c:v>2020</c:v>
                </c:pt>
                <c:pt idx="1">
                  <c:v>2021</c:v>
                </c:pt>
              </c:numCache>
            </c:numRef>
          </c:cat>
          <c:val>
            <c:numRef>
              <c:f>Pendidikan!$B$6:$C$6</c:f>
              <c:numCache>
                <c:formatCode>_(* #,##0.00_);_(* \(#,##0.00\);_(* "-"??_);_(@_)</c:formatCode>
                <c:ptCount val="2"/>
                <c:pt idx="0">
                  <c:v>35.958749999999995</c:v>
                </c:pt>
                <c:pt idx="1">
                  <c:v>37.061250000000001</c:v>
                </c:pt>
              </c:numCache>
            </c:numRef>
          </c:val>
          <c:smooth val="0"/>
          <c:extLst>
            <c:ext xmlns:c16="http://schemas.microsoft.com/office/drawing/2014/chart" uri="{C3380CC4-5D6E-409C-BE32-E72D297353CC}">
              <c16:uniqueId val="{00000000-8C7D-4B60-849C-8EAF7EE8689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06429071"/>
        <c:axId val="2006449455"/>
      </c:lineChart>
      <c:catAx>
        <c:axId val="200642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006449455"/>
        <c:crosses val="autoZero"/>
        <c:auto val="1"/>
        <c:lblAlgn val="ctr"/>
        <c:lblOffset val="100"/>
        <c:noMultiLvlLbl val="0"/>
      </c:catAx>
      <c:valAx>
        <c:axId val="2006449455"/>
        <c:scaling>
          <c:orientation val="minMax"/>
        </c:scaling>
        <c:delete val="1"/>
        <c:axPos val="l"/>
        <c:numFmt formatCode="_(* #,##0.00_);_(* \(#,##0.00\);_(* &quot;-&quot;??_);_(@_)" sourceLinked="1"/>
        <c:majorTickMark val="none"/>
        <c:minorTickMark val="none"/>
        <c:tickLblPos val="nextTo"/>
        <c:crossAx val="200642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1137357830096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Pendidikan!$E$6</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Pendidikan!$F$5:$G$5</c:f>
              <c:numCache>
                <c:formatCode>General</c:formatCode>
                <c:ptCount val="2"/>
                <c:pt idx="0">
                  <c:v>2020</c:v>
                </c:pt>
                <c:pt idx="1">
                  <c:v>2021</c:v>
                </c:pt>
              </c:numCache>
            </c:numRef>
          </c:cat>
          <c:val>
            <c:numRef>
              <c:f>Pendidikan!$F$6:$G$6</c:f>
              <c:numCache>
                <c:formatCode>_(* #,##0.00_);_(* \(#,##0.00\);_(* "-"??_);_(@_)</c:formatCode>
                <c:ptCount val="2"/>
                <c:pt idx="0">
                  <c:v>105.22750000000001</c:v>
                </c:pt>
                <c:pt idx="1">
                  <c:v>103.38875</c:v>
                </c:pt>
              </c:numCache>
            </c:numRef>
          </c:val>
          <c:smooth val="0"/>
          <c:extLst>
            <c:ext xmlns:c16="http://schemas.microsoft.com/office/drawing/2014/chart" uri="{C3380CC4-5D6E-409C-BE32-E72D297353CC}">
              <c16:uniqueId val="{00000000-AF61-43D7-94BC-BCDEB3ADDD6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05305151"/>
        <c:axId val="1805306399"/>
      </c:lineChart>
      <c:catAx>
        <c:axId val="180530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05306399"/>
        <c:crosses val="autoZero"/>
        <c:auto val="1"/>
        <c:lblAlgn val="ctr"/>
        <c:lblOffset val="100"/>
        <c:noMultiLvlLbl val="0"/>
      </c:catAx>
      <c:valAx>
        <c:axId val="1805306399"/>
        <c:scaling>
          <c:orientation val="minMax"/>
        </c:scaling>
        <c:delete val="1"/>
        <c:axPos val="l"/>
        <c:numFmt formatCode="_(* #,##0.00_);_(* \(#,##0.00\);_(* &quot;-&quot;??_);_(@_)" sourceLinked="1"/>
        <c:majorTickMark val="none"/>
        <c:minorTickMark val="none"/>
        <c:tickLblPos val="nextTo"/>
        <c:crossAx val="180530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Pendidikan!$I$6</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Pendidikan!$J$5:$K$5</c:f>
              <c:numCache>
                <c:formatCode>General</c:formatCode>
                <c:ptCount val="2"/>
                <c:pt idx="0">
                  <c:v>2020</c:v>
                </c:pt>
                <c:pt idx="1">
                  <c:v>2021</c:v>
                </c:pt>
              </c:numCache>
            </c:numRef>
          </c:cat>
          <c:val>
            <c:numRef>
              <c:f>Pendidikan!$J$6:$K$6</c:f>
              <c:numCache>
                <c:formatCode>_(* #,##0.00_);_(* \(#,##0.00\);_(* "-"??_);_(@_)</c:formatCode>
                <c:ptCount val="2"/>
                <c:pt idx="0">
                  <c:v>106.95249999999999</c:v>
                </c:pt>
                <c:pt idx="1">
                  <c:v>106.35125000000001</c:v>
                </c:pt>
              </c:numCache>
            </c:numRef>
          </c:val>
          <c:smooth val="0"/>
          <c:extLst>
            <c:ext xmlns:c16="http://schemas.microsoft.com/office/drawing/2014/chart" uri="{C3380CC4-5D6E-409C-BE32-E72D297353CC}">
              <c16:uniqueId val="{00000000-85F7-4D80-8B1F-10F9E6A49C2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72784223"/>
        <c:axId val="1872784639"/>
      </c:lineChart>
      <c:catAx>
        <c:axId val="187278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72784639"/>
        <c:crosses val="autoZero"/>
        <c:auto val="1"/>
        <c:lblAlgn val="ctr"/>
        <c:lblOffset val="100"/>
        <c:noMultiLvlLbl val="0"/>
      </c:catAx>
      <c:valAx>
        <c:axId val="1872784639"/>
        <c:scaling>
          <c:orientation val="minMax"/>
        </c:scaling>
        <c:delete val="1"/>
        <c:axPos val="l"/>
        <c:numFmt formatCode="_(* #,##0.00_);_(* \(#,##0.00\);_(* &quot;-&quot;??_);_(@_)" sourceLinked="1"/>
        <c:majorTickMark val="none"/>
        <c:minorTickMark val="none"/>
        <c:tickLblPos val="nextTo"/>
        <c:crossAx val="18727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61270470397"/>
          <c:y val="7.2222222222222215E-2"/>
          <c:w val="0.71688409406428499"/>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DAK_Fisik_Afirm!$B$5:$B$13</c:f>
              <c:numCache>
                <c:formatCode>_(* #,##0_);_(* \(#,##0\);_(* "-"??_);_(@_)</c:formatCode>
                <c:ptCount val="8"/>
                <c:pt idx="0">
                  <c:v>0</c:v>
                </c:pt>
                <c:pt idx="1">
                  <c:v>0</c:v>
                </c:pt>
                <c:pt idx="2">
                  <c:v>0</c:v>
                </c:pt>
                <c:pt idx="3">
                  <c:v>0</c:v>
                </c:pt>
                <c:pt idx="4">
                  <c:v>0</c:v>
                </c:pt>
                <c:pt idx="5">
                  <c:v>0</c:v>
                </c:pt>
                <c:pt idx="6">
                  <c:v>0</c:v>
                </c:pt>
                <c:pt idx="7">
                  <c:v>4952775</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DAK_Fisik_Afirm!$C$5:$C$13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E934-478D-B07F-13F683DF3425}"/>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DAK_Fisik_Afirm!$D$5:$D$13</c:f>
              <c:numCache>
                <c:formatCode>_(* #,##0_);_(* \(#,##0\);_(* "-"??_);_(@_)</c:formatCode>
                <c:ptCount val="8"/>
              </c:numCache>
            </c:numRef>
          </c:val>
          <c:extLst>
            <c:ext xmlns:c16="http://schemas.microsoft.com/office/drawing/2014/chart" uri="{C3380CC4-5D6E-409C-BE32-E72D297353CC}">
              <c16:uniqueId val="{00000001-E934-478D-B07F-13F683DF3425}"/>
            </c:ext>
          </c:extLst>
        </c:ser>
        <c:dLbls>
          <c:dLblPos val="inEnd"/>
          <c:showLegendKey val="0"/>
          <c:showVal val="1"/>
          <c:showCatName val="0"/>
          <c:showSerName val="0"/>
          <c:showPercent val="0"/>
          <c:showBubbleSize val="0"/>
        </c:dLbls>
        <c:gapWidth val="182"/>
        <c:axId val="-1039285504"/>
        <c:axId val="-1039296384"/>
      </c:barChart>
      <c:catAx>
        <c:axId val="-103928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039296384"/>
        <c:crosses val="autoZero"/>
        <c:auto val="1"/>
        <c:lblAlgn val="ctr"/>
        <c:lblOffset val="100"/>
        <c:noMultiLvlLbl val="0"/>
      </c:catAx>
      <c:valAx>
        <c:axId val="-1039296384"/>
        <c:scaling>
          <c:orientation val="minMax"/>
        </c:scaling>
        <c:delete val="1"/>
        <c:axPos val="b"/>
        <c:numFmt formatCode="_(* #,##0_);_(* \(#,##0\);_(* &quot;-&quot;??_);_(@_)" sourceLinked="1"/>
        <c:majorTickMark val="none"/>
        <c:minorTickMark val="none"/>
        <c:tickLblPos val="nextTo"/>
        <c:crossAx val="-1039285504"/>
        <c:crosses val="autoZero"/>
        <c:crossBetween val="between"/>
      </c:valAx>
      <c:spPr>
        <a:noFill/>
        <a:ln>
          <a:noFill/>
        </a:ln>
        <a:effectLst/>
      </c:spPr>
    </c:plotArea>
    <c:legend>
      <c:legendPos val="t"/>
      <c:layout>
        <c:manualLayout>
          <c:xMode val="edge"/>
          <c:yMode val="edge"/>
          <c:x val="0.72319511541541825"/>
          <c:y val="0"/>
          <c:w val="0.2768048845845816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Pendidikan!$M$6</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Pendidikan!$N$5:$O$5</c:f>
              <c:numCache>
                <c:formatCode>General</c:formatCode>
                <c:ptCount val="2"/>
                <c:pt idx="0">
                  <c:v>2020</c:v>
                </c:pt>
                <c:pt idx="1">
                  <c:v>2021</c:v>
                </c:pt>
              </c:numCache>
            </c:numRef>
          </c:cat>
          <c:val>
            <c:numRef>
              <c:f>Pendidikan!$N$6:$O$6</c:f>
              <c:numCache>
                <c:formatCode>_(* #,##0.00_);_(* \(#,##0.00\);_(* "-"??_);_(@_)</c:formatCode>
                <c:ptCount val="2"/>
                <c:pt idx="0">
                  <c:v>106.9875</c:v>
                </c:pt>
                <c:pt idx="1">
                  <c:v>108.55625000000001</c:v>
                </c:pt>
              </c:numCache>
            </c:numRef>
          </c:val>
          <c:smooth val="0"/>
          <c:extLst>
            <c:ext xmlns:c16="http://schemas.microsoft.com/office/drawing/2014/chart" uri="{C3380CC4-5D6E-409C-BE32-E72D297353CC}">
              <c16:uniqueId val="{00000000-6030-4424-89F1-1E0B52C6F21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44997087"/>
        <c:axId val="1944997503"/>
      </c:lineChart>
      <c:catAx>
        <c:axId val="1944997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944997503"/>
        <c:crosses val="autoZero"/>
        <c:auto val="1"/>
        <c:lblAlgn val="ctr"/>
        <c:lblOffset val="100"/>
        <c:noMultiLvlLbl val="0"/>
      </c:catAx>
      <c:valAx>
        <c:axId val="1944997503"/>
        <c:scaling>
          <c:orientation val="minMax"/>
        </c:scaling>
        <c:delete val="1"/>
        <c:axPos val="l"/>
        <c:numFmt formatCode="_(* #,##0.00_);_(* \(#,##0.00\);_(* &quot;-&quot;??_);_(@_)" sourceLinked="1"/>
        <c:majorTickMark val="none"/>
        <c:minorTickMark val="none"/>
        <c:tickLblPos val="nextTo"/>
        <c:crossAx val="194499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Pendidikan!$Q$6</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Pendidikan!$R$5:$S$5</c:f>
              <c:numCache>
                <c:formatCode>General</c:formatCode>
                <c:ptCount val="2"/>
                <c:pt idx="0">
                  <c:v>2020</c:v>
                </c:pt>
                <c:pt idx="1">
                  <c:v>2021</c:v>
                </c:pt>
              </c:numCache>
            </c:numRef>
          </c:cat>
          <c:val>
            <c:numRef>
              <c:f>Pendidikan!$R$6:$S$6</c:f>
              <c:numCache>
                <c:formatCode>_(* #,##0.00_);_(* \(#,##0.00\);_(* "-"??_);_(@_)</c:formatCode>
                <c:ptCount val="2"/>
                <c:pt idx="0">
                  <c:v>93.966250000000002</c:v>
                </c:pt>
                <c:pt idx="1">
                  <c:v>93.288749999999993</c:v>
                </c:pt>
              </c:numCache>
            </c:numRef>
          </c:val>
          <c:smooth val="0"/>
          <c:extLst>
            <c:ext xmlns:c16="http://schemas.microsoft.com/office/drawing/2014/chart" uri="{C3380CC4-5D6E-409C-BE32-E72D297353CC}">
              <c16:uniqueId val="{00000000-BB41-4B01-852B-228B7E3CC03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67427567"/>
        <c:axId val="1867425903"/>
      </c:lineChart>
      <c:catAx>
        <c:axId val="186742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67425903"/>
        <c:crosses val="autoZero"/>
        <c:auto val="1"/>
        <c:lblAlgn val="ctr"/>
        <c:lblOffset val="100"/>
        <c:noMultiLvlLbl val="0"/>
      </c:catAx>
      <c:valAx>
        <c:axId val="1867425903"/>
        <c:scaling>
          <c:orientation val="minMax"/>
        </c:scaling>
        <c:delete val="1"/>
        <c:axPos val="l"/>
        <c:numFmt formatCode="_(* #,##0.00_);_(* \(#,##0.00\);_(* &quot;-&quot;??_);_(@_)" sourceLinked="1"/>
        <c:majorTickMark val="none"/>
        <c:minorTickMark val="none"/>
        <c:tickLblPos val="nextTo"/>
        <c:crossAx val="186742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Pendidikan!$U$6</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Pendidikan!$V$5:$W$5</c:f>
              <c:numCache>
                <c:formatCode>General</c:formatCode>
                <c:ptCount val="2"/>
                <c:pt idx="0">
                  <c:v>2020</c:v>
                </c:pt>
                <c:pt idx="1">
                  <c:v>2021</c:v>
                </c:pt>
              </c:numCache>
            </c:numRef>
          </c:cat>
          <c:val>
            <c:numRef>
              <c:f>Pendidikan!$V$6:$W$6</c:f>
              <c:numCache>
                <c:formatCode>_(* #,##0.00_);_(* \(#,##0.00\);_(* "-"??_);_(@_)</c:formatCode>
                <c:ptCount val="2"/>
                <c:pt idx="0">
                  <c:v>81.108749999999986</c:v>
                </c:pt>
                <c:pt idx="1">
                  <c:v>80.711250000000007</c:v>
                </c:pt>
              </c:numCache>
            </c:numRef>
          </c:val>
          <c:smooth val="0"/>
          <c:extLst>
            <c:ext xmlns:c16="http://schemas.microsoft.com/office/drawing/2014/chart" uri="{C3380CC4-5D6E-409C-BE32-E72D297353CC}">
              <c16:uniqueId val="{00000000-59F4-4770-9910-1A3755EB362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07863423"/>
        <c:axId val="2007864671"/>
      </c:lineChart>
      <c:catAx>
        <c:axId val="2007863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007864671"/>
        <c:crosses val="autoZero"/>
        <c:auto val="1"/>
        <c:lblAlgn val="ctr"/>
        <c:lblOffset val="100"/>
        <c:noMultiLvlLbl val="0"/>
      </c:catAx>
      <c:valAx>
        <c:axId val="2007864671"/>
        <c:scaling>
          <c:orientation val="minMax"/>
        </c:scaling>
        <c:delete val="1"/>
        <c:axPos val="l"/>
        <c:numFmt formatCode="_(* #,##0.00_);_(* \(#,##0.00\);_(* &quot;-&quot;??_);_(@_)" sourceLinked="1"/>
        <c:majorTickMark val="none"/>
        <c:minorTickMark val="none"/>
        <c:tickLblPos val="nextTo"/>
        <c:crossAx val="20078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Pendidikan!$Y$6</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Pendidikan!$Z$5:$AA$5</c:f>
              <c:numCache>
                <c:formatCode>General</c:formatCode>
                <c:ptCount val="2"/>
                <c:pt idx="0">
                  <c:v>2020</c:v>
                </c:pt>
                <c:pt idx="1">
                  <c:v>2021</c:v>
                </c:pt>
              </c:numCache>
            </c:numRef>
          </c:cat>
          <c:val>
            <c:numRef>
              <c:f>Pendidikan!$Z$6:$AA$6</c:f>
              <c:numCache>
                <c:formatCode>_(* #,##0.00_);_(* \(#,##0.00\);_(* "-"??_);_(@_)</c:formatCode>
                <c:ptCount val="2"/>
                <c:pt idx="0">
                  <c:v>80.504999999999995</c:v>
                </c:pt>
                <c:pt idx="1">
                  <c:v>81.889999999999986</c:v>
                </c:pt>
              </c:numCache>
            </c:numRef>
          </c:val>
          <c:smooth val="0"/>
          <c:extLst>
            <c:ext xmlns:c16="http://schemas.microsoft.com/office/drawing/2014/chart" uri="{C3380CC4-5D6E-409C-BE32-E72D297353CC}">
              <c16:uniqueId val="{00000000-399D-4095-9B39-66366AE7D14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111985199"/>
        <c:axId val="2111989775"/>
      </c:lineChart>
      <c:catAx>
        <c:axId val="211198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2111989775"/>
        <c:crosses val="autoZero"/>
        <c:auto val="1"/>
        <c:lblAlgn val="ctr"/>
        <c:lblOffset val="100"/>
        <c:noMultiLvlLbl val="0"/>
      </c:catAx>
      <c:valAx>
        <c:axId val="2111989775"/>
        <c:scaling>
          <c:orientation val="minMax"/>
        </c:scaling>
        <c:delete val="1"/>
        <c:axPos val="l"/>
        <c:numFmt formatCode="_(* #,##0.00_);_(* \(#,##0.00\);_(* &quot;-&quot;??_);_(@_)" sourceLinked="1"/>
        <c:majorTickMark val="none"/>
        <c:minorTickMark val="none"/>
        <c:tickLblPos val="nextTo"/>
        <c:crossAx val="211198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(checked).xlsx]DAK_Non_Fisik!PivotTable5</c:name>
    <c:fmtId val="3"/>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DAK_Non_Fisik!$B$5:$B$13</c:f>
              <c:numCache>
                <c:formatCode>_(* #,##0_);_(* \(#,##0\);_(* "-"??_);_(@_)</c:formatCode>
                <c:ptCount val="8"/>
                <c:pt idx="0">
                  <c:v>40074504</c:v>
                </c:pt>
                <c:pt idx="1">
                  <c:v>50231179</c:v>
                </c:pt>
                <c:pt idx="2">
                  <c:v>39686793</c:v>
                </c:pt>
                <c:pt idx="3">
                  <c:v>155482404</c:v>
                </c:pt>
                <c:pt idx="4">
                  <c:v>174395690</c:v>
                </c:pt>
                <c:pt idx="5">
                  <c:v>164818564</c:v>
                </c:pt>
                <c:pt idx="6">
                  <c:v>108478546</c:v>
                </c:pt>
                <c:pt idx="7">
                  <c:v>112949158</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DAK_Non_Fisik!$C$5:$C$13</c:f>
              <c:numCache>
                <c:formatCode>_(* #,##0_);_(* \(#,##0\);_(* "-"??_);_(@_)</c:formatCode>
                <c:ptCount val="8"/>
                <c:pt idx="0">
                  <c:v>45569524</c:v>
                </c:pt>
                <c:pt idx="1">
                  <c:v>54988614</c:v>
                </c:pt>
                <c:pt idx="2">
                  <c:v>46766095</c:v>
                </c:pt>
                <c:pt idx="3">
                  <c:v>173216944</c:v>
                </c:pt>
                <c:pt idx="4">
                  <c:v>199119518</c:v>
                </c:pt>
                <c:pt idx="5">
                  <c:v>186174936</c:v>
                </c:pt>
                <c:pt idx="6">
                  <c:v>120778873</c:v>
                </c:pt>
                <c:pt idx="7">
                  <c:v>126118893</c:v>
                </c:pt>
              </c:numCache>
            </c:numRef>
          </c:val>
          <c:extLst>
            <c:ext xmlns:c16="http://schemas.microsoft.com/office/drawing/2014/chart" uri="{C3380CC4-5D6E-409C-BE32-E72D297353CC}">
              <c16:uniqueId val="{00000000-170E-419F-9F17-AC81AE200D42}"/>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DAK_Non_Fisik!$D$5:$D$13</c:f>
              <c:numCache>
                <c:formatCode>_(* #,##0_);_(* \(#,##0\);_(* "-"??_);_(@_)</c:formatCode>
                <c:ptCount val="8"/>
                <c:pt idx="0">
                  <c:v>64164546</c:v>
                </c:pt>
                <c:pt idx="1">
                  <c:v>77082082</c:v>
                </c:pt>
                <c:pt idx="2">
                  <c:v>58556013</c:v>
                </c:pt>
                <c:pt idx="3">
                  <c:v>217237958</c:v>
                </c:pt>
                <c:pt idx="4">
                  <c:v>253955264</c:v>
                </c:pt>
                <c:pt idx="5">
                  <c:v>231527675</c:v>
                </c:pt>
                <c:pt idx="6">
                  <c:v>153981974</c:v>
                </c:pt>
                <c:pt idx="7">
                  <c:v>185429240</c:v>
                </c:pt>
              </c:numCache>
            </c:numRef>
          </c:val>
          <c:extLst>
            <c:ext xmlns:c16="http://schemas.microsoft.com/office/drawing/2014/chart" uri="{C3380CC4-5D6E-409C-BE32-E72D297353CC}">
              <c16:uniqueId val="{00000001-170E-419F-9F17-AC81AE200D42}"/>
            </c:ext>
          </c:extLst>
        </c:ser>
        <c:dLbls>
          <c:dLblPos val="inEnd"/>
          <c:showLegendKey val="0"/>
          <c:showVal val="1"/>
          <c:showCatName val="0"/>
          <c:showSerName val="0"/>
          <c:showPercent val="0"/>
          <c:showBubbleSize val="0"/>
        </c:dLbls>
        <c:gapWidth val="182"/>
        <c:axId val="-1039293120"/>
        <c:axId val="-1039284960"/>
      </c:barChart>
      <c:catAx>
        <c:axId val="-10392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039284960"/>
        <c:crosses val="autoZero"/>
        <c:auto val="1"/>
        <c:lblAlgn val="ctr"/>
        <c:lblOffset val="100"/>
        <c:noMultiLvlLbl val="0"/>
      </c:catAx>
      <c:valAx>
        <c:axId val="-1039284960"/>
        <c:scaling>
          <c:orientation val="minMax"/>
        </c:scaling>
        <c:delete val="1"/>
        <c:axPos val="b"/>
        <c:numFmt formatCode="_(* #,##0_);_(* \(#,##0\);_(* &quot;-&quot;??_);_(@_)" sourceLinked="1"/>
        <c:majorTickMark val="none"/>
        <c:minorTickMark val="none"/>
        <c:tickLblPos val="nextTo"/>
        <c:crossAx val="-1039293120"/>
        <c:crosses val="autoZero"/>
        <c:crossBetween val="between"/>
      </c:valAx>
      <c:spPr>
        <a:noFill/>
        <a:ln>
          <a:noFill/>
        </a:ln>
        <a:effectLst/>
      </c:spPr>
    </c:plotArea>
    <c:legend>
      <c:legendPos val="t"/>
      <c:layout>
        <c:manualLayout>
          <c:xMode val="edge"/>
          <c:yMode val="edge"/>
          <c:x val="0.70309631551776086"/>
          <c:y val="6.6141732283464582E-4"/>
          <c:w val="0.2969036844822391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(checked).xlsx]DAU!PivotTable6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6666666666666666E-2"/>
          <c:w val="0.72072950840768057"/>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DAU!$B$5:$B$13</c:f>
              <c:numCache>
                <c:formatCode>_(* #,##0_);_(* \(#,##0\);_(* "-"??_);_(@_)</c:formatCode>
                <c:ptCount val="8"/>
                <c:pt idx="0">
                  <c:v>430965335</c:v>
                </c:pt>
                <c:pt idx="1">
                  <c:v>423286932</c:v>
                </c:pt>
                <c:pt idx="2">
                  <c:v>391516784</c:v>
                </c:pt>
                <c:pt idx="3">
                  <c:v>702365062</c:v>
                </c:pt>
                <c:pt idx="4">
                  <c:v>762542948</c:v>
                </c:pt>
                <c:pt idx="5">
                  <c:v>722635928</c:v>
                </c:pt>
                <c:pt idx="6">
                  <c:v>561308754</c:v>
                </c:pt>
                <c:pt idx="7">
                  <c:v>606699346</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DAU!$C$5:$C$13</c:f>
              <c:numCache>
                <c:formatCode>_(* #,##0_);_(* \(#,##0\);_(* "-"??_);_(@_)</c:formatCode>
                <c:ptCount val="8"/>
                <c:pt idx="0">
                  <c:v>435274988</c:v>
                </c:pt>
                <c:pt idx="1">
                  <c:v>427519801</c:v>
                </c:pt>
                <c:pt idx="2">
                  <c:v>395431952</c:v>
                </c:pt>
                <c:pt idx="3">
                  <c:v>709388713</c:v>
                </c:pt>
                <c:pt idx="4">
                  <c:v>770168377</c:v>
                </c:pt>
                <c:pt idx="5">
                  <c:v>729862287</c:v>
                </c:pt>
                <c:pt idx="6">
                  <c:v>569917922</c:v>
                </c:pt>
                <c:pt idx="7">
                  <c:v>616168178</c:v>
                </c:pt>
              </c:numCache>
            </c:numRef>
          </c:val>
          <c:extLst>
            <c:ext xmlns:c16="http://schemas.microsoft.com/office/drawing/2014/chart" uri="{C3380CC4-5D6E-409C-BE32-E72D297353CC}">
              <c16:uniqueId val="{00000000-9CBB-48F1-BB97-F7A4090FA0C9}"/>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DAU!$D$5:$D$13</c:f>
              <c:numCache>
                <c:formatCode>_(* #,##0_);_(* \(#,##0\);_(* "-"??_);_(@_)</c:formatCode>
                <c:ptCount val="8"/>
                <c:pt idx="0">
                  <c:v>421334282</c:v>
                </c:pt>
                <c:pt idx="1">
                  <c:v>413827474</c:v>
                </c:pt>
                <c:pt idx="2">
                  <c:v>382767313</c:v>
                </c:pt>
                <c:pt idx="3">
                  <c:v>686668871</c:v>
                </c:pt>
                <c:pt idx="4">
                  <c:v>745501923</c:v>
                </c:pt>
                <c:pt idx="5">
                  <c:v>706486730</c:v>
                </c:pt>
                <c:pt idx="6">
                  <c:v>551732418</c:v>
                </c:pt>
                <c:pt idx="7">
                  <c:v>597346929</c:v>
                </c:pt>
              </c:numCache>
            </c:numRef>
          </c:val>
          <c:extLst>
            <c:ext xmlns:c16="http://schemas.microsoft.com/office/drawing/2014/chart" uri="{C3380CC4-5D6E-409C-BE32-E72D297353CC}">
              <c16:uniqueId val="{00000001-9CBB-48F1-BB97-F7A4090FA0C9}"/>
            </c:ext>
          </c:extLst>
        </c:ser>
        <c:dLbls>
          <c:dLblPos val="inEnd"/>
          <c:showLegendKey val="0"/>
          <c:showVal val="1"/>
          <c:showCatName val="0"/>
          <c:showSerName val="0"/>
          <c:showPercent val="0"/>
          <c:showBubbleSize val="0"/>
        </c:dLbls>
        <c:gapWidth val="182"/>
        <c:axId val="-1039283328"/>
        <c:axId val="-1039297472"/>
      </c:barChart>
      <c:catAx>
        <c:axId val="-103928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039297472"/>
        <c:crosses val="autoZero"/>
        <c:auto val="1"/>
        <c:lblAlgn val="ctr"/>
        <c:lblOffset val="100"/>
        <c:noMultiLvlLbl val="0"/>
      </c:catAx>
      <c:valAx>
        <c:axId val="-1039297472"/>
        <c:scaling>
          <c:orientation val="minMax"/>
        </c:scaling>
        <c:delete val="1"/>
        <c:axPos val="b"/>
        <c:numFmt formatCode="_(* #,##0_);_(* \(#,##0\);_(* &quot;-&quot;??_);_(@_)" sourceLinked="1"/>
        <c:majorTickMark val="none"/>
        <c:minorTickMark val="none"/>
        <c:tickLblPos val="nextTo"/>
        <c:crossAx val="-1039283328"/>
        <c:crosses val="autoZero"/>
        <c:crossBetween val="between"/>
      </c:valAx>
      <c:spPr>
        <a:noFill/>
        <a:ln>
          <a:noFill/>
        </a:ln>
        <a:effectLst/>
      </c:spPr>
    </c:plotArea>
    <c:legend>
      <c:legendPos val="t"/>
      <c:layout>
        <c:manualLayout>
          <c:xMode val="edge"/>
          <c:yMode val="edge"/>
          <c:x val="0.70997703348992536"/>
          <c:y val="0"/>
          <c:w val="0.288944736551268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(checked).xlsx]DID!PivotTable3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61270470397"/>
          <c:y val="6.6666666666666666E-2"/>
          <c:w val="0.71688409406428499"/>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DID!$B$5:$B$13</c:f>
              <c:numCache>
                <c:formatCode>_(* #,##0_);_(* \(#,##0\);_(* "-"??_);_(@_)</c:formatCode>
                <c:ptCount val="8"/>
                <c:pt idx="0">
                  <c:v>56127080</c:v>
                </c:pt>
                <c:pt idx="1">
                  <c:v>38868942</c:v>
                </c:pt>
                <c:pt idx="2">
                  <c:v>18523362</c:v>
                </c:pt>
                <c:pt idx="3">
                  <c:v>250000</c:v>
                </c:pt>
                <c:pt idx="4">
                  <c:v>13184074</c:v>
                </c:pt>
                <c:pt idx="6">
                  <c:v>44528940</c:v>
                </c:pt>
                <c:pt idx="7">
                  <c:v>8246384</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DID!$C$5:$C$13</c:f>
              <c:numCache>
                <c:formatCode>_(* #,##0_);_(* \(#,##0\);_(* "-"??_);_(@_)</c:formatCode>
                <c:ptCount val="8"/>
                <c:pt idx="0">
                  <c:v>45531556</c:v>
                </c:pt>
                <c:pt idx="1">
                  <c:v>17694330</c:v>
                </c:pt>
                <c:pt idx="2">
                  <c:v>7148713</c:v>
                </c:pt>
                <c:pt idx="3">
                  <c:v>30442552</c:v>
                </c:pt>
                <c:pt idx="4">
                  <c:v>8146329</c:v>
                </c:pt>
                <c:pt idx="6">
                  <c:v>9118148</c:v>
                </c:pt>
                <c:pt idx="7">
                  <c:v>8347189</c:v>
                </c:pt>
              </c:numCache>
            </c:numRef>
          </c:val>
          <c:extLst>
            <c:ext xmlns:c16="http://schemas.microsoft.com/office/drawing/2014/chart" uri="{C3380CC4-5D6E-409C-BE32-E72D297353CC}">
              <c16:uniqueId val="{00000000-AC95-4EEE-B766-9F0EFC270AE1}"/>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DID!$D$5:$D$13</c:f>
              <c:numCache>
                <c:formatCode>_(* #,##0_);_(* \(#,##0\);_(* "-"??_);_(@_)</c:formatCode>
                <c:ptCount val="8"/>
                <c:pt idx="0">
                  <c:v>0</c:v>
                </c:pt>
                <c:pt idx="1">
                  <c:v>1946993</c:v>
                </c:pt>
                <c:pt idx="2">
                  <c:v>8914775</c:v>
                </c:pt>
                <c:pt idx="3">
                  <c:v>0</c:v>
                </c:pt>
                <c:pt idx="4">
                  <c:v>0</c:v>
                </c:pt>
                <c:pt idx="5">
                  <c:v>1317667</c:v>
                </c:pt>
                <c:pt idx="6">
                  <c:v>0</c:v>
                </c:pt>
                <c:pt idx="7">
                  <c:v>0</c:v>
                </c:pt>
              </c:numCache>
            </c:numRef>
          </c:val>
          <c:extLst>
            <c:ext xmlns:c16="http://schemas.microsoft.com/office/drawing/2014/chart" uri="{C3380CC4-5D6E-409C-BE32-E72D297353CC}">
              <c16:uniqueId val="{00000001-AC95-4EEE-B766-9F0EFC270AE1}"/>
            </c:ext>
          </c:extLst>
        </c:ser>
        <c:dLbls>
          <c:dLblPos val="inEnd"/>
          <c:showLegendKey val="0"/>
          <c:showVal val="1"/>
          <c:showCatName val="0"/>
          <c:showSerName val="0"/>
          <c:showPercent val="0"/>
          <c:showBubbleSize val="0"/>
        </c:dLbls>
        <c:gapWidth val="182"/>
        <c:axId val="-1039290944"/>
        <c:axId val="-807651552"/>
      </c:barChart>
      <c:catAx>
        <c:axId val="-103929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51552"/>
        <c:crosses val="autoZero"/>
        <c:auto val="1"/>
        <c:lblAlgn val="ctr"/>
        <c:lblOffset val="100"/>
        <c:noMultiLvlLbl val="0"/>
      </c:catAx>
      <c:valAx>
        <c:axId val="-807651552"/>
        <c:scaling>
          <c:orientation val="minMax"/>
        </c:scaling>
        <c:delete val="1"/>
        <c:axPos val="b"/>
        <c:numFmt formatCode="_(* #,##0_);_(* \(#,##0\);_(* &quot;-&quot;??_);_(@_)" sourceLinked="1"/>
        <c:majorTickMark val="none"/>
        <c:minorTickMark val="none"/>
        <c:tickLblPos val="nextTo"/>
        <c:crossAx val="-1039290944"/>
        <c:crosses val="autoZero"/>
        <c:crossBetween val="between"/>
      </c:valAx>
      <c:spPr>
        <a:noFill/>
        <a:ln>
          <a:noFill/>
        </a:ln>
        <a:effectLst/>
      </c:spPr>
    </c:plotArea>
    <c:legend>
      <c:legendPos val="t"/>
      <c:layout>
        <c:manualLayout>
          <c:xMode val="edge"/>
          <c:yMode val="edge"/>
          <c:x val="0.69874494153910438"/>
          <c:y val="0"/>
          <c:w val="0.2985582724097576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88883421873749"/>
          <c:y val="6.9444444444444448E-2"/>
          <c:w val="0.71496138689258726"/>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Dana_Desa!$B$5:$B$13</c:f>
              <c:numCache>
                <c:formatCode>_(* #,##0_);_(* \(#,##0\);_(* "-"??_);_(@_)</c:formatCode>
                <c:ptCount val="8"/>
                <c:pt idx="2">
                  <c:v>48864423</c:v>
                </c:pt>
                <c:pt idx="3">
                  <c:v>77575698</c:v>
                </c:pt>
                <c:pt idx="4">
                  <c:v>76037634</c:v>
                </c:pt>
                <c:pt idx="5">
                  <c:v>96749416</c:v>
                </c:pt>
                <c:pt idx="6">
                  <c:v>48177123</c:v>
                </c:pt>
                <c:pt idx="7">
                  <c:v>48319821</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Dana_Desa!$C$5:$C$13</c:f>
              <c:numCache>
                <c:formatCode>_(* #,##0_);_(* \(#,##0\);_(* "-"??_);_(@_)</c:formatCode>
                <c:ptCount val="8"/>
                <c:pt idx="2">
                  <c:v>49758531</c:v>
                </c:pt>
                <c:pt idx="3">
                  <c:v>81722352</c:v>
                </c:pt>
                <c:pt idx="4">
                  <c:v>79977047</c:v>
                </c:pt>
                <c:pt idx="5">
                  <c:v>99705928</c:v>
                </c:pt>
                <c:pt idx="6">
                  <c:v>51662548</c:v>
                </c:pt>
                <c:pt idx="7">
                  <c:v>49994645</c:v>
                </c:pt>
              </c:numCache>
            </c:numRef>
          </c:val>
          <c:extLst>
            <c:ext xmlns:c16="http://schemas.microsoft.com/office/drawing/2014/chart" uri="{C3380CC4-5D6E-409C-BE32-E72D297353CC}">
              <c16:uniqueId val="{00000000-D1C2-4456-8802-49CC33EA6371}"/>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Dana_Desa!$D$5:$D$13</c:f>
              <c:numCache>
                <c:formatCode>_(* #,##0_);_(* \(#,##0\);_(* "-"??_);_(@_)</c:formatCode>
                <c:ptCount val="8"/>
                <c:pt idx="2">
                  <c:v>39543276</c:v>
                </c:pt>
                <c:pt idx="3">
                  <c:v>74850449</c:v>
                </c:pt>
                <c:pt idx="4">
                  <c:v>75099628</c:v>
                </c:pt>
                <c:pt idx="5">
                  <c:v>94772298</c:v>
                </c:pt>
                <c:pt idx="6">
                  <c:v>42840885</c:v>
                </c:pt>
                <c:pt idx="7">
                  <c:v>37336600</c:v>
                </c:pt>
              </c:numCache>
            </c:numRef>
          </c:val>
          <c:extLst>
            <c:ext xmlns:c16="http://schemas.microsoft.com/office/drawing/2014/chart" uri="{C3380CC4-5D6E-409C-BE32-E72D297353CC}">
              <c16:uniqueId val="{00000001-D1C2-4456-8802-49CC33EA6371}"/>
            </c:ext>
          </c:extLst>
        </c:ser>
        <c:dLbls>
          <c:dLblPos val="inEnd"/>
          <c:showLegendKey val="0"/>
          <c:showVal val="1"/>
          <c:showCatName val="0"/>
          <c:showSerName val="0"/>
          <c:showPercent val="0"/>
          <c:showBubbleSize val="0"/>
        </c:dLbls>
        <c:gapWidth val="182"/>
        <c:axId val="-807648288"/>
        <c:axId val="-807661344"/>
      </c:barChart>
      <c:catAx>
        <c:axId val="-8076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61344"/>
        <c:crosses val="autoZero"/>
        <c:auto val="1"/>
        <c:lblAlgn val="ctr"/>
        <c:lblOffset val="100"/>
        <c:noMultiLvlLbl val="0"/>
      </c:catAx>
      <c:valAx>
        <c:axId val="-807661344"/>
        <c:scaling>
          <c:orientation val="minMax"/>
        </c:scaling>
        <c:delete val="1"/>
        <c:axPos val="b"/>
        <c:numFmt formatCode="_(* #,##0_);_(* \(#,##0\);_(* &quot;-&quot;??_);_(@_)" sourceLinked="1"/>
        <c:majorTickMark val="none"/>
        <c:minorTickMark val="none"/>
        <c:tickLblPos val="nextTo"/>
        <c:crossAx val="-807648288"/>
        <c:crosses val="autoZero"/>
        <c:crossBetween val="between"/>
      </c:valAx>
      <c:spPr>
        <a:noFill/>
        <a:ln>
          <a:noFill/>
        </a:ln>
        <a:effectLst/>
      </c:spPr>
    </c:plotArea>
    <c:legend>
      <c:legendPos val="t"/>
      <c:layout>
        <c:manualLayout>
          <c:xMode val="edge"/>
          <c:yMode val="edge"/>
          <c:x val="0.70258566266026978"/>
          <c:y val="0"/>
          <c:w val="0.29741433733973027"/>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12071270364423"/>
          <c:y val="6.9444444444444448E-2"/>
          <c:w val="0.72072950840768057"/>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DBH!$B$5:$B$13</c:f>
              <c:numCache>
                <c:formatCode>_(* #,##0_);_(* \(#,##0\);_(* "-"??_);_(@_)</c:formatCode>
                <c:ptCount val="8"/>
                <c:pt idx="0">
                  <c:v>8553438</c:v>
                </c:pt>
                <c:pt idx="1">
                  <c:v>5776808</c:v>
                </c:pt>
                <c:pt idx="2">
                  <c:v>6523404</c:v>
                </c:pt>
                <c:pt idx="3">
                  <c:v>5723769</c:v>
                </c:pt>
                <c:pt idx="4">
                  <c:v>7564532</c:v>
                </c:pt>
                <c:pt idx="5">
                  <c:v>3945556</c:v>
                </c:pt>
                <c:pt idx="6">
                  <c:v>4989045</c:v>
                </c:pt>
                <c:pt idx="7">
                  <c:v>6178376</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DBH!$C$5:$C$13</c:f>
              <c:numCache>
                <c:formatCode>_(* #,##0_);_(* \(#,##0\);_(* "-"??_);_(@_)</c:formatCode>
                <c:ptCount val="8"/>
                <c:pt idx="0">
                  <c:v>6842612</c:v>
                </c:pt>
                <c:pt idx="1">
                  <c:v>4496884</c:v>
                </c:pt>
                <c:pt idx="2">
                  <c:v>5672130</c:v>
                </c:pt>
                <c:pt idx="3">
                  <c:v>5226108</c:v>
                </c:pt>
                <c:pt idx="4">
                  <c:v>6088182</c:v>
                </c:pt>
                <c:pt idx="5">
                  <c:v>3391537</c:v>
                </c:pt>
                <c:pt idx="6">
                  <c:v>4233238</c:v>
                </c:pt>
                <c:pt idx="7">
                  <c:v>5073632</c:v>
                </c:pt>
              </c:numCache>
            </c:numRef>
          </c:val>
          <c:extLst>
            <c:ext xmlns:c16="http://schemas.microsoft.com/office/drawing/2014/chart" uri="{C3380CC4-5D6E-409C-BE32-E72D297353CC}">
              <c16:uniqueId val="{00000000-FC8F-451B-90D3-67CC95BD6B69}"/>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DBH!$D$5:$D$13</c:f>
              <c:numCache>
                <c:formatCode>_(* #,##0_);_(* \(#,##0\);_(* "-"??_);_(@_)</c:formatCode>
                <c:ptCount val="8"/>
                <c:pt idx="0">
                  <c:v>7487006</c:v>
                </c:pt>
                <c:pt idx="1">
                  <c:v>5048438</c:v>
                </c:pt>
                <c:pt idx="2">
                  <c:v>5473411</c:v>
                </c:pt>
                <c:pt idx="3">
                  <c:v>5376952</c:v>
                </c:pt>
                <c:pt idx="4">
                  <c:v>6940240</c:v>
                </c:pt>
                <c:pt idx="5">
                  <c:v>4909094</c:v>
                </c:pt>
                <c:pt idx="6">
                  <c:v>4548009</c:v>
                </c:pt>
                <c:pt idx="7">
                  <c:v>5494193</c:v>
                </c:pt>
              </c:numCache>
            </c:numRef>
          </c:val>
          <c:extLst>
            <c:ext xmlns:c16="http://schemas.microsoft.com/office/drawing/2014/chart" uri="{C3380CC4-5D6E-409C-BE32-E72D297353CC}">
              <c16:uniqueId val="{00000001-FC8F-451B-90D3-67CC95BD6B69}"/>
            </c:ext>
          </c:extLst>
        </c:ser>
        <c:dLbls>
          <c:dLblPos val="inEnd"/>
          <c:showLegendKey val="0"/>
          <c:showVal val="1"/>
          <c:showCatName val="0"/>
          <c:showSerName val="0"/>
          <c:showPercent val="0"/>
          <c:showBubbleSize val="0"/>
        </c:dLbls>
        <c:gapWidth val="182"/>
        <c:axId val="-807647744"/>
        <c:axId val="-807654816"/>
      </c:barChart>
      <c:catAx>
        <c:axId val="-80764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54816"/>
        <c:crosses val="autoZero"/>
        <c:auto val="1"/>
        <c:lblAlgn val="ctr"/>
        <c:lblOffset val="100"/>
        <c:noMultiLvlLbl val="0"/>
      </c:catAx>
      <c:valAx>
        <c:axId val="-807654816"/>
        <c:scaling>
          <c:orientation val="minMax"/>
        </c:scaling>
        <c:delete val="1"/>
        <c:axPos val="b"/>
        <c:numFmt formatCode="_(* #,##0_);_(* \(#,##0\);_(* &quot;-&quot;??_);_(@_)" sourceLinked="1"/>
        <c:majorTickMark val="none"/>
        <c:minorTickMark val="none"/>
        <c:tickLblPos val="nextTo"/>
        <c:crossAx val="-807647744"/>
        <c:crosses val="autoZero"/>
        <c:crossBetween val="between"/>
      </c:valAx>
      <c:spPr>
        <a:noFill/>
        <a:ln>
          <a:noFill/>
        </a:ln>
        <a:effectLst/>
      </c:spPr>
    </c:plotArea>
    <c:legend>
      <c:legendPos val="t"/>
      <c:layout>
        <c:manualLayout>
          <c:xMode val="edge"/>
          <c:yMode val="edge"/>
          <c:x val="0.69990870925791071"/>
          <c:y val="0"/>
          <c:w val="0.30009129074208923"/>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Sumbar (checked).xlsx]DBH!PivotTable7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9661270470397"/>
          <c:y val="6.6666666666666666E-2"/>
          <c:w val="0.71688409406428499"/>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DBH!$G$5:$G$13</c:f>
              <c:numCache>
                <c:formatCode>_(* #,##0_);_(* \(#,##0\);_(* "-"??_);_(@_)</c:formatCode>
                <c:ptCount val="8"/>
                <c:pt idx="0">
                  <c:v>3108896</c:v>
                </c:pt>
                <c:pt idx="1">
                  <c:v>3165227</c:v>
                </c:pt>
                <c:pt idx="2">
                  <c:v>3487283</c:v>
                </c:pt>
                <c:pt idx="3">
                  <c:v>4543697</c:v>
                </c:pt>
                <c:pt idx="4">
                  <c:v>6271298</c:v>
                </c:pt>
                <c:pt idx="5">
                  <c:v>3910865</c:v>
                </c:pt>
                <c:pt idx="6">
                  <c:v>3994208</c:v>
                </c:pt>
                <c:pt idx="7">
                  <c:v>12422437</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DBH!$H$5:$H$13</c:f>
              <c:numCache>
                <c:formatCode>_(* #,##0_);_(* \(#,##0\);_(* "-"??_);_(@_)</c:formatCode>
                <c:ptCount val="8"/>
                <c:pt idx="0">
                  <c:v>3309407</c:v>
                </c:pt>
                <c:pt idx="1">
                  <c:v>3353184</c:v>
                </c:pt>
                <c:pt idx="2">
                  <c:v>3586049</c:v>
                </c:pt>
                <c:pt idx="3">
                  <c:v>4490653</c:v>
                </c:pt>
                <c:pt idx="4">
                  <c:v>6393257</c:v>
                </c:pt>
                <c:pt idx="5">
                  <c:v>3954704</c:v>
                </c:pt>
                <c:pt idx="6">
                  <c:v>4027010</c:v>
                </c:pt>
                <c:pt idx="7">
                  <c:v>12264795</c:v>
                </c:pt>
              </c:numCache>
            </c:numRef>
          </c:val>
          <c:extLst>
            <c:ext xmlns:c16="http://schemas.microsoft.com/office/drawing/2014/chart" uri="{C3380CC4-5D6E-409C-BE32-E72D297353CC}">
              <c16:uniqueId val="{00000000-F364-4ADA-9803-6F6BA85224A0}"/>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DBH!$F$5:$F$13</c:f>
              <c:strCache>
                <c:ptCount val="8"/>
                <c:pt idx="0">
                  <c:v>Kota Bukit Tinggi</c:v>
                </c:pt>
                <c:pt idx="1">
                  <c:v>Kota Payakumbuh</c:v>
                </c:pt>
                <c:pt idx="2">
                  <c:v>Kota Pariaman</c:v>
                </c:pt>
                <c:pt idx="3">
                  <c:v>LimaPuluh Kota</c:v>
                </c:pt>
                <c:pt idx="4">
                  <c:v>Agam</c:v>
                </c:pt>
                <c:pt idx="5">
                  <c:v>Padang Pariaman</c:v>
                </c:pt>
                <c:pt idx="6">
                  <c:v>Pasaman</c:v>
                </c:pt>
                <c:pt idx="7">
                  <c:v>Pasaman Barat</c:v>
                </c:pt>
              </c:strCache>
            </c:strRef>
          </c:cat>
          <c:val>
            <c:numRef>
              <c:f>DBH!$I$5:$I$13</c:f>
              <c:numCache>
                <c:formatCode>_(* #,##0_);_(* \(#,##0\);_(* "-"??_);_(@_)</c:formatCode>
                <c:ptCount val="8"/>
                <c:pt idx="0">
                  <c:v>4238399</c:v>
                </c:pt>
                <c:pt idx="1">
                  <c:v>4263693</c:v>
                </c:pt>
                <c:pt idx="2">
                  <c:v>4473594</c:v>
                </c:pt>
                <c:pt idx="3">
                  <c:v>5686541</c:v>
                </c:pt>
                <c:pt idx="4">
                  <c:v>8377116</c:v>
                </c:pt>
                <c:pt idx="5">
                  <c:v>4845273</c:v>
                </c:pt>
                <c:pt idx="6">
                  <c:v>4901159</c:v>
                </c:pt>
                <c:pt idx="7">
                  <c:v>17444051</c:v>
                </c:pt>
              </c:numCache>
            </c:numRef>
          </c:val>
          <c:extLst>
            <c:ext xmlns:c16="http://schemas.microsoft.com/office/drawing/2014/chart" uri="{C3380CC4-5D6E-409C-BE32-E72D297353CC}">
              <c16:uniqueId val="{00000001-F364-4ADA-9803-6F6BA85224A0}"/>
            </c:ext>
          </c:extLst>
        </c:ser>
        <c:dLbls>
          <c:dLblPos val="inEnd"/>
          <c:showLegendKey val="0"/>
          <c:showVal val="1"/>
          <c:showCatName val="0"/>
          <c:showSerName val="0"/>
          <c:showPercent val="0"/>
          <c:showBubbleSize val="0"/>
        </c:dLbls>
        <c:gapWidth val="182"/>
        <c:axId val="-807654272"/>
        <c:axId val="-807659712"/>
      </c:barChart>
      <c:catAx>
        <c:axId val="-80765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07659712"/>
        <c:crosses val="autoZero"/>
        <c:auto val="1"/>
        <c:lblAlgn val="ctr"/>
        <c:lblOffset val="100"/>
        <c:noMultiLvlLbl val="0"/>
      </c:catAx>
      <c:valAx>
        <c:axId val="-807659712"/>
        <c:scaling>
          <c:orientation val="minMax"/>
        </c:scaling>
        <c:delete val="1"/>
        <c:axPos val="b"/>
        <c:numFmt formatCode="_(* #,##0_);_(* \(#,##0\);_(* &quot;-&quot;??_);_(@_)" sourceLinked="1"/>
        <c:majorTickMark val="none"/>
        <c:minorTickMark val="none"/>
        <c:tickLblPos val="nextTo"/>
        <c:crossAx val="-807654272"/>
        <c:crosses val="autoZero"/>
        <c:crossBetween val="between"/>
      </c:valAx>
      <c:spPr>
        <a:noFill/>
        <a:ln>
          <a:noFill/>
        </a:ln>
        <a:effectLst/>
      </c:spPr>
    </c:plotArea>
    <c:legend>
      <c:legendPos val="t"/>
      <c:layout>
        <c:manualLayout>
          <c:xMode val="edge"/>
          <c:yMode val="edge"/>
          <c:x val="0.70380453789171371"/>
          <c:y val="1.1905074365704284E-3"/>
          <c:w val="0.29619546210828629"/>
          <c:h val="6.6051216464208182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9</xdr:row>
      <xdr:rowOff>53975</xdr:rowOff>
    </xdr:from>
    <xdr:to>
      <xdr:col>3</xdr:col>
      <xdr:colOff>508000</xdr:colOff>
      <xdr:row>14</xdr:row>
      <xdr:rowOff>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50800" y="1768475"/>
              <a:ext cx="2298700" cy="35845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41275</xdr:colOff>
      <xdr:row>14</xdr:row>
      <xdr:rowOff>99786</xdr:rowOff>
    </xdr:from>
    <xdr:to>
      <xdr:col>3</xdr:col>
      <xdr:colOff>511175</xdr:colOff>
      <xdr:row>33</xdr:row>
      <xdr:rowOff>63500</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41275" y="276678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460375</xdr:colOff>
      <xdr:row>190</xdr:row>
      <xdr:rowOff>0</xdr:rowOff>
    </xdr:from>
    <xdr:to>
      <xdr:col>26</xdr:col>
      <xdr:colOff>426593</xdr:colOff>
      <xdr:row>214</xdr:row>
      <xdr:rowOff>0</xdr:rowOff>
    </xdr:to>
    <xdr:graphicFrame macro="">
      <xdr:nvGraphicFramePr>
        <xdr:cNvPr id="44" name="Chart 43">
          <a:extLst>
            <a:ext uri="{FF2B5EF4-FFF2-40B4-BE49-F238E27FC236}">
              <a16:creationId xmlns:a16="http://schemas.microsoft.com/office/drawing/2014/main" id="{82470C70-1EAB-466B-AE1B-AA3AE00E8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444500</xdr:colOff>
      <xdr:row>283</xdr:row>
      <xdr:rowOff>158750</xdr:rowOff>
    </xdr:from>
    <xdr:to>
      <xdr:col>26</xdr:col>
      <xdr:colOff>430022</xdr:colOff>
      <xdr:row>303</xdr:row>
      <xdr:rowOff>161798</xdr:rowOff>
    </xdr:to>
    <xdr:graphicFrame macro="">
      <xdr:nvGraphicFramePr>
        <xdr:cNvPr id="45" name="Chart 44">
          <a:extLst>
            <a:ext uri="{FF2B5EF4-FFF2-40B4-BE49-F238E27FC236}">
              <a16:creationId xmlns:a16="http://schemas.microsoft.com/office/drawing/2014/main" id="{F1005261-63B1-4745-BD3E-217623043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158750</xdr:rowOff>
    </xdr:from>
    <xdr:to>
      <xdr:col>11</xdr:col>
      <xdr:colOff>342900</xdr:colOff>
      <xdr:row>293</xdr:row>
      <xdr:rowOff>82550</xdr:rowOff>
    </xdr:to>
    <xdr:graphicFrame macro="">
      <xdr:nvGraphicFramePr>
        <xdr:cNvPr id="46" name="Chart 45">
          <a:extLst>
            <a:ext uri="{FF2B5EF4-FFF2-40B4-BE49-F238E27FC236}">
              <a16:creationId xmlns:a16="http://schemas.microsoft.com/office/drawing/2014/main" id="{8A86C97A-8DFE-48EE-8D75-AAF621E78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238125</xdr:colOff>
      <xdr:row>294</xdr:row>
      <xdr:rowOff>47625</xdr:rowOff>
    </xdr:from>
    <xdr:to>
      <xdr:col>11</xdr:col>
      <xdr:colOff>358775</xdr:colOff>
      <xdr:row>303</xdr:row>
      <xdr:rowOff>161925</xdr:rowOff>
    </xdr:to>
    <xdr:graphicFrame macro="">
      <xdr:nvGraphicFramePr>
        <xdr:cNvPr id="47" name="Chart 46">
          <a:extLst>
            <a:ext uri="{FF2B5EF4-FFF2-40B4-BE49-F238E27FC236}">
              <a16:creationId xmlns:a16="http://schemas.microsoft.com/office/drawing/2014/main" id="{F24225BE-B67E-4721-81A1-4F46728FA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254000</xdr:colOff>
      <xdr:row>304</xdr:row>
      <xdr:rowOff>158750</xdr:rowOff>
    </xdr:from>
    <xdr:to>
      <xdr:col>9</xdr:col>
      <xdr:colOff>474726</xdr:colOff>
      <xdr:row>314</xdr:row>
      <xdr:rowOff>82550</xdr:rowOff>
    </xdr:to>
    <xdr:graphicFrame macro="">
      <xdr:nvGraphicFramePr>
        <xdr:cNvPr id="48" name="Chart 47">
          <a:extLst>
            <a:ext uri="{FF2B5EF4-FFF2-40B4-BE49-F238E27FC236}">
              <a16:creationId xmlns:a16="http://schemas.microsoft.com/office/drawing/2014/main" id="{2180EB9F-A560-4E82-9A98-3C00CA8FD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47625</xdr:colOff>
      <xdr:row>304</xdr:row>
      <xdr:rowOff>174625</xdr:rowOff>
    </xdr:from>
    <xdr:to>
      <xdr:col>15</xdr:col>
      <xdr:colOff>268351</xdr:colOff>
      <xdr:row>314</xdr:row>
      <xdr:rowOff>98425</xdr:rowOff>
    </xdr:to>
    <xdr:graphicFrame macro="">
      <xdr:nvGraphicFramePr>
        <xdr:cNvPr id="49" name="Chart 48">
          <a:extLst>
            <a:ext uri="{FF2B5EF4-FFF2-40B4-BE49-F238E27FC236}">
              <a16:creationId xmlns:a16="http://schemas.microsoft.com/office/drawing/2014/main" id="{668128E8-8712-451C-83C1-E8ECD2142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428625</xdr:colOff>
      <xdr:row>305</xdr:row>
      <xdr:rowOff>0</xdr:rowOff>
    </xdr:from>
    <xdr:to>
      <xdr:col>21</xdr:col>
      <xdr:colOff>46101</xdr:colOff>
      <xdr:row>314</xdr:row>
      <xdr:rowOff>114300</xdr:rowOff>
    </xdr:to>
    <xdr:graphicFrame macro="">
      <xdr:nvGraphicFramePr>
        <xdr:cNvPr id="50" name="Chart 49">
          <a:extLst>
            <a:ext uri="{FF2B5EF4-FFF2-40B4-BE49-F238E27FC236}">
              <a16:creationId xmlns:a16="http://schemas.microsoft.com/office/drawing/2014/main" id="{5D12F988-26B3-40F1-B20A-ABED5842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222250</xdr:colOff>
      <xdr:row>305</xdr:row>
      <xdr:rowOff>0</xdr:rowOff>
    </xdr:from>
    <xdr:to>
      <xdr:col>26</xdr:col>
      <xdr:colOff>442976</xdr:colOff>
      <xdr:row>314</xdr:row>
      <xdr:rowOff>114300</xdr:rowOff>
    </xdr:to>
    <xdr:graphicFrame macro="">
      <xdr:nvGraphicFramePr>
        <xdr:cNvPr id="51" name="Chart 50">
          <a:extLst>
            <a:ext uri="{FF2B5EF4-FFF2-40B4-BE49-F238E27FC236}">
              <a16:creationId xmlns:a16="http://schemas.microsoft.com/office/drawing/2014/main" id="{9F98161B-2F07-4122-BD32-94000E507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254000</xdr:colOff>
      <xdr:row>315</xdr:row>
      <xdr:rowOff>111125</xdr:rowOff>
    </xdr:from>
    <xdr:to>
      <xdr:col>9</xdr:col>
      <xdr:colOff>469900</xdr:colOff>
      <xdr:row>325</xdr:row>
      <xdr:rowOff>34925</xdr:rowOff>
    </xdr:to>
    <xdr:sp macro="" textlink="">
      <xdr:nvSpPr>
        <xdr:cNvPr id="52" name="TextBox 51">
          <a:extLst>
            <a:ext uri="{FF2B5EF4-FFF2-40B4-BE49-F238E27FC236}">
              <a16:creationId xmlns:a16="http://schemas.microsoft.com/office/drawing/2014/main" id="{9B70AC7D-F72C-415F-BA55-7E8DDB7C9B0E}"/>
            </a:ext>
          </a:extLst>
        </xdr:cNvPr>
        <xdr:cNvSpPr txBox="1"/>
      </xdr:nvSpPr>
      <xdr:spPr>
        <a:xfrm>
          <a:off x="2667000" y="60118625"/>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47625</xdr:colOff>
      <xdr:row>315</xdr:row>
      <xdr:rowOff>111125</xdr:rowOff>
    </xdr:from>
    <xdr:to>
      <xdr:col>15</xdr:col>
      <xdr:colOff>268351</xdr:colOff>
      <xdr:row>325</xdr:row>
      <xdr:rowOff>34925</xdr:rowOff>
    </xdr:to>
    <xdr:graphicFrame macro="">
      <xdr:nvGraphicFramePr>
        <xdr:cNvPr id="53" name="Chart 52">
          <a:extLst>
            <a:ext uri="{FF2B5EF4-FFF2-40B4-BE49-F238E27FC236}">
              <a16:creationId xmlns:a16="http://schemas.microsoft.com/office/drawing/2014/main" id="{95389C74-4730-4706-835F-22A63D8D7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444500</xdr:colOff>
      <xdr:row>315</xdr:row>
      <xdr:rowOff>127000</xdr:rowOff>
    </xdr:from>
    <xdr:to>
      <xdr:col>21</xdr:col>
      <xdr:colOff>61976</xdr:colOff>
      <xdr:row>325</xdr:row>
      <xdr:rowOff>50800</xdr:rowOff>
    </xdr:to>
    <xdr:graphicFrame macro="">
      <xdr:nvGraphicFramePr>
        <xdr:cNvPr id="54" name="Chart 53">
          <a:extLst>
            <a:ext uri="{FF2B5EF4-FFF2-40B4-BE49-F238E27FC236}">
              <a16:creationId xmlns:a16="http://schemas.microsoft.com/office/drawing/2014/main" id="{4DC87673-686D-4CAA-876B-48233587B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238125</xdr:colOff>
      <xdr:row>315</xdr:row>
      <xdr:rowOff>127000</xdr:rowOff>
    </xdr:from>
    <xdr:to>
      <xdr:col>26</xdr:col>
      <xdr:colOff>458851</xdr:colOff>
      <xdr:row>325</xdr:row>
      <xdr:rowOff>50800</xdr:rowOff>
    </xdr:to>
    <xdr:graphicFrame macro="">
      <xdr:nvGraphicFramePr>
        <xdr:cNvPr id="55" name="Chart 54">
          <a:extLst>
            <a:ext uri="{FF2B5EF4-FFF2-40B4-BE49-F238E27FC236}">
              <a16:creationId xmlns:a16="http://schemas.microsoft.com/office/drawing/2014/main" id="{BB9CEB9C-A6DE-4E2D-AB91-B1F4607D5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0.65141</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5086" y="4526"/>
          <a:ext cx="4297680" cy="304816"/>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04A7C158-0327-4072-A713-FB6AF849E545}"/>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a:t>
          </a:r>
          <a:r>
            <a:rPr lang="en-US" sz="1600" b="1" baseline="0"/>
            <a:t>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303E6F68-D07C-4412-8DA3-D9F57D560017}"/>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798.642573958336" createdVersion="6" refreshedVersion="6" minRefreshableVersion="3" recordCount="684" xr:uid="{00000000-000A-0000-FFFF-FFFF30000000}">
  <cacheSource type="worksheet">
    <worksheetSource name="Sumbar"/>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ntainsBlank="1" count="16">
        <s v="Sumatera Barat II"/>
        <s v="Sumatera Barat I"/>
        <s v="Jatim IV" u="1"/>
        <m u="1"/>
        <s v="Jatim VI" u="1"/>
        <s v="Sumbar II" u="1"/>
        <s v="Jatim XI" u="1"/>
        <s v="Jatim II" u="1"/>
        <s v="Jatim IX" u="1"/>
        <s v="Jatim V" u="1"/>
        <s v="Jatim VII" u="1"/>
        <s v="Jatim X" u="1"/>
        <s v="Jatim VIII" u="1"/>
        <s v="Jatim I" u="1"/>
        <s v="Sumbar I" u="1"/>
        <s v="Jatim III" u="1"/>
      </sharedItems>
    </cacheField>
    <cacheField name="Nama Daerah" numFmtId="164">
      <sharedItems containsBlank="1" count="70">
        <s v="LimaPuluh Kota"/>
        <s v="Agam"/>
        <s v="Kep. Mentawai"/>
        <s v="Padang Pariaman"/>
        <s v="Pasaman"/>
        <s v="Pesisir Selatan"/>
        <s v="Sijunjung"/>
        <s v="Solok"/>
        <s v="Tanah Datar"/>
        <s v="Kota Bukit Tinggi"/>
        <s v="Kota Padang Panjang"/>
        <s v="Kota Padang"/>
        <s v="Kota Payakumbuh"/>
        <s v="Kota Sawahlunto"/>
        <s v="Kota Solok"/>
        <s v="Kota Pariaman"/>
        <s v="Pasaman Barat"/>
        <s v="Dharmasraya"/>
        <s v="Solok Selatan"/>
        <s v="Kab. Gresik" u="1"/>
        <m u="1"/>
        <s v="Kab. Banyuwangi" u="1"/>
        <s v="Kab. Agam" u="1"/>
        <s v="Kab. Pasaman Barat" u="1"/>
        <s v="Kab. Bondowoso" u="1"/>
        <s v="Kota Kediri" u="1"/>
        <s v="Kab. Kediri" u="1"/>
        <s v="Kab. Magetan" u="1"/>
        <s v="Kab. Jombang" u="1"/>
        <s v="Kab. Tanah Datar" u="1"/>
        <s v="Kab. Trenggalek" u="1"/>
        <s v="Kab. Solok Selatan" u="1"/>
        <s v="Kab. Bojonegoro" u="1"/>
        <s v="Kota Blitar" u="1"/>
        <s v="Kota Malang" u="1"/>
        <s v="Kab. Sidoarjo" u="1"/>
        <s v="Kab. Pamekasan" u="1"/>
        <s v="Kab. Blitar" u="1"/>
        <s v="Kab. Malang" u="1"/>
        <s v="Kab. Pesisir Selatan" u="1"/>
        <s v="Kota Batu" u="1"/>
        <s v="Kab. Jember" u="1"/>
        <s v="Kota Surabaya" u="1"/>
        <s v="Kab. Kepulauan Mentawai" u="1"/>
        <s v="Kab. Sampang" u="1"/>
        <s v="Kab. Lumajang" u="1"/>
        <s v="Kab. Padang Pariaman" u="1"/>
        <s v="Kab. Sumenep" u="1"/>
        <s v="Kab. Nganjuk" u="1"/>
        <s v="Kab. Tulungagung" u="1"/>
        <s v="Kab. Pasaman" u="1"/>
        <s v="Kab. Ngawi" u="1"/>
        <s v="Kota Mojokerto" u="1"/>
        <s v="Kab. Situbondo" u="1"/>
        <s v="Kab. Bangkalan" u="1"/>
        <s v="Kota Probolinggo" u="1"/>
        <s v="Kab. Mojokerto" u="1"/>
        <s v="Kab. Tuban" u="1"/>
        <s v="Kota Madiun" u="1"/>
        <s v="Kab. LimaPuluh Kota" u="1"/>
        <s v="Kab. Sijunjung" u="1"/>
        <s v="Kab. Probolinggo" u="1"/>
        <s v="Kab. Solok" u="1"/>
        <s v="Kota Pasuruan" u="1"/>
        <s v="Kab. Madiun" u="1"/>
        <s v="Kab. Lamongan" u="1"/>
        <s v="Kab. Dharmasraya" u="1"/>
        <s v="Kab. Ponorogo" u="1"/>
        <s v="Kab. Pacitan" u="1"/>
        <s v="Kab. Pasuruan" u="1"/>
      </sharedItems>
    </cacheField>
    <cacheField name="Bidang" numFmtId="164">
      <sharedItems containsBlank="1" count="13">
        <s v="Umum"/>
        <s v="Pendidikan"/>
        <s v="Kesehatan"/>
        <s v="Sosial"/>
        <s v="Infrastruktur"/>
        <s v="Pertanian"/>
        <s v="Ekonomi"/>
        <s v="Kelautan dan Perikanan"/>
        <s v="Pariwisata"/>
        <s v="Lingkungan Hidup dan Kehutanan"/>
        <s v="Kebudayaan"/>
        <s v="Kemiskinan"/>
        <m u="1"/>
      </sharedItems>
    </cacheField>
    <cacheField name="DAK Fisik Reguler" numFmtId="164">
      <sharedItems containsString="0" containsBlank="1" containsNumber="1" containsInteger="1" minValue="0" maxValue="78185144"/>
    </cacheField>
    <cacheField name="DAK Fisik Penugasan" numFmtId="164">
      <sharedItems containsString="0" containsBlank="1" containsNumber="1" containsInteger="1" minValue="0" maxValue="43727182"/>
    </cacheField>
    <cacheField name="DAK Fisik Afirmasi" numFmtId="164">
      <sharedItems containsString="0" containsBlank="1" containsNumber="1" containsInteger="1" minValue="0" maxValue="12321960"/>
    </cacheField>
    <cacheField name="DAK Non Fisik" numFmtId="164">
      <sharedItems containsString="0" containsBlank="1" containsNumber="1" containsInteger="1" minValue="0" maxValue="305292080"/>
    </cacheField>
    <cacheField name="DAU" numFmtId="164">
      <sharedItems containsString="0" containsBlank="1" containsNumber="1" containsInteger="1" minValue="341393550" maxValue="1079443056"/>
    </cacheField>
    <cacheField name="DID" numFmtId="164">
      <sharedItems containsString="0" containsBlank="1" containsNumber="1" containsInteger="1" minValue="0" maxValue="56127080"/>
    </cacheField>
    <cacheField name="Dana Desa" numFmtId="164">
      <sharedItems containsString="0" containsBlank="1" containsNumber="1" containsInteger="1" minValue="20098731" maxValue="169802227"/>
    </cacheField>
    <cacheField name="DBH PPh" numFmtId="164">
      <sharedItems containsString="0" containsBlank="1" containsNumber="1" containsInteger="1" minValue="3391537" maxValue="57580536"/>
    </cacheField>
    <cacheField name="DBH PBB" numFmtId="164">
      <sharedItems containsString="0" containsBlank="1" containsNumber="1" containsInteger="1" minValue="3108896" maxValue="26681360"/>
    </cacheField>
    <cacheField name="DBH SDA Migas" numFmtId="164">
      <sharedItems containsBlank="1" containsMixedTypes="1" containsNumber="1" containsInteger="1" minValue="0" maxValue="261467"/>
    </cacheField>
    <cacheField name="DBH SDA Minerba" numFmtId="164">
      <sharedItems containsString="0" containsBlank="1" containsNumber="1" containsInteger="1" minValue="456382" maxValue="13399033"/>
    </cacheField>
    <cacheField name="DBH SDA Kehutanan" numFmtId="164">
      <sharedItems containsString="0" containsBlank="1" containsNumber="1" containsInteger="1" minValue="128712" maxValue="3562821"/>
    </cacheField>
    <cacheField name="DBH SDA Perikanan" numFmtId="164">
      <sharedItems containsString="0" containsBlank="1" containsNumber="1" containsInteger="1" minValue="1128319" maxValue="1958311"/>
    </cacheField>
    <cacheField name="DBH SDA Panas Bumi" numFmtId="164">
      <sharedItems containsString="0" containsBlank="1" containsNumber="1" containsInteger="1" minValue="435017" maxValue="11085042"/>
    </cacheField>
    <cacheField name="IPM (%)" numFmtId="0">
      <sharedItems containsString="0" containsBlank="1" containsNumber="1" minValue="61.09" maxValue="82.9"/>
    </cacheField>
    <cacheField name="AHH (thn)" numFmtId="0">
      <sharedItems containsString="0" containsBlank="1" containsNumber="1" minValue="0" maxValue="74.5"/>
    </cacheField>
    <cacheField name="HLS (thn)" numFmtId="0">
      <sharedItems containsString="0" containsBlank="1" containsNumber="1" minValue="0" maxValue="16.53"/>
    </cacheField>
    <cacheField name="RLS (thn)" numFmtId="0">
      <sharedItems containsString="0" containsBlank="1" containsNumber="1" minValue="0" maxValue="11.63"/>
    </cacheField>
    <cacheField name="Pengeluaran per Kapita (Rp 000)" numFmtId="43">
      <sharedItems containsBlank="1" containsMixedTypes="1" containsNumber="1" containsInteger="1" minValue="0" maxValue="14481"/>
    </cacheField>
    <cacheField name="TPT (%)" numFmtId="43">
      <sharedItems containsString="0" containsBlank="1" containsNumber="1" minValue="0" maxValue="13.64"/>
    </cacheField>
    <cacheField name="TPAK (%)" numFmtId="43">
      <sharedItems containsString="0" containsBlank="1" containsNumber="1" minValue="0" maxValue="82.57"/>
    </cacheField>
    <cacheField name="Jml. Pend. Miskin (ribu jiwa)" numFmtId="43">
      <sharedItems containsString="0" containsBlank="1" containsNumber="1" minValue="1.36" maxValue="48.44"/>
    </cacheField>
    <cacheField name="% Pend. Miskin" numFmtId="43">
      <sharedItems containsString="0" containsBlank="1" containsNumber="1" minValue="2.16" maxValue="14.84"/>
    </cacheField>
    <cacheField name="APK PAUD" numFmtId="43">
      <sharedItems containsString="0" containsBlank="1" containsNumber="1" minValue="20.45" maxValue="62.02"/>
    </cacheField>
    <cacheField name="APK SD" numFmtId="43">
      <sharedItems containsString="0" containsBlank="1" containsNumber="1" minValue="96.83" maxValue="108.96"/>
    </cacheField>
    <cacheField name="APK SMP" numFmtId="43">
      <sharedItems containsString="0" containsBlank="1" containsNumber="1" minValue="99.99" maxValue="112.74"/>
    </cacheField>
    <cacheField name="APK SMA" numFmtId="43">
      <sharedItems containsString="0" containsBlank="1" containsNumber="1" minValue="92.85" maxValue="123.52"/>
    </cacheField>
    <cacheField name="APM SD" numFmtId="43">
      <sharedItems containsString="0" containsBlank="1" containsNumber="1" minValue="78.400000000000006" maxValue="99.6"/>
    </cacheField>
    <cacheField name="APM SMP" numFmtId="43">
      <sharedItems containsString="0" containsBlank="1" containsNumber="1" minValue="64.45" maxValue="87.36"/>
    </cacheField>
    <cacheField name="APM SMA" numFmtId="43">
      <sharedItems containsString="0" containsBlank="1" containsNumber="1" minValue="61.98" maxValue="94.95"/>
    </cacheField>
    <cacheField name="DBH CHT" numFmtId="43">
      <sharedItems containsString="0" containsBlank="1" containsNumber="1" containsInteger="1" minValue="39616" maxValue="888847"/>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4">
  <r>
    <x v="0"/>
    <x v="0"/>
    <x v="0"/>
    <x v="0"/>
    <n v="0"/>
    <n v="0"/>
    <n v="0"/>
    <n v="1333357"/>
    <n v="702365062"/>
    <n v="250000"/>
    <n v="77575698"/>
    <n v="5723769"/>
    <n v="4543697"/>
    <n v="14526"/>
    <n v="512681"/>
    <n v="198611"/>
    <n v="1418361"/>
    <n v="499030"/>
    <n v="69.47"/>
    <n v="0"/>
    <n v="0"/>
    <n v="0"/>
    <n v="0"/>
    <n v="0"/>
    <n v="0"/>
    <m/>
    <m/>
    <m/>
    <m/>
    <m/>
    <m/>
    <m/>
    <m/>
    <m/>
    <n v="888847"/>
  </r>
  <r>
    <x v="0"/>
    <x v="0"/>
    <x v="1"/>
    <x v="0"/>
    <n v="0"/>
    <n v="0"/>
    <n v="0"/>
    <n v="1783708"/>
    <n v="762542948"/>
    <n v="13184074"/>
    <n v="76037634"/>
    <n v="7564532"/>
    <n v="6271298"/>
    <n v="14526"/>
    <n v="465928"/>
    <n v="190479"/>
    <n v="1418361"/>
    <n v="499030"/>
    <n v="72.459999999999994"/>
    <n v="0"/>
    <n v="0"/>
    <n v="0"/>
    <n v="0"/>
    <n v="0"/>
    <n v="0"/>
    <m/>
    <m/>
    <m/>
    <m/>
    <m/>
    <m/>
    <m/>
    <m/>
    <m/>
    <n v="437314"/>
  </r>
  <r>
    <x v="0"/>
    <x v="1"/>
    <x v="2"/>
    <x v="0"/>
    <n v="0"/>
    <n v="0"/>
    <n v="0"/>
    <n v="1104123"/>
    <n v="557853377"/>
    <n v="7996384"/>
    <n v="57284785"/>
    <n v="3559018"/>
    <n v="5739995"/>
    <n v="14526"/>
    <n v="456382"/>
    <n v="2780351"/>
    <n v="1418361"/>
    <n v="499030"/>
    <n v="61.09"/>
    <n v="0"/>
    <n v="0"/>
    <n v="0"/>
    <n v="0"/>
    <n v="0"/>
    <n v="0"/>
    <m/>
    <m/>
    <m/>
    <m/>
    <m/>
    <m/>
    <m/>
    <m/>
    <m/>
    <n v="78870"/>
  </r>
  <r>
    <x v="0"/>
    <x v="0"/>
    <x v="3"/>
    <x v="0"/>
    <n v="0"/>
    <n v="0"/>
    <n v="0"/>
    <n v="1502742"/>
    <n v="722635928"/>
    <m/>
    <n v="96749416"/>
    <n v="3945556"/>
    <n v="3910865"/>
    <n v="14526"/>
    <n v="456382"/>
    <n v="188296"/>
    <n v="1418361"/>
    <n v="499030"/>
    <n v="70.61"/>
    <n v="0"/>
    <n v="0"/>
    <n v="0"/>
    <n v="0"/>
    <n v="0"/>
    <n v="0"/>
    <m/>
    <m/>
    <m/>
    <m/>
    <m/>
    <m/>
    <m/>
    <m/>
    <m/>
    <n v="78870"/>
  </r>
  <r>
    <x v="0"/>
    <x v="0"/>
    <x v="4"/>
    <x v="0"/>
    <n v="0"/>
    <n v="0"/>
    <n v="0"/>
    <n v="1144053"/>
    <n v="561308754"/>
    <n v="44528940"/>
    <n v="48177123"/>
    <n v="4989045"/>
    <n v="3994208"/>
    <n v="14526"/>
    <n v="589563"/>
    <n v="196739"/>
    <n v="1418361"/>
    <n v="499030"/>
    <n v="66.64"/>
    <n v="0"/>
    <n v="0"/>
    <n v="0"/>
    <n v="0"/>
    <n v="0"/>
    <n v="0"/>
    <m/>
    <m/>
    <m/>
    <m/>
    <m/>
    <m/>
    <m/>
    <m/>
    <m/>
    <n v="78870"/>
  </r>
  <r>
    <x v="0"/>
    <x v="1"/>
    <x v="5"/>
    <x v="0"/>
    <n v="0"/>
    <n v="0"/>
    <n v="0"/>
    <n v="1823630"/>
    <n v="792358743"/>
    <n v="30014792"/>
    <n v="167395647"/>
    <n v="5660979"/>
    <n v="8607682"/>
    <n v="14526"/>
    <n v="552582"/>
    <n v="207477"/>
    <n v="1418361"/>
    <n v="499030"/>
    <n v="69.900000000000006"/>
    <n v="0"/>
    <n v="0"/>
    <n v="0"/>
    <n v="0"/>
    <n v="0"/>
    <n v="0"/>
    <m/>
    <m/>
    <m/>
    <m/>
    <m/>
    <m/>
    <m/>
    <m/>
    <m/>
    <n v="78870"/>
  </r>
  <r>
    <x v="0"/>
    <x v="1"/>
    <x v="6"/>
    <x v="0"/>
    <n v="0"/>
    <n v="0"/>
    <n v="0"/>
    <n v="953919"/>
    <n v="513243250"/>
    <n v="18002204"/>
    <n v="59010080"/>
    <n v="4435181"/>
    <n v="4910304"/>
    <n v="261467"/>
    <n v="1908387"/>
    <n v="445612"/>
    <n v="1418361"/>
    <n v="499030"/>
    <n v="67.739999999999995"/>
    <n v="0"/>
    <n v="0"/>
    <n v="0"/>
    <n v="0"/>
    <n v="0"/>
    <n v="0"/>
    <m/>
    <m/>
    <m/>
    <m/>
    <m/>
    <m/>
    <m/>
    <m/>
    <m/>
    <n v="78870"/>
  </r>
  <r>
    <x v="0"/>
    <x v="1"/>
    <x v="7"/>
    <x v="0"/>
    <n v="0"/>
    <n v="0"/>
    <n v="0"/>
    <n v="1353116"/>
    <n v="668243259"/>
    <n v="8472783"/>
    <n v="77319619"/>
    <n v="5540266"/>
    <n v="4244618"/>
    <n v="14526"/>
    <n v="545873"/>
    <n v="211046"/>
    <n v="1418361"/>
    <n v="602599"/>
    <n v="69.08"/>
    <n v="0"/>
    <n v="0"/>
    <n v="0"/>
    <n v="0"/>
    <n v="0"/>
    <n v="0"/>
    <m/>
    <m/>
    <m/>
    <m/>
    <m/>
    <m/>
    <m/>
    <m/>
    <m/>
    <n v="243644"/>
  </r>
  <r>
    <x v="0"/>
    <x v="1"/>
    <x v="8"/>
    <x v="0"/>
    <n v="0"/>
    <n v="0"/>
    <n v="0"/>
    <n v="1303065"/>
    <n v="651739765"/>
    <n v="18964162"/>
    <n v="67945156"/>
    <n v="6640979"/>
    <n v="3743842"/>
    <n v="14526"/>
    <n v="498345"/>
    <n v="191874"/>
    <n v="1418361"/>
    <n v="499030"/>
    <n v="72.33"/>
    <n v="0"/>
    <n v="0"/>
    <n v="0"/>
    <n v="0"/>
    <n v="0"/>
    <n v="0"/>
    <m/>
    <m/>
    <m/>
    <m/>
    <m/>
    <m/>
    <m/>
    <m/>
    <m/>
    <n v="403955"/>
  </r>
  <r>
    <x v="0"/>
    <x v="0"/>
    <x v="9"/>
    <x v="0"/>
    <n v="0"/>
    <n v="0"/>
    <n v="0"/>
    <n v="416714"/>
    <n v="430965335"/>
    <n v="56127080"/>
    <m/>
    <n v="8553438"/>
    <n v="3108896"/>
    <n v="14526"/>
    <n v="456382"/>
    <n v="188296"/>
    <n v="1418361"/>
    <n v="499030"/>
    <n v="80.58"/>
    <n v="0"/>
    <n v="0"/>
    <n v="0"/>
    <n v="0"/>
    <n v="0"/>
    <n v="0"/>
    <m/>
    <m/>
    <m/>
    <m/>
    <m/>
    <m/>
    <m/>
    <m/>
    <m/>
    <n v="78870"/>
  </r>
  <r>
    <x v="0"/>
    <x v="1"/>
    <x v="10"/>
    <x v="0"/>
    <n v="0"/>
    <n v="0"/>
    <n v="0"/>
    <n v="369242"/>
    <n v="354367009"/>
    <n v="12224277"/>
    <m/>
    <n v="4159678"/>
    <n v="3173752"/>
    <n v="14526"/>
    <n v="456382"/>
    <n v="188296"/>
    <n v="1418361"/>
    <n v="499030"/>
    <n v="77.930000000000007"/>
    <n v="0"/>
    <n v="0"/>
    <n v="0"/>
    <n v="0"/>
    <n v="0"/>
    <n v="0"/>
    <m/>
    <m/>
    <m/>
    <m/>
    <m/>
    <m/>
    <m/>
    <m/>
    <m/>
    <n v="78870"/>
  </r>
  <r>
    <x v="0"/>
    <x v="1"/>
    <x v="11"/>
    <x v="0"/>
    <n v="0"/>
    <n v="0"/>
    <n v="0"/>
    <n v="2886428"/>
    <n v="1068755501"/>
    <n v="29543690"/>
    <m/>
    <n v="57580536"/>
    <n v="6026541"/>
    <n v="14526"/>
    <n v="456382"/>
    <n v="192350"/>
    <n v="1418361"/>
    <n v="499030"/>
    <n v="82.82"/>
    <n v="0"/>
    <n v="0"/>
    <n v="0"/>
    <n v="0"/>
    <n v="0"/>
    <n v="0"/>
    <m/>
    <m/>
    <m/>
    <m/>
    <m/>
    <m/>
    <m/>
    <m/>
    <m/>
    <n v="78870"/>
  </r>
  <r>
    <x v="0"/>
    <x v="0"/>
    <x v="12"/>
    <x v="0"/>
    <n v="0"/>
    <n v="0"/>
    <n v="0"/>
    <n v="630826"/>
    <n v="423286932"/>
    <n v="38868942"/>
    <m/>
    <n v="5776808"/>
    <n v="3165227"/>
    <n v="14526"/>
    <n v="456382"/>
    <n v="188454"/>
    <n v="1418361"/>
    <n v="499030"/>
    <n v="78.900000000000006"/>
    <n v="0"/>
    <n v="0"/>
    <n v="0"/>
    <n v="0"/>
    <n v="0"/>
    <n v="0"/>
    <m/>
    <m/>
    <m/>
    <m/>
    <m/>
    <m/>
    <m/>
    <m/>
    <m/>
    <n v="78870"/>
  </r>
  <r>
    <x v="0"/>
    <x v="1"/>
    <x v="13"/>
    <x v="0"/>
    <n v="0"/>
    <n v="0"/>
    <n v="0"/>
    <n v="403662"/>
    <n v="349197280"/>
    <n v="0"/>
    <n v="28631236"/>
    <n v="4339817"/>
    <n v="3707348"/>
    <n v="14526"/>
    <n v="6382555"/>
    <n v="191425"/>
    <n v="1418361"/>
    <n v="499030"/>
    <n v="72.64"/>
    <n v="0"/>
    <n v="0"/>
    <n v="0"/>
    <n v="0"/>
    <n v="0"/>
    <n v="0"/>
    <m/>
    <m/>
    <m/>
    <m/>
    <m/>
    <m/>
    <m/>
    <m/>
    <m/>
    <n v="234592"/>
  </r>
  <r>
    <x v="0"/>
    <x v="1"/>
    <x v="14"/>
    <x v="0"/>
    <n v="0"/>
    <n v="0"/>
    <n v="0"/>
    <n v="421278"/>
    <n v="377778817"/>
    <n v="30460206"/>
    <m/>
    <n v="5582442"/>
    <n v="3280816"/>
    <n v="14526"/>
    <n v="456382"/>
    <n v="188342"/>
    <n v="1418361"/>
    <n v="499030"/>
    <n v="78.290000000000006"/>
    <n v="0"/>
    <n v="0"/>
    <n v="0"/>
    <n v="0"/>
    <n v="0"/>
    <n v="0"/>
    <m/>
    <m/>
    <m/>
    <m/>
    <m/>
    <m/>
    <m/>
    <m/>
    <m/>
    <n v="78870"/>
  </r>
  <r>
    <x v="0"/>
    <x v="0"/>
    <x v="15"/>
    <x v="0"/>
    <n v="0"/>
    <n v="0"/>
    <n v="0"/>
    <n v="487668"/>
    <n v="391516784"/>
    <n v="18523362"/>
    <n v="48864423"/>
    <n v="6523404"/>
    <n v="3487283"/>
    <n v="14526"/>
    <n v="456382"/>
    <n v="188346"/>
    <n v="1418361"/>
    <n v="499030"/>
    <n v="76.900000000000006"/>
    <n v="0"/>
    <n v="0"/>
    <n v="0"/>
    <n v="0"/>
    <n v="0"/>
    <n v="0"/>
    <m/>
    <m/>
    <m/>
    <m/>
    <m/>
    <m/>
    <m/>
    <m/>
    <m/>
    <n v="78870"/>
  </r>
  <r>
    <x v="0"/>
    <x v="0"/>
    <x v="16"/>
    <x v="0"/>
    <n v="0"/>
    <n v="0"/>
    <n v="0"/>
    <n v="1821991"/>
    <n v="606699346"/>
    <n v="8246384"/>
    <n v="48319821"/>
    <n v="6178376"/>
    <n v="12422437"/>
    <n v="14526"/>
    <n v="464321"/>
    <n v="193098"/>
    <n v="1418361"/>
    <n v="499030"/>
    <n v="68.489999999999995"/>
    <n v="0"/>
    <n v="0"/>
    <n v="0"/>
    <n v="0"/>
    <n v="0"/>
    <n v="0"/>
    <m/>
    <m/>
    <m/>
    <m/>
    <m/>
    <m/>
    <m/>
    <m/>
    <m/>
    <n v="78870"/>
  </r>
  <r>
    <x v="0"/>
    <x v="1"/>
    <x v="17"/>
    <x v="0"/>
    <n v="0"/>
    <n v="0"/>
    <n v="0"/>
    <n v="874881"/>
    <n v="482461174"/>
    <n v="17485016"/>
    <n v="53272650"/>
    <n v="5486752"/>
    <n v="9139327"/>
    <n v="14526"/>
    <n v="934819"/>
    <n v="335099"/>
    <n v="1418361"/>
    <n v="499030"/>
    <n v="71.510000000000005"/>
    <n v="0"/>
    <n v="0"/>
    <n v="0"/>
    <n v="0"/>
    <n v="0"/>
    <n v="0"/>
    <m/>
    <m/>
    <m/>
    <m/>
    <m/>
    <m/>
    <m/>
    <m/>
    <m/>
    <n v="78870"/>
  </r>
  <r>
    <x v="0"/>
    <x v="1"/>
    <x v="18"/>
    <x v="0"/>
    <n v="0"/>
    <n v="0"/>
    <n v="0"/>
    <n v="1043918"/>
    <n v="445646713"/>
    <n v="10029421"/>
    <n v="44523218"/>
    <n v="4261937"/>
    <n v="10340593"/>
    <n v="14526"/>
    <n v="577689"/>
    <n v="314463"/>
    <n v="1418361"/>
    <n v="8878962"/>
    <n v="69.040000000000006"/>
    <n v="0"/>
    <n v="0"/>
    <n v="0"/>
    <n v="0"/>
    <n v="0"/>
    <n v="0"/>
    <m/>
    <m/>
    <m/>
    <m/>
    <m/>
    <m/>
    <m/>
    <m/>
    <m/>
    <n v="78870"/>
  </r>
  <r>
    <x v="0"/>
    <x v="0"/>
    <x v="0"/>
    <x v="1"/>
    <n v="27175857"/>
    <n v="0"/>
    <n v="0"/>
    <n v="130683689"/>
    <m/>
    <m/>
    <m/>
    <m/>
    <m/>
    <m/>
    <m/>
    <m/>
    <m/>
    <m/>
    <m/>
    <n v="0"/>
    <n v="13.29"/>
    <n v="7.99"/>
    <n v="0"/>
    <n v="0"/>
    <n v="0"/>
    <m/>
    <m/>
    <n v="32.22"/>
    <n v="102.27"/>
    <n v="108.05"/>
    <n v="93.37"/>
    <n v="90.95"/>
    <n v="82.11"/>
    <n v="67.180000000000007"/>
    <m/>
  </r>
  <r>
    <x v="0"/>
    <x v="0"/>
    <x v="1"/>
    <x v="1"/>
    <n v="26706939"/>
    <n v="0"/>
    <n v="0"/>
    <n v="146056400"/>
    <m/>
    <m/>
    <m/>
    <m/>
    <m/>
    <m/>
    <m/>
    <m/>
    <m/>
    <m/>
    <m/>
    <n v="0"/>
    <n v="13.87"/>
    <n v="8.9600000000000009"/>
    <n v="0"/>
    <n v="0"/>
    <n v="0"/>
    <m/>
    <m/>
    <n v="30.26"/>
    <n v="104.23"/>
    <n v="107.31"/>
    <n v="96.02"/>
    <n v="93.5"/>
    <n v="82.48"/>
    <n v="73.489999999999995"/>
    <m/>
  </r>
  <r>
    <x v="0"/>
    <x v="1"/>
    <x v="2"/>
    <x v="1"/>
    <n v="12818353"/>
    <n v="0"/>
    <n v="2460154"/>
    <n v="16709525"/>
    <m/>
    <m/>
    <m/>
    <m/>
    <m/>
    <m/>
    <m/>
    <m/>
    <m/>
    <m/>
    <m/>
    <n v="0"/>
    <n v="12.82"/>
    <n v="7.09"/>
    <n v="0"/>
    <n v="0"/>
    <n v="0"/>
    <m/>
    <m/>
    <n v="22.24"/>
    <n v="103.28"/>
    <n v="108.15"/>
    <n v="104.96"/>
    <n v="82.21"/>
    <n v="65.02"/>
    <n v="62.3"/>
    <m/>
  </r>
  <r>
    <x v="0"/>
    <x v="0"/>
    <x v="3"/>
    <x v="1"/>
    <n v="21183146"/>
    <n v="0"/>
    <n v="0"/>
    <n v="138503256"/>
    <m/>
    <m/>
    <m/>
    <m/>
    <m/>
    <m/>
    <m/>
    <m/>
    <m/>
    <m/>
    <m/>
    <n v="0"/>
    <n v="13.67"/>
    <n v="7.87"/>
    <n v="0"/>
    <n v="0"/>
    <n v="0"/>
    <m/>
    <m/>
    <n v="20.45"/>
    <n v="101.61"/>
    <n v="103.73"/>
    <n v="100.94"/>
    <n v="90.2"/>
    <n v="77.680000000000007"/>
    <n v="75.7"/>
    <m/>
  </r>
  <r>
    <x v="0"/>
    <x v="0"/>
    <x v="4"/>
    <x v="1"/>
    <n v="9758992"/>
    <n v="0"/>
    <n v="0"/>
    <n v="89074586"/>
    <m/>
    <m/>
    <m/>
    <m/>
    <m/>
    <m/>
    <m/>
    <m/>
    <m/>
    <m/>
    <m/>
    <n v="0"/>
    <n v="12.8"/>
    <n v="8.09"/>
    <n v="0"/>
    <n v="0"/>
    <n v="0"/>
    <m/>
    <m/>
    <n v="36.5"/>
    <n v="103.94"/>
    <n v="109.11"/>
    <n v="107.06"/>
    <n v="92.14"/>
    <n v="79.319999999999993"/>
    <n v="78.239999999999995"/>
    <m/>
  </r>
  <r>
    <x v="0"/>
    <x v="1"/>
    <x v="5"/>
    <x v="1"/>
    <n v="33486794"/>
    <n v="0"/>
    <n v="430000"/>
    <n v="145945574"/>
    <m/>
    <m/>
    <m/>
    <m/>
    <m/>
    <m/>
    <m/>
    <m/>
    <m/>
    <m/>
    <m/>
    <n v="0"/>
    <n v="13.32"/>
    <n v="8.26"/>
    <n v="0"/>
    <n v="0"/>
    <n v="0"/>
    <m/>
    <m/>
    <n v="59.8"/>
    <n v="100.18"/>
    <n v="104.63"/>
    <n v="107.23"/>
    <n v="89.23"/>
    <n v="77.459999999999994"/>
    <n v="77.16"/>
    <m/>
  </r>
  <r>
    <x v="0"/>
    <x v="1"/>
    <x v="6"/>
    <x v="1"/>
    <n v="21252175"/>
    <n v="0"/>
    <n v="0"/>
    <n v="66386573"/>
    <m/>
    <m/>
    <m/>
    <m/>
    <m/>
    <m/>
    <m/>
    <m/>
    <m/>
    <m/>
    <m/>
    <n v="0"/>
    <n v="12.37"/>
    <n v="8.11"/>
    <n v="0"/>
    <n v="0"/>
    <n v="0"/>
    <m/>
    <m/>
    <n v="48.19"/>
    <n v="105.52"/>
    <n v="106.04"/>
    <n v="106.18"/>
    <n v="93.81"/>
    <n v="79.819999999999993"/>
    <n v="78.260000000000005"/>
    <m/>
  </r>
  <r>
    <x v="0"/>
    <x v="1"/>
    <x v="7"/>
    <x v="1"/>
    <n v="12577174"/>
    <n v="0"/>
    <n v="0"/>
    <n v="122253776"/>
    <m/>
    <m/>
    <m/>
    <m/>
    <m/>
    <m/>
    <m/>
    <m/>
    <m/>
    <m/>
    <m/>
    <n v="0"/>
    <n v="13.04"/>
    <n v="7.86"/>
    <n v="0"/>
    <n v="0"/>
    <n v="0"/>
    <m/>
    <m/>
    <n v="29.67"/>
    <n v="103.78"/>
    <n v="106.15"/>
    <n v="92.85"/>
    <n v="91.18"/>
    <n v="77.66"/>
    <n v="67.28"/>
    <m/>
  </r>
  <r>
    <x v="0"/>
    <x v="1"/>
    <x v="8"/>
    <x v="1"/>
    <n v="16759721"/>
    <n v="0"/>
    <n v="0"/>
    <n v="124229058"/>
    <m/>
    <m/>
    <m/>
    <m/>
    <m/>
    <m/>
    <m/>
    <m/>
    <m/>
    <m/>
    <m/>
    <n v="0"/>
    <n v="14.33"/>
    <n v="8.61"/>
    <n v="0"/>
    <n v="0"/>
    <n v="0"/>
    <m/>
    <m/>
    <n v="26.53"/>
    <n v="103.97"/>
    <n v="104.95"/>
    <n v="93.6"/>
    <n v="93.55"/>
    <n v="80.69"/>
    <n v="73.739999999999995"/>
    <m/>
  </r>
  <r>
    <x v="0"/>
    <x v="0"/>
    <x v="9"/>
    <x v="1"/>
    <n v="7161178"/>
    <n v="0"/>
    <n v="0"/>
    <n v="32037782"/>
    <m/>
    <m/>
    <m/>
    <m/>
    <m/>
    <m/>
    <m/>
    <m/>
    <m/>
    <m/>
    <m/>
    <n v="0"/>
    <n v="14.97"/>
    <n v="11.33"/>
    <n v="0"/>
    <n v="0"/>
    <n v="0"/>
    <m/>
    <m/>
    <n v="47.43"/>
    <n v="108.01"/>
    <n v="109.85"/>
    <n v="121.04"/>
    <n v="98.07"/>
    <n v="87.36"/>
    <n v="94.33"/>
    <m/>
  </r>
  <r>
    <x v="0"/>
    <x v="1"/>
    <x v="10"/>
    <x v="1"/>
    <n v="8554644"/>
    <n v="0"/>
    <n v="0"/>
    <n v="18761291"/>
    <m/>
    <m/>
    <m/>
    <m/>
    <m/>
    <m/>
    <m/>
    <m/>
    <m/>
    <m/>
    <m/>
    <n v="0"/>
    <n v="15.06"/>
    <n v="11.62"/>
    <n v="0"/>
    <n v="0"/>
    <n v="0"/>
    <m/>
    <m/>
    <n v="47.53"/>
    <n v="106.65"/>
    <n v="107.15"/>
    <n v="117.31"/>
    <n v="96.69"/>
    <n v="81.349999999999994"/>
    <n v="90.93"/>
    <m/>
  </r>
  <r>
    <x v="0"/>
    <x v="1"/>
    <x v="11"/>
    <x v="1"/>
    <n v="19602249"/>
    <n v="0"/>
    <n v="0"/>
    <n v="179191760"/>
    <m/>
    <m/>
    <m/>
    <m/>
    <m/>
    <m/>
    <m/>
    <m/>
    <m/>
    <m/>
    <m/>
    <n v="0"/>
    <n v="16.52"/>
    <n v="11.58"/>
    <n v="0"/>
    <n v="0"/>
    <n v="0"/>
    <m/>
    <m/>
    <n v="21.37"/>
    <n v="99.27"/>
    <n v="107.4"/>
    <n v="104.08"/>
    <n v="89.87"/>
    <n v="80.55"/>
    <n v="75.77"/>
    <m/>
  </r>
  <r>
    <x v="0"/>
    <x v="0"/>
    <x v="12"/>
    <x v="1"/>
    <n v="10569398"/>
    <n v="0"/>
    <n v="0"/>
    <n v="41897372"/>
    <m/>
    <m/>
    <m/>
    <m/>
    <m/>
    <m/>
    <m/>
    <m/>
    <m/>
    <m/>
    <m/>
    <n v="0"/>
    <n v="14.26"/>
    <n v="10.73"/>
    <n v="0"/>
    <n v="0"/>
    <n v="0"/>
    <m/>
    <m/>
    <n v="42.21"/>
    <n v="107.39"/>
    <n v="109.5"/>
    <n v="120.32"/>
    <n v="95.7"/>
    <n v="85.26"/>
    <n v="92.64"/>
    <m/>
  </r>
  <r>
    <x v="0"/>
    <x v="1"/>
    <x v="13"/>
    <x v="1"/>
    <n v="10664357"/>
    <n v="0"/>
    <n v="0"/>
    <n v="24407271"/>
    <m/>
    <m/>
    <m/>
    <m/>
    <m/>
    <m/>
    <m/>
    <m/>
    <m/>
    <m/>
    <m/>
    <n v="0"/>
    <n v="13.17"/>
    <n v="10.17"/>
    <n v="0"/>
    <n v="0"/>
    <n v="0"/>
    <m/>
    <m/>
    <n v="59.35"/>
    <n v="105.37"/>
    <n v="105.22"/>
    <n v="108.19"/>
    <n v="94.53"/>
    <n v="82.26"/>
    <n v="79.680000000000007"/>
    <m/>
  </r>
  <r>
    <x v="0"/>
    <x v="1"/>
    <x v="14"/>
    <x v="1"/>
    <n v="6755161"/>
    <n v="0"/>
    <n v="0"/>
    <n v="24652591"/>
    <m/>
    <m/>
    <m/>
    <m/>
    <m/>
    <m/>
    <m/>
    <m/>
    <m/>
    <m/>
    <m/>
    <n v="0"/>
    <n v="14.32"/>
    <n v="11.03"/>
    <n v="0"/>
    <n v="0"/>
    <n v="0"/>
    <m/>
    <m/>
    <n v="51.36"/>
    <n v="103.76"/>
    <n v="101.82"/>
    <n v="106.3"/>
    <n v="92.75"/>
    <n v="79.14"/>
    <n v="84.46"/>
    <m/>
  </r>
  <r>
    <x v="0"/>
    <x v="0"/>
    <x v="15"/>
    <x v="1"/>
    <n v="11755779"/>
    <n v="0"/>
    <n v="0"/>
    <n v="31763425"/>
    <m/>
    <m/>
    <m/>
    <m/>
    <m/>
    <m/>
    <m/>
    <m/>
    <m/>
    <m/>
    <m/>
    <n v="0"/>
    <n v="14.54"/>
    <n v="10.59"/>
    <n v="0"/>
    <n v="0"/>
    <n v="0"/>
    <m/>
    <m/>
    <n v="35.79"/>
    <n v="108.54"/>
    <n v="102.88"/>
    <n v="110.79"/>
    <n v="96.18"/>
    <n v="75.099999999999994"/>
    <n v="81.86"/>
    <m/>
  </r>
  <r>
    <x v="0"/>
    <x v="0"/>
    <x v="16"/>
    <x v="1"/>
    <n v="24935616"/>
    <n v="0"/>
    <n v="400000"/>
    <n v="89667969"/>
    <m/>
    <m/>
    <m/>
    <m/>
    <m/>
    <m/>
    <m/>
    <m/>
    <m/>
    <m/>
    <m/>
    <n v="0"/>
    <n v="13.61"/>
    <n v="8.19"/>
    <n v="0"/>
    <n v="0"/>
    <n v="0"/>
    <m/>
    <m/>
    <n v="42.81"/>
    <n v="105.83"/>
    <n v="105.19"/>
    <n v="106.36"/>
    <n v="94.99"/>
    <n v="79.56"/>
    <n v="80.599999999999994"/>
    <m/>
  </r>
  <r>
    <x v="0"/>
    <x v="1"/>
    <x v="17"/>
    <x v="1"/>
    <n v="44160750"/>
    <n v="0"/>
    <n v="0"/>
    <n v="67505737"/>
    <m/>
    <m/>
    <m/>
    <m/>
    <m/>
    <m/>
    <m/>
    <m/>
    <m/>
    <m/>
    <m/>
    <n v="0"/>
    <n v="12.43"/>
    <n v="8.4700000000000006"/>
    <n v="0"/>
    <n v="0"/>
    <n v="0"/>
    <m/>
    <m/>
    <n v="46.37"/>
    <n v="104.97"/>
    <n v="105.26"/>
    <n v="99.39"/>
    <n v="94.85"/>
    <n v="81.38"/>
    <n v="75.47"/>
    <m/>
  </r>
  <r>
    <x v="0"/>
    <x v="1"/>
    <x v="18"/>
    <x v="1"/>
    <n v="19149295"/>
    <n v="0"/>
    <n v="1498895"/>
    <n v="53262042"/>
    <m/>
    <m/>
    <m/>
    <m/>
    <m/>
    <m/>
    <m/>
    <m/>
    <m/>
    <m/>
    <m/>
    <n v="0"/>
    <n v="12.71"/>
    <n v="8.2799999999999994"/>
    <n v="0"/>
    <n v="0"/>
    <n v="0"/>
    <m/>
    <m/>
    <n v="35.369999999999997"/>
    <n v="107.33"/>
    <n v="101.75"/>
    <n v="95.78"/>
    <n v="95.67"/>
    <n v="73.459999999999994"/>
    <n v="67.86"/>
    <m/>
  </r>
  <r>
    <x v="0"/>
    <x v="0"/>
    <x v="0"/>
    <x v="2"/>
    <n v="24563847"/>
    <n v="3955360"/>
    <n v="0"/>
    <n v="22703950"/>
    <m/>
    <m/>
    <m/>
    <m/>
    <m/>
    <m/>
    <m/>
    <m/>
    <m/>
    <m/>
    <m/>
    <n v="69.790000000000006"/>
    <n v="0"/>
    <n v="0"/>
    <n v="0"/>
    <n v="0"/>
    <n v="0"/>
    <m/>
    <m/>
    <m/>
    <m/>
    <m/>
    <m/>
    <m/>
    <m/>
    <m/>
    <m/>
  </r>
  <r>
    <x v="0"/>
    <x v="0"/>
    <x v="1"/>
    <x v="2"/>
    <n v="42402481"/>
    <n v="3983515"/>
    <n v="0"/>
    <n v="24874174"/>
    <m/>
    <m/>
    <m/>
    <m/>
    <m/>
    <m/>
    <m/>
    <m/>
    <m/>
    <m/>
    <m/>
    <n v="72.37"/>
    <n v="0"/>
    <n v="0"/>
    <n v="0"/>
    <n v="0"/>
    <n v="0"/>
    <m/>
    <m/>
    <m/>
    <m/>
    <m/>
    <m/>
    <m/>
    <m/>
    <m/>
    <m/>
  </r>
  <r>
    <x v="0"/>
    <x v="1"/>
    <x v="2"/>
    <x v="2"/>
    <n v="18027178"/>
    <n v="0"/>
    <n v="0"/>
    <n v="16717229"/>
    <m/>
    <m/>
    <m/>
    <m/>
    <m/>
    <m/>
    <m/>
    <m/>
    <m/>
    <m/>
    <m/>
    <n v="64.73"/>
    <n v="0"/>
    <n v="0"/>
    <n v="0"/>
    <n v="0"/>
    <n v="0"/>
    <m/>
    <m/>
    <m/>
    <m/>
    <m/>
    <m/>
    <m/>
    <m/>
    <m/>
    <m/>
  </r>
  <r>
    <x v="0"/>
    <x v="0"/>
    <x v="3"/>
    <x v="2"/>
    <n v="48757248"/>
    <n v="2762298"/>
    <n v="0"/>
    <n v="24148516"/>
    <m/>
    <m/>
    <m/>
    <m/>
    <m/>
    <m/>
    <m/>
    <m/>
    <m/>
    <m/>
    <m/>
    <n v="68.790000000000006"/>
    <n v="0"/>
    <n v="0"/>
    <n v="0"/>
    <n v="0"/>
    <n v="0"/>
    <m/>
    <m/>
    <m/>
    <m/>
    <m/>
    <m/>
    <m/>
    <m/>
    <m/>
    <m/>
  </r>
  <r>
    <x v="0"/>
    <x v="0"/>
    <x v="4"/>
    <x v="2"/>
    <n v="22728210"/>
    <n v="2484396"/>
    <n v="0"/>
    <n v="17242549"/>
    <m/>
    <m/>
    <m/>
    <m/>
    <m/>
    <m/>
    <m/>
    <m/>
    <m/>
    <m/>
    <m/>
    <n v="67.400000000000006"/>
    <n v="0"/>
    <n v="0"/>
    <n v="0"/>
    <n v="0"/>
    <n v="0"/>
    <m/>
    <m/>
    <m/>
    <m/>
    <m/>
    <m/>
    <m/>
    <m/>
    <m/>
    <m/>
  </r>
  <r>
    <x v="0"/>
    <x v="1"/>
    <x v="5"/>
    <x v="2"/>
    <n v="46968818"/>
    <n v="3879475"/>
    <n v="0"/>
    <n v="21740323"/>
    <m/>
    <m/>
    <m/>
    <m/>
    <m/>
    <m/>
    <m/>
    <m/>
    <m/>
    <m/>
    <m/>
    <n v="70.86"/>
    <n v="0"/>
    <n v="0"/>
    <n v="0"/>
    <n v="0"/>
    <n v="0"/>
    <m/>
    <m/>
    <m/>
    <m/>
    <m/>
    <m/>
    <m/>
    <m/>
    <m/>
    <m/>
  </r>
  <r>
    <x v="0"/>
    <x v="1"/>
    <x v="6"/>
    <x v="2"/>
    <n v="32507467"/>
    <n v="3000921"/>
    <n v="0"/>
    <n v="14760196"/>
    <m/>
    <m/>
    <m/>
    <m/>
    <m/>
    <m/>
    <m/>
    <m/>
    <m/>
    <m/>
    <m/>
    <n v="66.209999999999994"/>
    <n v="0"/>
    <n v="0"/>
    <n v="0"/>
    <n v="0"/>
    <n v="0"/>
    <m/>
    <m/>
    <m/>
    <m/>
    <m/>
    <m/>
    <m/>
    <m/>
    <m/>
    <m/>
  </r>
  <r>
    <x v="0"/>
    <x v="1"/>
    <x v="7"/>
    <x v="2"/>
    <n v="15984419"/>
    <n v="426950"/>
    <n v="0"/>
    <n v="20437144"/>
    <m/>
    <m/>
    <m/>
    <m/>
    <m/>
    <m/>
    <m/>
    <m/>
    <m/>
    <m/>
    <m/>
    <n v="68.58"/>
    <n v="0"/>
    <n v="0"/>
    <n v="0"/>
    <n v="0"/>
    <n v="0"/>
    <m/>
    <m/>
    <m/>
    <m/>
    <m/>
    <m/>
    <m/>
    <m/>
    <m/>
    <m/>
  </r>
  <r>
    <x v="0"/>
    <x v="1"/>
    <x v="8"/>
    <x v="2"/>
    <n v="26313787"/>
    <n v="2145489"/>
    <n v="0"/>
    <n v="21173118"/>
    <m/>
    <m/>
    <m/>
    <m/>
    <m/>
    <m/>
    <m/>
    <m/>
    <m/>
    <m/>
    <m/>
    <n v="69.94"/>
    <n v="0"/>
    <n v="0"/>
    <n v="0"/>
    <n v="0"/>
    <n v="0"/>
    <m/>
    <m/>
    <m/>
    <m/>
    <m/>
    <m/>
    <m/>
    <m/>
    <m/>
    <m/>
  </r>
  <r>
    <x v="0"/>
    <x v="0"/>
    <x v="9"/>
    <x v="2"/>
    <n v="5249204"/>
    <n v="884470"/>
    <n v="0"/>
    <n v="6258600"/>
    <m/>
    <m/>
    <m/>
    <m/>
    <m/>
    <m/>
    <m/>
    <m/>
    <m/>
    <m/>
    <m/>
    <n v="74.38"/>
    <n v="0"/>
    <n v="0"/>
    <n v="0"/>
    <n v="0"/>
    <n v="0"/>
    <m/>
    <m/>
    <m/>
    <m/>
    <m/>
    <m/>
    <m/>
    <m/>
    <m/>
    <m/>
  </r>
  <r>
    <x v="0"/>
    <x v="1"/>
    <x v="10"/>
    <x v="2"/>
    <n v="7368346"/>
    <n v="564256"/>
    <n v="0"/>
    <n v="3730587"/>
    <m/>
    <m/>
    <m/>
    <m/>
    <m/>
    <m/>
    <m/>
    <m/>
    <m/>
    <m/>
    <m/>
    <n v="72.819999999999993"/>
    <n v="0"/>
    <n v="0"/>
    <n v="0"/>
    <n v="0"/>
    <n v="0"/>
    <m/>
    <m/>
    <m/>
    <m/>
    <m/>
    <m/>
    <m/>
    <m/>
    <m/>
    <m/>
  </r>
  <r>
    <x v="0"/>
    <x v="1"/>
    <x v="11"/>
    <x v="2"/>
    <n v="17611260"/>
    <n v="5223674"/>
    <n v="0"/>
    <n v="18874224"/>
    <m/>
    <m/>
    <m/>
    <m/>
    <m/>
    <m/>
    <m/>
    <m/>
    <m/>
    <m/>
    <m/>
    <n v="73.650000000000006"/>
    <n v="0"/>
    <n v="0"/>
    <n v="0"/>
    <n v="0"/>
    <n v="0"/>
    <m/>
    <m/>
    <m/>
    <m/>
    <m/>
    <m/>
    <m/>
    <m/>
    <m/>
    <m/>
  </r>
  <r>
    <x v="0"/>
    <x v="0"/>
    <x v="12"/>
    <x v="2"/>
    <n v="10662634"/>
    <n v="923675"/>
    <n v="0"/>
    <n v="6956101"/>
    <m/>
    <m/>
    <m/>
    <m/>
    <m/>
    <m/>
    <m/>
    <m/>
    <m/>
    <m/>
    <m/>
    <n v="73.739999999999995"/>
    <n v="0"/>
    <n v="0"/>
    <n v="0"/>
    <n v="0"/>
    <n v="0"/>
    <m/>
    <m/>
    <m/>
    <m/>
    <m/>
    <m/>
    <m/>
    <m/>
    <m/>
    <m/>
  </r>
  <r>
    <x v="0"/>
    <x v="1"/>
    <x v="13"/>
    <x v="2"/>
    <n v="34910015"/>
    <n v="754741"/>
    <n v="0"/>
    <n v="5691618"/>
    <m/>
    <m/>
    <m/>
    <m/>
    <m/>
    <m/>
    <m/>
    <m/>
    <m/>
    <m/>
    <m/>
    <n v="70"/>
    <n v="0"/>
    <n v="0"/>
    <n v="0"/>
    <n v="0"/>
    <n v="0"/>
    <m/>
    <m/>
    <m/>
    <m/>
    <m/>
    <m/>
    <m/>
    <m/>
    <m/>
    <m/>
  </r>
  <r>
    <x v="0"/>
    <x v="1"/>
    <x v="14"/>
    <x v="2"/>
    <n v="3824141"/>
    <n v="172746"/>
    <n v="0"/>
    <n v="4268538"/>
    <m/>
    <m/>
    <m/>
    <m/>
    <m/>
    <m/>
    <m/>
    <m/>
    <m/>
    <m/>
    <m/>
    <n v="73.61"/>
    <n v="0"/>
    <n v="0"/>
    <n v="0"/>
    <n v="0"/>
    <n v="0"/>
    <m/>
    <m/>
    <m/>
    <m/>
    <m/>
    <m/>
    <m/>
    <m/>
    <m/>
    <m/>
  </r>
  <r>
    <x v="0"/>
    <x v="0"/>
    <x v="15"/>
    <x v="2"/>
    <n v="26104359"/>
    <n v="923848"/>
    <n v="0"/>
    <n v="6762472"/>
    <m/>
    <m/>
    <m/>
    <m/>
    <m/>
    <m/>
    <m/>
    <m/>
    <m/>
    <m/>
    <m/>
    <n v="70.28"/>
    <n v="0"/>
    <n v="0"/>
    <n v="0"/>
    <n v="0"/>
    <n v="0"/>
    <m/>
    <m/>
    <m/>
    <m/>
    <m/>
    <m/>
    <m/>
    <m/>
    <m/>
    <m/>
  </r>
  <r>
    <x v="0"/>
    <x v="0"/>
    <x v="16"/>
    <x v="2"/>
    <n v="43330324"/>
    <n v="11049384"/>
    <n v="0"/>
    <n v="21041840"/>
    <m/>
    <m/>
    <m/>
    <m/>
    <m/>
    <m/>
    <m/>
    <m/>
    <m/>
    <m/>
    <m/>
    <n v="67.819999999999993"/>
    <n v="0"/>
    <n v="0"/>
    <n v="0"/>
    <n v="0"/>
    <n v="0"/>
    <m/>
    <m/>
    <m/>
    <m/>
    <m/>
    <m/>
    <m/>
    <m/>
    <m/>
    <m/>
  </r>
  <r>
    <x v="0"/>
    <x v="1"/>
    <x v="17"/>
    <x v="2"/>
    <n v="65704166"/>
    <n v="1871843"/>
    <n v="0"/>
    <n v="17103867"/>
    <m/>
    <m/>
    <m/>
    <m/>
    <m/>
    <m/>
    <m/>
    <m/>
    <m/>
    <m/>
    <m/>
    <n v="71.33"/>
    <n v="0"/>
    <n v="0"/>
    <n v="0"/>
    <n v="0"/>
    <n v="0"/>
    <m/>
    <m/>
    <m/>
    <m/>
    <m/>
    <m/>
    <m/>
    <m/>
    <m/>
    <m/>
  </r>
  <r>
    <x v="0"/>
    <x v="1"/>
    <x v="18"/>
    <x v="2"/>
    <n v="17340656"/>
    <n v="43727182"/>
    <n v="9339853"/>
    <n v="12085771"/>
    <m/>
    <m/>
    <m/>
    <m/>
    <m/>
    <m/>
    <m/>
    <m/>
    <m/>
    <m/>
    <m/>
    <n v="67.81"/>
    <n v="0"/>
    <n v="0"/>
    <n v="0"/>
    <n v="0"/>
    <n v="0"/>
    <m/>
    <m/>
    <m/>
    <m/>
    <m/>
    <m/>
    <m/>
    <m/>
    <m/>
    <m/>
  </r>
  <r>
    <x v="0"/>
    <x v="0"/>
    <x v="0"/>
    <x v="3"/>
    <m/>
    <n v="0"/>
    <n v="0"/>
    <n v="0"/>
    <m/>
    <m/>
    <m/>
    <m/>
    <m/>
    <m/>
    <m/>
    <m/>
    <m/>
    <m/>
    <m/>
    <n v="0"/>
    <n v="0"/>
    <n v="0"/>
    <n v="0"/>
    <n v="0"/>
    <n v="0"/>
    <m/>
    <m/>
    <m/>
    <m/>
    <m/>
    <m/>
    <m/>
    <m/>
    <m/>
    <m/>
  </r>
  <r>
    <x v="0"/>
    <x v="0"/>
    <x v="1"/>
    <x v="3"/>
    <m/>
    <n v="0"/>
    <n v="0"/>
    <n v="0"/>
    <m/>
    <m/>
    <m/>
    <m/>
    <m/>
    <m/>
    <m/>
    <m/>
    <m/>
    <m/>
    <m/>
    <n v="0"/>
    <n v="0"/>
    <n v="0"/>
    <n v="0"/>
    <n v="0"/>
    <n v="0"/>
    <m/>
    <m/>
    <m/>
    <m/>
    <m/>
    <m/>
    <m/>
    <m/>
    <m/>
    <m/>
  </r>
  <r>
    <x v="0"/>
    <x v="1"/>
    <x v="2"/>
    <x v="3"/>
    <m/>
    <n v="0"/>
    <n v="0"/>
    <n v="0"/>
    <m/>
    <m/>
    <m/>
    <m/>
    <m/>
    <m/>
    <m/>
    <m/>
    <m/>
    <m/>
    <m/>
    <n v="0"/>
    <n v="0"/>
    <n v="0"/>
    <n v="0"/>
    <n v="0"/>
    <n v="0"/>
    <m/>
    <m/>
    <m/>
    <m/>
    <m/>
    <m/>
    <m/>
    <m/>
    <m/>
    <m/>
  </r>
  <r>
    <x v="0"/>
    <x v="0"/>
    <x v="3"/>
    <x v="3"/>
    <m/>
    <n v="0"/>
    <n v="0"/>
    <n v="0"/>
    <m/>
    <m/>
    <m/>
    <m/>
    <m/>
    <m/>
    <m/>
    <m/>
    <m/>
    <m/>
    <m/>
    <n v="0"/>
    <n v="0"/>
    <n v="0"/>
    <n v="0"/>
    <n v="0"/>
    <n v="0"/>
    <m/>
    <m/>
    <m/>
    <m/>
    <m/>
    <m/>
    <m/>
    <m/>
    <m/>
    <m/>
  </r>
  <r>
    <x v="0"/>
    <x v="0"/>
    <x v="4"/>
    <x v="3"/>
    <m/>
    <n v="0"/>
    <n v="0"/>
    <n v="0"/>
    <m/>
    <m/>
    <m/>
    <m/>
    <m/>
    <m/>
    <m/>
    <m/>
    <m/>
    <m/>
    <m/>
    <n v="0"/>
    <n v="0"/>
    <n v="0"/>
    <n v="0"/>
    <n v="0"/>
    <n v="0"/>
    <m/>
    <m/>
    <m/>
    <m/>
    <m/>
    <m/>
    <m/>
    <m/>
    <m/>
    <m/>
  </r>
  <r>
    <x v="0"/>
    <x v="1"/>
    <x v="5"/>
    <x v="3"/>
    <m/>
    <n v="0"/>
    <n v="0"/>
    <n v="0"/>
    <m/>
    <m/>
    <m/>
    <m/>
    <m/>
    <m/>
    <m/>
    <m/>
    <m/>
    <m/>
    <m/>
    <n v="0"/>
    <n v="0"/>
    <n v="0"/>
    <n v="0"/>
    <n v="0"/>
    <n v="0"/>
    <m/>
    <m/>
    <m/>
    <m/>
    <m/>
    <m/>
    <m/>
    <m/>
    <m/>
    <m/>
  </r>
  <r>
    <x v="0"/>
    <x v="1"/>
    <x v="6"/>
    <x v="3"/>
    <m/>
    <n v="0"/>
    <n v="0"/>
    <n v="0"/>
    <m/>
    <m/>
    <m/>
    <m/>
    <m/>
    <m/>
    <m/>
    <m/>
    <m/>
    <m/>
    <m/>
    <n v="0"/>
    <n v="0"/>
    <n v="0"/>
    <n v="0"/>
    <n v="0"/>
    <n v="0"/>
    <m/>
    <m/>
    <m/>
    <m/>
    <m/>
    <m/>
    <m/>
    <m/>
    <m/>
    <m/>
  </r>
  <r>
    <x v="0"/>
    <x v="1"/>
    <x v="7"/>
    <x v="3"/>
    <m/>
    <n v="0"/>
    <n v="0"/>
    <n v="0"/>
    <m/>
    <m/>
    <m/>
    <m/>
    <m/>
    <m/>
    <m/>
    <m/>
    <m/>
    <m/>
    <m/>
    <n v="0"/>
    <n v="0"/>
    <n v="0"/>
    <n v="0"/>
    <n v="0"/>
    <n v="0"/>
    <m/>
    <m/>
    <m/>
    <m/>
    <m/>
    <m/>
    <m/>
    <m/>
    <m/>
    <m/>
  </r>
  <r>
    <x v="0"/>
    <x v="1"/>
    <x v="8"/>
    <x v="3"/>
    <m/>
    <n v="0"/>
    <n v="0"/>
    <n v="0"/>
    <m/>
    <m/>
    <m/>
    <m/>
    <m/>
    <m/>
    <m/>
    <m/>
    <m/>
    <m/>
    <m/>
    <n v="0"/>
    <n v="0"/>
    <n v="0"/>
    <n v="0"/>
    <n v="0"/>
    <n v="0"/>
    <m/>
    <m/>
    <m/>
    <m/>
    <m/>
    <m/>
    <m/>
    <m/>
    <m/>
    <m/>
  </r>
  <r>
    <x v="0"/>
    <x v="0"/>
    <x v="9"/>
    <x v="3"/>
    <m/>
    <n v="0"/>
    <n v="0"/>
    <n v="0"/>
    <m/>
    <m/>
    <m/>
    <m/>
    <m/>
    <m/>
    <m/>
    <m/>
    <m/>
    <m/>
    <m/>
    <n v="0"/>
    <n v="0"/>
    <n v="0"/>
    <n v="0"/>
    <n v="0"/>
    <n v="0"/>
    <m/>
    <m/>
    <m/>
    <m/>
    <m/>
    <m/>
    <m/>
    <m/>
    <m/>
    <m/>
  </r>
  <r>
    <x v="0"/>
    <x v="1"/>
    <x v="10"/>
    <x v="3"/>
    <m/>
    <n v="0"/>
    <n v="0"/>
    <n v="0"/>
    <m/>
    <m/>
    <m/>
    <m/>
    <m/>
    <m/>
    <m/>
    <m/>
    <m/>
    <m/>
    <m/>
    <n v="0"/>
    <n v="0"/>
    <n v="0"/>
    <n v="0"/>
    <n v="0"/>
    <n v="0"/>
    <m/>
    <m/>
    <m/>
    <m/>
    <m/>
    <m/>
    <m/>
    <m/>
    <m/>
    <m/>
  </r>
  <r>
    <x v="0"/>
    <x v="1"/>
    <x v="11"/>
    <x v="3"/>
    <m/>
    <n v="0"/>
    <n v="0"/>
    <n v="0"/>
    <m/>
    <m/>
    <m/>
    <m/>
    <m/>
    <m/>
    <m/>
    <m/>
    <m/>
    <m/>
    <m/>
    <n v="0"/>
    <n v="0"/>
    <n v="0"/>
    <n v="0"/>
    <n v="0"/>
    <n v="0"/>
    <m/>
    <m/>
    <m/>
    <m/>
    <m/>
    <m/>
    <m/>
    <m/>
    <m/>
    <m/>
  </r>
  <r>
    <x v="0"/>
    <x v="0"/>
    <x v="12"/>
    <x v="3"/>
    <m/>
    <n v="0"/>
    <n v="0"/>
    <n v="0"/>
    <m/>
    <m/>
    <m/>
    <m/>
    <m/>
    <m/>
    <m/>
    <m/>
    <m/>
    <m/>
    <m/>
    <n v="0"/>
    <n v="0"/>
    <n v="0"/>
    <n v="0"/>
    <n v="0"/>
    <n v="0"/>
    <m/>
    <m/>
    <m/>
    <m/>
    <m/>
    <m/>
    <m/>
    <m/>
    <m/>
    <m/>
  </r>
  <r>
    <x v="0"/>
    <x v="1"/>
    <x v="13"/>
    <x v="3"/>
    <n v="4510"/>
    <n v="0"/>
    <n v="0"/>
    <n v="0"/>
    <m/>
    <m/>
    <m/>
    <m/>
    <m/>
    <m/>
    <m/>
    <m/>
    <m/>
    <m/>
    <m/>
    <n v="0"/>
    <n v="0"/>
    <n v="0"/>
    <n v="0"/>
    <n v="0"/>
    <n v="0"/>
    <m/>
    <m/>
    <m/>
    <m/>
    <m/>
    <m/>
    <m/>
    <m/>
    <m/>
    <m/>
  </r>
  <r>
    <x v="0"/>
    <x v="1"/>
    <x v="14"/>
    <x v="3"/>
    <m/>
    <n v="0"/>
    <n v="0"/>
    <n v="0"/>
    <m/>
    <m/>
    <m/>
    <m/>
    <m/>
    <m/>
    <m/>
    <m/>
    <m/>
    <m/>
    <m/>
    <n v="0"/>
    <n v="0"/>
    <n v="0"/>
    <n v="0"/>
    <n v="0"/>
    <n v="0"/>
    <m/>
    <m/>
    <m/>
    <m/>
    <m/>
    <m/>
    <m/>
    <m/>
    <m/>
    <m/>
  </r>
  <r>
    <x v="0"/>
    <x v="0"/>
    <x v="15"/>
    <x v="3"/>
    <m/>
    <n v="0"/>
    <n v="0"/>
    <n v="0"/>
    <m/>
    <m/>
    <m/>
    <m/>
    <m/>
    <m/>
    <m/>
    <m/>
    <m/>
    <m/>
    <m/>
    <n v="0"/>
    <n v="0"/>
    <n v="0"/>
    <n v="0"/>
    <n v="0"/>
    <n v="0"/>
    <m/>
    <m/>
    <m/>
    <m/>
    <m/>
    <m/>
    <m/>
    <m/>
    <m/>
    <m/>
  </r>
  <r>
    <x v="0"/>
    <x v="0"/>
    <x v="16"/>
    <x v="3"/>
    <m/>
    <n v="0"/>
    <n v="0"/>
    <n v="0"/>
    <m/>
    <m/>
    <m/>
    <m/>
    <m/>
    <m/>
    <m/>
    <m/>
    <m/>
    <m/>
    <m/>
    <n v="0"/>
    <n v="0"/>
    <n v="0"/>
    <n v="0"/>
    <n v="0"/>
    <n v="0"/>
    <m/>
    <m/>
    <m/>
    <m/>
    <m/>
    <m/>
    <m/>
    <m/>
    <m/>
    <m/>
  </r>
  <r>
    <x v="0"/>
    <x v="1"/>
    <x v="17"/>
    <x v="3"/>
    <n v="98289"/>
    <n v="0"/>
    <n v="0"/>
    <n v="0"/>
    <m/>
    <m/>
    <m/>
    <m/>
    <m/>
    <m/>
    <m/>
    <m/>
    <m/>
    <m/>
    <m/>
    <n v="0"/>
    <n v="0"/>
    <n v="0"/>
    <n v="0"/>
    <n v="0"/>
    <n v="0"/>
    <m/>
    <m/>
    <m/>
    <m/>
    <m/>
    <m/>
    <m/>
    <m/>
    <m/>
    <m/>
  </r>
  <r>
    <x v="0"/>
    <x v="1"/>
    <x v="18"/>
    <x v="3"/>
    <m/>
    <n v="0"/>
    <n v="0"/>
    <n v="0"/>
    <m/>
    <m/>
    <m/>
    <m/>
    <m/>
    <m/>
    <m/>
    <m/>
    <m/>
    <m/>
    <m/>
    <n v="0"/>
    <n v="0"/>
    <n v="0"/>
    <n v="0"/>
    <n v="0"/>
    <n v="0"/>
    <m/>
    <m/>
    <m/>
    <m/>
    <m/>
    <m/>
    <m/>
    <m/>
    <m/>
    <m/>
  </r>
  <r>
    <x v="0"/>
    <x v="0"/>
    <x v="0"/>
    <x v="4"/>
    <n v="9609100"/>
    <n v="0"/>
    <n v="0"/>
    <n v="0"/>
    <m/>
    <m/>
    <m/>
    <m/>
    <m/>
    <m/>
    <m/>
    <m/>
    <m/>
    <m/>
    <m/>
    <n v="0"/>
    <n v="0"/>
    <n v="0"/>
    <n v="0"/>
    <n v="0"/>
    <n v="0"/>
    <m/>
    <m/>
    <m/>
    <m/>
    <m/>
    <m/>
    <m/>
    <m/>
    <m/>
    <m/>
  </r>
  <r>
    <x v="0"/>
    <x v="0"/>
    <x v="1"/>
    <x v="4"/>
    <n v="6122572"/>
    <n v="0"/>
    <n v="0"/>
    <n v="0"/>
    <m/>
    <m/>
    <m/>
    <m/>
    <m/>
    <m/>
    <m/>
    <m/>
    <m/>
    <m/>
    <m/>
    <n v="0"/>
    <n v="0"/>
    <n v="0"/>
    <n v="0"/>
    <n v="0"/>
    <n v="0"/>
    <m/>
    <m/>
    <m/>
    <m/>
    <m/>
    <m/>
    <m/>
    <m/>
    <m/>
    <m/>
  </r>
  <r>
    <x v="0"/>
    <x v="1"/>
    <x v="2"/>
    <x v="4"/>
    <m/>
    <n v="0"/>
    <n v="4371000"/>
    <n v="0"/>
    <m/>
    <m/>
    <m/>
    <m/>
    <m/>
    <m/>
    <m/>
    <m/>
    <m/>
    <m/>
    <m/>
    <n v="0"/>
    <n v="0"/>
    <n v="0"/>
    <n v="0"/>
    <n v="0"/>
    <n v="0"/>
    <m/>
    <m/>
    <m/>
    <m/>
    <m/>
    <m/>
    <m/>
    <m/>
    <m/>
    <m/>
  </r>
  <r>
    <x v="0"/>
    <x v="0"/>
    <x v="3"/>
    <x v="4"/>
    <m/>
    <n v="0"/>
    <n v="0"/>
    <n v="0"/>
    <m/>
    <m/>
    <m/>
    <m/>
    <m/>
    <m/>
    <m/>
    <m/>
    <m/>
    <m/>
    <m/>
    <n v="0"/>
    <n v="0"/>
    <n v="0"/>
    <n v="0"/>
    <n v="0"/>
    <n v="0"/>
    <m/>
    <m/>
    <m/>
    <m/>
    <m/>
    <m/>
    <m/>
    <m/>
    <m/>
    <m/>
  </r>
  <r>
    <x v="0"/>
    <x v="0"/>
    <x v="4"/>
    <x v="4"/>
    <n v="17240330"/>
    <n v="0"/>
    <n v="0"/>
    <n v="0"/>
    <m/>
    <m/>
    <m/>
    <m/>
    <m/>
    <m/>
    <m/>
    <m/>
    <m/>
    <m/>
    <m/>
    <n v="0"/>
    <n v="0"/>
    <n v="0"/>
    <n v="0"/>
    <n v="0"/>
    <n v="0"/>
    <m/>
    <m/>
    <m/>
    <m/>
    <m/>
    <m/>
    <m/>
    <m/>
    <m/>
    <m/>
  </r>
  <r>
    <x v="0"/>
    <x v="1"/>
    <x v="5"/>
    <x v="4"/>
    <n v="32184412"/>
    <n v="0"/>
    <n v="3323592"/>
    <n v="0"/>
    <m/>
    <m/>
    <m/>
    <m/>
    <m/>
    <m/>
    <m/>
    <m/>
    <m/>
    <m/>
    <m/>
    <n v="0"/>
    <n v="0"/>
    <n v="0"/>
    <n v="0"/>
    <n v="0"/>
    <n v="0"/>
    <m/>
    <m/>
    <m/>
    <m/>
    <m/>
    <m/>
    <m/>
    <m/>
    <m/>
    <m/>
  </r>
  <r>
    <x v="0"/>
    <x v="1"/>
    <x v="6"/>
    <x v="4"/>
    <n v="4878925"/>
    <n v="0"/>
    <n v="0"/>
    <n v="0"/>
    <m/>
    <m/>
    <m/>
    <m/>
    <m/>
    <m/>
    <m/>
    <m/>
    <m/>
    <m/>
    <m/>
    <n v="0"/>
    <n v="0"/>
    <n v="0"/>
    <n v="0"/>
    <n v="0"/>
    <n v="0"/>
    <m/>
    <m/>
    <m/>
    <m/>
    <m/>
    <m/>
    <m/>
    <m/>
    <m/>
    <m/>
  </r>
  <r>
    <x v="0"/>
    <x v="1"/>
    <x v="7"/>
    <x v="4"/>
    <n v="14643734"/>
    <n v="0"/>
    <n v="0"/>
    <n v="0"/>
    <m/>
    <m/>
    <m/>
    <m/>
    <m/>
    <m/>
    <m/>
    <m/>
    <m/>
    <m/>
    <m/>
    <n v="0"/>
    <n v="0"/>
    <n v="0"/>
    <n v="0"/>
    <n v="0"/>
    <n v="0"/>
    <m/>
    <m/>
    <m/>
    <m/>
    <m/>
    <m/>
    <m/>
    <m/>
    <m/>
    <m/>
  </r>
  <r>
    <x v="0"/>
    <x v="1"/>
    <x v="8"/>
    <x v="4"/>
    <n v="13652856"/>
    <n v="0"/>
    <n v="0"/>
    <n v="0"/>
    <m/>
    <m/>
    <m/>
    <m/>
    <m/>
    <m/>
    <m/>
    <m/>
    <m/>
    <m/>
    <m/>
    <n v="0"/>
    <n v="0"/>
    <n v="0"/>
    <n v="0"/>
    <n v="0"/>
    <n v="0"/>
    <m/>
    <m/>
    <m/>
    <m/>
    <m/>
    <m/>
    <m/>
    <m/>
    <m/>
    <m/>
  </r>
  <r>
    <x v="0"/>
    <x v="0"/>
    <x v="9"/>
    <x v="4"/>
    <n v="6862919"/>
    <n v="0"/>
    <n v="0"/>
    <n v="0"/>
    <m/>
    <m/>
    <m/>
    <m/>
    <m/>
    <m/>
    <m/>
    <m/>
    <m/>
    <m/>
    <m/>
    <n v="0"/>
    <n v="0"/>
    <n v="0"/>
    <n v="0"/>
    <n v="0"/>
    <n v="0"/>
    <m/>
    <m/>
    <m/>
    <m/>
    <m/>
    <m/>
    <m/>
    <m/>
    <m/>
    <m/>
  </r>
  <r>
    <x v="0"/>
    <x v="1"/>
    <x v="10"/>
    <x v="4"/>
    <n v="5957965"/>
    <n v="0"/>
    <n v="0"/>
    <n v="0"/>
    <m/>
    <m/>
    <m/>
    <m/>
    <m/>
    <m/>
    <m/>
    <m/>
    <m/>
    <m/>
    <m/>
    <n v="0"/>
    <n v="0"/>
    <n v="0"/>
    <n v="0"/>
    <n v="0"/>
    <n v="0"/>
    <m/>
    <m/>
    <m/>
    <m/>
    <m/>
    <m/>
    <m/>
    <m/>
    <m/>
    <m/>
  </r>
  <r>
    <x v="0"/>
    <x v="1"/>
    <x v="11"/>
    <x v="4"/>
    <n v="21760028"/>
    <n v="0"/>
    <n v="0"/>
    <n v="0"/>
    <m/>
    <m/>
    <m/>
    <m/>
    <m/>
    <m/>
    <m/>
    <m/>
    <m/>
    <m/>
    <m/>
    <n v="0"/>
    <n v="0"/>
    <n v="0"/>
    <n v="0"/>
    <n v="0"/>
    <n v="0"/>
    <m/>
    <m/>
    <m/>
    <m/>
    <m/>
    <m/>
    <m/>
    <m/>
    <m/>
    <m/>
  </r>
  <r>
    <x v="0"/>
    <x v="0"/>
    <x v="12"/>
    <x v="4"/>
    <n v="7914535"/>
    <n v="0"/>
    <n v="0"/>
    <n v="0"/>
    <m/>
    <m/>
    <m/>
    <m/>
    <m/>
    <m/>
    <m/>
    <m/>
    <m/>
    <m/>
    <m/>
    <n v="0"/>
    <n v="0"/>
    <n v="0"/>
    <n v="0"/>
    <n v="0"/>
    <n v="0"/>
    <m/>
    <m/>
    <m/>
    <m/>
    <m/>
    <m/>
    <m/>
    <m/>
    <m/>
    <m/>
  </r>
  <r>
    <x v="0"/>
    <x v="1"/>
    <x v="13"/>
    <x v="4"/>
    <m/>
    <n v="0"/>
    <n v="0"/>
    <n v="0"/>
    <m/>
    <m/>
    <m/>
    <m/>
    <m/>
    <m/>
    <m/>
    <m/>
    <m/>
    <m/>
    <m/>
    <n v="0"/>
    <n v="0"/>
    <n v="0"/>
    <n v="0"/>
    <n v="0"/>
    <n v="0"/>
    <m/>
    <m/>
    <m/>
    <m/>
    <m/>
    <m/>
    <m/>
    <m/>
    <m/>
    <m/>
  </r>
  <r>
    <x v="0"/>
    <x v="1"/>
    <x v="14"/>
    <x v="4"/>
    <n v="4346730"/>
    <n v="0"/>
    <n v="0"/>
    <n v="0"/>
    <m/>
    <m/>
    <m/>
    <m/>
    <m/>
    <m/>
    <m/>
    <m/>
    <m/>
    <m/>
    <m/>
    <n v="0"/>
    <n v="0"/>
    <n v="0"/>
    <n v="0"/>
    <n v="0"/>
    <n v="0"/>
    <m/>
    <m/>
    <m/>
    <m/>
    <m/>
    <m/>
    <m/>
    <m/>
    <m/>
    <m/>
  </r>
  <r>
    <x v="0"/>
    <x v="0"/>
    <x v="15"/>
    <x v="4"/>
    <n v="5878161"/>
    <n v="0"/>
    <n v="0"/>
    <n v="0"/>
    <m/>
    <m/>
    <m/>
    <m/>
    <m/>
    <m/>
    <m/>
    <m/>
    <m/>
    <m/>
    <m/>
    <n v="0"/>
    <n v="0"/>
    <n v="0"/>
    <n v="0"/>
    <n v="0"/>
    <n v="0"/>
    <m/>
    <m/>
    <m/>
    <m/>
    <m/>
    <m/>
    <m/>
    <m/>
    <m/>
    <m/>
  </r>
  <r>
    <x v="0"/>
    <x v="0"/>
    <x v="16"/>
    <x v="4"/>
    <m/>
    <n v="0"/>
    <n v="3002775"/>
    <n v="0"/>
    <m/>
    <m/>
    <m/>
    <m/>
    <m/>
    <m/>
    <m/>
    <m/>
    <m/>
    <m/>
    <m/>
    <n v="0"/>
    <n v="0"/>
    <n v="0"/>
    <n v="0"/>
    <n v="0"/>
    <n v="0"/>
    <m/>
    <m/>
    <m/>
    <m/>
    <m/>
    <m/>
    <m/>
    <m/>
    <m/>
    <m/>
  </r>
  <r>
    <x v="0"/>
    <x v="1"/>
    <x v="17"/>
    <x v="4"/>
    <n v="27163876"/>
    <n v="0"/>
    <n v="0"/>
    <n v="0"/>
    <m/>
    <m/>
    <m/>
    <m/>
    <m/>
    <m/>
    <m/>
    <m/>
    <m/>
    <m/>
    <m/>
    <n v="0"/>
    <n v="0"/>
    <n v="0"/>
    <n v="0"/>
    <n v="0"/>
    <n v="0"/>
    <m/>
    <m/>
    <m/>
    <m/>
    <m/>
    <m/>
    <m/>
    <m/>
    <m/>
    <m/>
  </r>
  <r>
    <x v="0"/>
    <x v="1"/>
    <x v="18"/>
    <x v="4"/>
    <n v="7554065"/>
    <n v="0"/>
    <n v="1127251"/>
    <n v="0"/>
    <m/>
    <m/>
    <m/>
    <m/>
    <m/>
    <m/>
    <m/>
    <m/>
    <m/>
    <m/>
    <m/>
    <n v="0"/>
    <n v="0"/>
    <n v="0"/>
    <n v="0"/>
    <n v="0"/>
    <n v="0"/>
    <m/>
    <m/>
    <m/>
    <m/>
    <m/>
    <m/>
    <m/>
    <m/>
    <m/>
    <m/>
  </r>
  <r>
    <x v="0"/>
    <x v="0"/>
    <x v="0"/>
    <x v="5"/>
    <n v="0"/>
    <n v="8744237"/>
    <n v="0"/>
    <n v="0"/>
    <m/>
    <m/>
    <m/>
    <m/>
    <m/>
    <m/>
    <m/>
    <m/>
    <m/>
    <m/>
    <m/>
    <n v="0"/>
    <n v="0"/>
    <n v="0"/>
    <n v="0"/>
    <n v="0"/>
    <n v="0"/>
    <m/>
    <m/>
    <m/>
    <m/>
    <m/>
    <m/>
    <m/>
    <m/>
    <m/>
    <m/>
  </r>
  <r>
    <x v="0"/>
    <x v="0"/>
    <x v="1"/>
    <x v="5"/>
    <n v="0"/>
    <n v="7209606"/>
    <n v="0"/>
    <n v="0"/>
    <m/>
    <m/>
    <m/>
    <m/>
    <m/>
    <m/>
    <m/>
    <m/>
    <m/>
    <m/>
    <m/>
    <n v="0"/>
    <n v="0"/>
    <n v="0"/>
    <n v="0"/>
    <n v="0"/>
    <n v="0"/>
    <m/>
    <m/>
    <m/>
    <m/>
    <m/>
    <m/>
    <m/>
    <m/>
    <m/>
    <m/>
  </r>
  <r>
    <x v="0"/>
    <x v="1"/>
    <x v="2"/>
    <x v="5"/>
    <n v="0"/>
    <n v="0"/>
    <n v="0"/>
    <n v="0"/>
    <m/>
    <m/>
    <m/>
    <m/>
    <m/>
    <m/>
    <m/>
    <m/>
    <m/>
    <m/>
    <m/>
    <n v="0"/>
    <n v="0"/>
    <n v="0"/>
    <n v="0"/>
    <n v="0"/>
    <n v="0"/>
    <m/>
    <m/>
    <m/>
    <m/>
    <m/>
    <m/>
    <m/>
    <m/>
    <m/>
    <m/>
  </r>
  <r>
    <x v="0"/>
    <x v="0"/>
    <x v="3"/>
    <x v="5"/>
    <n v="0"/>
    <n v="5691609"/>
    <n v="0"/>
    <n v="0"/>
    <m/>
    <m/>
    <m/>
    <m/>
    <m/>
    <m/>
    <m/>
    <m/>
    <m/>
    <m/>
    <m/>
    <n v="0"/>
    <n v="0"/>
    <n v="0"/>
    <n v="0"/>
    <n v="0"/>
    <n v="0"/>
    <m/>
    <m/>
    <m/>
    <m/>
    <m/>
    <m/>
    <m/>
    <m/>
    <m/>
    <m/>
  </r>
  <r>
    <x v="0"/>
    <x v="0"/>
    <x v="4"/>
    <x v="5"/>
    <n v="0"/>
    <n v="1901191"/>
    <n v="0"/>
    <n v="0"/>
    <m/>
    <m/>
    <m/>
    <m/>
    <m/>
    <m/>
    <m/>
    <m/>
    <m/>
    <m/>
    <m/>
    <n v="0"/>
    <n v="0"/>
    <n v="0"/>
    <n v="0"/>
    <n v="0"/>
    <n v="0"/>
    <m/>
    <m/>
    <m/>
    <m/>
    <m/>
    <m/>
    <m/>
    <m/>
    <m/>
    <m/>
  </r>
  <r>
    <x v="0"/>
    <x v="1"/>
    <x v="5"/>
    <x v="5"/>
    <n v="0"/>
    <n v="7578018"/>
    <n v="0"/>
    <n v="0"/>
    <m/>
    <m/>
    <m/>
    <m/>
    <m/>
    <m/>
    <m/>
    <m/>
    <m/>
    <m/>
    <m/>
    <n v="0"/>
    <n v="0"/>
    <n v="0"/>
    <n v="0"/>
    <n v="0"/>
    <n v="0"/>
    <m/>
    <m/>
    <m/>
    <m/>
    <m/>
    <m/>
    <m/>
    <m/>
    <m/>
    <m/>
  </r>
  <r>
    <x v="0"/>
    <x v="1"/>
    <x v="6"/>
    <x v="5"/>
    <n v="0"/>
    <n v="6398275"/>
    <n v="0"/>
    <n v="0"/>
    <m/>
    <m/>
    <m/>
    <m/>
    <m/>
    <m/>
    <m/>
    <m/>
    <m/>
    <m/>
    <m/>
    <n v="0"/>
    <n v="0"/>
    <n v="0"/>
    <n v="0"/>
    <n v="0"/>
    <n v="0"/>
    <m/>
    <m/>
    <m/>
    <m/>
    <m/>
    <m/>
    <m/>
    <m/>
    <m/>
    <m/>
  </r>
  <r>
    <x v="0"/>
    <x v="1"/>
    <x v="7"/>
    <x v="5"/>
    <n v="0"/>
    <n v="5962116"/>
    <n v="0"/>
    <n v="0"/>
    <m/>
    <m/>
    <m/>
    <m/>
    <m/>
    <m/>
    <m/>
    <m/>
    <m/>
    <m/>
    <m/>
    <n v="0"/>
    <n v="0"/>
    <n v="0"/>
    <n v="0"/>
    <n v="0"/>
    <n v="0"/>
    <m/>
    <m/>
    <m/>
    <m/>
    <m/>
    <m/>
    <m/>
    <m/>
    <m/>
    <m/>
  </r>
  <r>
    <x v="0"/>
    <x v="1"/>
    <x v="8"/>
    <x v="5"/>
    <n v="0"/>
    <n v="9478610"/>
    <n v="0"/>
    <n v="0"/>
    <m/>
    <m/>
    <m/>
    <m/>
    <m/>
    <m/>
    <m/>
    <m/>
    <m/>
    <m/>
    <m/>
    <n v="0"/>
    <n v="0"/>
    <n v="0"/>
    <n v="0"/>
    <n v="0"/>
    <n v="0"/>
    <m/>
    <m/>
    <m/>
    <m/>
    <m/>
    <m/>
    <m/>
    <m/>
    <m/>
    <m/>
  </r>
  <r>
    <x v="0"/>
    <x v="0"/>
    <x v="9"/>
    <x v="5"/>
    <n v="0"/>
    <n v="1023396"/>
    <n v="0"/>
    <n v="0"/>
    <m/>
    <m/>
    <m/>
    <m/>
    <m/>
    <m/>
    <m/>
    <m/>
    <m/>
    <m/>
    <m/>
    <n v="0"/>
    <n v="0"/>
    <n v="0"/>
    <n v="0"/>
    <n v="0"/>
    <n v="0"/>
    <m/>
    <m/>
    <m/>
    <m/>
    <m/>
    <m/>
    <m/>
    <m/>
    <m/>
    <m/>
  </r>
  <r>
    <x v="0"/>
    <x v="1"/>
    <x v="10"/>
    <x v="5"/>
    <n v="0"/>
    <n v="1396675"/>
    <n v="0"/>
    <n v="0"/>
    <m/>
    <m/>
    <m/>
    <m/>
    <m/>
    <m/>
    <m/>
    <m/>
    <m/>
    <m/>
    <m/>
    <n v="0"/>
    <n v="0"/>
    <n v="0"/>
    <n v="0"/>
    <n v="0"/>
    <n v="0"/>
    <m/>
    <m/>
    <m/>
    <m/>
    <m/>
    <m/>
    <m/>
    <m/>
    <m/>
    <m/>
  </r>
  <r>
    <x v="0"/>
    <x v="1"/>
    <x v="11"/>
    <x v="5"/>
    <n v="0"/>
    <n v="1981589"/>
    <n v="0"/>
    <n v="0"/>
    <m/>
    <m/>
    <m/>
    <m/>
    <m/>
    <m/>
    <m/>
    <m/>
    <m/>
    <m/>
    <m/>
    <n v="0"/>
    <n v="0"/>
    <n v="0"/>
    <n v="0"/>
    <n v="0"/>
    <n v="0"/>
    <m/>
    <m/>
    <m/>
    <m/>
    <m/>
    <m/>
    <m/>
    <m/>
    <m/>
    <m/>
  </r>
  <r>
    <x v="0"/>
    <x v="0"/>
    <x v="12"/>
    <x v="5"/>
    <n v="0"/>
    <n v="4659690"/>
    <n v="0"/>
    <n v="0"/>
    <m/>
    <m/>
    <m/>
    <m/>
    <m/>
    <m/>
    <m/>
    <m/>
    <m/>
    <m/>
    <m/>
    <n v="0"/>
    <n v="0"/>
    <n v="0"/>
    <n v="0"/>
    <n v="0"/>
    <n v="0"/>
    <m/>
    <m/>
    <m/>
    <m/>
    <m/>
    <m/>
    <m/>
    <m/>
    <m/>
    <m/>
  </r>
  <r>
    <x v="0"/>
    <x v="1"/>
    <x v="13"/>
    <x v="5"/>
    <n v="0"/>
    <n v="241109"/>
    <n v="0"/>
    <n v="0"/>
    <m/>
    <m/>
    <m/>
    <m/>
    <m/>
    <m/>
    <m/>
    <m/>
    <m/>
    <m/>
    <m/>
    <n v="0"/>
    <n v="0"/>
    <n v="0"/>
    <n v="0"/>
    <n v="0"/>
    <n v="0"/>
    <m/>
    <m/>
    <m/>
    <m/>
    <m/>
    <m/>
    <m/>
    <m/>
    <m/>
    <m/>
  </r>
  <r>
    <x v="0"/>
    <x v="1"/>
    <x v="14"/>
    <x v="5"/>
    <n v="0"/>
    <n v="2989667"/>
    <n v="0"/>
    <n v="0"/>
    <m/>
    <m/>
    <m/>
    <m/>
    <m/>
    <m/>
    <m/>
    <m/>
    <m/>
    <m/>
    <m/>
    <n v="0"/>
    <n v="0"/>
    <n v="0"/>
    <n v="0"/>
    <n v="0"/>
    <n v="0"/>
    <m/>
    <m/>
    <m/>
    <m/>
    <m/>
    <m/>
    <m/>
    <m/>
    <m/>
    <m/>
  </r>
  <r>
    <x v="0"/>
    <x v="0"/>
    <x v="15"/>
    <x v="5"/>
    <n v="0"/>
    <n v="5030220"/>
    <n v="0"/>
    <n v="0"/>
    <m/>
    <m/>
    <m/>
    <m/>
    <m/>
    <m/>
    <m/>
    <m/>
    <m/>
    <m/>
    <m/>
    <n v="0"/>
    <n v="0"/>
    <n v="0"/>
    <n v="0"/>
    <n v="0"/>
    <n v="0"/>
    <m/>
    <m/>
    <m/>
    <m/>
    <m/>
    <m/>
    <m/>
    <m/>
    <m/>
    <m/>
  </r>
  <r>
    <x v="0"/>
    <x v="0"/>
    <x v="16"/>
    <x v="5"/>
    <n v="0"/>
    <n v="7780714"/>
    <n v="0"/>
    <n v="0"/>
    <m/>
    <m/>
    <m/>
    <m/>
    <m/>
    <m/>
    <m/>
    <m/>
    <m/>
    <m/>
    <m/>
    <n v="0"/>
    <n v="0"/>
    <n v="0"/>
    <n v="0"/>
    <n v="0"/>
    <n v="0"/>
    <m/>
    <m/>
    <m/>
    <m/>
    <m/>
    <m/>
    <m/>
    <m/>
    <m/>
    <m/>
  </r>
  <r>
    <x v="0"/>
    <x v="1"/>
    <x v="17"/>
    <x v="5"/>
    <n v="0"/>
    <n v="3435843"/>
    <n v="0"/>
    <n v="0"/>
    <m/>
    <m/>
    <m/>
    <m/>
    <m/>
    <m/>
    <m/>
    <m/>
    <m/>
    <m/>
    <m/>
    <n v="0"/>
    <n v="0"/>
    <n v="0"/>
    <n v="0"/>
    <n v="0"/>
    <n v="0"/>
    <m/>
    <m/>
    <m/>
    <m/>
    <m/>
    <m/>
    <m/>
    <m/>
    <m/>
    <m/>
  </r>
  <r>
    <x v="0"/>
    <x v="1"/>
    <x v="18"/>
    <x v="5"/>
    <n v="0"/>
    <n v="7506542"/>
    <n v="0"/>
    <n v="0"/>
    <m/>
    <m/>
    <m/>
    <m/>
    <m/>
    <m/>
    <m/>
    <m/>
    <m/>
    <m/>
    <m/>
    <n v="0"/>
    <n v="0"/>
    <n v="0"/>
    <n v="0"/>
    <n v="0"/>
    <n v="0"/>
    <m/>
    <m/>
    <m/>
    <m/>
    <m/>
    <m/>
    <m/>
    <m/>
    <m/>
    <m/>
  </r>
  <r>
    <x v="0"/>
    <x v="0"/>
    <x v="0"/>
    <x v="6"/>
    <n v="0"/>
    <n v="0"/>
    <n v="0"/>
    <n v="417358"/>
    <m/>
    <m/>
    <m/>
    <m/>
    <m/>
    <m/>
    <m/>
    <m/>
    <m/>
    <m/>
    <m/>
    <n v="0"/>
    <n v="0"/>
    <n v="0"/>
    <n v="9596"/>
    <n v="3.03"/>
    <n v="72.709999999999994"/>
    <m/>
    <m/>
    <m/>
    <m/>
    <m/>
    <m/>
    <m/>
    <m/>
    <m/>
    <m/>
  </r>
  <r>
    <x v="0"/>
    <x v="0"/>
    <x v="1"/>
    <x v="6"/>
    <n v="0"/>
    <n v="0"/>
    <n v="0"/>
    <n v="417358"/>
    <m/>
    <m/>
    <m/>
    <m/>
    <m/>
    <m/>
    <m/>
    <m/>
    <m/>
    <m/>
    <m/>
    <n v="0"/>
    <n v="0"/>
    <n v="0"/>
    <n v="9651"/>
    <n v="4.6100000000000003"/>
    <n v="70.290000000000006"/>
    <m/>
    <m/>
    <m/>
    <m/>
    <m/>
    <m/>
    <m/>
    <m/>
    <m/>
    <m/>
  </r>
  <r>
    <x v="0"/>
    <x v="1"/>
    <x v="2"/>
    <x v="6"/>
    <n v="0"/>
    <n v="1426329"/>
    <n v="0"/>
    <n v="0"/>
    <m/>
    <m/>
    <m/>
    <m/>
    <m/>
    <m/>
    <m/>
    <m/>
    <m/>
    <m/>
    <m/>
    <n v="0"/>
    <n v="0"/>
    <n v="0"/>
    <n v="6281"/>
    <n v="3.98"/>
    <n v="81.650000000000006"/>
    <m/>
    <m/>
    <m/>
    <m/>
    <m/>
    <m/>
    <m/>
    <m/>
    <m/>
    <m/>
  </r>
  <r>
    <x v="0"/>
    <x v="0"/>
    <x v="3"/>
    <x v="6"/>
    <n v="0"/>
    <n v="8676095"/>
    <n v="0"/>
    <n v="0"/>
    <m/>
    <m/>
    <m/>
    <m/>
    <m/>
    <m/>
    <m/>
    <m/>
    <m/>
    <m/>
    <m/>
    <n v="0"/>
    <n v="0"/>
    <n v="0"/>
    <n v="10998"/>
    <n v="8.1300000000000008"/>
    <n v="67.180000000000007"/>
    <m/>
    <m/>
    <m/>
    <m/>
    <m/>
    <m/>
    <m/>
    <m/>
    <m/>
    <m/>
  </r>
  <r>
    <x v="0"/>
    <x v="0"/>
    <x v="4"/>
    <x v="6"/>
    <n v="0"/>
    <n v="0"/>
    <n v="0"/>
    <n v="417358"/>
    <m/>
    <m/>
    <m/>
    <m/>
    <m/>
    <m/>
    <m/>
    <m/>
    <m/>
    <m/>
    <m/>
    <n v="0"/>
    <n v="0"/>
    <n v="0"/>
    <n v="8425"/>
    <n v="5.04"/>
    <n v="72.97"/>
    <m/>
    <m/>
    <m/>
    <m/>
    <m/>
    <m/>
    <m/>
    <m/>
    <m/>
    <m/>
  </r>
  <r>
    <x v="0"/>
    <x v="1"/>
    <x v="5"/>
    <x v="6"/>
    <n v="0"/>
    <n v="0"/>
    <n v="0"/>
    <n v="417358"/>
    <m/>
    <m/>
    <m/>
    <m/>
    <m/>
    <m/>
    <m/>
    <m/>
    <m/>
    <m/>
    <m/>
    <n v="0"/>
    <n v="0"/>
    <n v="0"/>
    <n v="9212"/>
    <n v="7"/>
    <n v="65"/>
    <m/>
    <m/>
    <m/>
    <m/>
    <m/>
    <m/>
    <m/>
    <m/>
    <m/>
    <m/>
  </r>
  <r>
    <x v="0"/>
    <x v="1"/>
    <x v="6"/>
    <x v="6"/>
    <n v="0"/>
    <n v="552000"/>
    <n v="0"/>
    <n v="0"/>
    <m/>
    <m/>
    <m/>
    <m/>
    <m/>
    <m/>
    <m/>
    <m/>
    <m/>
    <m/>
    <m/>
    <n v="0"/>
    <n v="0"/>
    <n v="0"/>
    <n v="10361"/>
    <n v="5.3"/>
    <n v="70.7"/>
    <m/>
    <m/>
    <m/>
    <m/>
    <m/>
    <m/>
    <m/>
    <m/>
    <m/>
    <m/>
  </r>
  <r>
    <x v="0"/>
    <x v="1"/>
    <x v="7"/>
    <x v="6"/>
    <n v="0"/>
    <n v="0"/>
    <n v="0"/>
    <n v="417358"/>
    <m/>
    <m/>
    <m/>
    <m/>
    <m/>
    <m/>
    <m/>
    <m/>
    <m/>
    <m/>
    <m/>
    <n v="0"/>
    <n v="0"/>
    <n v="0"/>
    <n v="10171"/>
    <n v="4.6500000000000004"/>
    <n v="74.64"/>
    <m/>
    <m/>
    <m/>
    <m/>
    <m/>
    <m/>
    <m/>
    <m/>
    <m/>
    <m/>
  </r>
  <r>
    <x v="0"/>
    <x v="1"/>
    <x v="8"/>
    <x v="6"/>
    <n v="0"/>
    <n v="0"/>
    <n v="0"/>
    <n v="417358"/>
    <m/>
    <m/>
    <m/>
    <m/>
    <m/>
    <m/>
    <m/>
    <m/>
    <m/>
    <m/>
    <m/>
    <n v="0"/>
    <n v="0"/>
    <n v="0"/>
    <n v="10588"/>
    <n v="4.79"/>
    <n v="69.42"/>
    <m/>
    <m/>
    <m/>
    <m/>
    <m/>
    <m/>
    <m/>
    <m/>
    <m/>
    <m/>
  </r>
  <r>
    <x v="0"/>
    <x v="0"/>
    <x v="9"/>
    <x v="6"/>
    <n v="0"/>
    <n v="0"/>
    <n v="0"/>
    <n v="417358"/>
    <m/>
    <m/>
    <m/>
    <m/>
    <m/>
    <m/>
    <m/>
    <m/>
    <m/>
    <m/>
    <m/>
    <n v="0"/>
    <n v="0"/>
    <n v="0"/>
    <n v="13282"/>
    <n v="7.51"/>
    <n v="69.84"/>
    <m/>
    <m/>
    <m/>
    <m/>
    <m/>
    <m/>
    <m/>
    <m/>
    <m/>
    <m/>
  </r>
  <r>
    <x v="0"/>
    <x v="1"/>
    <x v="10"/>
    <x v="6"/>
    <n v="0"/>
    <n v="0"/>
    <n v="0"/>
    <n v="417358"/>
    <m/>
    <m/>
    <m/>
    <m/>
    <m/>
    <m/>
    <m/>
    <m/>
    <m/>
    <m/>
    <m/>
    <n v="0"/>
    <n v="0"/>
    <n v="0"/>
    <n v="10734"/>
    <n v="7.22"/>
    <n v="69.81"/>
    <m/>
    <m/>
    <m/>
    <m/>
    <m/>
    <m/>
    <m/>
    <m/>
    <m/>
    <m/>
  </r>
  <r>
    <x v="0"/>
    <x v="1"/>
    <x v="11"/>
    <x v="6"/>
    <n v="0"/>
    <n v="0"/>
    <n v="0"/>
    <n v="417358"/>
    <m/>
    <m/>
    <m/>
    <m/>
    <m/>
    <m/>
    <m/>
    <m/>
    <m/>
    <m/>
    <m/>
    <n v="0"/>
    <n v="0"/>
    <n v="0"/>
    <n v="14481"/>
    <n v="13.64"/>
    <n v="64.31"/>
    <m/>
    <m/>
    <m/>
    <m/>
    <m/>
    <m/>
    <m/>
    <m/>
    <m/>
    <m/>
  </r>
  <r>
    <x v="0"/>
    <x v="0"/>
    <x v="12"/>
    <x v="6"/>
    <n v="0"/>
    <n v="0"/>
    <n v="0"/>
    <n v="491010"/>
    <m/>
    <m/>
    <m/>
    <m/>
    <m/>
    <m/>
    <m/>
    <m/>
    <m/>
    <m/>
    <m/>
    <n v="0"/>
    <n v="0"/>
    <n v="0"/>
    <n v="13281"/>
    <n v="6.68"/>
    <n v="68.680000000000007"/>
    <m/>
    <m/>
    <m/>
    <m/>
    <m/>
    <m/>
    <m/>
    <m/>
    <m/>
    <m/>
  </r>
  <r>
    <x v="0"/>
    <x v="1"/>
    <x v="13"/>
    <x v="6"/>
    <n v="0"/>
    <n v="0"/>
    <n v="0"/>
    <n v="491010"/>
    <m/>
    <m/>
    <m/>
    <m/>
    <m/>
    <m/>
    <m/>
    <m/>
    <m/>
    <m/>
    <m/>
    <n v="0"/>
    <n v="0"/>
    <n v="0"/>
    <n v="10182"/>
    <n v="8.1999999999999993"/>
    <n v="70.569999999999993"/>
    <m/>
    <m/>
    <m/>
    <m/>
    <m/>
    <m/>
    <m/>
    <m/>
    <m/>
    <m/>
  </r>
  <r>
    <x v="0"/>
    <x v="1"/>
    <x v="14"/>
    <x v="6"/>
    <n v="0"/>
    <n v="0"/>
    <n v="0"/>
    <n v="417358"/>
    <m/>
    <m/>
    <m/>
    <m/>
    <m/>
    <m/>
    <m/>
    <m/>
    <m/>
    <m/>
    <m/>
    <n v="0"/>
    <n v="0"/>
    <n v="0"/>
    <n v="12117"/>
    <n v="8.35"/>
    <n v="66.77"/>
    <m/>
    <m/>
    <m/>
    <m/>
    <m/>
    <m/>
    <m/>
    <m/>
    <m/>
    <m/>
  </r>
  <r>
    <x v="0"/>
    <x v="0"/>
    <x v="15"/>
    <x v="6"/>
    <n v="0"/>
    <n v="0"/>
    <n v="0"/>
    <n v="417358"/>
    <m/>
    <m/>
    <m/>
    <m/>
    <m/>
    <m/>
    <m/>
    <m/>
    <m/>
    <m/>
    <m/>
    <n v="0"/>
    <n v="0"/>
    <n v="0"/>
    <n v="12796"/>
    <n v="5.73"/>
    <n v="64.16"/>
    <m/>
    <m/>
    <m/>
    <m/>
    <m/>
    <m/>
    <m/>
    <m/>
    <m/>
    <m/>
  </r>
  <r>
    <x v="0"/>
    <x v="0"/>
    <x v="16"/>
    <x v="6"/>
    <n v="0"/>
    <n v="0"/>
    <n v="0"/>
    <n v="417358"/>
    <m/>
    <m/>
    <m/>
    <m/>
    <m/>
    <m/>
    <m/>
    <m/>
    <m/>
    <m/>
    <m/>
    <n v="0"/>
    <n v="0"/>
    <n v="0"/>
    <n v="9047"/>
    <n v="4.6900000000000004"/>
    <n v="67.47"/>
    <m/>
    <m/>
    <m/>
    <m/>
    <m/>
    <m/>
    <m/>
    <m/>
    <m/>
    <m/>
  </r>
  <r>
    <x v="0"/>
    <x v="1"/>
    <x v="17"/>
    <x v="6"/>
    <n v="0"/>
    <n v="3284589"/>
    <n v="0"/>
    <n v="417358"/>
    <m/>
    <m/>
    <m/>
    <m/>
    <m/>
    <m/>
    <m/>
    <m/>
    <m/>
    <m/>
    <m/>
    <n v="0"/>
    <n v="0"/>
    <n v="0"/>
    <n v="11273"/>
    <n v="5.31"/>
    <n v="72.72"/>
    <m/>
    <m/>
    <m/>
    <m/>
    <m/>
    <m/>
    <m/>
    <m/>
    <m/>
    <m/>
  </r>
  <r>
    <x v="0"/>
    <x v="1"/>
    <x v="18"/>
    <x v="6"/>
    <n v="0"/>
    <n v="0"/>
    <n v="0"/>
    <n v="417358"/>
    <m/>
    <m/>
    <m/>
    <m/>
    <m/>
    <m/>
    <m/>
    <m/>
    <m/>
    <m/>
    <m/>
    <n v="0"/>
    <n v="0"/>
    <n v="0"/>
    <n v="10325"/>
    <n v="5.62"/>
    <n v="72.67"/>
    <m/>
    <m/>
    <m/>
    <m/>
    <m/>
    <m/>
    <m/>
    <m/>
    <m/>
    <m/>
  </r>
  <r>
    <x v="0"/>
    <x v="0"/>
    <x v="0"/>
    <x v="7"/>
    <m/>
    <n v="1385962"/>
    <n v="0"/>
    <n v="0"/>
    <m/>
    <m/>
    <m/>
    <m/>
    <m/>
    <m/>
    <m/>
    <m/>
    <m/>
    <m/>
    <m/>
    <n v="0"/>
    <n v="0"/>
    <n v="0"/>
    <n v="0"/>
    <n v="0"/>
    <n v="0"/>
    <m/>
    <m/>
    <m/>
    <m/>
    <m/>
    <m/>
    <m/>
    <m/>
    <m/>
    <m/>
  </r>
  <r>
    <x v="0"/>
    <x v="0"/>
    <x v="1"/>
    <x v="7"/>
    <m/>
    <n v="1334357"/>
    <n v="0"/>
    <n v="0"/>
    <m/>
    <m/>
    <m/>
    <m/>
    <m/>
    <m/>
    <m/>
    <m/>
    <m/>
    <m/>
    <m/>
    <n v="0"/>
    <n v="0"/>
    <n v="0"/>
    <n v="0"/>
    <n v="0"/>
    <n v="0"/>
    <m/>
    <m/>
    <m/>
    <m/>
    <m/>
    <m/>
    <m/>
    <m/>
    <m/>
    <m/>
  </r>
  <r>
    <x v="0"/>
    <x v="1"/>
    <x v="2"/>
    <x v="7"/>
    <m/>
    <n v="1048222"/>
    <n v="0"/>
    <n v="0"/>
    <m/>
    <m/>
    <m/>
    <m/>
    <m/>
    <m/>
    <m/>
    <m/>
    <m/>
    <m/>
    <m/>
    <n v="0"/>
    <n v="0"/>
    <n v="0"/>
    <n v="0"/>
    <n v="0"/>
    <n v="0"/>
    <m/>
    <m/>
    <m/>
    <m/>
    <m/>
    <m/>
    <m/>
    <m/>
    <m/>
    <m/>
  </r>
  <r>
    <x v="0"/>
    <x v="0"/>
    <x v="3"/>
    <x v="7"/>
    <m/>
    <n v="1473138"/>
    <n v="0"/>
    <n v="0"/>
    <m/>
    <m/>
    <m/>
    <m/>
    <m/>
    <m/>
    <m/>
    <m/>
    <m/>
    <m/>
    <m/>
    <n v="0"/>
    <n v="0"/>
    <n v="0"/>
    <n v="0"/>
    <n v="0"/>
    <n v="0"/>
    <m/>
    <m/>
    <m/>
    <m/>
    <m/>
    <m/>
    <m/>
    <m/>
    <m/>
    <m/>
  </r>
  <r>
    <x v="0"/>
    <x v="0"/>
    <x v="4"/>
    <x v="7"/>
    <m/>
    <n v="910959"/>
    <n v="0"/>
    <n v="0"/>
    <m/>
    <m/>
    <m/>
    <m/>
    <m/>
    <m/>
    <m/>
    <m/>
    <m/>
    <m/>
    <m/>
    <n v="0"/>
    <n v="0"/>
    <n v="0"/>
    <n v="0"/>
    <n v="0"/>
    <n v="0"/>
    <m/>
    <m/>
    <m/>
    <m/>
    <m/>
    <m/>
    <m/>
    <m/>
    <m/>
    <m/>
  </r>
  <r>
    <x v="0"/>
    <x v="1"/>
    <x v="5"/>
    <x v="7"/>
    <m/>
    <n v="1991145"/>
    <n v="0"/>
    <n v="0"/>
    <m/>
    <m/>
    <m/>
    <m/>
    <m/>
    <m/>
    <m/>
    <m/>
    <m/>
    <m/>
    <m/>
    <n v="0"/>
    <n v="0"/>
    <n v="0"/>
    <n v="0"/>
    <n v="0"/>
    <n v="0"/>
    <m/>
    <m/>
    <m/>
    <m/>
    <m/>
    <m/>
    <m/>
    <m/>
    <m/>
    <m/>
  </r>
  <r>
    <x v="0"/>
    <x v="1"/>
    <x v="6"/>
    <x v="7"/>
    <m/>
    <n v="1080145"/>
    <n v="0"/>
    <n v="0"/>
    <m/>
    <m/>
    <m/>
    <m/>
    <m/>
    <m/>
    <m/>
    <m/>
    <m/>
    <m/>
    <m/>
    <n v="0"/>
    <n v="0"/>
    <n v="0"/>
    <n v="0"/>
    <n v="0"/>
    <n v="0"/>
    <m/>
    <m/>
    <m/>
    <m/>
    <m/>
    <m/>
    <m/>
    <m/>
    <m/>
    <m/>
  </r>
  <r>
    <x v="0"/>
    <x v="1"/>
    <x v="7"/>
    <x v="7"/>
    <m/>
    <n v="658050"/>
    <n v="0"/>
    <n v="0"/>
    <m/>
    <m/>
    <m/>
    <m/>
    <m/>
    <m/>
    <m/>
    <m/>
    <m/>
    <m/>
    <m/>
    <n v="0"/>
    <n v="0"/>
    <n v="0"/>
    <n v="0"/>
    <n v="0"/>
    <n v="0"/>
    <m/>
    <m/>
    <m/>
    <m/>
    <m/>
    <m/>
    <m/>
    <m/>
    <m/>
    <m/>
  </r>
  <r>
    <x v="0"/>
    <x v="1"/>
    <x v="8"/>
    <x v="7"/>
    <m/>
    <n v="1519734"/>
    <n v="0"/>
    <n v="0"/>
    <m/>
    <m/>
    <m/>
    <m/>
    <m/>
    <m/>
    <m/>
    <m/>
    <m/>
    <m/>
    <m/>
    <n v="0"/>
    <n v="0"/>
    <n v="0"/>
    <n v="0"/>
    <n v="0"/>
    <n v="0"/>
    <m/>
    <m/>
    <m/>
    <m/>
    <m/>
    <m/>
    <m/>
    <m/>
    <m/>
    <m/>
  </r>
  <r>
    <x v="0"/>
    <x v="0"/>
    <x v="9"/>
    <x v="7"/>
    <m/>
    <m/>
    <n v="0"/>
    <n v="0"/>
    <m/>
    <m/>
    <m/>
    <m/>
    <m/>
    <m/>
    <m/>
    <m/>
    <m/>
    <m/>
    <m/>
    <n v="0"/>
    <n v="0"/>
    <n v="0"/>
    <n v="0"/>
    <n v="0"/>
    <n v="0"/>
    <m/>
    <m/>
    <m/>
    <m/>
    <m/>
    <m/>
    <m/>
    <m/>
    <m/>
    <m/>
  </r>
  <r>
    <x v="0"/>
    <x v="1"/>
    <x v="10"/>
    <x v="7"/>
    <m/>
    <n v="500288"/>
    <n v="0"/>
    <n v="0"/>
    <m/>
    <m/>
    <m/>
    <m/>
    <m/>
    <m/>
    <m/>
    <m/>
    <m/>
    <m/>
    <m/>
    <n v="0"/>
    <n v="0"/>
    <n v="0"/>
    <n v="0"/>
    <n v="0"/>
    <n v="0"/>
    <m/>
    <m/>
    <m/>
    <m/>
    <m/>
    <m/>
    <m/>
    <m/>
    <m/>
    <m/>
  </r>
  <r>
    <x v="0"/>
    <x v="1"/>
    <x v="11"/>
    <x v="7"/>
    <m/>
    <m/>
    <n v="0"/>
    <n v="0"/>
    <m/>
    <m/>
    <m/>
    <m/>
    <m/>
    <m/>
    <m/>
    <m/>
    <m/>
    <m/>
    <m/>
    <n v="0"/>
    <n v="0"/>
    <n v="0"/>
    <n v="0"/>
    <n v="0"/>
    <n v="0"/>
    <m/>
    <m/>
    <m/>
    <m/>
    <m/>
    <m/>
    <m/>
    <m/>
    <m/>
    <m/>
  </r>
  <r>
    <x v="0"/>
    <x v="0"/>
    <x v="12"/>
    <x v="7"/>
    <m/>
    <m/>
    <n v="0"/>
    <n v="0"/>
    <m/>
    <m/>
    <m/>
    <m/>
    <m/>
    <m/>
    <m/>
    <m/>
    <m/>
    <m/>
    <m/>
    <n v="0"/>
    <n v="0"/>
    <n v="0"/>
    <n v="0"/>
    <n v="0"/>
    <n v="0"/>
    <m/>
    <m/>
    <m/>
    <m/>
    <m/>
    <m/>
    <m/>
    <m/>
    <m/>
    <m/>
  </r>
  <r>
    <x v="0"/>
    <x v="1"/>
    <x v="13"/>
    <x v="7"/>
    <m/>
    <m/>
    <n v="0"/>
    <n v="0"/>
    <m/>
    <m/>
    <m/>
    <m/>
    <m/>
    <m/>
    <m/>
    <m/>
    <m/>
    <m/>
    <m/>
    <n v="0"/>
    <n v="0"/>
    <n v="0"/>
    <n v="0"/>
    <n v="0"/>
    <n v="0"/>
    <m/>
    <m/>
    <m/>
    <m/>
    <m/>
    <m/>
    <m/>
    <m/>
    <m/>
    <m/>
  </r>
  <r>
    <x v="0"/>
    <x v="1"/>
    <x v="14"/>
    <x v="7"/>
    <m/>
    <m/>
    <n v="0"/>
    <n v="0"/>
    <m/>
    <m/>
    <m/>
    <m/>
    <m/>
    <m/>
    <m/>
    <m/>
    <m/>
    <m/>
    <m/>
    <n v="0"/>
    <n v="0"/>
    <n v="0"/>
    <n v="0"/>
    <n v="0"/>
    <n v="0"/>
    <m/>
    <m/>
    <m/>
    <m/>
    <m/>
    <m/>
    <m/>
    <m/>
    <m/>
    <m/>
  </r>
  <r>
    <x v="0"/>
    <x v="0"/>
    <x v="15"/>
    <x v="7"/>
    <m/>
    <n v="1326477"/>
    <n v="0"/>
    <n v="0"/>
    <m/>
    <m/>
    <m/>
    <m/>
    <m/>
    <m/>
    <m/>
    <m/>
    <m/>
    <m/>
    <m/>
    <n v="0"/>
    <n v="0"/>
    <n v="0"/>
    <n v="0"/>
    <n v="0"/>
    <n v="0"/>
    <m/>
    <m/>
    <m/>
    <m/>
    <m/>
    <m/>
    <m/>
    <m/>
    <m/>
    <m/>
  </r>
  <r>
    <x v="0"/>
    <x v="0"/>
    <x v="16"/>
    <x v="7"/>
    <m/>
    <n v="1101041"/>
    <n v="0"/>
    <n v="0"/>
    <m/>
    <m/>
    <m/>
    <m/>
    <m/>
    <m/>
    <m/>
    <m/>
    <m/>
    <m/>
    <m/>
    <n v="0"/>
    <n v="0"/>
    <n v="0"/>
    <n v="0"/>
    <n v="0"/>
    <n v="0"/>
    <m/>
    <m/>
    <m/>
    <m/>
    <m/>
    <m/>
    <m/>
    <m/>
    <m/>
    <m/>
  </r>
  <r>
    <x v="0"/>
    <x v="1"/>
    <x v="17"/>
    <x v="7"/>
    <m/>
    <n v="1039814"/>
    <n v="0"/>
    <n v="0"/>
    <m/>
    <m/>
    <m/>
    <m/>
    <m/>
    <m/>
    <m/>
    <m/>
    <m/>
    <m/>
    <m/>
    <n v="0"/>
    <n v="0"/>
    <n v="0"/>
    <n v="0"/>
    <n v="0"/>
    <n v="0"/>
    <m/>
    <m/>
    <m/>
    <m/>
    <m/>
    <m/>
    <m/>
    <m/>
    <m/>
    <m/>
  </r>
  <r>
    <x v="0"/>
    <x v="1"/>
    <x v="18"/>
    <x v="7"/>
    <m/>
    <n v="968462"/>
    <n v="0"/>
    <n v="0"/>
    <m/>
    <m/>
    <m/>
    <m/>
    <m/>
    <m/>
    <m/>
    <m/>
    <m/>
    <m/>
    <m/>
    <n v="0"/>
    <n v="0"/>
    <n v="0"/>
    <n v="0"/>
    <n v="0"/>
    <n v="0"/>
    <m/>
    <m/>
    <m/>
    <m/>
    <m/>
    <m/>
    <m/>
    <m/>
    <m/>
    <m/>
  </r>
  <r>
    <x v="0"/>
    <x v="0"/>
    <x v="0"/>
    <x v="8"/>
    <m/>
    <n v="1215924"/>
    <n v="0"/>
    <n v="344050"/>
    <m/>
    <m/>
    <m/>
    <m/>
    <m/>
    <m/>
    <m/>
    <m/>
    <m/>
    <m/>
    <m/>
    <n v="0"/>
    <n v="0"/>
    <n v="0"/>
    <n v="0"/>
    <n v="0"/>
    <n v="0"/>
    <m/>
    <m/>
    <m/>
    <m/>
    <m/>
    <m/>
    <m/>
    <m/>
    <m/>
    <m/>
  </r>
  <r>
    <x v="0"/>
    <x v="0"/>
    <x v="1"/>
    <x v="8"/>
    <m/>
    <n v="2001478"/>
    <n v="0"/>
    <n v="664050"/>
    <m/>
    <m/>
    <m/>
    <m/>
    <m/>
    <m/>
    <m/>
    <m/>
    <m/>
    <m/>
    <m/>
    <n v="0"/>
    <n v="0"/>
    <n v="0"/>
    <n v="0"/>
    <n v="0"/>
    <n v="0"/>
    <m/>
    <m/>
    <m/>
    <m/>
    <m/>
    <m/>
    <m/>
    <m/>
    <m/>
    <m/>
  </r>
  <r>
    <x v="0"/>
    <x v="1"/>
    <x v="2"/>
    <x v="8"/>
    <m/>
    <n v="2672887"/>
    <n v="0"/>
    <n v="664050"/>
    <m/>
    <m/>
    <m/>
    <m/>
    <m/>
    <m/>
    <m/>
    <m/>
    <m/>
    <m/>
    <m/>
    <n v="0"/>
    <n v="0"/>
    <n v="0"/>
    <n v="0"/>
    <n v="0"/>
    <n v="0"/>
    <m/>
    <m/>
    <m/>
    <m/>
    <m/>
    <m/>
    <m/>
    <m/>
    <m/>
    <m/>
  </r>
  <r>
    <x v="0"/>
    <x v="0"/>
    <x v="3"/>
    <x v="8"/>
    <m/>
    <n v="557996"/>
    <n v="0"/>
    <n v="664050"/>
    <m/>
    <m/>
    <m/>
    <m/>
    <m/>
    <m/>
    <m/>
    <m/>
    <m/>
    <m/>
    <m/>
    <n v="0"/>
    <n v="0"/>
    <n v="0"/>
    <n v="0"/>
    <n v="0"/>
    <n v="0"/>
    <m/>
    <m/>
    <m/>
    <m/>
    <m/>
    <m/>
    <m/>
    <m/>
    <m/>
    <m/>
  </r>
  <r>
    <x v="0"/>
    <x v="0"/>
    <x v="4"/>
    <x v="8"/>
    <m/>
    <m/>
    <n v="0"/>
    <n v="0"/>
    <m/>
    <m/>
    <m/>
    <m/>
    <m/>
    <m/>
    <m/>
    <m/>
    <m/>
    <m/>
    <m/>
    <n v="0"/>
    <n v="0"/>
    <n v="0"/>
    <n v="0"/>
    <n v="0"/>
    <n v="0"/>
    <m/>
    <m/>
    <m/>
    <m/>
    <m/>
    <m/>
    <m/>
    <m/>
    <m/>
    <m/>
  </r>
  <r>
    <x v="0"/>
    <x v="1"/>
    <x v="5"/>
    <x v="8"/>
    <m/>
    <n v="2723155"/>
    <n v="0"/>
    <n v="575870"/>
    <m/>
    <m/>
    <m/>
    <m/>
    <m/>
    <m/>
    <m/>
    <m/>
    <m/>
    <m/>
    <m/>
    <n v="0"/>
    <n v="0"/>
    <n v="0"/>
    <n v="0"/>
    <n v="0"/>
    <n v="0"/>
    <m/>
    <m/>
    <m/>
    <m/>
    <m/>
    <m/>
    <m/>
    <m/>
    <m/>
    <m/>
  </r>
  <r>
    <x v="0"/>
    <x v="1"/>
    <x v="6"/>
    <x v="8"/>
    <m/>
    <n v="2554532"/>
    <n v="0"/>
    <n v="0"/>
    <m/>
    <m/>
    <m/>
    <m/>
    <m/>
    <m/>
    <m/>
    <m/>
    <m/>
    <m/>
    <m/>
    <n v="0"/>
    <n v="0"/>
    <n v="0"/>
    <n v="0"/>
    <n v="0"/>
    <n v="0"/>
    <m/>
    <m/>
    <m/>
    <m/>
    <m/>
    <m/>
    <m/>
    <m/>
    <m/>
    <m/>
  </r>
  <r>
    <x v="0"/>
    <x v="1"/>
    <x v="7"/>
    <x v="8"/>
    <m/>
    <n v="1379848"/>
    <n v="0"/>
    <n v="444050"/>
    <m/>
    <m/>
    <m/>
    <m/>
    <m/>
    <m/>
    <m/>
    <m/>
    <m/>
    <m/>
    <m/>
    <n v="0"/>
    <n v="0"/>
    <n v="0"/>
    <n v="0"/>
    <n v="0"/>
    <n v="0"/>
    <m/>
    <m/>
    <m/>
    <m/>
    <m/>
    <m/>
    <m/>
    <m/>
    <m/>
    <m/>
  </r>
  <r>
    <x v="0"/>
    <x v="1"/>
    <x v="8"/>
    <x v="8"/>
    <m/>
    <n v="2515544"/>
    <n v="0"/>
    <n v="344050"/>
    <m/>
    <m/>
    <m/>
    <m/>
    <m/>
    <m/>
    <m/>
    <m/>
    <m/>
    <m/>
    <m/>
    <n v="0"/>
    <n v="0"/>
    <n v="0"/>
    <n v="0"/>
    <n v="0"/>
    <n v="0"/>
    <m/>
    <m/>
    <m/>
    <m/>
    <m/>
    <m/>
    <m/>
    <m/>
    <m/>
    <m/>
  </r>
  <r>
    <x v="0"/>
    <x v="0"/>
    <x v="9"/>
    <x v="8"/>
    <m/>
    <n v="1941793"/>
    <n v="0"/>
    <n v="344050"/>
    <m/>
    <m/>
    <m/>
    <m/>
    <m/>
    <m/>
    <m/>
    <m/>
    <m/>
    <m/>
    <m/>
    <n v="0"/>
    <n v="0"/>
    <n v="0"/>
    <n v="0"/>
    <n v="0"/>
    <n v="0"/>
    <m/>
    <m/>
    <m/>
    <m/>
    <m/>
    <m/>
    <m/>
    <m/>
    <m/>
    <m/>
  </r>
  <r>
    <x v="0"/>
    <x v="1"/>
    <x v="10"/>
    <x v="8"/>
    <m/>
    <n v="1606591"/>
    <n v="0"/>
    <n v="255870"/>
    <m/>
    <m/>
    <m/>
    <m/>
    <m/>
    <m/>
    <m/>
    <m/>
    <m/>
    <m/>
    <m/>
    <n v="0"/>
    <n v="0"/>
    <n v="0"/>
    <n v="0"/>
    <n v="0"/>
    <n v="0"/>
    <m/>
    <m/>
    <m/>
    <m/>
    <m/>
    <m/>
    <m/>
    <m/>
    <m/>
    <m/>
  </r>
  <r>
    <x v="0"/>
    <x v="1"/>
    <x v="11"/>
    <x v="8"/>
    <m/>
    <m/>
    <n v="0"/>
    <n v="432220"/>
    <m/>
    <m/>
    <m/>
    <m/>
    <m/>
    <m/>
    <m/>
    <m/>
    <m/>
    <m/>
    <m/>
    <n v="0"/>
    <n v="0"/>
    <n v="0"/>
    <n v="0"/>
    <n v="0"/>
    <n v="0"/>
    <m/>
    <m/>
    <m/>
    <m/>
    <m/>
    <m/>
    <m/>
    <m/>
    <m/>
    <m/>
  </r>
  <r>
    <x v="0"/>
    <x v="0"/>
    <x v="12"/>
    <x v="8"/>
    <m/>
    <n v="2680526"/>
    <n v="0"/>
    <n v="255870"/>
    <m/>
    <m/>
    <m/>
    <m/>
    <m/>
    <m/>
    <m/>
    <m/>
    <m/>
    <m/>
    <m/>
    <n v="0"/>
    <n v="0"/>
    <n v="0"/>
    <n v="0"/>
    <n v="0"/>
    <n v="0"/>
    <m/>
    <m/>
    <m/>
    <m/>
    <m/>
    <m/>
    <m/>
    <m/>
    <m/>
    <m/>
  </r>
  <r>
    <x v="0"/>
    <x v="1"/>
    <x v="13"/>
    <x v="8"/>
    <m/>
    <n v="2028561"/>
    <n v="0"/>
    <n v="344050"/>
    <m/>
    <m/>
    <m/>
    <m/>
    <m/>
    <m/>
    <m/>
    <m/>
    <m/>
    <m/>
    <m/>
    <n v="0"/>
    <n v="0"/>
    <n v="0"/>
    <n v="0"/>
    <n v="0"/>
    <n v="0"/>
    <m/>
    <m/>
    <m/>
    <m/>
    <m/>
    <m/>
    <m/>
    <m/>
    <m/>
    <m/>
  </r>
  <r>
    <x v="0"/>
    <x v="1"/>
    <x v="14"/>
    <x v="8"/>
    <m/>
    <n v="770382"/>
    <n v="0"/>
    <n v="444050"/>
    <m/>
    <m/>
    <m/>
    <m/>
    <m/>
    <m/>
    <m/>
    <m/>
    <m/>
    <m/>
    <m/>
    <n v="0"/>
    <n v="0"/>
    <n v="0"/>
    <n v="0"/>
    <n v="0"/>
    <n v="0"/>
    <m/>
    <m/>
    <m/>
    <m/>
    <m/>
    <m/>
    <m/>
    <m/>
    <m/>
    <m/>
  </r>
  <r>
    <x v="0"/>
    <x v="0"/>
    <x v="15"/>
    <x v="8"/>
    <m/>
    <n v="2355000"/>
    <n v="0"/>
    <n v="255870"/>
    <m/>
    <m/>
    <m/>
    <m/>
    <m/>
    <m/>
    <m/>
    <m/>
    <m/>
    <m/>
    <m/>
    <n v="0"/>
    <n v="0"/>
    <n v="0"/>
    <n v="0"/>
    <n v="0"/>
    <n v="0"/>
    <m/>
    <m/>
    <m/>
    <m/>
    <m/>
    <m/>
    <m/>
    <m/>
    <m/>
    <m/>
  </r>
  <r>
    <x v="0"/>
    <x v="0"/>
    <x v="16"/>
    <x v="8"/>
    <m/>
    <n v="3063155"/>
    <n v="0"/>
    <n v="0"/>
    <m/>
    <m/>
    <m/>
    <m/>
    <m/>
    <m/>
    <m/>
    <m/>
    <m/>
    <m/>
    <m/>
    <n v="0"/>
    <n v="0"/>
    <n v="0"/>
    <n v="0"/>
    <n v="0"/>
    <n v="0"/>
    <m/>
    <m/>
    <m/>
    <m/>
    <m/>
    <m/>
    <m/>
    <m/>
    <m/>
    <m/>
  </r>
  <r>
    <x v="0"/>
    <x v="1"/>
    <x v="17"/>
    <x v="8"/>
    <m/>
    <n v="2153867"/>
    <n v="0"/>
    <n v="0"/>
    <m/>
    <m/>
    <m/>
    <m/>
    <m/>
    <m/>
    <m/>
    <m/>
    <m/>
    <m/>
    <m/>
    <n v="0"/>
    <n v="0"/>
    <n v="0"/>
    <n v="0"/>
    <n v="0"/>
    <n v="0"/>
    <m/>
    <m/>
    <m/>
    <m/>
    <m/>
    <m/>
    <m/>
    <m/>
    <m/>
    <m/>
  </r>
  <r>
    <x v="0"/>
    <x v="1"/>
    <x v="18"/>
    <x v="8"/>
    <m/>
    <n v="2674141"/>
    <n v="0"/>
    <n v="0"/>
    <m/>
    <m/>
    <m/>
    <m/>
    <m/>
    <m/>
    <m/>
    <m/>
    <m/>
    <m/>
    <m/>
    <n v="0"/>
    <n v="0"/>
    <n v="0"/>
    <n v="0"/>
    <n v="0"/>
    <n v="0"/>
    <m/>
    <m/>
    <m/>
    <m/>
    <m/>
    <m/>
    <m/>
    <m/>
    <m/>
    <m/>
  </r>
  <r>
    <x v="0"/>
    <x v="0"/>
    <x v="0"/>
    <x v="9"/>
    <n v="8488273"/>
    <n v="8985541"/>
    <n v="0"/>
    <n v="0"/>
    <m/>
    <m/>
    <m/>
    <m/>
    <m/>
    <m/>
    <m/>
    <m/>
    <m/>
    <m/>
    <m/>
    <n v="0"/>
    <n v="0"/>
    <n v="0"/>
    <n v="0"/>
    <n v="0"/>
    <n v="0"/>
    <m/>
    <m/>
    <m/>
    <m/>
    <m/>
    <m/>
    <m/>
    <m/>
    <m/>
    <m/>
  </r>
  <r>
    <x v="0"/>
    <x v="0"/>
    <x v="1"/>
    <x v="9"/>
    <n v="6495546"/>
    <n v="2629216"/>
    <n v="0"/>
    <n v="0"/>
    <m/>
    <m/>
    <m/>
    <m/>
    <m/>
    <m/>
    <m/>
    <m/>
    <m/>
    <m/>
    <m/>
    <n v="0"/>
    <n v="0"/>
    <n v="0"/>
    <n v="0"/>
    <n v="0"/>
    <n v="0"/>
    <m/>
    <m/>
    <m/>
    <m/>
    <m/>
    <m/>
    <m/>
    <m/>
    <m/>
    <m/>
  </r>
  <r>
    <x v="0"/>
    <x v="1"/>
    <x v="2"/>
    <x v="9"/>
    <n v="0"/>
    <n v="0"/>
    <n v="12321960"/>
    <n v="0"/>
    <m/>
    <m/>
    <m/>
    <m/>
    <m/>
    <m/>
    <m/>
    <m/>
    <m/>
    <m/>
    <m/>
    <n v="0"/>
    <n v="0"/>
    <n v="0"/>
    <n v="0"/>
    <n v="0"/>
    <n v="0"/>
    <m/>
    <m/>
    <m/>
    <m/>
    <m/>
    <m/>
    <m/>
    <m/>
    <m/>
    <m/>
  </r>
  <r>
    <x v="0"/>
    <x v="0"/>
    <x v="3"/>
    <x v="9"/>
    <n v="8086797"/>
    <n v="0"/>
    <n v="0"/>
    <n v="0"/>
    <m/>
    <m/>
    <m/>
    <m/>
    <m/>
    <m/>
    <m/>
    <m/>
    <m/>
    <m/>
    <m/>
    <n v="0"/>
    <n v="0"/>
    <n v="0"/>
    <n v="0"/>
    <n v="0"/>
    <n v="0"/>
    <m/>
    <m/>
    <m/>
    <m/>
    <m/>
    <m/>
    <m/>
    <m/>
    <m/>
    <m/>
  </r>
  <r>
    <x v="0"/>
    <x v="0"/>
    <x v="4"/>
    <x v="9"/>
    <n v="1581650"/>
    <n v="4743265"/>
    <n v="0"/>
    <n v="0"/>
    <m/>
    <m/>
    <m/>
    <m/>
    <m/>
    <m/>
    <m/>
    <m/>
    <m/>
    <m/>
    <m/>
    <n v="0"/>
    <n v="0"/>
    <n v="0"/>
    <n v="0"/>
    <n v="0"/>
    <n v="0"/>
    <m/>
    <m/>
    <m/>
    <m/>
    <m/>
    <m/>
    <m/>
    <m/>
    <m/>
    <m/>
  </r>
  <r>
    <x v="0"/>
    <x v="1"/>
    <x v="5"/>
    <x v="9"/>
    <n v="4580648"/>
    <n v="1593000"/>
    <n v="0"/>
    <n v="0"/>
    <m/>
    <m/>
    <m/>
    <m/>
    <m/>
    <m/>
    <m/>
    <m/>
    <m/>
    <m/>
    <m/>
    <n v="0"/>
    <n v="0"/>
    <n v="0"/>
    <n v="0"/>
    <n v="0"/>
    <n v="0"/>
    <m/>
    <m/>
    <m/>
    <m/>
    <m/>
    <m/>
    <m/>
    <m/>
    <m/>
    <m/>
  </r>
  <r>
    <x v="0"/>
    <x v="1"/>
    <x v="6"/>
    <x v="9"/>
    <n v="10019992"/>
    <n v="0"/>
    <n v="0"/>
    <n v="0"/>
    <m/>
    <m/>
    <m/>
    <m/>
    <m/>
    <m/>
    <m/>
    <m/>
    <m/>
    <m/>
    <m/>
    <n v="0"/>
    <n v="0"/>
    <n v="0"/>
    <n v="0"/>
    <n v="0"/>
    <n v="0"/>
    <m/>
    <m/>
    <m/>
    <m/>
    <m/>
    <m/>
    <m/>
    <m/>
    <m/>
    <m/>
  </r>
  <r>
    <x v="0"/>
    <x v="1"/>
    <x v="7"/>
    <x v="9"/>
    <n v="1613504"/>
    <n v="134305"/>
    <n v="0"/>
    <n v="0"/>
    <m/>
    <m/>
    <m/>
    <m/>
    <m/>
    <m/>
    <m/>
    <m/>
    <m/>
    <m/>
    <m/>
    <n v="0"/>
    <n v="0"/>
    <n v="0"/>
    <n v="0"/>
    <n v="0"/>
    <n v="0"/>
    <m/>
    <m/>
    <m/>
    <m/>
    <m/>
    <m/>
    <m/>
    <m/>
    <m/>
    <m/>
  </r>
  <r>
    <x v="0"/>
    <x v="1"/>
    <x v="8"/>
    <x v="9"/>
    <n v="1672125"/>
    <n v="0"/>
    <n v="0"/>
    <n v="0"/>
    <m/>
    <m/>
    <m/>
    <m/>
    <m/>
    <m/>
    <m/>
    <m/>
    <m/>
    <m/>
    <m/>
    <n v="0"/>
    <n v="0"/>
    <n v="0"/>
    <n v="0"/>
    <n v="0"/>
    <n v="0"/>
    <m/>
    <m/>
    <m/>
    <m/>
    <m/>
    <m/>
    <m/>
    <m/>
    <m/>
    <m/>
  </r>
  <r>
    <x v="0"/>
    <x v="0"/>
    <x v="9"/>
    <x v="9"/>
    <n v="698250"/>
    <n v="1236618"/>
    <n v="0"/>
    <n v="0"/>
    <m/>
    <m/>
    <m/>
    <m/>
    <m/>
    <m/>
    <m/>
    <m/>
    <m/>
    <m/>
    <m/>
    <n v="0"/>
    <n v="0"/>
    <n v="0"/>
    <n v="0"/>
    <n v="0"/>
    <n v="0"/>
    <m/>
    <m/>
    <m/>
    <m/>
    <m/>
    <m/>
    <m/>
    <m/>
    <m/>
    <m/>
  </r>
  <r>
    <x v="0"/>
    <x v="1"/>
    <x v="10"/>
    <x v="9"/>
    <n v="0"/>
    <n v="160000"/>
    <n v="0"/>
    <n v="0"/>
    <m/>
    <m/>
    <m/>
    <m/>
    <m/>
    <m/>
    <m/>
    <m/>
    <m/>
    <m/>
    <m/>
    <n v="0"/>
    <n v="0"/>
    <n v="0"/>
    <n v="0"/>
    <n v="0"/>
    <n v="0"/>
    <m/>
    <m/>
    <m/>
    <m/>
    <m/>
    <m/>
    <m/>
    <m/>
    <m/>
    <m/>
  </r>
  <r>
    <x v="0"/>
    <x v="1"/>
    <x v="11"/>
    <x v="9"/>
    <n v="0"/>
    <n v="4834547"/>
    <n v="0"/>
    <n v="0"/>
    <m/>
    <m/>
    <m/>
    <m/>
    <m/>
    <m/>
    <m/>
    <m/>
    <m/>
    <m/>
    <m/>
    <n v="0"/>
    <n v="0"/>
    <n v="0"/>
    <n v="0"/>
    <n v="0"/>
    <n v="0"/>
    <m/>
    <m/>
    <m/>
    <m/>
    <m/>
    <m/>
    <m/>
    <m/>
    <m/>
    <m/>
  </r>
  <r>
    <x v="0"/>
    <x v="0"/>
    <x v="12"/>
    <x v="9"/>
    <n v="3507082"/>
    <n v="2482670"/>
    <n v="0"/>
    <n v="0"/>
    <m/>
    <m/>
    <m/>
    <m/>
    <m/>
    <m/>
    <m/>
    <m/>
    <m/>
    <m/>
    <m/>
    <n v="0"/>
    <n v="0"/>
    <n v="0"/>
    <n v="0"/>
    <n v="0"/>
    <n v="0"/>
    <m/>
    <m/>
    <m/>
    <m/>
    <m/>
    <m/>
    <m/>
    <m/>
    <m/>
    <m/>
  </r>
  <r>
    <x v="0"/>
    <x v="1"/>
    <x v="13"/>
    <x v="9"/>
    <n v="3919733"/>
    <n v="415000"/>
    <n v="0"/>
    <n v="0"/>
    <m/>
    <m/>
    <m/>
    <m/>
    <m/>
    <m/>
    <m/>
    <m/>
    <m/>
    <m/>
    <m/>
    <n v="0"/>
    <n v="0"/>
    <n v="0"/>
    <n v="0"/>
    <n v="0"/>
    <n v="0"/>
    <m/>
    <m/>
    <m/>
    <m/>
    <m/>
    <m/>
    <m/>
    <m/>
    <m/>
    <m/>
  </r>
  <r>
    <x v="0"/>
    <x v="1"/>
    <x v="14"/>
    <x v="9"/>
    <n v="4056308"/>
    <n v="1124255"/>
    <n v="0"/>
    <n v="0"/>
    <m/>
    <m/>
    <m/>
    <m/>
    <m/>
    <m/>
    <m/>
    <m/>
    <m/>
    <m/>
    <m/>
    <n v="0"/>
    <n v="0"/>
    <n v="0"/>
    <n v="0"/>
    <n v="0"/>
    <n v="0"/>
    <m/>
    <m/>
    <m/>
    <m/>
    <m/>
    <m/>
    <m/>
    <m/>
    <m/>
    <m/>
  </r>
  <r>
    <x v="0"/>
    <x v="0"/>
    <x v="15"/>
    <x v="9"/>
    <n v="8408839"/>
    <n v="1800000"/>
    <n v="0"/>
    <n v="0"/>
    <m/>
    <m/>
    <m/>
    <m/>
    <m/>
    <m/>
    <m/>
    <m/>
    <m/>
    <m/>
    <m/>
    <n v="0"/>
    <n v="0"/>
    <n v="0"/>
    <n v="0"/>
    <n v="0"/>
    <n v="0"/>
    <m/>
    <m/>
    <m/>
    <m/>
    <m/>
    <m/>
    <m/>
    <m/>
    <m/>
    <m/>
  </r>
  <r>
    <x v="0"/>
    <x v="0"/>
    <x v="16"/>
    <x v="9"/>
    <n v="10721105"/>
    <n v="2560198"/>
    <n v="1550000"/>
    <n v="0"/>
    <m/>
    <m/>
    <m/>
    <m/>
    <m/>
    <m/>
    <m/>
    <m/>
    <m/>
    <m/>
    <m/>
    <n v="0"/>
    <n v="0"/>
    <n v="0"/>
    <n v="0"/>
    <n v="0"/>
    <n v="0"/>
    <m/>
    <m/>
    <m/>
    <m/>
    <m/>
    <m/>
    <m/>
    <m/>
    <m/>
    <m/>
  </r>
  <r>
    <x v="0"/>
    <x v="1"/>
    <x v="17"/>
    <x v="9"/>
    <n v="1734215"/>
    <n v="2119044"/>
    <n v="0"/>
    <n v="0"/>
    <m/>
    <m/>
    <m/>
    <m/>
    <m/>
    <m/>
    <m/>
    <m/>
    <m/>
    <m/>
    <m/>
    <n v="0"/>
    <n v="0"/>
    <n v="0"/>
    <n v="0"/>
    <n v="0"/>
    <n v="0"/>
    <m/>
    <m/>
    <m/>
    <m/>
    <m/>
    <m/>
    <m/>
    <m/>
    <m/>
    <m/>
  </r>
  <r>
    <x v="0"/>
    <x v="1"/>
    <x v="18"/>
    <x v="9"/>
    <n v="1520336"/>
    <n v="3794918"/>
    <n v="6955034"/>
    <n v="0"/>
    <m/>
    <m/>
    <m/>
    <m/>
    <m/>
    <m/>
    <m/>
    <m/>
    <m/>
    <m/>
    <m/>
    <n v="0"/>
    <n v="0"/>
    <n v="0"/>
    <n v="0"/>
    <n v="0"/>
    <n v="0"/>
    <m/>
    <m/>
    <m/>
    <m/>
    <m/>
    <m/>
    <m/>
    <m/>
    <m/>
    <m/>
  </r>
  <r>
    <x v="0"/>
    <x v="0"/>
    <x v="0"/>
    <x v="10"/>
    <n v="0"/>
    <n v="0"/>
    <n v="0"/>
    <n v="0"/>
    <m/>
    <m/>
    <m/>
    <m/>
    <m/>
    <m/>
    <m/>
    <m/>
    <m/>
    <m/>
    <m/>
    <n v="0"/>
    <n v="0"/>
    <n v="0"/>
    <n v="0"/>
    <n v="0"/>
    <n v="0"/>
    <m/>
    <m/>
    <m/>
    <m/>
    <m/>
    <m/>
    <m/>
    <m/>
    <m/>
    <m/>
  </r>
  <r>
    <x v="0"/>
    <x v="0"/>
    <x v="1"/>
    <x v="10"/>
    <n v="0"/>
    <n v="0"/>
    <n v="0"/>
    <n v="600000"/>
    <m/>
    <m/>
    <m/>
    <m/>
    <m/>
    <m/>
    <m/>
    <m/>
    <m/>
    <m/>
    <m/>
    <n v="0"/>
    <n v="0"/>
    <n v="0"/>
    <n v="0"/>
    <n v="0"/>
    <n v="0"/>
    <m/>
    <m/>
    <m/>
    <m/>
    <m/>
    <m/>
    <m/>
    <m/>
    <m/>
    <m/>
  </r>
  <r>
    <x v="0"/>
    <x v="1"/>
    <x v="2"/>
    <x v="10"/>
    <n v="0"/>
    <n v="0"/>
    <n v="0"/>
    <n v="0"/>
    <m/>
    <m/>
    <m/>
    <m/>
    <m/>
    <m/>
    <m/>
    <m/>
    <m/>
    <m/>
    <m/>
    <n v="0"/>
    <n v="0"/>
    <n v="0"/>
    <n v="0"/>
    <n v="0"/>
    <n v="0"/>
    <m/>
    <m/>
    <m/>
    <m/>
    <m/>
    <m/>
    <m/>
    <m/>
    <m/>
    <m/>
  </r>
  <r>
    <x v="0"/>
    <x v="0"/>
    <x v="3"/>
    <x v="10"/>
    <n v="0"/>
    <n v="0"/>
    <n v="0"/>
    <n v="0"/>
    <m/>
    <m/>
    <m/>
    <m/>
    <m/>
    <m/>
    <m/>
    <m/>
    <m/>
    <m/>
    <m/>
    <n v="0"/>
    <n v="0"/>
    <n v="0"/>
    <n v="0"/>
    <n v="0"/>
    <n v="0"/>
    <m/>
    <m/>
    <m/>
    <m/>
    <m/>
    <m/>
    <m/>
    <m/>
    <m/>
    <m/>
  </r>
  <r>
    <x v="0"/>
    <x v="0"/>
    <x v="4"/>
    <x v="10"/>
    <n v="0"/>
    <n v="0"/>
    <n v="0"/>
    <n v="600000"/>
    <m/>
    <m/>
    <m/>
    <m/>
    <m/>
    <m/>
    <m/>
    <m/>
    <m/>
    <m/>
    <m/>
    <n v="0"/>
    <n v="0"/>
    <n v="0"/>
    <n v="0"/>
    <n v="0"/>
    <n v="0"/>
    <m/>
    <m/>
    <m/>
    <m/>
    <m/>
    <m/>
    <m/>
    <m/>
    <m/>
    <m/>
  </r>
  <r>
    <x v="0"/>
    <x v="1"/>
    <x v="5"/>
    <x v="10"/>
    <n v="0"/>
    <n v="0"/>
    <n v="0"/>
    <n v="0"/>
    <m/>
    <m/>
    <m/>
    <m/>
    <m/>
    <m/>
    <m/>
    <m/>
    <m/>
    <m/>
    <m/>
    <n v="0"/>
    <n v="0"/>
    <n v="0"/>
    <n v="0"/>
    <n v="0"/>
    <n v="0"/>
    <m/>
    <m/>
    <m/>
    <m/>
    <m/>
    <m/>
    <m/>
    <m/>
    <m/>
    <m/>
  </r>
  <r>
    <x v="0"/>
    <x v="1"/>
    <x v="6"/>
    <x v="10"/>
    <n v="0"/>
    <n v="0"/>
    <n v="0"/>
    <n v="0"/>
    <m/>
    <m/>
    <m/>
    <m/>
    <m/>
    <m/>
    <m/>
    <m/>
    <m/>
    <m/>
    <m/>
    <n v="0"/>
    <n v="0"/>
    <n v="0"/>
    <n v="0"/>
    <n v="0"/>
    <n v="0"/>
    <m/>
    <m/>
    <m/>
    <m/>
    <m/>
    <m/>
    <m/>
    <m/>
    <m/>
    <m/>
  </r>
  <r>
    <x v="0"/>
    <x v="1"/>
    <x v="7"/>
    <x v="10"/>
    <n v="0"/>
    <n v="0"/>
    <n v="0"/>
    <n v="0"/>
    <m/>
    <m/>
    <m/>
    <m/>
    <m/>
    <m/>
    <m/>
    <m/>
    <m/>
    <m/>
    <m/>
    <n v="0"/>
    <n v="0"/>
    <n v="0"/>
    <n v="0"/>
    <n v="0"/>
    <n v="0"/>
    <m/>
    <m/>
    <m/>
    <m/>
    <m/>
    <m/>
    <m/>
    <m/>
    <m/>
    <m/>
  </r>
  <r>
    <x v="0"/>
    <x v="1"/>
    <x v="8"/>
    <x v="10"/>
    <n v="0"/>
    <n v="0"/>
    <n v="0"/>
    <n v="600000"/>
    <m/>
    <m/>
    <m/>
    <m/>
    <m/>
    <m/>
    <m/>
    <m/>
    <m/>
    <m/>
    <m/>
    <n v="0"/>
    <n v="0"/>
    <n v="0"/>
    <n v="0"/>
    <n v="0"/>
    <n v="0"/>
    <m/>
    <m/>
    <m/>
    <m/>
    <m/>
    <m/>
    <m/>
    <m/>
    <m/>
    <m/>
  </r>
  <r>
    <x v="0"/>
    <x v="0"/>
    <x v="9"/>
    <x v="10"/>
    <n v="0"/>
    <n v="0"/>
    <n v="0"/>
    <n v="600000"/>
    <m/>
    <m/>
    <m/>
    <m/>
    <m/>
    <m/>
    <m/>
    <m/>
    <m/>
    <m/>
    <m/>
    <n v="0"/>
    <n v="0"/>
    <n v="0"/>
    <n v="0"/>
    <n v="0"/>
    <n v="0"/>
    <m/>
    <m/>
    <m/>
    <m/>
    <m/>
    <m/>
    <m/>
    <m/>
    <m/>
    <m/>
  </r>
  <r>
    <x v="0"/>
    <x v="1"/>
    <x v="10"/>
    <x v="10"/>
    <n v="0"/>
    <n v="0"/>
    <n v="0"/>
    <n v="0"/>
    <m/>
    <m/>
    <m/>
    <m/>
    <m/>
    <m/>
    <m/>
    <m/>
    <m/>
    <m/>
    <m/>
    <n v="0"/>
    <n v="0"/>
    <n v="0"/>
    <n v="0"/>
    <n v="0"/>
    <n v="0"/>
    <m/>
    <m/>
    <m/>
    <m/>
    <m/>
    <m/>
    <m/>
    <m/>
    <m/>
    <m/>
  </r>
  <r>
    <x v="0"/>
    <x v="1"/>
    <x v="11"/>
    <x v="10"/>
    <n v="0"/>
    <n v="0"/>
    <n v="0"/>
    <n v="0"/>
    <m/>
    <m/>
    <m/>
    <m/>
    <m/>
    <m/>
    <m/>
    <m/>
    <m/>
    <m/>
    <m/>
    <n v="0"/>
    <n v="0"/>
    <n v="0"/>
    <n v="0"/>
    <n v="0"/>
    <n v="0"/>
    <m/>
    <m/>
    <m/>
    <m/>
    <m/>
    <m/>
    <m/>
    <m/>
    <m/>
    <m/>
  </r>
  <r>
    <x v="0"/>
    <x v="0"/>
    <x v="12"/>
    <x v="10"/>
    <n v="0"/>
    <n v="0"/>
    <n v="0"/>
    <n v="0"/>
    <m/>
    <m/>
    <m/>
    <m/>
    <m/>
    <m/>
    <m/>
    <m/>
    <m/>
    <m/>
    <m/>
    <n v="0"/>
    <n v="0"/>
    <n v="0"/>
    <n v="0"/>
    <n v="0"/>
    <n v="0"/>
    <m/>
    <m/>
    <m/>
    <m/>
    <m/>
    <m/>
    <m/>
    <m/>
    <m/>
    <m/>
  </r>
  <r>
    <x v="0"/>
    <x v="1"/>
    <x v="13"/>
    <x v="10"/>
    <n v="0"/>
    <n v="0"/>
    <n v="0"/>
    <n v="1300000"/>
    <m/>
    <m/>
    <m/>
    <m/>
    <m/>
    <m/>
    <m/>
    <m/>
    <m/>
    <m/>
    <m/>
    <n v="0"/>
    <n v="0"/>
    <n v="0"/>
    <n v="0"/>
    <n v="0"/>
    <n v="0"/>
    <m/>
    <m/>
    <m/>
    <m/>
    <m/>
    <m/>
    <m/>
    <m/>
    <m/>
    <m/>
  </r>
  <r>
    <x v="0"/>
    <x v="1"/>
    <x v="14"/>
    <x v="10"/>
    <n v="0"/>
    <n v="0"/>
    <n v="0"/>
    <n v="0"/>
    <m/>
    <m/>
    <m/>
    <m/>
    <m/>
    <m/>
    <m/>
    <m/>
    <m/>
    <m/>
    <m/>
    <n v="0"/>
    <n v="0"/>
    <n v="0"/>
    <n v="0"/>
    <n v="0"/>
    <n v="0"/>
    <m/>
    <m/>
    <m/>
    <m/>
    <m/>
    <m/>
    <m/>
    <m/>
    <m/>
    <m/>
  </r>
  <r>
    <x v="0"/>
    <x v="0"/>
    <x v="15"/>
    <x v="10"/>
    <n v="0"/>
    <n v="0"/>
    <n v="0"/>
    <n v="0"/>
    <m/>
    <m/>
    <m/>
    <m/>
    <m/>
    <m/>
    <m/>
    <m/>
    <m/>
    <m/>
    <m/>
    <n v="0"/>
    <n v="0"/>
    <n v="0"/>
    <n v="0"/>
    <n v="0"/>
    <n v="0"/>
    <m/>
    <m/>
    <m/>
    <m/>
    <m/>
    <m/>
    <m/>
    <m/>
    <m/>
    <m/>
  </r>
  <r>
    <x v="0"/>
    <x v="0"/>
    <x v="16"/>
    <x v="10"/>
    <n v="0"/>
    <n v="0"/>
    <n v="0"/>
    <n v="0"/>
    <m/>
    <m/>
    <m/>
    <m/>
    <m/>
    <m/>
    <m/>
    <m/>
    <m/>
    <m/>
    <m/>
    <n v="0"/>
    <n v="0"/>
    <n v="0"/>
    <n v="0"/>
    <n v="0"/>
    <n v="0"/>
    <m/>
    <m/>
    <m/>
    <m/>
    <m/>
    <m/>
    <m/>
    <m/>
    <m/>
    <m/>
  </r>
  <r>
    <x v="0"/>
    <x v="1"/>
    <x v="17"/>
    <x v="10"/>
    <n v="0"/>
    <n v="0"/>
    <n v="0"/>
    <n v="0"/>
    <m/>
    <m/>
    <m/>
    <m/>
    <m/>
    <m/>
    <m/>
    <m/>
    <m/>
    <m/>
    <m/>
    <n v="0"/>
    <n v="0"/>
    <n v="0"/>
    <n v="0"/>
    <n v="0"/>
    <n v="0"/>
    <m/>
    <m/>
    <m/>
    <m/>
    <m/>
    <m/>
    <m/>
    <m/>
    <m/>
    <m/>
  </r>
  <r>
    <x v="0"/>
    <x v="1"/>
    <x v="18"/>
    <x v="10"/>
    <n v="0"/>
    <n v="0"/>
    <n v="0"/>
    <n v="0"/>
    <m/>
    <m/>
    <m/>
    <m/>
    <m/>
    <m/>
    <m/>
    <m/>
    <m/>
    <m/>
    <m/>
    <n v="0"/>
    <n v="0"/>
    <n v="0"/>
    <n v="0"/>
    <n v="0"/>
    <n v="0"/>
    <m/>
    <m/>
    <m/>
    <m/>
    <m/>
    <m/>
    <m/>
    <m/>
    <m/>
    <m/>
  </r>
  <r>
    <x v="1"/>
    <x v="0"/>
    <x v="0"/>
    <x v="0"/>
    <n v="0"/>
    <n v="0"/>
    <n v="0"/>
    <n v="1284322"/>
    <n v="709388713"/>
    <n v="30442552"/>
    <n v="81722352"/>
    <n v="5226108"/>
    <n v="4490653"/>
    <s v="-"/>
    <n v="636347"/>
    <n v="278367"/>
    <n v="1128319"/>
    <n v="435017"/>
    <n v="69.680000000000007"/>
    <n v="0"/>
    <n v="0"/>
    <n v="0"/>
    <n v="0"/>
    <n v="0"/>
    <n v="0"/>
    <m/>
    <m/>
    <m/>
    <m/>
    <m/>
    <m/>
    <m/>
    <m/>
    <m/>
    <m/>
  </r>
  <r>
    <x v="1"/>
    <x v="0"/>
    <x v="1"/>
    <x v="0"/>
    <n v="0"/>
    <n v="0"/>
    <n v="0"/>
    <n v="1510208"/>
    <n v="770168377"/>
    <n v="8146329"/>
    <n v="79977047"/>
    <n v="6088182"/>
    <n v="6393257"/>
    <s v="-"/>
    <n v="568304"/>
    <n v="260270"/>
    <n v="1128319"/>
    <n v="435017"/>
    <n v="72.569999999999993"/>
    <n v="0"/>
    <n v="0"/>
    <n v="0"/>
    <n v="0"/>
    <n v="0"/>
    <n v="0"/>
    <m/>
    <m/>
    <m/>
    <m/>
    <m/>
    <m/>
    <m/>
    <m/>
    <m/>
    <m/>
  </r>
  <r>
    <x v="1"/>
    <x v="1"/>
    <x v="2"/>
    <x v="0"/>
    <n v="0"/>
    <n v="0"/>
    <n v="0"/>
    <n v="2033966"/>
    <n v="567152366"/>
    <m/>
    <n v="60855878"/>
    <n v="3661682"/>
    <n v="5937332"/>
    <s v="-"/>
    <n v="560385"/>
    <n v="3562821"/>
    <n v="1128319"/>
    <n v="435017"/>
    <n v="61.35"/>
    <n v="0"/>
    <n v="0"/>
    <n v="0"/>
    <n v="0"/>
    <n v="0"/>
    <n v="0"/>
    <m/>
    <m/>
    <m/>
    <m/>
    <m/>
    <m/>
    <m/>
    <m/>
    <m/>
    <m/>
  </r>
  <r>
    <x v="1"/>
    <x v="0"/>
    <x v="3"/>
    <x v="0"/>
    <n v="0"/>
    <n v="0"/>
    <n v="0"/>
    <n v="1379847"/>
    <n v="729862287"/>
    <m/>
    <n v="99705928"/>
    <n v="3391537"/>
    <n v="3954704"/>
    <s v="-"/>
    <n v="560774"/>
    <n v="256790"/>
    <n v="1128319"/>
    <n v="435017"/>
    <n v="70.760000000000005"/>
    <n v="0"/>
    <n v="0"/>
    <n v="0"/>
    <n v="0"/>
    <n v="0"/>
    <n v="0"/>
    <m/>
    <m/>
    <m/>
    <m/>
    <m/>
    <m/>
    <m/>
    <m/>
    <m/>
    <m/>
  </r>
  <r>
    <x v="1"/>
    <x v="0"/>
    <x v="4"/>
    <x v="0"/>
    <n v="0"/>
    <n v="0"/>
    <n v="0"/>
    <n v="1391972"/>
    <n v="569917922"/>
    <n v="9118148"/>
    <n v="51662548"/>
    <n v="4233238"/>
    <n v="4027010"/>
    <s v="-"/>
    <n v="602873"/>
    <n v="263750"/>
    <n v="1128319"/>
    <n v="435017"/>
    <n v="66.77"/>
    <n v="0"/>
    <n v="0"/>
    <n v="0"/>
    <n v="0"/>
    <n v="0"/>
    <n v="0"/>
    <m/>
    <m/>
    <m/>
    <m/>
    <m/>
    <m/>
    <m/>
    <m/>
    <m/>
    <m/>
  </r>
  <r>
    <x v="1"/>
    <x v="1"/>
    <x v="5"/>
    <x v="0"/>
    <n v="0"/>
    <n v="0"/>
    <n v="0"/>
    <n v="1221357"/>
    <n v="802984691"/>
    <n v="34744705"/>
    <n v="169802227"/>
    <n v="4086425"/>
    <n v="9091551"/>
    <s v="-"/>
    <n v="1639271"/>
    <n v="302031"/>
    <n v="1128319"/>
    <n v="435017"/>
    <n v="70.03"/>
    <n v="0"/>
    <n v="0"/>
    <n v="0"/>
    <n v="0"/>
    <n v="0"/>
    <n v="0"/>
    <m/>
    <m/>
    <m/>
    <m/>
    <m/>
    <m/>
    <m/>
    <m/>
    <m/>
    <m/>
  </r>
  <r>
    <x v="1"/>
    <x v="1"/>
    <x v="6"/>
    <x v="0"/>
    <n v="0"/>
    <n v="0"/>
    <n v="0"/>
    <n v="1052030"/>
    <n v="518814633"/>
    <n v="33087409"/>
    <n v="62342074"/>
    <n v="3510824"/>
    <n v="5549671"/>
    <s v="-"/>
    <n v="1472871"/>
    <n v="709195"/>
    <n v="1128319"/>
    <n v="435017"/>
    <n v="67.86"/>
    <n v="0"/>
    <n v="0"/>
    <n v="0"/>
    <n v="0"/>
    <n v="0"/>
    <n v="0"/>
    <m/>
    <m/>
    <m/>
    <m/>
    <m/>
    <m/>
    <m/>
    <m/>
    <m/>
    <m/>
  </r>
  <r>
    <x v="1"/>
    <x v="1"/>
    <x v="7"/>
    <x v="0"/>
    <n v="0"/>
    <n v="0"/>
    <n v="0"/>
    <n v="1298616"/>
    <n v="676154865"/>
    <n v="40029310"/>
    <n v="81257319"/>
    <n v="4344112"/>
    <n v="4262309"/>
    <s v="-"/>
    <n v="582432"/>
    <n v="274191"/>
    <n v="1128319"/>
    <n v="601965"/>
    <n v="69.239999999999995"/>
    <n v="0"/>
    <n v="0"/>
    <n v="0"/>
    <n v="0"/>
    <n v="0"/>
    <n v="0"/>
    <m/>
    <m/>
    <m/>
    <m/>
    <m/>
    <m/>
    <m/>
    <m/>
    <m/>
    <m/>
  </r>
  <r>
    <x v="1"/>
    <x v="1"/>
    <x v="8"/>
    <x v="0"/>
    <n v="0"/>
    <n v="0"/>
    <n v="0"/>
    <n v="1265012"/>
    <n v="658257163"/>
    <n v="50671183"/>
    <n v="71180798"/>
    <n v="5154564"/>
    <n v="3826553"/>
    <s v="-"/>
    <n v="560385"/>
    <n v="265142"/>
    <n v="1128319"/>
    <n v="435017"/>
    <n v="72.459999999999994"/>
    <n v="0"/>
    <n v="0"/>
    <n v="0"/>
    <n v="0"/>
    <n v="0"/>
    <n v="0"/>
    <m/>
    <m/>
    <m/>
    <m/>
    <m/>
    <m/>
    <m/>
    <m/>
    <m/>
    <m/>
  </r>
  <r>
    <x v="1"/>
    <x v="0"/>
    <x v="9"/>
    <x v="0"/>
    <n v="0"/>
    <n v="0"/>
    <n v="0"/>
    <n v="565256"/>
    <n v="435274988"/>
    <n v="45531556"/>
    <m/>
    <n v="6842612"/>
    <n v="3309407"/>
    <s v="-"/>
    <n v="560385"/>
    <n v="256790"/>
    <n v="1128319"/>
    <n v="435017"/>
    <n v="80.7"/>
    <n v="0"/>
    <n v="0"/>
    <n v="0"/>
    <n v="0"/>
    <n v="0"/>
    <n v="0"/>
    <m/>
    <m/>
    <m/>
    <m/>
    <m/>
    <m/>
    <m/>
    <m/>
    <m/>
    <m/>
  </r>
  <r>
    <x v="1"/>
    <x v="1"/>
    <x v="10"/>
    <x v="0"/>
    <n v="0"/>
    <n v="0"/>
    <n v="0"/>
    <n v="756871"/>
    <n v="357910679"/>
    <n v="22015680"/>
    <m/>
    <n v="3537789"/>
    <n v="3336379"/>
    <s v="-"/>
    <n v="560385"/>
    <n v="256790"/>
    <n v="1128319"/>
    <n v="435017"/>
    <n v="77.97"/>
    <n v="0"/>
    <n v="0"/>
    <n v="0"/>
    <n v="0"/>
    <n v="0"/>
    <n v="0"/>
    <m/>
    <m/>
    <m/>
    <m/>
    <m/>
    <m/>
    <m/>
    <m/>
    <m/>
    <m/>
  </r>
  <r>
    <x v="1"/>
    <x v="1"/>
    <x v="11"/>
    <x v="0"/>
    <n v="0"/>
    <n v="0"/>
    <n v="0"/>
    <n v="2044019"/>
    <n v="1079443056"/>
    <n v="25381995"/>
    <m/>
    <n v="48971994"/>
    <n v="5905854"/>
    <s v="-"/>
    <n v="560385"/>
    <n v="259574"/>
    <n v="1128319"/>
    <n v="435017"/>
    <n v="82.9"/>
    <n v="0"/>
    <n v="0"/>
    <n v="0"/>
    <n v="0"/>
    <n v="0"/>
    <n v="0"/>
    <m/>
    <m/>
    <m/>
    <m/>
    <m/>
    <m/>
    <m/>
    <m/>
    <m/>
    <m/>
  </r>
  <r>
    <x v="1"/>
    <x v="0"/>
    <x v="12"/>
    <x v="0"/>
    <n v="0"/>
    <n v="0"/>
    <n v="0"/>
    <n v="886527"/>
    <n v="427519801"/>
    <n v="17694330"/>
    <m/>
    <n v="4496884"/>
    <n v="3353184"/>
    <s v="-"/>
    <n v="560385"/>
    <n v="257165"/>
    <n v="1128319"/>
    <n v="435017"/>
    <n v="79.08"/>
    <n v="0"/>
    <n v="0"/>
    <n v="0"/>
    <n v="0"/>
    <n v="0"/>
    <n v="0"/>
    <m/>
    <m/>
    <m/>
    <m/>
    <m/>
    <m/>
    <m/>
    <m/>
    <m/>
    <m/>
  </r>
  <r>
    <x v="1"/>
    <x v="1"/>
    <x v="13"/>
    <x v="0"/>
    <n v="0"/>
    <n v="0"/>
    <n v="0"/>
    <n v="775275"/>
    <n v="352689253"/>
    <n v="37290036"/>
    <n v="30109763"/>
    <n v="3422645"/>
    <n v="3897078"/>
    <s v="-"/>
    <n v="8465157"/>
    <n v="264098"/>
    <n v="1128319"/>
    <n v="435017"/>
    <n v="72.88"/>
    <n v="0"/>
    <n v="0"/>
    <n v="0"/>
    <n v="0"/>
    <m/>
    <n v="0"/>
    <m/>
    <m/>
    <m/>
    <m/>
    <m/>
    <m/>
    <m/>
    <m/>
    <m/>
    <m/>
  </r>
  <r>
    <x v="1"/>
    <x v="1"/>
    <x v="14"/>
    <x v="0"/>
    <n v="0"/>
    <n v="0"/>
    <n v="0"/>
    <n v="781113"/>
    <n v="381556605"/>
    <n v="9206716"/>
    <m/>
    <n v="4927759"/>
    <n v="3442869"/>
    <s v="-"/>
    <n v="560385"/>
    <n v="256850"/>
    <n v="1128319"/>
    <n v="435017"/>
    <n v="78.41"/>
    <n v="0"/>
    <n v="0"/>
    <n v="0"/>
    <n v="0"/>
    <n v="0"/>
    <n v="0"/>
    <m/>
    <m/>
    <m/>
    <m/>
    <m/>
    <m/>
    <m/>
    <m/>
    <m/>
    <m/>
  </r>
  <r>
    <x v="1"/>
    <x v="0"/>
    <x v="15"/>
    <x v="0"/>
    <n v="0"/>
    <n v="0"/>
    <n v="0"/>
    <n v="744373"/>
    <n v="395431952"/>
    <n v="7148713"/>
    <n v="49758531"/>
    <n v="5672130"/>
    <n v="3586049"/>
    <s v="-"/>
    <n v="560385"/>
    <n v="256790"/>
    <n v="1128319"/>
    <n v="435017"/>
    <n v="77.069999999999993"/>
    <n v="0"/>
    <n v="0"/>
    <n v="0"/>
    <n v="0"/>
    <n v="0"/>
    <n v="0"/>
    <m/>
    <m/>
    <m/>
    <m/>
    <m/>
    <m/>
    <m/>
    <m/>
    <m/>
    <m/>
  </r>
  <r>
    <x v="1"/>
    <x v="0"/>
    <x v="16"/>
    <x v="0"/>
    <n v="0"/>
    <n v="0"/>
    <n v="0"/>
    <n v="1974410"/>
    <n v="616168178"/>
    <n v="8347189"/>
    <n v="49994645"/>
    <n v="5073632"/>
    <n v="12264795"/>
    <s v="-"/>
    <n v="568922"/>
    <n v="263054"/>
    <n v="1128319"/>
    <n v="435017"/>
    <n v="68.760000000000005"/>
    <n v="0"/>
    <n v="0"/>
    <n v="0"/>
    <n v="0"/>
    <n v="0"/>
    <n v="0"/>
    <m/>
    <m/>
    <m/>
    <m/>
    <m/>
    <m/>
    <m/>
    <m/>
    <m/>
    <m/>
  </r>
  <r>
    <x v="1"/>
    <x v="1"/>
    <x v="17"/>
    <x v="0"/>
    <n v="0"/>
    <n v="0"/>
    <n v="0"/>
    <n v="1022096"/>
    <n v="488046996"/>
    <n v="17000339"/>
    <n v="56540066"/>
    <n v="4851689"/>
    <n v="9315374"/>
    <s v="-"/>
    <n v="847673"/>
    <n v="500393"/>
    <n v="1128319"/>
    <n v="435017"/>
    <n v="71.760000000000005"/>
    <n v="0"/>
    <n v="0"/>
    <n v="0"/>
    <n v="0"/>
    <n v="0"/>
    <n v="0"/>
    <m/>
    <m/>
    <m/>
    <m/>
    <m/>
    <m/>
    <m/>
    <m/>
    <m/>
    <m/>
  </r>
  <r>
    <x v="1"/>
    <x v="1"/>
    <x v="18"/>
    <x v="0"/>
    <n v="0"/>
    <n v="0"/>
    <n v="0"/>
    <n v="1393505"/>
    <n v="451638869"/>
    <n v="8567934"/>
    <n v="47688372"/>
    <n v="3852094"/>
    <n v="11497957"/>
    <s v="-"/>
    <n v="605547"/>
    <n v="500393"/>
    <n v="1128319"/>
    <n v="7663355"/>
    <n v="69.23"/>
    <n v="0"/>
    <n v="0"/>
    <n v="0"/>
    <n v="0"/>
    <n v="0"/>
    <n v="0"/>
    <m/>
    <m/>
    <m/>
    <m/>
    <m/>
    <m/>
    <m/>
    <m/>
    <m/>
    <m/>
  </r>
  <r>
    <x v="1"/>
    <x v="0"/>
    <x v="0"/>
    <x v="1"/>
    <n v="19164293"/>
    <n v="0"/>
    <n v="0"/>
    <n v="145745323"/>
    <m/>
    <m/>
    <m/>
    <m/>
    <m/>
    <m/>
    <m/>
    <m/>
    <m/>
    <m/>
    <m/>
    <n v="0"/>
    <n v="13.3"/>
    <n v="8.07"/>
    <n v="0"/>
    <n v="0"/>
    <n v="0"/>
    <m/>
    <m/>
    <n v="32.35"/>
    <n v="98.77"/>
    <n v="112.74"/>
    <n v="95.66"/>
    <n v="88.71"/>
    <n v="85.82"/>
    <n v="69.09"/>
    <m/>
  </r>
  <r>
    <x v="1"/>
    <x v="0"/>
    <x v="1"/>
    <x v="1"/>
    <n v="26576753"/>
    <n v="0"/>
    <n v="0"/>
    <n v="167493715"/>
    <m/>
    <m/>
    <m/>
    <m/>
    <m/>
    <m/>
    <m/>
    <m/>
    <m/>
    <m/>
    <m/>
    <n v="0"/>
    <n v="13.88"/>
    <n v="8.9700000000000006"/>
    <n v="0"/>
    <n v="0"/>
    <n v="0"/>
    <m/>
    <m/>
    <n v="29.46"/>
    <n v="102.55"/>
    <n v="107.91"/>
    <n v="99.48"/>
    <n v="92.66"/>
    <n v="82.85"/>
    <n v="76.819999999999993"/>
    <m/>
  </r>
  <r>
    <x v="1"/>
    <x v="1"/>
    <x v="2"/>
    <x v="1"/>
    <n v="13436863"/>
    <n v="0"/>
    <n v="0"/>
    <n v="27524054"/>
    <m/>
    <m/>
    <m/>
    <m/>
    <m/>
    <m/>
    <m/>
    <m/>
    <m/>
    <m/>
    <m/>
    <n v="0"/>
    <n v="12.89"/>
    <n v="7.2"/>
    <n v="0"/>
    <n v="0"/>
    <n v="0"/>
    <m/>
    <m/>
    <n v="22.48"/>
    <n v="101.01"/>
    <n v="109.64"/>
    <n v="110.36"/>
    <n v="78.400000000000006"/>
    <n v="64.45"/>
    <n v="61.98"/>
    <m/>
  </r>
  <r>
    <x v="1"/>
    <x v="0"/>
    <x v="3"/>
    <x v="1"/>
    <n v="31588471"/>
    <n v="0"/>
    <n v="0"/>
    <n v="151405582"/>
    <m/>
    <m/>
    <m/>
    <m/>
    <m/>
    <m/>
    <m/>
    <m/>
    <m/>
    <m/>
    <m/>
    <n v="0"/>
    <n v="13.68"/>
    <n v="7.88"/>
    <n v="0"/>
    <n v="0"/>
    <n v="0"/>
    <m/>
    <m/>
    <n v="21.43"/>
    <n v="98.89"/>
    <n v="102.9"/>
    <n v="97.82"/>
    <n v="88.56"/>
    <n v="75.97"/>
    <n v="72.39"/>
    <m/>
  </r>
  <r>
    <x v="1"/>
    <x v="0"/>
    <x v="4"/>
    <x v="1"/>
    <n v="12636205"/>
    <n v="0"/>
    <n v="0"/>
    <n v="96188660"/>
    <m/>
    <m/>
    <m/>
    <m/>
    <m/>
    <m/>
    <m/>
    <m/>
    <m/>
    <m/>
    <m/>
    <n v="0"/>
    <n v="12.81"/>
    <n v="8.1"/>
    <n v="0"/>
    <n v="0"/>
    <n v="0"/>
    <m/>
    <m/>
    <n v="36.369999999999997"/>
    <n v="101.38"/>
    <n v="104.95"/>
    <n v="105.85"/>
    <n v="90.55"/>
    <n v="76.709999999999994"/>
    <n v="78.239999999999995"/>
    <m/>
  </r>
  <r>
    <x v="1"/>
    <x v="1"/>
    <x v="5"/>
    <x v="1"/>
    <n v="21472168"/>
    <n v="0"/>
    <n v="0"/>
    <n v="162610138"/>
    <m/>
    <m/>
    <m/>
    <m/>
    <m/>
    <m/>
    <m/>
    <m/>
    <m/>
    <m/>
    <m/>
    <n v="0"/>
    <n v="13.33"/>
    <n v="8.27"/>
    <n v="0"/>
    <n v="0"/>
    <n v="0"/>
    <m/>
    <m/>
    <n v="59.37"/>
    <n v="99.13"/>
    <n v="99.99"/>
    <n v="108.69"/>
    <n v="89"/>
    <n v="74.95"/>
    <n v="77.33"/>
    <m/>
  </r>
  <r>
    <x v="1"/>
    <x v="1"/>
    <x v="6"/>
    <x v="1"/>
    <n v="31699792"/>
    <n v="0"/>
    <n v="0"/>
    <n v="74064088"/>
    <m/>
    <m/>
    <m/>
    <m/>
    <m/>
    <m/>
    <m/>
    <m/>
    <m/>
    <m/>
    <m/>
    <n v="0"/>
    <n v="12.38"/>
    <n v="8.1199999999999992"/>
    <n v="0"/>
    <n v="0"/>
    <n v="0"/>
    <m/>
    <m/>
    <n v="45.81"/>
    <n v="102.76"/>
    <n v="103.02"/>
    <n v="107.67"/>
    <n v="92.3"/>
    <n v="79.69"/>
    <n v="79.3"/>
    <m/>
  </r>
  <r>
    <x v="1"/>
    <x v="1"/>
    <x v="7"/>
    <x v="1"/>
    <n v="11474817"/>
    <n v="0"/>
    <n v="0"/>
    <n v="139751237"/>
    <m/>
    <m/>
    <m/>
    <m/>
    <m/>
    <m/>
    <m/>
    <m/>
    <m/>
    <m/>
    <m/>
    <n v="0"/>
    <n v="13.05"/>
    <n v="7.87"/>
    <n v="0"/>
    <n v="0"/>
    <n v="0"/>
    <m/>
    <m/>
    <n v="30.67"/>
    <n v="102.53"/>
    <n v="106.83"/>
    <n v="95.83"/>
    <n v="91.35"/>
    <n v="78.59"/>
    <n v="68.02"/>
    <m/>
  </r>
  <r>
    <x v="1"/>
    <x v="1"/>
    <x v="8"/>
    <x v="1"/>
    <n v="13553889"/>
    <n v="0"/>
    <n v="0"/>
    <n v="137599946"/>
    <m/>
    <m/>
    <m/>
    <m/>
    <m/>
    <m/>
    <m/>
    <m/>
    <m/>
    <m/>
    <m/>
    <n v="0"/>
    <n v="14.34"/>
    <n v="8.6199999999999992"/>
    <n v="0"/>
    <n v="0"/>
    <n v="0"/>
    <m/>
    <m/>
    <n v="27.09"/>
    <n v="103.65"/>
    <n v="108.76"/>
    <n v="95.02"/>
    <n v="94.15"/>
    <n v="85.7"/>
    <n v="74.94"/>
    <m/>
  </r>
  <r>
    <x v="1"/>
    <x v="0"/>
    <x v="9"/>
    <x v="1"/>
    <n v="5571260"/>
    <n v="0"/>
    <n v="0"/>
    <n v="34865756"/>
    <m/>
    <m/>
    <m/>
    <m/>
    <m/>
    <m/>
    <m/>
    <m/>
    <m/>
    <m/>
    <m/>
    <n v="0"/>
    <n v="14.98"/>
    <n v="11.34"/>
    <n v="0"/>
    <n v="0"/>
    <n v="0"/>
    <m/>
    <m/>
    <n v="49.03"/>
    <n v="106.22"/>
    <n v="106.51"/>
    <n v="118.65"/>
    <n v="97.41"/>
    <n v="84.9"/>
    <n v="94.02"/>
    <m/>
  </r>
  <r>
    <x v="1"/>
    <x v="1"/>
    <x v="10"/>
    <x v="1"/>
    <n v="9348309"/>
    <n v="0"/>
    <n v="0"/>
    <n v="21001910"/>
    <m/>
    <m/>
    <m/>
    <m/>
    <m/>
    <m/>
    <m/>
    <m/>
    <m/>
    <m/>
    <m/>
    <n v="0"/>
    <n v="15.07"/>
    <n v="11.63"/>
    <n v="0"/>
    <n v="0"/>
    <n v="0"/>
    <m/>
    <m/>
    <n v="49.74"/>
    <n v="108.25"/>
    <n v="102.22"/>
    <n v="116.09"/>
    <n v="99.6"/>
    <n v="79.63"/>
    <n v="90.9"/>
    <m/>
  </r>
  <r>
    <x v="1"/>
    <x v="1"/>
    <x v="11"/>
    <x v="1"/>
    <n v="25951075"/>
    <n v="0"/>
    <n v="0"/>
    <n v="194669744"/>
    <m/>
    <m/>
    <m/>
    <m/>
    <m/>
    <m/>
    <m/>
    <m/>
    <m/>
    <m/>
    <m/>
    <n v="0"/>
    <n v="16.53"/>
    <n v="11.59"/>
    <n v="0"/>
    <n v="0"/>
    <n v="0"/>
    <m/>
    <m/>
    <n v="22.94"/>
    <n v="96.83"/>
    <n v="105.18"/>
    <n v="104.69"/>
    <n v="89.17"/>
    <n v="79.14"/>
    <n v="76.52"/>
    <m/>
  </r>
  <r>
    <x v="1"/>
    <x v="0"/>
    <x v="12"/>
    <x v="1"/>
    <n v="13831842"/>
    <n v="0"/>
    <n v="0"/>
    <n v="44655408"/>
    <m/>
    <m/>
    <m/>
    <m/>
    <m/>
    <m/>
    <m/>
    <m/>
    <m/>
    <m/>
    <m/>
    <n v="0"/>
    <n v="14.27"/>
    <n v="10.81"/>
    <n v="0"/>
    <n v="0"/>
    <n v="0"/>
    <m/>
    <m/>
    <n v="41.14"/>
    <n v="105.99"/>
    <n v="109.86"/>
    <n v="123.52"/>
    <n v="96.24"/>
    <n v="84.98"/>
    <n v="94.95"/>
    <m/>
  </r>
  <r>
    <x v="1"/>
    <x v="1"/>
    <x v="13"/>
    <x v="1"/>
    <n v="10398756"/>
    <n v="0"/>
    <n v="0"/>
    <n v="28329501"/>
    <m/>
    <m/>
    <m/>
    <m/>
    <m/>
    <m/>
    <m/>
    <m/>
    <m/>
    <m/>
    <m/>
    <n v="0"/>
    <n v="13.18"/>
    <n v="10.32"/>
    <n v="0"/>
    <n v="0"/>
    <n v="0"/>
    <m/>
    <m/>
    <n v="62.02"/>
    <n v="105.21"/>
    <n v="104.56"/>
    <n v="104.11"/>
    <n v="94.84"/>
    <n v="81.400000000000006"/>
    <n v="76.86"/>
    <m/>
  </r>
  <r>
    <x v="1"/>
    <x v="1"/>
    <x v="14"/>
    <x v="1"/>
    <n v="8893465"/>
    <n v="0"/>
    <n v="0"/>
    <n v="27769805"/>
    <m/>
    <m/>
    <m/>
    <m/>
    <m/>
    <m/>
    <m/>
    <m/>
    <m/>
    <m/>
    <m/>
    <n v="0"/>
    <n v="14.33"/>
    <n v="11.04"/>
    <n v="0"/>
    <n v="0"/>
    <n v="0"/>
    <m/>
    <m/>
    <n v="54.08"/>
    <n v="101.61"/>
    <n v="102.7"/>
    <n v="110.06"/>
    <n v="92.33"/>
    <n v="78.98"/>
    <n v="85.79"/>
    <m/>
  </r>
  <r>
    <x v="1"/>
    <x v="0"/>
    <x v="15"/>
    <x v="1"/>
    <n v="6306337"/>
    <n v="0"/>
    <n v="0"/>
    <n v="35968912"/>
    <m/>
    <m/>
    <m/>
    <m/>
    <m/>
    <m/>
    <m/>
    <m/>
    <m/>
    <m/>
    <m/>
    <n v="0"/>
    <n v="14.55"/>
    <n v="10.67"/>
    <n v="0"/>
    <n v="0"/>
    <n v="0"/>
    <m/>
    <m/>
    <n v="41.89"/>
    <n v="108.96"/>
    <n v="102.94"/>
    <n v="117.64"/>
    <n v="97.87"/>
    <n v="75.349999999999994"/>
    <n v="85.32"/>
    <m/>
  </r>
  <r>
    <x v="1"/>
    <x v="0"/>
    <x v="16"/>
    <x v="1"/>
    <n v="9182996"/>
    <n v="0"/>
    <n v="0"/>
    <n v="99047743"/>
    <m/>
    <m/>
    <m/>
    <m/>
    <m/>
    <m/>
    <m/>
    <m/>
    <m/>
    <m/>
    <m/>
    <n v="0"/>
    <n v="13.68"/>
    <n v="8.27"/>
    <n v="0"/>
    <n v="0"/>
    <n v="0"/>
    <m/>
    <m/>
    <n v="44.82"/>
    <n v="104.35"/>
    <n v="103"/>
    <n v="109.83"/>
    <n v="94.31"/>
    <n v="79.11"/>
    <n v="84.29"/>
    <m/>
  </r>
  <r>
    <x v="1"/>
    <x v="1"/>
    <x v="17"/>
    <x v="1"/>
    <n v="40340198"/>
    <n v="0"/>
    <n v="0"/>
    <n v="69653601"/>
    <m/>
    <m/>
    <m/>
    <m/>
    <m/>
    <m/>
    <m/>
    <m/>
    <m/>
    <m/>
    <m/>
    <n v="0"/>
    <n v="12.44"/>
    <n v="8.5500000000000007"/>
    <n v="0"/>
    <n v="0"/>
    <n v="0"/>
    <m/>
    <m/>
    <n v="46.11"/>
    <n v="102.89"/>
    <n v="106.48"/>
    <n v="103.79"/>
    <n v="94.02"/>
    <n v="84.63"/>
    <n v="78.05"/>
    <m/>
  </r>
  <r>
    <x v="1"/>
    <x v="1"/>
    <x v="18"/>
    <x v="1"/>
    <n v="23488733"/>
    <n v="0"/>
    <n v="0"/>
    <n v="60767322"/>
    <m/>
    <m/>
    <m/>
    <m/>
    <m/>
    <m/>
    <m/>
    <m/>
    <m/>
    <m/>
    <m/>
    <n v="0"/>
    <n v="12.72"/>
    <n v="8.32"/>
    <n v="0"/>
    <n v="0"/>
    <n v="0"/>
    <m/>
    <m/>
    <n v="34.94"/>
    <n v="108.67"/>
    <n v="101.26"/>
    <n v="95.19"/>
    <n v="97.19"/>
    <n v="73.75"/>
    <n v="67.790000000000006"/>
    <m/>
  </r>
  <r>
    <x v="1"/>
    <x v="0"/>
    <x v="0"/>
    <x v="10"/>
    <n v="0"/>
    <n v="0"/>
    <n v="0"/>
    <n v="0"/>
    <m/>
    <m/>
    <m/>
    <m/>
    <m/>
    <m/>
    <m/>
    <m/>
    <m/>
    <m/>
    <m/>
    <n v="0"/>
    <n v="0"/>
    <n v="0"/>
    <n v="0"/>
    <n v="0"/>
    <n v="0"/>
    <m/>
    <m/>
    <m/>
    <m/>
    <m/>
    <m/>
    <m/>
    <m/>
    <m/>
    <m/>
  </r>
  <r>
    <x v="1"/>
    <x v="0"/>
    <x v="1"/>
    <x v="10"/>
    <n v="0"/>
    <n v="0"/>
    <n v="0"/>
    <n v="600000"/>
    <m/>
    <m/>
    <m/>
    <m/>
    <m/>
    <m/>
    <m/>
    <m/>
    <m/>
    <m/>
    <m/>
    <n v="0"/>
    <n v="0"/>
    <n v="0"/>
    <n v="0"/>
    <n v="0"/>
    <n v="0"/>
    <m/>
    <m/>
    <m/>
    <m/>
    <m/>
    <m/>
    <m/>
    <m/>
    <m/>
    <m/>
  </r>
  <r>
    <x v="1"/>
    <x v="1"/>
    <x v="2"/>
    <x v="10"/>
    <n v="0"/>
    <n v="0"/>
    <n v="0"/>
    <n v="0"/>
    <m/>
    <m/>
    <m/>
    <m/>
    <m/>
    <m/>
    <m/>
    <m/>
    <m/>
    <m/>
    <m/>
    <n v="0"/>
    <n v="0"/>
    <n v="0"/>
    <n v="0"/>
    <n v="0"/>
    <n v="0"/>
    <m/>
    <m/>
    <m/>
    <m/>
    <m/>
    <m/>
    <m/>
    <m/>
    <m/>
    <m/>
  </r>
  <r>
    <x v="1"/>
    <x v="0"/>
    <x v="3"/>
    <x v="10"/>
    <n v="0"/>
    <n v="0"/>
    <n v="0"/>
    <n v="0"/>
    <m/>
    <m/>
    <m/>
    <m/>
    <m/>
    <m/>
    <m/>
    <m/>
    <m/>
    <m/>
    <m/>
    <n v="0"/>
    <n v="0"/>
    <n v="0"/>
    <n v="0"/>
    <n v="0"/>
    <n v="0"/>
    <m/>
    <m/>
    <m/>
    <m/>
    <m/>
    <m/>
    <m/>
    <m/>
    <m/>
    <m/>
  </r>
  <r>
    <x v="1"/>
    <x v="0"/>
    <x v="4"/>
    <x v="10"/>
    <n v="0"/>
    <n v="0"/>
    <n v="0"/>
    <n v="600000"/>
    <m/>
    <m/>
    <m/>
    <m/>
    <m/>
    <m/>
    <m/>
    <m/>
    <m/>
    <m/>
    <m/>
    <n v="0"/>
    <n v="0"/>
    <n v="0"/>
    <n v="0"/>
    <n v="0"/>
    <n v="0"/>
    <m/>
    <m/>
    <m/>
    <m/>
    <m/>
    <m/>
    <m/>
    <m/>
    <m/>
    <m/>
  </r>
  <r>
    <x v="1"/>
    <x v="1"/>
    <x v="5"/>
    <x v="10"/>
    <n v="0"/>
    <n v="0"/>
    <n v="0"/>
    <n v="0"/>
    <m/>
    <m/>
    <m/>
    <m/>
    <m/>
    <m/>
    <m/>
    <m/>
    <m/>
    <m/>
    <m/>
    <n v="0"/>
    <n v="0"/>
    <n v="0"/>
    <n v="0"/>
    <n v="0"/>
    <n v="0"/>
    <m/>
    <m/>
    <m/>
    <m/>
    <m/>
    <m/>
    <m/>
    <m/>
    <m/>
    <m/>
  </r>
  <r>
    <x v="1"/>
    <x v="1"/>
    <x v="6"/>
    <x v="10"/>
    <n v="0"/>
    <n v="0"/>
    <n v="0"/>
    <n v="0"/>
    <m/>
    <m/>
    <m/>
    <m/>
    <m/>
    <m/>
    <m/>
    <m/>
    <m/>
    <m/>
    <m/>
    <n v="0"/>
    <n v="0"/>
    <n v="0"/>
    <n v="0"/>
    <n v="0"/>
    <n v="0"/>
    <m/>
    <m/>
    <m/>
    <m/>
    <m/>
    <m/>
    <m/>
    <m/>
    <m/>
    <m/>
  </r>
  <r>
    <x v="1"/>
    <x v="1"/>
    <x v="7"/>
    <x v="10"/>
    <n v="0"/>
    <n v="0"/>
    <n v="0"/>
    <n v="0"/>
    <m/>
    <m/>
    <m/>
    <m/>
    <m/>
    <m/>
    <m/>
    <m/>
    <m/>
    <m/>
    <m/>
    <n v="0"/>
    <n v="0"/>
    <n v="0"/>
    <n v="0"/>
    <n v="0"/>
    <n v="0"/>
    <m/>
    <m/>
    <m/>
    <m/>
    <m/>
    <m/>
    <m/>
    <m/>
    <m/>
    <m/>
  </r>
  <r>
    <x v="1"/>
    <x v="1"/>
    <x v="8"/>
    <x v="10"/>
    <n v="0"/>
    <n v="0"/>
    <n v="0"/>
    <n v="600000"/>
    <m/>
    <m/>
    <m/>
    <m/>
    <m/>
    <m/>
    <m/>
    <m/>
    <m/>
    <m/>
    <m/>
    <n v="0"/>
    <n v="0"/>
    <n v="0"/>
    <n v="0"/>
    <n v="0"/>
    <n v="0"/>
    <m/>
    <m/>
    <m/>
    <m/>
    <m/>
    <m/>
    <m/>
    <m/>
    <m/>
    <m/>
  </r>
  <r>
    <x v="1"/>
    <x v="0"/>
    <x v="9"/>
    <x v="10"/>
    <n v="0"/>
    <n v="0"/>
    <n v="0"/>
    <n v="1200000"/>
    <m/>
    <m/>
    <m/>
    <m/>
    <m/>
    <m/>
    <m/>
    <m/>
    <m/>
    <m/>
    <m/>
    <n v="0"/>
    <n v="0"/>
    <n v="0"/>
    <n v="0"/>
    <n v="0"/>
    <n v="0"/>
    <m/>
    <m/>
    <m/>
    <m/>
    <m/>
    <m/>
    <m/>
    <m/>
    <m/>
    <m/>
  </r>
  <r>
    <x v="1"/>
    <x v="1"/>
    <x v="10"/>
    <x v="10"/>
    <n v="0"/>
    <n v="0"/>
    <n v="0"/>
    <n v="0"/>
    <m/>
    <m/>
    <m/>
    <m/>
    <m/>
    <m/>
    <m/>
    <m/>
    <m/>
    <m/>
    <m/>
    <n v="0"/>
    <n v="0"/>
    <n v="0"/>
    <n v="0"/>
    <n v="0"/>
    <n v="0"/>
    <m/>
    <m/>
    <m/>
    <m/>
    <m/>
    <m/>
    <m/>
    <m/>
    <m/>
    <m/>
  </r>
  <r>
    <x v="1"/>
    <x v="1"/>
    <x v="11"/>
    <x v="10"/>
    <n v="0"/>
    <n v="0"/>
    <n v="0"/>
    <n v="0"/>
    <m/>
    <m/>
    <m/>
    <m/>
    <m/>
    <m/>
    <m/>
    <m/>
    <m/>
    <m/>
    <m/>
    <n v="0"/>
    <n v="0"/>
    <n v="0"/>
    <n v="0"/>
    <n v="0"/>
    <n v="0"/>
    <m/>
    <m/>
    <m/>
    <m/>
    <m/>
    <m/>
    <m/>
    <m/>
    <m/>
    <m/>
  </r>
  <r>
    <x v="1"/>
    <x v="0"/>
    <x v="12"/>
    <x v="10"/>
    <n v="0"/>
    <n v="0"/>
    <n v="0"/>
    <n v="0"/>
    <m/>
    <m/>
    <m/>
    <m/>
    <m/>
    <m/>
    <m/>
    <m/>
    <m/>
    <m/>
    <m/>
    <n v="0"/>
    <n v="0"/>
    <n v="0"/>
    <n v="0"/>
    <n v="0"/>
    <n v="0"/>
    <m/>
    <m/>
    <m/>
    <m/>
    <m/>
    <m/>
    <m/>
    <m/>
    <m/>
    <m/>
  </r>
  <r>
    <x v="1"/>
    <x v="1"/>
    <x v="13"/>
    <x v="10"/>
    <n v="0"/>
    <n v="0"/>
    <n v="0"/>
    <n v="1300000"/>
    <m/>
    <m/>
    <m/>
    <m/>
    <m/>
    <m/>
    <m/>
    <m/>
    <m/>
    <m/>
    <m/>
    <n v="0"/>
    <n v="0"/>
    <n v="0"/>
    <n v="0"/>
    <n v="0"/>
    <n v="0"/>
    <m/>
    <m/>
    <m/>
    <m/>
    <m/>
    <m/>
    <m/>
    <m/>
    <m/>
    <m/>
  </r>
  <r>
    <x v="1"/>
    <x v="1"/>
    <x v="14"/>
    <x v="10"/>
    <n v="0"/>
    <n v="0"/>
    <n v="0"/>
    <n v="0"/>
    <m/>
    <m/>
    <m/>
    <m/>
    <m/>
    <m/>
    <m/>
    <m/>
    <m/>
    <m/>
    <m/>
    <n v="0"/>
    <n v="0"/>
    <n v="0"/>
    <n v="0"/>
    <n v="0"/>
    <n v="0"/>
    <m/>
    <m/>
    <m/>
    <m/>
    <m/>
    <m/>
    <m/>
    <m/>
    <m/>
    <m/>
  </r>
  <r>
    <x v="1"/>
    <x v="0"/>
    <x v="15"/>
    <x v="10"/>
    <n v="0"/>
    <n v="0"/>
    <n v="0"/>
    <n v="0"/>
    <m/>
    <m/>
    <m/>
    <m/>
    <m/>
    <m/>
    <m/>
    <m/>
    <m/>
    <m/>
    <m/>
    <n v="0"/>
    <n v="0"/>
    <n v="0"/>
    <n v="0"/>
    <n v="0"/>
    <n v="0"/>
    <m/>
    <m/>
    <m/>
    <m/>
    <m/>
    <m/>
    <m/>
    <m/>
    <m/>
    <m/>
  </r>
  <r>
    <x v="1"/>
    <x v="0"/>
    <x v="16"/>
    <x v="10"/>
    <n v="0"/>
    <n v="0"/>
    <n v="0"/>
    <n v="0"/>
    <m/>
    <m/>
    <m/>
    <m/>
    <m/>
    <m/>
    <m/>
    <m/>
    <m/>
    <m/>
    <m/>
    <n v="0"/>
    <n v="0"/>
    <n v="0"/>
    <n v="0"/>
    <n v="0"/>
    <n v="0"/>
    <m/>
    <m/>
    <m/>
    <m/>
    <m/>
    <m/>
    <m/>
    <m/>
    <m/>
    <m/>
  </r>
  <r>
    <x v="1"/>
    <x v="1"/>
    <x v="17"/>
    <x v="10"/>
    <n v="0"/>
    <n v="0"/>
    <n v="0"/>
    <n v="0"/>
    <m/>
    <m/>
    <m/>
    <m/>
    <m/>
    <m/>
    <m/>
    <m/>
    <m/>
    <m/>
    <m/>
    <n v="0"/>
    <n v="0"/>
    <n v="0"/>
    <n v="0"/>
    <n v="0"/>
    <n v="0"/>
    <m/>
    <m/>
    <m/>
    <m/>
    <m/>
    <m/>
    <m/>
    <m/>
    <m/>
    <m/>
  </r>
  <r>
    <x v="1"/>
    <x v="1"/>
    <x v="18"/>
    <x v="10"/>
    <n v="0"/>
    <n v="0"/>
    <n v="0"/>
    <n v="0"/>
    <m/>
    <m/>
    <m/>
    <m/>
    <m/>
    <m/>
    <m/>
    <m/>
    <m/>
    <m/>
    <m/>
    <n v="0"/>
    <n v="0"/>
    <n v="0"/>
    <n v="0"/>
    <n v="0"/>
    <n v="0"/>
    <m/>
    <m/>
    <m/>
    <m/>
    <m/>
    <m/>
    <m/>
    <m/>
    <m/>
    <m/>
  </r>
  <r>
    <x v="1"/>
    <x v="0"/>
    <x v="0"/>
    <x v="2"/>
    <n v="19726748"/>
    <n v="315000"/>
    <n v="0"/>
    <n v="24905448"/>
    <m/>
    <m/>
    <m/>
    <m/>
    <m/>
    <m/>
    <m/>
    <m/>
    <m/>
    <m/>
    <m/>
    <n v="69.84"/>
    <n v="0"/>
    <n v="0"/>
    <n v="0"/>
    <n v="0"/>
    <n v="0"/>
    <m/>
    <m/>
    <m/>
    <m/>
    <m/>
    <m/>
    <m/>
    <m/>
    <m/>
    <m/>
  </r>
  <r>
    <x v="1"/>
    <x v="0"/>
    <x v="1"/>
    <x v="2"/>
    <n v="13410966"/>
    <n v="21833585"/>
    <n v="0"/>
    <n v="27232325"/>
    <m/>
    <m/>
    <m/>
    <m/>
    <m/>
    <m/>
    <m/>
    <m/>
    <m/>
    <m/>
    <m/>
    <n v="72.53"/>
    <n v="0"/>
    <n v="0"/>
    <n v="0"/>
    <n v="0"/>
    <n v="0"/>
    <m/>
    <m/>
    <m/>
    <m/>
    <m/>
    <m/>
    <m/>
    <m/>
    <m/>
    <m/>
  </r>
  <r>
    <x v="1"/>
    <x v="1"/>
    <x v="2"/>
    <x v="2"/>
    <n v="10309037"/>
    <n v="9156871"/>
    <n v="0"/>
    <n v="16284050"/>
    <m/>
    <m/>
    <m/>
    <m/>
    <m/>
    <m/>
    <m/>
    <m/>
    <m/>
    <m/>
    <m/>
    <n v="64.73"/>
    <n v="0"/>
    <n v="0"/>
    <n v="0"/>
    <n v="0"/>
    <n v="0"/>
    <m/>
    <m/>
    <m/>
    <m/>
    <m/>
    <m/>
    <m/>
    <m/>
    <m/>
    <m/>
  </r>
  <r>
    <x v="1"/>
    <x v="0"/>
    <x v="3"/>
    <x v="2"/>
    <n v="37823212"/>
    <n v="2705000"/>
    <n v="0"/>
    <n v="31496253"/>
    <m/>
    <m/>
    <m/>
    <m/>
    <m/>
    <m/>
    <m/>
    <m/>
    <m/>
    <m/>
    <m/>
    <n v="68.97"/>
    <n v="0"/>
    <n v="0"/>
    <n v="0"/>
    <n v="0"/>
    <n v="0"/>
    <m/>
    <m/>
    <m/>
    <m/>
    <m/>
    <m/>
    <m/>
    <m/>
    <m/>
    <m/>
  </r>
  <r>
    <x v="1"/>
    <x v="0"/>
    <x v="4"/>
    <x v="2"/>
    <n v="26274455"/>
    <n v="280000"/>
    <n v="0"/>
    <n v="21618815"/>
    <m/>
    <m/>
    <m/>
    <m/>
    <m/>
    <m/>
    <m/>
    <m/>
    <m/>
    <m/>
    <m/>
    <n v="67.59"/>
    <n v="0"/>
    <n v="0"/>
    <n v="0"/>
    <n v="0"/>
    <n v="0"/>
    <m/>
    <m/>
    <m/>
    <m/>
    <m/>
    <m/>
    <m/>
    <m/>
    <m/>
    <m/>
  </r>
  <r>
    <x v="1"/>
    <x v="1"/>
    <x v="5"/>
    <x v="2"/>
    <n v="24476692"/>
    <n v="25134586"/>
    <n v="0"/>
    <n v="25111366"/>
    <m/>
    <m/>
    <m/>
    <m/>
    <m/>
    <m/>
    <m/>
    <m/>
    <m/>
    <m/>
    <m/>
    <n v="70.959999999999994"/>
    <n v="0"/>
    <n v="0"/>
    <n v="0"/>
    <n v="0"/>
    <n v="0"/>
    <m/>
    <m/>
    <m/>
    <m/>
    <m/>
    <m/>
    <m/>
    <m/>
    <m/>
    <m/>
  </r>
  <r>
    <x v="1"/>
    <x v="1"/>
    <x v="6"/>
    <x v="2"/>
    <n v="10556635"/>
    <n v="17388799"/>
    <n v="0"/>
    <n v="15971079"/>
    <m/>
    <m/>
    <m/>
    <m/>
    <m/>
    <m/>
    <m/>
    <m/>
    <m/>
    <m/>
    <m/>
    <n v="66.36"/>
    <n v="0"/>
    <n v="0"/>
    <n v="0"/>
    <n v="0"/>
    <n v="0"/>
    <m/>
    <m/>
    <m/>
    <m/>
    <m/>
    <m/>
    <m/>
    <m/>
    <m/>
    <m/>
  </r>
  <r>
    <x v="1"/>
    <x v="1"/>
    <x v="7"/>
    <x v="2"/>
    <n v="15282935"/>
    <n v="28271534"/>
    <n v="0"/>
    <n v="23595056"/>
    <m/>
    <m/>
    <m/>
    <m/>
    <m/>
    <m/>
    <m/>
    <m/>
    <m/>
    <m/>
    <m/>
    <n v="68.790000000000006"/>
    <n v="0"/>
    <n v="0"/>
    <n v="0"/>
    <n v="0"/>
    <n v="0"/>
    <m/>
    <m/>
    <m/>
    <m/>
    <m/>
    <m/>
    <m/>
    <m/>
    <m/>
    <m/>
  </r>
  <r>
    <x v="1"/>
    <x v="1"/>
    <x v="8"/>
    <x v="2"/>
    <n v="49245417"/>
    <m/>
    <n v="0"/>
    <n v="22527717"/>
    <m/>
    <m/>
    <m/>
    <m/>
    <m/>
    <m/>
    <m/>
    <m/>
    <m/>
    <m/>
    <m/>
    <n v="70.12"/>
    <n v="0"/>
    <n v="0"/>
    <n v="0"/>
    <n v="0"/>
    <n v="0"/>
    <m/>
    <m/>
    <m/>
    <m/>
    <m/>
    <m/>
    <m/>
    <m/>
    <m/>
    <m/>
  </r>
  <r>
    <x v="1"/>
    <x v="0"/>
    <x v="9"/>
    <x v="2"/>
    <n v="5889613"/>
    <m/>
    <n v="0"/>
    <n v="6512463"/>
    <m/>
    <m/>
    <m/>
    <m/>
    <m/>
    <m/>
    <m/>
    <m/>
    <m/>
    <m/>
    <m/>
    <n v="74.5"/>
    <n v="0"/>
    <n v="0"/>
    <n v="0"/>
    <n v="0"/>
    <n v="0"/>
    <m/>
    <m/>
    <m/>
    <m/>
    <m/>
    <m/>
    <m/>
    <m/>
    <m/>
    <m/>
  </r>
  <r>
    <x v="1"/>
    <x v="1"/>
    <x v="10"/>
    <x v="2"/>
    <n v="12936338"/>
    <m/>
    <n v="0"/>
    <n v="4596101"/>
    <m/>
    <m/>
    <m/>
    <m/>
    <m/>
    <m/>
    <m/>
    <m/>
    <m/>
    <m/>
    <m/>
    <n v="72.819999999999993"/>
    <n v="0"/>
    <n v="0"/>
    <n v="0"/>
    <n v="0"/>
    <n v="0"/>
    <m/>
    <m/>
    <m/>
    <m/>
    <m/>
    <m/>
    <m/>
    <m/>
    <m/>
    <m/>
  </r>
  <r>
    <x v="1"/>
    <x v="1"/>
    <x v="11"/>
    <x v="2"/>
    <n v="18625651"/>
    <n v="5368167"/>
    <n v="0"/>
    <n v="22188782"/>
    <m/>
    <m/>
    <m/>
    <m/>
    <m/>
    <m/>
    <m/>
    <m/>
    <m/>
    <m/>
    <m/>
    <n v="73.69"/>
    <n v="0"/>
    <n v="0"/>
    <n v="0"/>
    <n v="0"/>
    <n v="0"/>
    <m/>
    <m/>
    <m/>
    <m/>
    <m/>
    <m/>
    <m/>
    <m/>
    <m/>
    <m/>
  </r>
  <r>
    <x v="1"/>
    <x v="0"/>
    <x v="12"/>
    <x v="2"/>
    <n v="8227894"/>
    <m/>
    <n v="0"/>
    <n v="7783208"/>
    <m/>
    <m/>
    <m/>
    <m/>
    <m/>
    <m/>
    <m/>
    <m/>
    <m/>
    <m/>
    <m/>
    <n v="73.84"/>
    <n v="0"/>
    <n v="0"/>
    <n v="0"/>
    <n v="0"/>
    <n v="0"/>
    <m/>
    <m/>
    <m/>
    <m/>
    <m/>
    <m/>
    <m/>
    <m/>
    <m/>
    <m/>
  </r>
  <r>
    <x v="1"/>
    <x v="1"/>
    <x v="13"/>
    <x v="2"/>
    <n v="12724650"/>
    <m/>
    <n v="0"/>
    <n v="6763446"/>
    <m/>
    <m/>
    <m/>
    <m/>
    <m/>
    <m/>
    <m/>
    <m/>
    <m/>
    <m/>
    <m/>
    <n v="70.099999999999994"/>
    <n v="0"/>
    <n v="0"/>
    <n v="0"/>
    <n v="0"/>
    <n v="0"/>
    <m/>
    <m/>
    <m/>
    <m/>
    <m/>
    <m/>
    <m/>
    <m/>
    <m/>
    <m/>
  </r>
  <r>
    <x v="1"/>
    <x v="1"/>
    <x v="14"/>
    <x v="2"/>
    <n v="10701638"/>
    <m/>
    <n v="0"/>
    <n v="4910020"/>
    <m/>
    <m/>
    <m/>
    <m/>
    <m/>
    <m/>
    <m/>
    <m/>
    <m/>
    <m/>
    <m/>
    <n v="73.73"/>
    <n v="0"/>
    <n v="0"/>
    <n v="0"/>
    <n v="0"/>
    <n v="0"/>
    <m/>
    <m/>
    <m/>
    <m/>
    <m/>
    <m/>
    <m/>
    <m/>
    <m/>
    <m/>
  </r>
  <r>
    <x v="1"/>
    <x v="0"/>
    <x v="15"/>
    <x v="2"/>
    <n v="9325553"/>
    <m/>
    <n v="0"/>
    <n v="7914929"/>
    <m/>
    <m/>
    <m/>
    <m/>
    <m/>
    <m/>
    <m/>
    <m/>
    <m/>
    <m/>
    <m/>
    <n v="70.38"/>
    <n v="0"/>
    <n v="0"/>
    <n v="0"/>
    <n v="0"/>
    <n v="0"/>
    <m/>
    <m/>
    <m/>
    <m/>
    <m/>
    <m/>
    <m/>
    <m/>
    <m/>
    <m/>
  </r>
  <r>
    <x v="1"/>
    <x v="0"/>
    <x v="16"/>
    <x v="2"/>
    <n v="15245928"/>
    <n v="30013363"/>
    <n v="0"/>
    <n v="23575654"/>
    <m/>
    <m/>
    <m/>
    <m/>
    <m/>
    <m/>
    <m/>
    <m/>
    <m/>
    <m/>
    <m/>
    <n v="67.94"/>
    <n v="0"/>
    <n v="0"/>
    <n v="0"/>
    <n v="0"/>
    <n v="0"/>
    <m/>
    <m/>
    <m/>
    <m/>
    <m/>
    <m/>
    <m/>
    <m/>
    <m/>
    <m/>
  </r>
  <r>
    <x v="1"/>
    <x v="1"/>
    <x v="17"/>
    <x v="2"/>
    <n v="55385812"/>
    <m/>
    <n v="0"/>
    <n v="18001977"/>
    <m/>
    <m/>
    <m/>
    <m/>
    <m/>
    <m/>
    <m/>
    <m/>
    <m/>
    <m/>
    <m/>
    <n v="71.53"/>
    <n v="0"/>
    <n v="0"/>
    <n v="0"/>
    <n v="0"/>
    <n v="0"/>
    <m/>
    <m/>
    <m/>
    <m/>
    <m/>
    <m/>
    <m/>
    <m/>
    <m/>
    <m/>
  </r>
  <r>
    <x v="1"/>
    <x v="1"/>
    <x v="18"/>
    <x v="2"/>
    <n v="8294836"/>
    <m/>
    <n v="0"/>
    <n v="11973321"/>
    <m/>
    <m/>
    <m/>
    <m/>
    <m/>
    <m/>
    <m/>
    <m/>
    <m/>
    <m/>
    <m/>
    <n v="68.010000000000005"/>
    <n v="0"/>
    <n v="0"/>
    <n v="0"/>
    <n v="0"/>
    <n v="0"/>
    <m/>
    <m/>
    <m/>
    <m/>
    <m/>
    <m/>
    <m/>
    <m/>
    <m/>
    <m/>
  </r>
  <r>
    <x v="1"/>
    <x v="0"/>
    <x v="0"/>
    <x v="8"/>
    <n v="0"/>
    <m/>
    <n v="0"/>
    <n v="0"/>
    <m/>
    <m/>
    <m/>
    <m/>
    <m/>
    <m/>
    <m/>
    <m/>
    <m/>
    <m/>
    <m/>
    <n v="0"/>
    <n v="0"/>
    <n v="0"/>
    <n v="0"/>
    <n v="0"/>
    <n v="0"/>
    <m/>
    <m/>
    <m/>
    <m/>
    <m/>
    <m/>
    <m/>
    <m/>
    <m/>
    <m/>
  </r>
  <r>
    <x v="1"/>
    <x v="0"/>
    <x v="1"/>
    <x v="8"/>
    <n v="0"/>
    <n v="10332133"/>
    <n v="0"/>
    <n v="862578"/>
    <m/>
    <m/>
    <m/>
    <m/>
    <m/>
    <m/>
    <m/>
    <m/>
    <m/>
    <m/>
    <m/>
    <n v="0"/>
    <n v="0"/>
    <n v="0"/>
    <n v="0"/>
    <n v="0"/>
    <n v="0"/>
    <m/>
    <m/>
    <m/>
    <m/>
    <m/>
    <m/>
    <m/>
    <m/>
    <m/>
    <m/>
  </r>
  <r>
    <x v="1"/>
    <x v="1"/>
    <x v="2"/>
    <x v="8"/>
    <n v="0"/>
    <m/>
    <n v="0"/>
    <n v="0"/>
    <m/>
    <m/>
    <m/>
    <m/>
    <m/>
    <m/>
    <m/>
    <m/>
    <m/>
    <m/>
    <m/>
    <n v="0"/>
    <n v="0"/>
    <n v="0"/>
    <n v="0"/>
    <n v="0"/>
    <n v="0"/>
    <m/>
    <m/>
    <m/>
    <m/>
    <m/>
    <m/>
    <m/>
    <m/>
    <m/>
    <m/>
  </r>
  <r>
    <x v="1"/>
    <x v="0"/>
    <x v="3"/>
    <x v="8"/>
    <n v="0"/>
    <n v="1619147"/>
    <n v="0"/>
    <n v="862578"/>
    <m/>
    <m/>
    <m/>
    <m/>
    <m/>
    <m/>
    <m/>
    <m/>
    <m/>
    <m/>
    <m/>
    <n v="0"/>
    <n v="0"/>
    <n v="0"/>
    <n v="0"/>
    <n v="0"/>
    <n v="0"/>
    <m/>
    <m/>
    <m/>
    <m/>
    <m/>
    <m/>
    <m/>
    <m/>
    <m/>
    <m/>
  </r>
  <r>
    <x v="1"/>
    <x v="0"/>
    <x v="4"/>
    <x v="8"/>
    <n v="0"/>
    <m/>
    <n v="0"/>
    <n v="0"/>
    <m/>
    <m/>
    <m/>
    <m/>
    <m/>
    <m/>
    <m/>
    <m/>
    <m/>
    <m/>
    <m/>
    <n v="0"/>
    <n v="0"/>
    <n v="0"/>
    <n v="0"/>
    <n v="0"/>
    <n v="0"/>
    <m/>
    <m/>
    <m/>
    <m/>
    <m/>
    <m/>
    <m/>
    <m/>
    <m/>
    <m/>
  </r>
  <r>
    <x v="1"/>
    <x v="1"/>
    <x v="5"/>
    <x v="8"/>
    <n v="0"/>
    <n v="3703468"/>
    <n v="0"/>
    <n v="862578"/>
    <m/>
    <m/>
    <m/>
    <m/>
    <m/>
    <m/>
    <m/>
    <m/>
    <m/>
    <m/>
    <m/>
    <n v="0"/>
    <n v="0"/>
    <n v="0"/>
    <n v="0"/>
    <n v="0"/>
    <n v="0"/>
    <m/>
    <m/>
    <m/>
    <m/>
    <m/>
    <m/>
    <m/>
    <m/>
    <m/>
    <m/>
  </r>
  <r>
    <x v="1"/>
    <x v="1"/>
    <x v="6"/>
    <x v="8"/>
    <n v="0"/>
    <n v="4493486"/>
    <n v="0"/>
    <n v="862578"/>
    <m/>
    <m/>
    <m/>
    <m/>
    <m/>
    <m/>
    <m/>
    <m/>
    <m/>
    <m/>
    <m/>
    <n v="0"/>
    <n v="0"/>
    <n v="0"/>
    <n v="0"/>
    <n v="0"/>
    <n v="0"/>
    <m/>
    <m/>
    <m/>
    <m/>
    <m/>
    <m/>
    <m/>
    <m/>
    <m/>
    <m/>
  </r>
  <r>
    <x v="1"/>
    <x v="1"/>
    <x v="7"/>
    <x v="8"/>
    <n v="0"/>
    <n v="4568886"/>
    <n v="0"/>
    <n v="862578"/>
    <m/>
    <m/>
    <m/>
    <m/>
    <m/>
    <m/>
    <m/>
    <m/>
    <m/>
    <m/>
    <m/>
    <n v="0"/>
    <n v="0"/>
    <n v="0"/>
    <n v="0"/>
    <n v="0"/>
    <n v="0"/>
    <m/>
    <m/>
    <m/>
    <m/>
    <m/>
    <m/>
    <m/>
    <m/>
    <m/>
    <m/>
  </r>
  <r>
    <x v="1"/>
    <x v="1"/>
    <x v="8"/>
    <x v="8"/>
    <n v="0"/>
    <n v="12192979"/>
    <n v="0"/>
    <n v="862578"/>
    <m/>
    <m/>
    <m/>
    <m/>
    <m/>
    <m/>
    <m/>
    <m/>
    <m/>
    <m/>
    <m/>
    <n v="0"/>
    <n v="0"/>
    <n v="0"/>
    <n v="0"/>
    <n v="0"/>
    <n v="0"/>
    <m/>
    <m/>
    <m/>
    <m/>
    <m/>
    <m/>
    <m/>
    <m/>
    <m/>
    <m/>
  </r>
  <r>
    <x v="1"/>
    <x v="0"/>
    <x v="9"/>
    <x v="8"/>
    <n v="0"/>
    <n v="179501"/>
    <n v="0"/>
    <n v="862578"/>
    <m/>
    <m/>
    <m/>
    <m/>
    <m/>
    <m/>
    <m/>
    <m/>
    <m/>
    <m/>
    <m/>
    <n v="0"/>
    <n v="0"/>
    <n v="0"/>
    <n v="0"/>
    <n v="0"/>
    <n v="0"/>
    <m/>
    <m/>
    <m/>
    <m/>
    <m/>
    <m/>
    <m/>
    <m/>
    <m/>
    <m/>
  </r>
  <r>
    <x v="1"/>
    <x v="1"/>
    <x v="10"/>
    <x v="8"/>
    <n v="0"/>
    <n v="1897013"/>
    <n v="0"/>
    <n v="862578"/>
    <m/>
    <m/>
    <m/>
    <m/>
    <m/>
    <m/>
    <m/>
    <m/>
    <m/>
    <m/>
    <m/>
    <n v="0"/>
    <n v="0"/>
    <n v="0"/>
    <n v="0"/>
    <n v="0"/>
    <n v="0"/>
    <m/>
    <m/>
    <m/>
    <m/>
    <m/>
    <m/>
    <m/>
    <m/>
    <m/>
    <m/>
  </r>
  <r>
    <x v="1"/>
    <x v="1"/>
    <x v="11"/>
    <x v="8"/>
    <n v="0"/>
    <n v="8483654"/>
    <n v="0"/>
    <n v="862578"/>
    <m/>
    <m/>
    <m/>
    <m/>
    <m/>
    <m/>
    <m/>
    <m/>
    <m/>
    <m/>
    <m/>
    <n v="0"/>
    <n v="0"/>
    <n v="0"/>
    <n v="0"/>
    <n v="0"/>
    <n v="0"/>
    <m/>
    <m/>
    <m/>
    <m/>
    <m/>
    <m/>
    <m/>
    <m/>
    <m/>
    <m/>
  </r>
  <r>
    <x v="1"/>
    <x v="0"/>
    <x v="12"/>
    <x v="8"/>
    <n v="0"/>
    <m/>
    <n v="0"/>
    <n v="100000"/>
    <m/>
    <m/>
    <m/>
    <m/>
    <m/>
    <m/>
    <m/>
    <m/>
    <m/>
    <m/>
    <m/>
    <n v="0"/>
    <n v="0"/>
    <n v="0"/>
    <n v="0"/>
    <n v="0"/>
    <n v="0"/>
    <m/>
    <m/>
    <m/>
    <m/>
    <m/>
    <m/>
    <m/>
    <m/>
    <m/>
    <m/>
  </r>
  <r>
    <x v="1"/>
    <x v="1"/>
    <x v="13"/>
    <x v="8"/>
    <n v="0"/>
    <n v="4695617"/>
    <n v="0"/>
    <n v="862578"/>
    <m/>
    <m/>
    <m/>
    <m/>
    <m/>
    <m/>
    <m/>
    <m/>
    <m/>
    <m/>
    <m/>
    <n v="0"/>
    <n v="0"/>
    <n v="0"/>
    <n v="0"/>
    <n v="0"/>
    <n v="0"/>
    <m/>
    <m/>
    <m/>
    <m/>
    <m/>
    <m/>
    <m/>
    <m/>
    <m/>
    <m/>
  </r>
  <r>
    <x v="1"/>
    <x v="1"/>
    <x v="14"/>
    <x v="8"/>
    <n v="0"/>
    <n v="5487287"/>
    <n v="0"/>
    <n v="862578"/>
    <m/>
    <m/>
    <m/>
    <m/>
    <m/>
    <m/>
    <m/>
    <m/>
    <m/>
    <m/>
    <m/>
    <n v="0"/>
    <n v="0"/>
    <n v="0"/>
    <n v="0"/>
    <n v="0"/>
    <n v="0"/>
    <m/>
    <m/>
    <m/>
    <m/>
    <m/>
    <m/>
    <m/>
    <m/>
    <m/>
    <m/>
  </r>
  <r>
    <x v="1"/>
    <x v="0"/>
    <x v="15"/>
    <x v="8"/>
    <n v="0"/>
    <m/>
    <n v="0"/>
    <n v="862578"/>
    <m/>
    <m/>
    <m/>
    <m/>
    <m/>
    <m/>
    <m/>
    <m/>
    <m/>
    <m/>
    <m/>
    <n v="0"/>
    <n v="0"/>
    <n v="0"/>
    <n v="0"/>
    <n v="0"/>
    <n v="0"/>
    <m/>
    <m/>
    <m/>
    <m/>
    <m/>
    <m/>
    <m/>
    <m/>
    <m/>
    <m/>
  </r>
  <r>
    <x v="1"/>
    <x v="0"/>
    <x v="16"/>
    <x v="8"/>
    <n v="0"/>
    <m/>
    <n v="0"/>
    <n v="0"/>
    <m/>
    <m/>
    <m/>
    <m/>
    <m/>
    <m/>
    <m/>
    <m/>
    <m/>
    <m/>
    <m/>
    <n v="0"/>
    <n v="0"/>
    <n v="0"/>
    <n v="0"/>
    <n v="0"/>
    <n v="0"/>
    <m/>
    <m/>
    <m/>
    <m/>
    <m/>
    <m/>
    <m/>
    <m/>
    <m/>
    <m/>
  </r>
  <r>
    <x v="1"/>
    <x v="1"/>
    <x v="17"/>
    <x v="8"/>
    <n v="0"/>
    <m/>
    <n v="0"/>
    <n v="0"/>
    <m/>
    <m/>
    <m/>
    <m/>
    <m/>
    <m/>
    <m/>
    <m/>
    <m/>
    <m/>
    <m/>
    <n v="0"/>
    <n v="0"/>
    <n v="0"/>
    <n v="0"/>
    <n v="0"/>
    <n v="0"/>
    <m/>
    <m/>
    <m/>
    <m/>
    <m/>
    <m/>
    <m/>
    <m/>
    <m/>
    <m/>
  </r>
  <r>
    <x v="1"/>
    <x v="1"/>
    <x v="18"/>
    <x v="8"/>
    <n v="0"/>
    <m/>
    <n v="0"/>
    <n v="0"/>
    <m/>
    <m/>
    <m/>
    <m/>
    <m/>
    <m/>
    <m/>
    <m/>
    <m/>
    <m/>
    <m/>
    <n v="0"/>
    <n v="0"/>
    <n v="0"/>
    <n v="0"/>
    <n v="0"/>
    <n v="0"/>
    <m/>
    <m/>
    <m/>
    <m/>
    <m/>
    <m/>
    <m/>
    <m/>
    <m/>
    <m/>
  </r>
  <r>
    <x v="1"/>
    <x v="0"/>
    <x v="0"/>
    <x v="6"/>
    <n v="0"/>
    <n v="600058"/>
    <n v="0"/>
    <n v="716426"/>
    <m/>
    <m/>
    <m/>
    <m/>
    <m/>
    <m/>
    <m/>
    <m/>
    <m/>
    <m/>
    <m/>
    <n v="0"/>
    <n v="0"/>
    <n v="0"/>
    <s v="9668"/>
    <n v="2.25"/>
    <n v="71.33"/>
    <m/>
    <m/>
    <m/>
    <m/>
    <m/>
    <m/>
    <m/>
    <m/>
    <m/>
    <m/>
  </r>
  <r>
    <x v="1"/>
    <x v="0"/>
    <x v="1"/>
    <x v="6"/>
    <n v="0"/>
    <m/>
    <n v="0"/>
    <n v="716426"/>
    <m/>
    <m/>
    <m/>
    <m/>
    <m/>
    <m/>
    <m/>
    <m/>
    <m/>
    <m/>
    <m/>
    <n v="0"/>
    <n v="0"/>
    <n v="0"/>
    <s v="9662"/>
    <n v="5.0599999999999996"/>
    <n v="66.489999999999995"/>
    <m/>
    <m/>
    <m/>
    <m/>
    <m/>
    <m/>
    <m/>
    <m/>
    <m/>
    <m/>
  </r>
  <r>
    <x v="1"/>
    <x v="1"/>
    <x v="2"/>
    <x v="6"/>
    <n v="0"/>
    <n v="1170113"/>
    <n v="0"/>
    <n v="761286"/>
    <m/>
    <m/>
    <m/>
    <m/>
    <m/>
    <m/>
    <m/>
    <m/>
    <m/>
    <m/>
    <m/>
    <n v="0"/>
    <n v="0"/>
    <n v="0"/>
    <s v="6321"/>
    <n v="2.79"/>
    <n v="82.57"/>
    <m/>
    <m/>
    <m/>
    <m/>
    <m/>
    <m/>
    <m/>
    <m/>
    <m/>
    <m/>
  </r>
  <r>
    <x v="1"/>
    <x v="0"/>
    <x v="3"/>
    <x v="6"/>
    <n v="0"/>
    <n v="19001851"/>
    <n v="0"/>
    <n v="716426"/>
    <m/>
    <m/>
    <m/>
    <m/>
    <m/>
    <m/>
    <m/>
    <m/>
    <m/>
    <m/>
    <m/>
    <n v="0"/>
    <n v="0"/>
    <n v="0"/>
    <s v="11050"/>
    <n v="8.41"/>
    <n v="64.64"/>
    <m/>
    <m/>
    <m/>
    <m/>
    <m/>
    <m/>
    <m/>
    <m/>
    <m/>
    <m/>
  </r>
  <r>
    <x v="1"/>
    <x v="0"/>
    <x v="4"/>
    <x v="6"/>
    <n v="0"/>
    <m/>
    <n v="0"/>
    <n v="716426"/>
    <m/>
    <m/>
    <m/>
    <m/>
    <m/>
    <m/>
    <m/>
    <m/>
    <m/>
    <m/>
    <m/>
    <n v="0"/>
    <n v="0"/>
    <n v="0"/>
    <s v="8440"/>
    <n v="4.92"/>
    <n v="69.349999999999994"/>
    <m/>
    <m/>
    <m/>
    <m/>
    <m/>
    <m/>
    <m/>
    <m/>
    <m/>
    <m/>
  </r>
  <r>
    <x v="1"/>
    <x v="1"/>
    <x v="5"/>
    <x v="6"/>
    <n v="0"/>
    <n v="18001753"/>
    <n v="0"/>
    <n v="716426"/>
    <m/>
    <m/>
    <m/>
    <m/>
    <m/>
    <m/>
    <m/>
    <m/>
    <m/>
    <m/>
    <m/>
    <n v="0"/>
    <n v="0"/>
    <n v="0"/>
    <s v="9270"/>
    <n v="5.97"/>
    <n v="66.59"/>
    <m/>
    <m/>
    <m/>
    <m/>
    <m/>
    <m/>
    <m/>
    <m/>
    <m/>
    <m/>
  </r>
  <r>
    <x v="1"/>
    <x v="1"/>
    <x v="6"/>
    <x v="6"/>
    <n v="0"/>
    <n v="1270123"/>
    <n v="0"/>
    <n v="716426"/>
    <m/>
    <m/>
    <m/>
    <m/>
    <m/>
    <m/>
    <m/>
    <m/>
    <m/>
    <m/>
    <m/>
    <n v="0"/>
    <n v="0"/>
    <n v="0"/>
    <s v="10389"/>
    <n v="3.57"/>
    <n v="70.06"/>
    <m/>
    <m/>
    <m/>
    <m/>
    <m/>
    <m/>
    <m/>
    <m/>
    <m/>
    <m/>
  </r>
  <r>
    <x v="1"/>
    <x v="1"/>
    <x v="7"/>
    <x v="6"/>
    <n v="0"/>
    <m/>
    <n v="0"/>
    <n v="716426"/>
    <m/>
    <m/>
    <m/>
    <m/>
    <m/>
    <m/>
    <m/>
    <m/>
    <m/>
    <m/>
    <m/>
    <n v="0"/>
    <n v="0"/>
    <n v="0"/>
    <s v="10215"/>
    <n v="4.67"/>
    <n v="71.209999999999994"/>
    <m/>
    <m/>
    <m/>
    <m/>
    <m/>
    <m/>
    <m/>
    <m/>
    <m/>
    <m/>
  </r>
  <r>
    <x v="1"/>
    <x v="1"/>
    <x v="8"/>
    <x v="6"/>
    <n v="0"/>
    <n v="2480241"/>
    <n v="0"/>
    <n v="716426"/>
    <m/>
    <m/>
    <m/>
    <m/>
    <m/>
    <m/>
    <m/>
    <m/>
    <m/>
    <m/>
    <m/>
    <n v="0"/>
    <n v="0"/>
    <n v="0"/>
    <s v="10616"/>
    <n v="4.63"/>
    <n v="66.88"/>
    <m/>
    <m/>
    <m/>
    <m/>
    <m/>
    <m/>
    <m/>
    <m/>
    <m/>
    <m/>
  </r>
  <r>
    <x v="1"/>
    <x v="0"/>
    <x v="9"/>
    <x v="6"/>
    <n v="0"/>
    <m/>
    <n v="0"/>
    <n v="716426"/>
    <m/>
    <m/>
    <m/>
    <m/>
    <m/>
    <m/>
    <m/>
    <m/>
    <m/>
    <m/>
    <m/>
    <n v="0"/>
    <n v="0"/>
    <n v="0"/>
    <s v="13331"/>
    <n v="6.09"/>
    <n v="67.42"/>
    <m/>
    <m/>
    <m/>
    <m/>
    <m/>
    <m/>
    <m/>
    <m/>
    <m/>
    <m/>
  </r>
  <r>
    <x v="1"/>
    <x v="1"/>
    <x v="10"/>
    <x v="6"/>
    <n v="0"/>
    <m/>
    <n v="0"/>
    <n v="716426"/>
    <m/>
    <m/>
    <m/>
    <m/>
    <m/>
    <m/>
    <m/>
    <m/>
    <m/>
    <m/>
    <m/>
    <n v="0"/>
    <n v="0"/>
    <n v="0"/>
    <s v="10754"/>
    <n v="4.9000000000000004"/>
    <n v="65.94"/>
    <m/>
    <m/>
    <m/>
    <m/>
    <m/>
    <m/>
    <m/>
    <m/>
    <m/>
    <m/>
  </r>
  <r>
    <x v="1"/>
    <x v="1"/>
    <x v="11"/>
    <x v="6"/>
    <n v="0"/>
    <n v="27605121"/>
    <n v="0"/>
    <n v="785303"/>
    <m/>
    <m/>
    <m/>
    <m/>
    <m/>
    <m/>
    <m/>
    <m/>
    <m/>
    <m/>
    <m/>
    <n v="0"/>
    <n v="0"/>
    <n v="0"/>
    <s v="14540"/>
    <n v="13.37"/>
    <n v="63.78"/>
    <m/>
    <m/>
    <m/>
    <m/>
    <m/>
    <m/>
    <m/>
    <m/>
    <m/>
    <m/>
  </r>
  <r>
    <x v="1"/>
    <x v="0"/>
    <x v="12"/>
    <x v="6"/>
    <n v="0"/>
    <n v="5019949"/>
    <n v="0"/>
    <n v="716426"/>
    <m/>
    <m/>
    <m/>
    <m/>
    <m/>
    <m/>
    <m/>
    <m/>
    <m/>
    <m/>
    <m/>
    <n v="0"/>
    <n v="0"/>
    <n v="0"/>
    <s v="13317"/>
    <n v="6.47"/>
    <n v="71.73"/>
    <m/>
    <m/>
    <m/>
    <m/>
    <m/>
    <m/>
    <m/>
    <m/>
    <m/>
    <m/>
  </r>
  <r>
    <x v="1"/>
    <x v="1"/>
    <x v="13"/>
    <x v="6"/>
    <n v="0"/>
    <m/>
    <n v="0"/>
    <n v="716426"/>
    <m/>
    <m/>
    <m/>
    <m/>
    <m/>
    <m/>
    <m/>
    <m/>
    <m/>
    <m/>
    <m/>
    <n v="0"/>
    <n v="0"/>
    <n v="0"/>
    <s v="10195"/>
    <n v="6.38"/>
    <n v="68.05"/>
    <m/>
    <m/>
    <m/>
    <m/>
    <m/>
    <m/>
    <m/>
    <m/>
    <m/>
    <m/>
  </r>
  <r>
    <x v="1"/>
    <x v="1"/>
    <x v="14"/>
    <x v="6"/>
    <n v="0"/>
    <m/>
    <n v="0"/>
    <n v="716426"/>
    <m/>
    <m/>
    <m/>
    <m/>
    <m/>
    <m/>
    <m/>
    <m/>
    <m/>
    <m/>
    <m/>
    <n v="0"/>
    <n v="0"/>
    <n v="0"/>
    <s v="12168"/>
    <n v="5.15"/>
    <n v="66.510000000000005"/>
    <m/>
    <m/>
    <m/>
    <m/>
    <m/>
    <m/>
    <m/>
    <m/>
    <m/>
    <m/>
  </r>
  <r>
    <x v="1"/>
    <x v="0"/>
    <x v="15"/>
    <x v="6"/>
    <n v="0"/>
    <m/>
    <n v="0"/>
    <n v="785303"/>
    <m/>
    <m/>
    <m/>
    <m/>
    <m/>
    <m/>
    <m/>
    <m/>
    <m/>
    <m/>
    <m/>
    <n v="0"/>
    <n v="0"/>
    <n v="0"/>
    <s v="12818"/>
    <n v="6.09"/>
    <n v="62.7"/>
    <m/>
    <m/>
    <m/>
    <m/>
    <m/>
    <m/>
    <m/>
    <m/>
    <m/>
    <m/>
  </r>
  <r>
    <x v="1"/>
    <x v="0"/>
    <x v="16"/>
    <x v="6"/>
    <n v="0"/>
    <n v="760074"/>
    <n v="0"/>
    <n v="716426"/>
    <m/>
    <m/>
    <m/>
    <m/>
    <m/>
    <m/>
    <m/>
    <m/>
    <m/>
    <m/>
    <m/>
    <n v="0"/>
    <n v="0"/>
    <n v="0"/>
    <s v="9089"/>
    <n v="5.0199999999999996"/>
    <n v="66.930000000000007"/>
    <m/>
    <m/>
    <m/>
    <m/>
    <m/>
    <m/>
    <m/>
    <m/>
    <m/>
    <m/>
  </r>
  <r>
    <x v="1"/>
    <x v="1"/>
    <x v="17"/>
    <x v="6"/>
    <n v="0"/>
    <m/>
    <n v="0"/>
    <n v="716426"/>
    <m/>
    <m/>
    <m/>
    <m/>
    <m/>
    <m/>
    <m/>
    <m/>
    <m/>
    <m/>
    <m/>
    <n v="0"/>
    <n v="0"/>
    <n v="0"/>
    <s v="11324"/>
    <n v="5"/>
    <n v="73.040000000000006"/>
    <m/>
    <m/>
    <m/>
    <m/>
    <m/>
    <m/>
    <m/>
    <m/>
    <m/>
    <m/>
  </r>
  <r>
    <x v="1"/>
    <x v="1"/>
    <x v="18"/>
    <x v="6"/>
    <n v="0"/>
    <n v="8750852"/>
    <n v="0"/>
    <n v="716426"/>
    <m/>
    <m/>
    <m/>
    <m/>
    <m/>
    <m/>
    <m/>
    <m/>
    <m/>
    <m/>
    <m/>
    <n v="0"/>
    <n v="0"/>
    <n v="0"/>
    <s v="10367"/>
    <n v="4.84"/>
    <n v="72.11"/>
    <m/>
    <m/>
    <m/>
    <m/>
    <m/>
    <m/>
    <m/>
    <m/>
    <m/>
    <m/>
  </r>
  <r>
    <x v="1"/>
    <x v="0"/>
    <x v="0"/>
    <x v="5"/>
    <n v="0"/>
    <n v="12381864"/>
    <n v="0"/>
    <n v="273250"/>
    <m/>
    <m/>
    <m/>
    <m/>
    <m/>
    <m/>
    <m/>
    <m/>
    <m/>
    <m/>
    <m/>
    <n v="0"/>
    <n v="0"/>
    <n v="0"/>
    <n v="0"/>
    <n v="0"/>
    <n v="0"/>
    <m/>
    <m/>
    <m/>
    <m/>
    <m/>
    <m/>
    <m/>
    <m/>
    <m/>
    <m/>
  </r>
  <r>
    <x v="1"/>
    <x v="0"/>
    <x v="1"/>
    <x v="5"/>
    <n v="0"/>
    <n v="16542300"/>
    <n v="0"/>
    <n v="304000"/>
    <m/>
    <m/>
    <m/>
    <m/>
    <m/>
    <m/>
    <m/>
    <m/>
    <m/>
    <m/>
    <m/>
    <n v="0"/>
    <n v="0"/>
    <n v="0"/>
    <n v="0"/>
    <n v="0"/>
    <n v="0"/>
    <m/>
    <m/>
    <m/>
    <m/>
    <m/>
    <m/>
    <m/>
    <m/>
    <m/>
    <m/>
  </r>
  <r>
    <x v="1"/>
    <x v="1"/>
    <x v="2"/>
    <x v="5"/>
    <n v="0"/>
    <n v="9244378"/>
    <n v="0"/>
    <n v="490000"/>
    <m/>
    <m/>
    <m/>
    <m/>
    <m/>
    <m/>
    <m/>
    <m/>
    <m/>
    <m/>
    <m/>
    <n v="0"/>
    <n v="0"/>
    <n v="0"/>
    <n v="0"/>
    <n v="0"/>
    <n v="0"/>
    <m/>
    <m/>
    <m/>
    <m/>
    <m/>
    <m/>
    <m/>
    <m/>
    <m/>
    <m/>
  </r>
  <r>
    <x v="1"/>
    <x v="0"/>
    <x v="3"/>
    <x v="5"/>
    <n v="0"/>
    <n v="13151500"/>
    <n v="0"/>
    <n v="314250"/>
    <m/>
    <m/>
    <m/>
    <m/>
    <m/>
    <m/>
    <m/>
    <m/>
    <m/>
    <m/>
    <m/>
    <n v="0"/>
    <n v="0"/>
    <n v="0"/>
    <n v="0"/>
    <n v="0"/>
    <n v="0"/>
    <m/>
    <m/>
    <m/>
    <m/>
    <m/>
    <m/>
    <m/>
    <m/>
    <m/>
    <m/>
  </r>
  <r>
    <x v="1"/>
    <x v="0"/>
    <x v="4"/>
    <x v="5"/>
    <n v="0"/>
    <n v="4525490"/>
    <n v="0"/>
    <n v="263000"/>
    <m/>
    <m/>
    <m/>
    <m/>
    <m/>
    <m/>
    <m/>
    <m/>
    <m/>
    <m/>
    <m/>
    <n v="0"/>
    <n v="0"/>
    <n v="0"/>
    <n v="0"/>
    <n v="0"/>
    <n v="0"/>
    <m/>
    <m/>
    <m/>
    <m/>
    <m/>
    <m/>
    <m/>
    <m/>
    <m/>
    <m/>
  </r>
  <r>
    <x v="1"/>
    <x v="1"/>
    <x v="5"/>
    <x v="5"/>
    <n v="0"/>
    <n v="6946096"/>
    <n v="0"/>
    <n v="293750"/>
    <m/>
    <m/>
    <m/>
    <m/>
    <m/>
    <m/>
    <m/>
    <m/>
    <m/>
    <m/>
    <m/>
    <n v="0"/>
    <n v="0"/>
    <n v="0"/>
    <n v="0"/>
    <n v="0"/>
    <n v="0"/>
    <m/>
    <m/>
    <m/>
    <m/>
    <m/>
    <m/>
    <m/>
    <m/>
    <m/>
    <m/>
  </r>
  <r>
    <x v="1"/>
    <x v="1"/>
    <x v="6"/>
    <x v="5"/>
    <n v="0"/>
    <n v="4330064"/>
    <n v="0"/>
    <n v="572000"/>
    <m/>
    <m/>
    <m/>
    <m/>
    <m/>
    <m/>
    <m/>
    <m/>
    <m/>
    <m/>
    <m/>
    <n v="0"/>
    <n v="0"/>
    <n v="0"/>
    <n v="0"/>
    <n v="0"/>
    <n v="0"/>
    <m/>
    <m/>
    <m/>
    <m/>
    <m/>
    <m/>
    <m/>
    <m/>
    <m/>
    <m/>
  </r>
  <r>
    <x v="1"/>
    <x v="1"/>
    <x v="7"/>
    <x v="5"/>
    <n v="0"/>
    <n v="6479840"/>
    <n v="0"/>
    <n v="283500"/>
    <m/>
    <m/>
    <m/>
    <m/>
    <m/>
    <m/>
    <m/>
    <m/>
    <m/>
    <m/>
    <m/>
    <n v="0"/>
    <n v="0"/>
    <n v="0"/>
    <n v="0"/>
    <n v="0"/>
    <n v="0"/>
    <m/>
    <m/>
    <m/>
    <m/>
    <m/>
    <m/>
    <m/>
    <m/>
    <m/>
    <m/>
  </r>
  <r>
    <x v="1"/>
    <x v="1"/>
    <x v="8"/>
    <x v="5"/>
    <n v="0"/>
    <n v="18102500"/>
    <n v="0"/>
    <n v="633500"/>
    <m/>
    <m/>
    <m/>
    <m/>
    <m/>
    <m/>
    <m/>
    <m/>
    <m/>
    <m/>
    <m/>
    <n v="0"/>
    <n v="0"/>
    <n v="0"/>
    <n v="0"/>
    <n v="0"/>
    <n v="0"/>
    <m/>
    <m/>
    <m/>
    <m/>
    <m/>
    <m/>
    <m/>
    <m/>
    <m/>
    <m/>
  </r>
  <r>
    <x v="1"/>
    <x v="0"/>
    <x v="9"/>
    <x v="5"/>
    <n v="0"/>
    <n v="1960540"/>
    <n v="0"/>
    <n v="490000"/>
    <m/>
    <m/>
    <m/>
    <m/>
    <m/>
    <m/>
    <m/>
    <m/>
    <m/>
    <m/>
    <m/>
    <n v="0"/>
    <n v="0"/>
    <n v="0"/>
    <n v="0"/>
    <n v="0"/>
    <n v="0"/>
    <m/>
    <m/>
    <m/>
    <m/>
    <m/>
    <m/>
    <m/>
    <m/>
    <m/>
    <m/>
  </r>
  <r>
    <x v="1"/>
    <x v="1"/>
    <x v="10"/>
    <x v="5"/>
    <n v="0"/>
    <n v="687500"/>
    <n v="0"/>
    <n v="0"/>
    <m/>
    <m/>
    <m/>
    <m/>
    <m/>
    <m/>
    <m/>
    <m/>
    <m/>
    <m/>
    <m/>
    <n v="0"/>
    <n v="0"/>
    <n v="0"/>
    <n v="0"/>
    <n v="0"/>
    <n v="0"/>
    <m/>
    <m/>
    <m/>
    <m/>
    <m/>
    <m/>
    <m/>
    <m/>
    <m/>
    <m/>
  </r>
  <r>
    <x v="1"/>
    <x v="1"/>
    <x v="11"/>
    <x v="5"/>
    <n v="0"/>
    <n v="7829000"/>
    <n v="0"/>
    <n v="0"/>
    <m/>
    <m/>
    <m/>
    <m/>
    <m/>
    <m/>
    <m/>
    <m/>
    <m/>
    <m/>
    <m/>
    <n v="0"/>
    <n v="0"/>
    <n v="0"/>
    <n v="0"/>
    <n v="0"/>
    <n v="0"/>
    <m/>
    <m/>
    <m/>
    <m/>
    <m/>
    <m/>
    <m/>
    <m/>
    <m/>
    <m/>
  </r>
  <r>
    <x v="1"/>
    <x v="0"/>
    <x v="12"/>
    <x v="5"/>
    <n v="0"/>
    <n v="4441712"/>
    <n v="0"/>
    <n v="490000"/>
    <m/>
    <m/>
    <m/>
    <m/>
    <m/>
    <m/>
    <m/>
    <m/>
    <m/>
    <m/>
    <m/>
    <n v="0"/>
    <n v="0"/>
    <n v="0"/>
    <n v="0"/>
    <n v="0"/>
    <n v="0"/>
    <m/>
    <m/>
    <m/>
    <m/>
    <m/>
    <m/>
    <m/>
    <m/>
    <m/>
    <m/>
  </r>
  <r>
    <x v="1"/>
    <x v="1"/>
    <x v="13"/>
    <x v="5"/>
    <n v="0"/>
    <n v="415000"/>
    <n v="0"/>
    <n v="0"/>
    <m/>
    <m/>
    <m/>
    <m/>
    <m/>
    <m/>
    <m/>
    <m/>
    <m/>
    <m/>
    <m/>
    <n v="0"/>
    <n v="0"/>
    <n v="0"/>
    <n v="0"/>
    <n v="0"/>
    <n v="0"/>
    <m/>
    <m/>
    <m/>
    <m/>
    <m/>
    <m/>
    <m/>
    <m/>
    <m/>
    <m/>
  </r>
  <r>
    <x v="1"/>
    <x v="1"/>
    <x v="14"/>
    <x v="5"/>
    <n v="0"/>
    <n v="2854550"/>
    <n v="0"/>
    <n v="0"/>
    <m/>
    <m/>
    <m/>
    <m/>
    <m/>
    <m/>
    <m/>
    <m/>
    <m/>
    <m/>
    <m/>
    <n v="0"/>
    <n v="0"/>
    <n v="0"/>
    <n v="0"/>
    <n v="0"/>
    <n v="0"/>
    <m/>
    <m/>
    <m/>
    <m/>
    <m/>
    <m/>
    <m/>
    <m/>
    <m/>
    <m/>
  </r>
  <r>
    <x v="1"/>
    <x v="0"/>
    <x v="15"/>
    <x v="5"/>
    <n v="0"/>
    <n v="7203856"/>
    <n v="0"/>
    <n v="490000"/>
    <m/>
    <m/>
    <m/>
    <m/>
    <m/>
    <m/>
    <m/>
    <m/>
    <m/>
    <m/>
    <m/>
    <n v="0"/>
    <n v="0"/>
    <n v="0"/>
    <n v="0"/>
    <n v="0"/>
    <n v="0"/>
    <m/>
    <m/>
    <m/>
    <m/>
    <m/>
    <m/>
    <m/>
    <m/>
    <m/>
    <m/>
  </r>
  <r>
    <x v="1"/>
    <x v="0"/>
    <x v="16"/>
    <x v="5"/>
    <n v="0"/>
    <n v="8308780"/>
    <n v="0"/>
    <n v="252750"/>
    <m/>
    <m/>
    <m/>
    <m/>
    <m/>
    <m/>
    <m/>
    <m/>
    <m/>
    <m/>
    <m/>
    <n v="0"/>
    <n v="0"/>
    <n v="0"/>
    <n v="0"/>
    <n v="0"/>
    <n v="0"/>
    <m/>
    <m/>
    <m/>
    <m/>
    <m/>
    <m/>
    <m/>
    <m/>
    <m/>
    <m/>
  </r>
  <r>
    <x v="1"/>
    <x v="1"/>
    <x v="17"/>
    <x v="5"/>
    <n v="0"/>
    <n v="5671767"/>
    <n v="0"/>
    <n v="602750"/>
    <m/>
    <m/>
    <m/>
    <m/>
    <m/>
    <m/>
    <m/>
    <m/>
    <m/>
    <m/>
    <m/>
    <n v="0"/>
    <n v="0"/>
    <n v="0"/>
    <n v="0"/>
    <n v="0"/>
    <n v="0"/>
    <m/>
    <m/>
    <m/>
    <m/>
    <m/>
    <m/>
    <m/>
    <m/>
    <m/>
    <m/>
  </r>
  <r>
    <x v="1"/>
    <x v="1"/>
    <x v="18"/>
    <x v="5"/>
    <n v="0"/>
    <n v="8280075"/>
    <n v="0"/>
    <n v="211750"/>
    <m/>
    <m/>
    <m/>
    <m/>
    <m/>
    <m/>
    <m/>
    <m/>
    <m/>
    <m/>
    <m/>
    <n v="0"/>
    <n v="0"/>
    <n v="0"/>
    <n v="0"/>
    <n v="0"/>
    <n v="0"/>
    <m/>
    <m/>
    <m/>
    <m/>
    <m/>
    <m/>
    <m/>
    <m/>
    <m/>
    <m/>
  </r>
  <r>
    <x v="1"/>
    <x v="0"/>
    <x v="0"/>
    <x v="4"/>
    <n v="8423962"/>
    <n v="7181312"/>
    <n v="0"/>
    <n v="0"/>
    <m/>
    <m/>
    <m/>
    <m/>
    <m/>
    <m/>
    <m/>
    <m/>
    <m/>
    <m/>
    <m/>
    <n v="0"/>
    <n v="0"/>
    <n v="0"/>
    <n v="0"/>
    <n v="0"/>
    <n v="0"/>
    <m/>
    <m/>
    <m/>
    <m/>
    <m/>
    <m/>
    <m/>
    <m/>
    <m/>
    <m/>
  </r>
  <r>
    <x v="1"/>
    <x v="0"/>
    <x v="1"/>
    <x v="4"/>
    <n v="15712594"/>
    <n v="10080000"/>
    <n v="0"/>
    <n v="0"/>
    <m/>
    <m/>
    <m/>
    <m/>
    <m/>
    <m/>
    <m/>
    <m/>
    <m/>
    <m/>
    <m/>
    <n v="0"/>
    <n v="0"/>
    <n v="0"/>
    <n v="0"/>
    <n v="0"/>
    <n v="0"/>
    <m/>
    <m/>
    <m/>
    <m/>
    <m/>
    <m/>
    <m/>
    <m/>
    <m/>
    <m/>
  </r>
  <r>
    <x v="1"/>
    <x v="1"/>
    <x v="2"/>
    <x v="4"/>
    <n v="28269790"/>
    <n v="7068068"/>
    <n v="0"/>
    <n v="0"/>
    <m/>
    <m/>
    <m/>
    <m/>
    <m/>
    <m/>
    <m/>
    <m/>
    <m/>
    <m/>
    <m/>
    <n v="0"/>
    <n v="0"/>
    <n v="0"/>
    <n v="0"/>
    <n v="0"/>
    <n v="0"/>
    <m/>
    <m/>
    <m/>
    <m/>
    <m/>
    <m/>
    <m/>
    <m/>
    <m/>
    <m/>
  </r>
  <r>
    <x v="1"/>
    <x v="0"/>
    <x v="3"/>
    <x v="4"/>
    <n v="19349947"/>
    <n v="8772769"/>
    <n v="0"/>
    <n v="0"/>
    <m/>
    <m/>
    <m/>
    <m/>
    <m/>
    <m/>
    <m/>
    <m/>
    <m/>
    <m/>
    <m/>
    <n v="0"/>
    <n v="0"/>
    <n v="0"/>
    <n v="0"/>
    <n v="0"/>
    <n v="0"/>
    <m/>
    <m/>
    <m/>
    <m/>
    <m/>
    <m/>
    <m/>
    <m/>
    <m/>
    <m/>
  </r>
  <r>
    <x v="1"/>
    <x v="0"/>
    <x v="4"/>
    <x v="4"/>
    <n v="14585694"/>
    <n v="8751917"/>
    <n v="0"/>
    <n v="0"/>
    <m/>
    <m/>
    <m/>
    <m/>
    <m/>
    <m/>
    <m/>
    <m/>
    <m/>
    <m/>
    <m/>
    <n v="0"/>
    <n v="0"/>
    <n v="0"/>
    <n v="0"/>
    <n v="0"/>
    <n v="0"/>
    <m/>
    <m/>
    <m/>
    <m/>
    <m/>
    <m/>
    <m/>
    <m/>
    <m/>
    <m/>
  </r>
  <r>
    <x v="1"/>
    <x v="1"/>
    <x v="5"/>
    <x v="4"/>
    <n v="35296785"/>
    <n v="13839968"/>
    <n v="0"/>
    <n v="0"/>
    <m/>
    <m/>
    <m/>
    <m/>
    <m/>
    <m/>
    <m/>
    <m/>
    <m/>
    <m/>
    <m/>
    <n v="0"/>
    <n v="0"/>
    <n v="0"/>
    <n v="0"/>
    <n v="0"/>
    <n v="0"/>
    <m/>
    <m/>
    <m/>
    <m/>
    <m/>
    <m/>
    <m/>
    <m/>
    <m/>
    <m/>
  </r>
  <r>
    <x v="1"/>
    <x v="1"/>
    <x v="6"/>
    <x v="4"/>
    <n v="13965424"/>
    <m/>
    <n v="0"/>
    <n v="0"/>
    <m/>
    <m/>
    <m/>
    <m/>
    <m/>
    <m/>
    <m/>
    <m/>
    <m/>
    <m/>
    <m/>
    <n v="0"/>
    <n v="0"/>
    <n v="0"/>
    <n v="0"/>
    <n v="0"/>
    <n v="0"/>
    <m/>
    <m/>
    <m/>
    <m/>
    <m/>
    <m/>
    <m/>
    <m/>
    <m/>
    <m/>
  </r>
  <r>
    <x v="1"/>
    <x v="1"/>
    <x v="7"/>
    <x v="4"/>
    <n v="12623980"/>
    <n v="7938575"/>
    <n v="0"/>
    <n v="0"/>
    <m/>
    <m/>
    <m/>
    <m/>
    <m/>
    <m/>
    <m/>
    <m/>
    <m/>
    <m/>
    <m/>
    <n v="0"/>
    <n v="0"/>
    <n v="0"/>
    <n v="0"/>
    <n v="0"/>
    <n v="0"/>
    <m/>
    <m/>
    <m/>
    <m/>
    <m/>
    <m/>
    <m/>
    <m/>
    <m/>
    <m/>
  </r>
  <r>
    <x v="1"/>
    <x v="1"/>
    <x v="8"/>
    <x v="4"/>
    <n v="11798633"/>
    <n v="8839176"/>
    <n v="0"/>
    <n v="0"/>
    <m/>
    <m/>
    <m/>
    <m/>
    <m/>
    <m/>
    <m/>
    <m/>
    <m/>
    <m/>
    <m/>
    <n v="0"/>
    <n v="0"/>
    <n v="0"/>
    <n v="0"/>
    <n v="0"/>
    <n v="0"/>
    <m/>
    <m/>
    <m/>
    <m/>
    <m/>
    <m/>
    <m/>
    <m/>
    <m/>
    <m/>
  </r>
  <r>
    <x v="1"/>
    <x v="0"/>
    <x v="9"/>
    <x v="4"/>
    <n v="8690293"/>
    <m/>
    <n v="0"/>
    <n v="0"/>
    <m/>
    <m/>
    <m/>
    <m/>
    <m/>
    <m/>
    <m/>
    <m/>
    <m/>
    <m/>
    <m/>
    <n v="0"/>
    <n v="0"/>
    <n v="0"/>
    <n v="0"/>
    <n v="0"/>
    <n v="0"/>
    <m/>
    <m/>
    <m/>
    <m/>
    <m/>
    <m/>
    <m/>
    <m/>
    <m/>
    <m/>
  </r>
  <r>
    <x v="1"/>
    <x v="1"/>
    <x v="10"/>
    <x v="4"/>
    <n v="7221349"/>
    <m/>
    <n v="0"/>
    <n v="0"/>
    <m/>
    <m/>
    <m/>
    <m/>
    <m/>
    <m/>
    <m/>
    <m/>
    <m/>
    <m/>
    <m/>
    <n v="0"/>
    <n v="0"/>
    <n v="0"/>
    <n v="0"/>
    <n v="0"/>
    <n v="0"/>
    <m/>
    <m/>
    <m/>
    <m/>
    <m/>
    <m/>
    <m/>
    <m/>
    <m/>
    <m/>
  </r>
  <r>
    <x v="1"/>
    <x v="1"/>
    <x v="11"/>
    <x v="4"/>
    <n v="12216056"/>
    <m/>
    <n v="0"/>
    <n v="0"/>
    <m/>
    <m/>
    <m/>
    <m/>
    <m/>
    <m/>
    <m/>
    <m/>
    <m/>
    <m/>
    <m/>
    <n v="0"/>
    <n v="0"/>
    <n v="0"/>
    <n v="0"/>
    <n v="0"/>
    <n v="0"/>
    <m/>
    <m/>
    <m/>
    <m/>
    <m/>
    <m/>
    <m/>
    <m/>
    <m/>
    <m/>
  </r>
  <r>
    <x v="1"/>
    <x v="0"/>
    <x v="12"/>
    <x v="4"/>
    <n v="8831901"/>
    <m/>
    <n v="0"/>
    <n v="0"/>
    <m/>
    <m/>
    <m/>
    <m/>
    <m/>
    <m/>
    <m/>
    <m/>
    <m/>
    <m/>
    <m/>
    <n v="0"/>
    <n v="0"/>
    <n v="0"/>
    <n v="0"/>
    <n v="0"/>
    <n v="0"/>
    <m/>
    <m/>
    <m/>
    <m/>
    <m/>
    <m/>
    <m/>
    <m/>
    <m/>
    <m/>
  </r>
  <r>
    <x v="1"/>
    <x v="1"/>
    <x v="13"/>
    <x v="4"/>
    <n v="7565445"/>
    <n v="2760374"/>
    <n v="0"/>
    <n v="0"/>
    <m/>
    <m/>
    <m/>
    <m/>
    <m/>
    <m/>
    <m/>
    <m/>
    <m/>
    <m/>
    <m/>
    <n v="0"/>
    <n v="0"/>
    <n v="0"/>
    <n v="0"/>
    <n v="0"/>
    <n v="0"/>
    <m/>
    <m/>
    <m/>
    <m/>
    <m/>
    <m/>
    <m/>
    <m/>
    <m/>
    <m/>
  </r>
  <r>
    <x v="1"/>
    <x v="1"/>
    <x v="14"/>
    <x v="4"/>
    <n v="6619569"/>
    <m/>
    <n v="0"/>
    <n v="0"/>
    <m/>
    <m/>
    <m/>
    <m/>
    <m/>
    <m/>
    <m/>
    <m/>
    <m/>
    <m/>
    <m/>
    <n v="0"/>
    <n v="0"/>
    <n v="0"/>
    <n v="0"/>
    <n v="0"/>
    <n v="0"/>
    <m/>
    <m/>
    <m/>
    <m/>
    <m/>
    <m/>
    <m/>
    <m/>
    <m/>
    <m/>
  </r>
  <r>
    <x v="1"/>
    <x v="0"/>
    <x v="15"/>
    <x v="4"/>
    <n v="7865817"/>
    <m/>
    <n v="0"/>
    <n v="0"/>
    <m/>
    <m/>
    <m/>
    <m/>
    <m/>
    <m/>
    <m/>
    <m/>
    <m/>
    <m/>
    <m/>
    <n v="0"/>
    <n v="0"/>
    <n v="0"/>
    <n v="0"/>
    <n v="0"/>
    <n v="0"/>
    <m/>
    <m/>
    <m/>
    <m/>
    <m/>
    <m/>
    <m/>
    <m/>
    <m/>
    <m/>
  </r>
  <r>
    <x v="1"/>
    <x v="0"/>
    <x v="16"/>
    <x v="4"/>
    <n v="21951661"/>
    <m/>
    <n v="0"/>
    <n v="0"/>
    <m/>
    <m/>
    <m/>
    <m/>
    <m/>
    <m/>
    <m/>
    <m/>
    <m/>
    <m/>
    <m/>
    <n v="0"/>
    <n v="0"/>
    <n v="0"/>
    <n v="0"/>
    <n v="0"/>
    <n v="0"/>
    <m/>
    <m/>
    <m/>
    <m/>
    <m/>
    <m/>
    <m/>
    <m/>
    <m/>
    <m/>
  </r>
  <r>
    <x v="1"/>
    <x v="1"/>
    <x v="17"/>
    <x v="4"/>
    <n v="16512715"/>
    <m/>
    <n v="0"/>
    <n v="0"/>
    <m/>
    <m/>
    <m/>
    <m/>
    <m/>
    <m/>
    <m/>
    <m/>
    <m/>
    <m/>
    <m/>
    <n v="0"/>
    <n v="0"/>
    <n v="0"/>
    <n v="0"/>
    <n v="0"/>
    <n v="0"/>
    <m/>
    <m/>
    <m/>
    <m/>
    <m/>
    <m/>
    <m/>
    <m/>
    <m/>
    <m/>
  </r>
  <r>
    <x v="1"/>
    <x v="1"/>
    <x v="18"/>
    <x v="4"/>
    <n v="17343941"/>
    <m/>
    <n v="0"/>
    <n v="0"/>
    <m/>
    <m/>
    <m/>
    <m/>
    <m/>
    <m/>
    <m/>
    <m/>
    <m/>
    <m/>
    <m/>
    <n v="0"/>
    <n v="0"/>
    <n v="0"/>
    <n v="0"/>
    <n v="0"/>
    <n v="0"/>
    <m/>
    <m/>
    <m/>
    <m/>
    <m/>
    <m/>
    <m/>
    <m/>
    <m/>
    <m/>
  </r>
  <r>
    <x v="1"/>
    <x v="0"/>
    <x v="0"/>
    <x v="7"/>
    <n v="0"/>
    <n v="1247600"/>
    <n v="0"/>
    <n v="0"/>
    <m/>
    <m/>
    <m/>
    <m/>
    <m/>
    <m/>
    <m/>
    <m/>
    <m/>
    <m/>
    <m/>
    <n v="0"/>
    <n v="0"/>
    <n v="0"/>
    <n v="0"/>
    <n v="0"/>
    <n v="0"/>
    <m/>
    <m/>
    <m/>
    <m/>
    <m/>
    <m/>
    <m/>
    <m/>
    <m/>
    <m/>
  </r>
  <r>
    <x v="1"/>
    <x v="0"/>
    <x v="1"/>
    <x v="7"/>
    <n v="0"/>
    <n v="1299850"/>
    <n v="0"/>
    <n v="0"/>
    <m/>
    <m/>
    <m/>
    <m/>
    <m/>
    <m/>
    <m/>
    <m/>
    <m/>
    <m/>
    <m/>
    <n v="0"/>
    <n v="0"/>
    <n v="0"/>
    <n v="0"/>
    <n v="0"/>
    <n v="0"/>
    <m/>
    <m/>
    <m/>
    <m/>
    <m/>
    <m/>
    <m/>
    <m/>
    <m/>
    <m/>
  </r>
  <r>
    <x v="1"/>
    <x v="1"/>
    <x v="2"/>
    <x v="7"/>
    <n v="0"/>
    <n v="1060000"/>
    <n v="0"/>
    <n v="0"/>
    <m/>
    <m/>
    <m/>
    <m/>
    <m/>
    <m/>
    <m/>
    <m/>
    <m/>
    <m/>
    <m/>
    <n v="0"/>
    <n v="0"/>
    <n v="0"/>
    <n v="0"/>
    <n v="0"/>
    <n v="0"/>
    <m/>
    <m/>
    <m/>
    <m/>
    <m/>
    <m/>
    <m/>
    <m/>
    <m/>
    <m/>
  </r>
  <r>
    <x v="1"/>
    <x v="0"/>
    <x v="3"/>
    <x v="7"/>
    <n v="0"/>
    <n v="1235300"/>
    <n v="0"/>
    <n v="0"/>
    <m/>
    <m/>
    <m/>
    <m/>
    <m/>
    <m/>
    <m/>
    <m/>
    <m/>
    <m/>
    <m/>
    <n v="0"/>
    <n v="0"/>
    <n v="0"/>
    <n v="0"/>
    <n v="0"/>
    <n v="0"/>
    <m/>
    <m/>
    <m/>
    <m/>
    <m/>
    <m/>
    <m/>
    <m/>
    <m/>
    <m/>
  </r>
  <r>
    <x v="1"/>
    <x v="0"/>
    <x v="4"/>
    <x v="7"/>
    <n v="0"/>
    <n v="1352000"/>
    <n v="0"/>
    <n v="0"/>
    <m/>
    <m/>
    <m/>
    <m/>
    <m/>
    <m/>
    <m/>
    <m/>
    <m/>
    <m/>
    <m/>
    <n v="0"/>
    <n v="0"/>
    <n v="0"/>
    <n v="0"/>
    <n v="0"/>
    <n v="0"/>
    <m/>
    <m/>
    <m/>
    <m/>
    <m/>
    <m/>
    <m/>
    <m/>
    <m/>
    <m/>
  </r>
  <r>
    <x v="1"/>
    <x v="1"/>
    <x v="5"/>
    <x v="7"/>
    <n v="0"/>
    <n v="1569035"/>
    <n v="0"/>
    <n v="0"/>
    <m/>
    <m/>
    <m/>
    <m/>
    <m/>
    <m/>
    <m/>
    <m/>
    <m/>
    <m/>
    <m/>
    <n v="0"/>
    <n v="0"/>
    <n v="0"/>
    <n v="0"/>
    <n v="0"/>
    <n v="0"/>
    <m/>
    <m/>
    <m/>
    <m/>
    <m/>
    <m/>
    <m/>
    <m/>
    <m/>
    <m/>
  </r>
  <r>
    <x v="1"/>
    <x v="1"/>
    <x v="6"/>
    <x v="7"/>
    <n v="0"/>
    <m/>
    <n v="0"/>
    <n v="0"/>
    <m/>
    <m/>
    <m/>
    <m/>
    <m/>
    <m/>
    <m/>
    <m/>
    <m/>
    <m/>
    <m/>
    <n v="0"/>
    <n v="0"/>
    <n v="0"/>
    <n v="0"/>
    <n v="0"/>
    <n v="0"/>
    <m/>
    <m/>
    <m/>
    <m/>
    <m/>
    <m/>
    <m/>
    <m/>
    <m/>
    <m/>
  </r>
  <r>
    <x v="1"/>
    <x v="1"/>
    <x v="7"/>
    <x v="7"/>
    <n v="0"/>
    <n v="692041"/>
    <n v="0"/>
    <n v="0"/>
    <m/>
    <m/>
    <m/>
    <m/>
    <m/>
    <m/>
    <m/>
    <m/>
    <m/>
    <m/>
    <m/>
    <n v="0"/>
    <n v="0"/>
    <n v="0"/>
    <n v="0"/>
    <n v="0"/>
    <n v="0"/>
    <m/>
    <m/>
    <m/>
    <m/>
    <m/>
    <m/>
    <m/>
    <m/>
    <m/>
    <m/>
  </r>
  <r>
    <x v="1"/>
    <x v="1"/>
    <x v="8"/>
    <x v="7"/>
    <n v="0"/>
    <n v="1537500"/>
    <n v="0"/>
    <n v="0"/>
    <m/>
    <m/>
    <m/>
    <m/>
    <m/>
    <m/>
    <m/>
    <m/>
    <m/>
    <m/>
    <m/>
    <n v="0"/>
    <n v="0"/>
    <n v="0"/>
    <n v="0"/>
    <n v="0"/>
    <n v="0"/>
    <m/>
    <m/>
    <m/>
    <m/>
    <m/>
    <m/>
    <m/>
    <m/>
    <m/>
    <m/>
  </r>
  <r>
    <x v="1"/>
    <x v="0"/>
    <x v="9"/>
    <x v="7"/>
    <n v="0"/>
    <m/>
    <n v="0"/>
    <n v="0"/>
    <m/>
    <m/>
    <m/>
    <m/>
    <m/>
    <m/>
    <m/>
    <m/>
    <m/>
    <m/>
    <m/>
    <n v="0"/>
    <n v="0"/>
    <n v="0"/>
    <n v="0"/>
    <n v="0"/>
    <n v="0"/>
    <m/>
    <m/>
    <m/>
    <m/>
    <m/>
    <m/>
    <m/>
    <m/>
    <m/>
    <m/>
  </r>
  <r>
    <x v="1"/>
    <x v="1"/>
    <x v="10"/>
    <x v="7"/>
    <n v="0"/>
    <n v="526000"/>
    <n v="0"/>
    <n v="0"/>
    <m/>
    <m/>
    <m/>
    <m/>
    <m/>
    <m/>
    <m/>
    <m/>
    <m/>
    <m/>
    <m/>
    <n v="0"/>
    <n v="0"/>
    <n v="0"/>
    <n v="0"/>
    <n v="0"/>
    <n v="0"/>
    <m/>
    <m/>
    <m/>
    <m/>
    <m/>
    <m/>
    <m/>
    <m/>
    <m/>
    <m/>
  </r>
  <r>
    <x v="1"/>
    <x v="1"/>
    <x v="11"/>
    <x v="7"/>
    <n v="0"/>
    <n v="840000"/>
    <n v="0"/>
    <n v="0"/>
    <m/>
    <m/>
    <m/>
    <m/>
    <m/>
    <m/>
    <m/>
    <m/>
    <m/>
    <m/>
    <m/>
    <n v="0"/>
    <n v="0"/>
    <n v="0"/>
    <n v="0"/>
    <n v="0"/>
    <n v="0"/>
    <m/>
    <m/>
    <m/>
    <m/>
    <m/>
    <m/>
    <m/>
    <m/>
    <m/>
    <m/>
  </r>
  <r>
    <x v="1"/>
    <x v="0"/>
    <x v="12"/>
    <x v="7"/>
    <n v="0"/>
    <m/>
    <n v="0"/>
    <n v="0"/>
    <m/>
    <m/>
    <m/>
    <m/>
    <m/>
    <m/>
    <m/>
    <m/>
    <m/>
    <m/>
    <m/>
    <n v="0"/>
    <n v="0"/>
    <n v="0"/>
    <n v="0"/>
    <n v="0"/>
    <n v="0"/>
    <m/>
    <m/>
    <m/>
    <m/>
    <m/>
    <m/>
    <m/>
    <m/>
    <m/>
    <m/>
  </r>
  <r>
    <x v="1"/>
    <x v="1"/>
    <x v="13"/>
    <x v="7"/>
    <n v="0"/>
    <m/>
    <n v="0"/>
    <n v="0"/>
    <m/>
    <m/>
    <m/>
    <m/>
    <m/>
    <m/>
    <m/>
    <m/>
    <m/>
    <m/>
    <m/>
    <n v="0"/>
    <n v="0"/>
    <n v="0"/>
    <n v="0"/>
    <n v="0"/>
    <n v="0"/>
    <m/>
    <m/>
    <m/>
    <m/>
    <m/>
    <m/>
    <m/>
    <m/>
    <m/>
    <m/>
  </r>
  <r>
    <x v="1"/>
    <x v="1"/>
    <x v="14"/>
    <x v="7"/>
    <n v="0"/>
    <m/>
    <n v="0"/>
    <n v="0"/>
    <m/>
    <m/>
    <m/>
    <m/>
    <m/>
    <m/>
    <m/>
    <m/>
    <m/>
    <m/>
    <m/>
    <n v="0"/>
    <n v="0"/>
    <n v="0"/>
    <n v="0"/>
    <n v="0"/>
    <n v="0"/>
    <m/>
    <m/>
    <m/>
    <m/>
    <m/>
    <m/>
    <m/>
    <m/>
    <m/>
    <m/>
  </r>
  <r>
    <x v="1"/>
    <x v="0"/>
    <x v="15"/>
    <x v="7"/>
    <n v="0"/>
    <n v="1185136"/>
    <n v="0"/>
    <n v="0"/>
    <m/>
    <m/>
    <m/>
    <m/>
    <m/>
    <m/>
    <m/>
    <m/>
    <m/>
    <m/>
    <m/>
    <n v="0"/>
    <n v="0"/>
    <n v="0"/>
    <n v="0"/>
    <n v="0"/>
    <n v="0"/>
    <m/>
    <m/>
    <m/>
    <m/>
    <m/>
    <m/>
    <m/>
    <m/>
    <m/>
    <m/>
  </r>
  <r>
    <x v="1"/>
    <x v="0"/>
    <x v="16"/>
    <x v="7"/>
    <n v="0"/>
    <n v="1155000"/>
    <n v="0"/>
    <n v="0"/>
    <m/>
    <m/>
    <m/>
    <m/>
    <m/>
    <m/>
    <m/>
    <m/>
    <m/>
    <m/>
    <m/>
    <n v="0"/>
    <n v="0"/>
    <n v="0"/>
    <n v="0"/>
    <n v="0"/>
    <n v="0"/>
    <m/>
    <m/>
    <m/>
    <m/>
    <m/>
    <m/>
    <m/>
    <m/>
    <m/>
    <m/>
  </r>
  <r>
    <x v="1"/>
    <x v="1"/>
    <x v="17"/>
    <x v="7"/>
    <n v="0"/>
    <n v="1252000"/>
    <n v="0"/>
    <n v="0"/>
    <m/>
    <m/>
    <m/>
    <m/>
    <m/>
    <m/>
    <m/>
    <m/>
    <m/>
    <m/>
    <m/>
    <n v="0"/>
    <n v="0"/>
    <n v="0"/>
    <n v="0"/>
    <n v="0"/>
    <n v="0"/>
    <m/>
    <m/>
    <m/>
    <m/>
    <m/>
    <m/>
    <m/>
    <m/>
    <m/>
    <m/>
  </r>
  <r>
    <x v="1"/>
    <x v="1"/>
    <x v="18"/>
    <x v="7"/>
    <n v="0"/>
    <n v="1018000"/>
    <n v="0"/>
    <n v="0"/>
    <m/>
    <m/>
    <m/>
    <m/>
    <m/>
    <m/>
    <m/>
    <m/>
    <m/>
    <m/>
    <m/>
    <n v="0"/>
    <n v="0"/>
    <n v="0"/>
    <n v="0"/>
    <n v="0"/>
    <n v="0"/>
    <m/>
    <m/>
    <m/>
    <m/>
    <m/>
    <m/>
    <m/>
    <m/>
    <m/>
    <m/>
  </r>
  <r>
    <x v="1"/>
    <x v="0"/>
    <x v="0"/>
    <x v="9"/>
    <n v="0"/>
    <n v="10353692"/>
    <n v="0"/>
    <n v="0"/>
    <m/>
    <m/>
    <m/>
    <m/>
    <m/>
    <m/>
    <m/>
    <m/>
    <m/>
    <m/>
    <m/>
    <n v="0"/>
    <n v="0"/>
    <n v="0"/>
    <n v="0"/>
    <n v="0"/>
    <n v="0"/>
    <m/>
    <m/>
    <m/>
    <m/>
    <m/>
    <m/>
    <m/>
    <m/>
    <m/>
    <m/>
  </r>
  <r>
    <x v="1"/>
    <x v="0"/>
    <x v="1"/>
    <x v="9"/>
    <n v="0"/>
    <n v="9003175"/>
    <n v="0"/>
    <n v="0"/>
    <m/>
    <m/>
    <m/>
    <m/>
    <m/>
    <m/>
    <m/>
    <m/>
    <m/>
    <m/>
    <m/>
    <n v="0"/>
    <n v="0"/>
    <n v="0"/>
    <n v="0"/>
    <n v="0"/>
    <n v="0"/>
    <m/>
    <m/>
    <m/>
    <m/>
    <m/>
    <m/>
    <m/>
    <m/>
    <m/>
    <m/>
  </r>
  <r>
    <x v="1"/>
    <x v="1"/>
    <x v="2"/>
    <x v="9"/>
    <n v="0"/>
    <n v="6943142"/>
    <n v="0"/>
    <n v="0"/>
    <m/>
    <m/>
    <m/>
    <m/>
    <m/>
    <m/>
    <m/>
    <m/>
    <m/>
    <m/>
    <m/>
    <n v="0"/>
    <n v="0"/>
    <n v="0"/>
    <n v="0"/>
    <n v="0"/>
    <n v="0"/>
    <m/>
    <m/>
    <m/>
    <m/>
    <m/>
    <m/>
    <m/>
    <m/>
    <m/>
    <m/>
  </r>
  <r>
    <x v="1"/>
    <x v="0"/>
    <x v="3"/>
    <x v="9"/>
    <n v="0"/>
    <n v="4163577"/>
    <n v="0"/>
    <n v="0"/>
    <m/>
    <m/>
    <m/>
    <m/>
    <m/>
    <m/>
    <m/>
    <m/>
    <m/>
    <m/>
    <m/>
    <n v="0"/>
    <n v="0"/>
    <n v="0"/>
    <n v="0"/>
    <n v="0"/>
    <n v="0"/>
    <m/>
    <m/>
    <m/>
    <m/>
    <m/>
    <m/>
    <m/>
    <m/>
    <m/>
    <m/>
  </r>
  <r>
    <x v="1"/>
    <x v="0"/>
    <x v="4"/>
    <x v="9"/>
    <n v="0"/>
    <n v="10852540"/>
    <n v="0"/>
    <n v="0"/>
    <m/>
    <m/>
    <m/>
    <m/>
    <m/>
    <m/>
    <m/>
    <m/>
    <m/>
    <m/>
    <m/>
    <n v="0"/>
    <n v="0"/>
    <n v="0"/>
    <n v="0"/>
    <n v="0"/>
    <n v="0"/>
    <m/>
    <m/>
    <m/>
    <m/>
    <m/>
    <m/>
    <m/>
    <m/>
    <m/>
    <m/>
  </r>
  <r>
    <x v="1"/>
    <x v="1"/>
    <x v="5"/>
    <x v="9"/>
    <n v="0"/>
    <n v="9435802"/>
    <n v="0"/>
    <n v="0"/>
    <m/>
    <m/>
    <m/>
    <m/>
    <m/>
    <m/>
    <m/>
    <m/>
    <m/>
    <m/>
    <m/>
    <n v="0"/>
    <n v="0"/>
    <n v="0"/>
    <n v="0"/>
    <n v="0"/>
    <n v="0"/>
    <m/>
    <m/>
    <m/>
    <m/>
    <m/>
    <m/>
    <m/>
    <m/>
    <m/>
    <m/>
  </r>
  <r>
    <x v="1"/>
    <x v="1"/>
    <x v="6"/>
    <x v="9"/>
    <n v="0"/>
    <n v="9482383"/>
    <n v="0"/>
    <n v="0"/>
    <m/>
    <m/>
    <m/>
    <m/>
    <m/>
    <m/>
    <m/>
    <m/>
    <m/>
    <m/>
    <m/>
    <n v="0"/>
    <n v="0"/>
    <n v="0"/>
    <n v="0"/>
    <n v="0"/>
    <n v="0"/>
    <m/>
    <m/>
    <m/>
    <m/>
    <m/>
    <m/>
    <m/>
    <m/>
    <m/>
    <m/>
  </r>
  <r>
    <x v="1"/>
    <x v="1"/>
    <x v="7"/>
    <x v="9"/>
    <n v="0"/>
    <n v="12447472"/>
    <n v="0"/>
    <n v="0"/>
    <m/>
    <m/>
    <m/>
    <m/>
    <m/>
    <m/>
    <m/>
    <m/>
    <m/>
    <m/>
    <m/>
    <n v="0"/>
    <n v="0"/>
    <n v="0"/>
    <n v="0"/>
    <n v="0"/>
    <n v="0"/>
    <m/>
    <m/>
    <m/>
    <m/>
    <m/>
    <m/>
    <m/>
    <m/>
    <m/>
    <m/>
  </r>
  <r>
    <x v="1"/>
    <x v="1"/>
    <x v="8"/>
    <x v="9"/>
    <n v="0"/>
    <n v="5828900"/>
    <n v="0"/>
    <n v="0"/>
    <m/>
    <m/>
    <m/>
    <m/>
    <m/>
    <m/>
    <m/>
    <m/>
    <m/>
    <m/>
    <m/>
    <n v="0"/>
    <n v="0"/>
    <n v="0"/>
    <n v="0"/>
    <n v="0"/>
    <n v="0"/>
    <m/>
    <m/>
    <m/>
    <m/>
    <m/>
    <m/>
    <m/>
    <m/>
    <m/>
    <m/>
  </r>
  <r>
    <x v="1"/>
    <x v="0"/>
    <x v="9"/>
    <x v="9"/>
    <n v="0"/>
    <n v="1218615"/>
    <n v="0"/>
    <n v="0"/>
    <m/>
    <m/>
    <m/>
    <m/>
    <m/>
    <m/>
    <m/>
    <m/>
    <m/>
    <m/>
    <m/>
    <n v="0"/>
    <n v="0"/>
    <n v="0"/>
    <n v="0"/>
    <n v="0"/>
    <n v="0"/>
    <m/>
    <m/>
    <m/>
    <m/>
    <m/>
    <m/>
    <m/>
    <m/>
    <m/>
    <m/>
  </r>
  <r>
    <x v="1"/>
    <x v="1"/>
    <x v="10"/>
    <x v="9"/>
    <n v="0"/>
    <n v="4792071"/>
    <n v="0"/>
    <n v="0"/>
    <m/>
    <m/>
    <m/>
    <m/>
    <m/>
    <m/>
    <m/>
    <m/>
    <m/>
    <m/>
    <m/>
    <n v="0"/>
    <n v="0"/>
    <n v="0"/>
    <n v="0"/>
    <n v="0"/>
    <n v="0"/>
    <m/>
    <m/>
    <m/>
    <m/>
    <m/>
    <m/>
    <m/>
    <m/>
    <m/>
    <m/>
  </r>
  <r>
    <x v="1"/>
    <x v="1"/>
    <x v="11"/>
    <x v="9"/>
    <n v="0"/>
    <n v="10380364"/>
    <n v="0"/>
    <n v="0"/>
    <m/>
    <m/>
    <m/>
    <m/>
    <m/>
    <m/>
    <m/>
    <m/>
    <m/>
    <m/>
    <m/>
    <n v="0"/>
    <n v="0"/>
    <n v="0"/>
    <n v="0"/>
    <n v="0"/>
    <n v="0"/>
    <m/>
    <m/>
    <m/>
    <m/>
    <m/>
    <m/>
    <m/>
    <m/>
    <m/>
    <m/>
  </r>
  <r>
    <x v="1"/>
    <x v="0"/>
    <x v="12"/>
    <x v="9"/>
    <n v="0"/>
    <n v="3822042"/>
    <n v="0"/>
    <n v="0"/>
    <m/>
    <m/>
    <m/>
    <m/>
    <m/>
    <m/>
    <m/>
    <m/>
    <m/>
    <m/>
    <m/>
    <n v="0"/>
    <n v="0"/>
    <n v="0"/>
    <n v="0"/>
    <n v="0"/>
    <n v="0"/>
    <m/>
    <m/>
    <m/>
    <m/>
    <m/>
    <m/>
    <m/>
    <m/>
    <m/>
    <m/>
  </r>
  <r>
    <x v="1"/>
    <x v="1"/>
    <x v="13"/>
    <x v="9"/>
    <n v="0"/>
    <n v="3893686"/>
    <n v="0"/>
    <n v="0"/>
    <m/>
    <m/>
    <m/>
    <m/>
    <m/>
    <m/>
    <m/>
    <m/>
    <m/>
    <m/>
    <m/>
    <n v="0"/>
    <n v="0"/>
    <n v="0"/>
    <n v="0"/>
    <n v="0"/>
    <n v="0"/>
    <m/>
    <m/>
    <m/>
    <m/>
    <m/>
    <m/>
    <m/>
    <m/>
    <m/>
    <m/>
  </r>
  <r>
    <x v="1"/>
    <x v="1"/>
    <x v="14"/>
    <x v="9"/>
    <n v="0"/>
    <n v="12193112"/>
    <n v="0"/>
    <n v="0"/>
    <m/>
    <m/>
    <m/>
    <m/>
    <m/>
    <m/>
    <m/>
    <m/>
    <m/>
    <m/>
    <m/>
    <n v="0"/>
    <n v="0"/>
    <n v="0"/>
    <n v="0"/>
    <n v="0"/>
    <n v="0"/>
    <m/>
    <m/>
    <m/>
    <m/>
    <m/>
    <m/>
    <m/>
    <m/>
    <m/>
    <m/>
  </r>
  <r>
    <x v="1"/>
    <x v="0"/>
    <x v="15"/>
    <x v="9"/>
    <n v="0"/>
    <n v="7639199"/>
    <n v="0"/>
    <n v="0"/>
    <m/>
    <m/>
    <m/>
    <m/>
    <m/>
    <m/>
    <m/>
    <m/>
    <m/>
    <m/>
    <m/>
    <n v="0"/>
    <n v="0"/>
    <n v="0"/>
    <n v="0"/>
    <n v="0"/>
    <n v="0"/>
    <m/>
    <m/>
    <m/>
    <m/>
    <m/>
    <m/>
    <m/>
    <m/>
    <m/>
    <m/>
  </r>
  <r>
    <x v="1"/>
    <x v="0"/>
    <x v="16"/>
    <x v="9"/>
    <n v="0"/>
    <n v="21534088"/>
    <n v="0"/>
    <n v="0"/>
    <m/>
    <m/>
    <m/>
    <m/>
    <m/>
    <m/>
    <m/>
    <m/>
    <m/>
    <m/>
    <m/>
    <n v="0"/>
    <n v="0"/>
    <n v="0"/>
    <n v="0"/>
    <n v="0"/>
    <n v="0"/>
    <m/>
    <m/>
    <m/>
    <m/>
    <m/>
    <m/>
    <m/>
    <m/>
    <m/>
    <m/>
  </r>
  <r>
    <x v="1"/>
    <x v="1"/>
    <x v="17"/>
    <x v="9"/>
    <n v="0"/>
    <n v="7492688"/>
    <n v="0"/>
    <n v="0"/>
    <m/>
    <m/>
    <m/>
    <m/>
    <m/>
    <m/>
    <m/>
    <m/>
    <m/>
    <m/>
    <m/>
    <n v="0"/>
    <n v="0"/>
    <n v="0"/>
    <n v="0"/>
    <n v="0"/>
    <n v="0"/>
    <m/>
    <m/>
    <m/>
    <m/>
    <m/>
    <m/>
    <m/>
    <m/>
    <m/>
    <m/>
  </r>
  <r>
    <x v="1"/>
    <x v="1"/>
    <x v="18"/>
    <x v="9"/>
    <n v="0"/>
    <n v="8008273"/>
    <n v="0"/>
    <n v="0"/>
    <m/>
    <m/>
    <m/>
    <m/>
    <m/>
    <m/>
    <m/>
    <m/>
    <m/>
    <m/>
    <m/>
    <n v="0"/>
    <n v="0"/>
    <n v="0"/>
    <n v="0"/>
    <n v="0"/>
    <n v="0"/>
    <m/>
    <m/>
    <m/>
    <m/>
    <m/>
    <m/>
    <m/>
    <m/>
    <m/>
    <m/>
  </r>
  <r>
    <x v="0"/>
    <x v="0"/>
    <x v="0"/>
    <x v="11"/>
    <n v="0"/>
    <m/>
    <m/>
    <m/>
    <m/>
    <m/>
    <m/>
    <m/>
    <m/>
    <m/>
    <m/>
    <m/>
    <m/>
    <m/>
    <m/>
    <n v="0"/>
    <n v="0"/>
    <n v="0"/>
    <n v="0"/>
    <n v="0"/>
    <n v="0"/>
    <n v="26.43"/>
    <n v="6.86"/>
    <m/>
    <m/>
    <m/>
    <m/>
    <m/>
    <m/>
    <m/>
    <m/>
  </r>
  <r>
    <x v="0"/>
    <x v="0"/>
    <x v="1"/>
    <x v="11"/>
    <n v="0"/>
    <n v="0"/>
    <m/>
    <m/>
    <m/>
    <m/>
    <m/>
    <m/>
    <m/>
    <m/>
    <m/>
    <m/>
    <m/>
    <m/>
    <m/>
    <n v="0"/>
    <n v="0"/>
    <n v="0"/>
    <n v="0"/>
    <n v="0"/>
    <n v="0"/>
    <n v="33.31"/>
    <n v="6.75"/>
    <m/>
    <m/>
    <m/>
    <m/>
    <m/>
    <m/>
    <m/>
    <m/>
  </r>
  <r>
    <x v="0"/>
    <x v="1"/>
    <x v="2"/>
    <x v="11"/>
    <n v="0"/>
    <n v="0"/>
    <m/>
    <m/>
    <m/>
    <m/>
    <m/>
    <m/>
    <m/>
    <m/>
    <m/>
    <m/>
    <m/>
    <m/>
    <m/>
    <n v="0"/>
    <n v="0"/>
    <n v="0"/>
    <n v="0"/>
    <n v="0"/>
    <n v="0"/>
    <n v="13.37"/>
    <n v="14.35"/>
    <m/>
    <m/>
    <m/>
    <m/>
    <m/>
    <m/>
    <m/>
    <m/>
  </r>
  <r>
    <x v="0"/>
    <x v="0"/>
    <x v="3"/>
    <x v="11"/>
    <n v="0"/>
    <n v="0"/>
    <m/>
    <m/>
    <m/>
    <m/>
    <m/>
    <m/>
    <m/>
    <m/>
    <m/>
    <m/>
    <m/>
    <m/>
    <m/>
    <n v="0"/>
    <n v="0"/>
    <n v="0"/>
    <n v="0"/>
    <n v="0"/>
    <n v="0"/>
    <n v="28.98"/>
    <n v="6.95"/>
    <m/>
    <m/>
    <m/>
    <m/>
    <m/>
    <m/>
    <m/>
    <m/>
  </r>
  <r>
    <x v="0"/>
    <x v="0"/>
    <x v="4"/>
    <x v="11"/>
    <n v="0"/>
    <n v="0"/>
    <m/>
    <m/>
    <m/>
    <m/>
    <m/>
    <m/>
    <m/>
    <m/>
    <m/>
    <m/>
    <m/>
    <m/>
    <m/>
    <n v="0"/>
    <n v="0"/>
    <n v="0"/>
    <n v="0"/>
    <n v="0"/>
    <n v="0"/>
    <n v="20.29"/>
    <n v="7.16"/>
    <m/>
    <m/>
    <m/>
    <m/>
    <m/>
    <m/>
    <m/>
    <m/>
  </r>
  <r>
    <x v="0"/>
    <x v="1"/>
    <x v="5"/>
    <x v="11"/>
    <n v="0"/>
    <n v="0"/>
    <m/>
    <m/>
    <m/>
    <m/>
    <m/>
    <m/>
    <m/>
    <m/>
    <m/>
    <m/>
    <m/>
    <m/>
    <m/>
    <n v="0"/>
    <n v="0"/>
    <n v="0"/>
    <n v="0"/>
    <n v="0"/>
    <n v="0"/>
    <n v="35.46"/>
    <n v="7.61"/>
    <m/>
    <m/>
    <m/>
    <m/>
    <m/>
    <m/>
    <m/>
    <m/>
  </r>
  <r>
    <x v="0"/>
    <x v="1"/>
    <x v="6"/>
    <x v="11"/>
    <n v="0"/>
    <n v="0"/>
    <m/>
    <m/>
    <m/>
    <m/>
    <m/>
    <m/>
    <m/>
    <m/>
    <m/>
    <m/>
    <m/>
    <m/>
    <m/>
    <n v="0"/>
    <n v="0"/>
    <n v="0"/>
    <n v="0"/>
    <n v="0"/>
    <n v="0"/>
    <n v="16.28"/>
    <n v="6.78"/>
    <m/>
    <m/>
    <m/>
    <m/>
    <m/>
    <m/>
    <m/>
    <m/>
  </r>
  <r>
    <x v="0"/>
    <x v="1"/>
    <x v="7"/>
    <x v="11"/>
    <n v="0"/>
    <n v="0"/>
    <m/>
    <m/>
    <m/>
    <m/>
    <m/>
    <m/>
    <m/>
    <m/>
    <m/>
    <m/>
    <m/>
    <m/>
    <m/>
    <n v="0"/>
    <n v="0"/>
    <n v="0"/>
    <n v="0"/>
    <n v="0"/>
    <n v="0"/>
    <n v="29.28"/>
    <n v="7.81"/>
    <m/>
    <m/>
    <m/>
    <m/>
    <m/>
    <m/>
    <m/>
    <m/>
  </r>
  <r>
    <x v="0"/>
    <x v="1"/>
    <x v="8"/>
    <x v="11"/>
    <n v="0"/>
    <n v="0"/>
    <m/>
    <m/>
    <m/>
    <m/>
    <m/>
    <m/>
    <m/>
    <m/>
    <m/>
    <m/>
    <m/>
    <m/>
    <m/>
    <n v="0"/>
    <n v="0"/>
    <n v="0"/>
    <n v="0"/>
    <n v="0"/>
    <n v="0"/>
    <n v="15.34"/>
    <n v="4.4000000000000004"/>
    <m/>
    <m/>
    <m/>
    <m/>
    <m/>
    <m/>
    <m/>
    <m/>
  </r>
  <r>
    <x v="0"/>
    <x v="0"/>
    <x v="9"/>
    <x v="11"/>
    <n v="0"/>
    <n v="0"/>
    <m/>
    <m/>
    <m/>
    <m/>
    <m/>
    <m/>
    <m/>
    <m/>
    <m/>
    <m/>
    <m/>
    <m/>
    <m/>
    <n v="0"/>
    <n v="0"/>
    <n v="0"/>
    <n v="0"/>
    <n v="0"/>
    <n v="0"/>
    <n v="6.01"/>
    <n v="4.54"/>
    <m/>
    <m/>
    <m/>
    <m/>
    <m/>
    <m/>
    <m/>
    <m/>
  </r>
  <r>
    <x v="0"/>
    <x v="1"/>
    <x v="10"/>
    <x v="11"/>
    <n v="0"/>
    <n v="0"/>
    <m/>
    <m/>
    <m/>
    <m/>
    <m/>
    <m/>
    <m/>
    <m/>
    <m/>
    <m/>
    <m/>
    <m/>
    <m/>
    <n v="0"/>
    <n v="0"/>
    <n v="0"/>
    <n v="0"/>
    <n v="0"/>
    <n v="0"/>
    <n v="2.84"/>
    <n v="5.24"/>
    <m/>
    <m/>
    <m/>
    <m/>
    <m/>
    <m/>
    <m/>
    <m/>
  </r>
  <r>
    <x v="0"/>
    <x v="1"/>
    <x v="11"/>
    <x v="11"/>
    <n v="0"/>
    <n v="0"/>
    <m/>
    <m/>
    <m/>
    <m/>
    <m/>
    <m/>
    <m/>
    <m/>
    <m/>
    <m/>
    <m/>
    <m/>
    <m/>
    <n v="0"/>
    <n v="0"/>
    <n v="0"/>
    <n v="0"/>
    <n v="0"/>
    <n v="0"/>
    <n v="42.17"/>
    <n v="4.4000000000000004"/>
    <m/>
    <m/>
    <m/>
    <m/>
    <m/>
    <m/>
    <m/>
    <m/>
  </r>
  <r>
    <x v="0"/>
    <x v="0"/>
    <x v="12"/>
    <x v="11"/>
    <n v="0"/>
    <n v="0"/>
    <m/>
    <m/>
    <m/>
    <m/>
    <m/>
    <m/>
    <m/>
    <m/>
    <m/>
    <m/>
    <m/>
    <m/>
    <m/>
    <n v="0"/>
    <n v="0"/>
    <n v="0"/>
    <n v="0"/>
    <n v="0"/>
    <n v="0"/>
    <n v="7.74"/>
    <n v="5.65"/>
    <m/>
    <m/>
    <m/>
    <m/>
    <m/>
    <m/>
    <m/>
    <m/>
  </r>
  <r>
    <x v="0"/>
    <x v="1"/>
    <x v="13"/>
    <x v="11"/>
    <n v="0"/>
    <n v="0"/>
    <m/>
    <m/>
    <m/>
    <m/>
    <m/>
    <m/>
    <m/>
    <m/>
    <m/>
    <m/>
    <m/>
    <m/>
    <m/>
    <n v="0"/>
    <n v="0"/>
    <n v="0"/>
    <n v="0"/>
    <n v="0"/>
    <n v="0"/>
    <n v="1.36"/>
    <n v="2.16"/>
    <m/>
    <m/>
    <m/>
    <m/>
    <m/>
    <m/>
    <m/>
    <m/>
  </r>
  <r>
    <x v="0"/>
    <x v="1"/>
    <x v="14"/>
    <x v="11"/>
    <n v="0"/>
    <n v="0"/>
    <m/>
    <m/>
    <m/>
    <m/>
    <m/>
    <m/>
    <m/>
    <m/>
    <m/>
    <m/>
    <m/>
    <m/>
    <m/>
    <n v="0"/>
    <n v="0"/>
    <n v="0"/>
    <n v="0"/>
    <n v="0"/>
    <n v="0"/>
    <n v="1.99"/>
    <n v="2.77"/>
    <m/>
    <m/>
    <m/>
    <m/>
    <m/>
    <m/>
    <m/>
    <m/>
  </r>
  <r>
    <x v="0"/>
    <x v="0"/>
    <x v="15"/>
    <x v="11"/>
    <n v="0"/>
    <n v="0"/>
    <m/>
    <m/>
    <m/>
    <m/>
    <m/>
    <m/>
    <m/>
    <m/>
    <m/>
    <m/>
    <m/>
    <m/>
    <m/>
    <n v="0"/>
    <n v="0"/>
    <n v="0"/>
    <n v="0"/>
    <n v="0"/>
    <n v="0"/>
    <n v="3.66"/>
    <n v="4.0999999999999996"/>
    <m/>
    <m/>
    <m/>
    <m/>
    <m/>
    <m/>
    <m/>
    <m/>
  </r>
  <r>
    <x v="0"/>
    <x v="0"/>
    <x v="16"/>
    <x v="11"/>
    <n v="0"/>
    <n v="0"/>
    <m/>
    <m/>
    <m/>
    <m/>
    <m/>
    <m/>
    <m/>
    <m/>
    <m/>
    <m/>
    <m/>
    <m/>
    <m/>
    <n v="0"/>
    <n v="0"/>
    <n v="0"/>
    <n v="0"/>
    <n v="0"/>
    <n v="0"/>
    <n v="31.64"/>
    <n v="7.04"/>
    <m/>
    <m/>
    <m/>
    <m/>
    <m/>
    <m/>
    <m/>
    <m/>
  </r>
  <r>
    <x v="0"/>
    <x v="1"/>
    <x v="17"/>
    <x v="11"/>
    <n v="0"/>
    <n v="0"/>
    <m/>
    <m/>
    <m/>
    <m/>
    <m/>
    <m/>
    <m/>
    <m/>
    <m/>
    <m/>
    <m/>
    <m/>
    <m/>
    <n v="0"/>
    <n v="0"/>
    <n v="0"/>
    <n v="0"/>
    <n v="0"/>
    <n v="0"/>
    <n v="15.7"/>
    <n v="6.23"/>
    <m/>
    <m/>
    <m/>
    <m/>
    <m/>
    <m/>
    <m/>
    <m/>
  </r>
  <r>
    <x v="0"/>
    <x v="1"/>
    <x v="18"/>
    <x v="11"/>
    <n v="0"/>
    <n v="0"/>
    <m/>
    <m/>
    <m/>
    <m/>
    <m/>
    <m/>
    <m/>
    <m/>
    <m/>
    <m/>
    <m/>
    <m/>
    <m/>
    <n v="0"/>
    <n v="0"/>
    <n v="0"/>
    <n v="0"/>
    <n v="0"/>
    <n v="0"/>
    <n v="12.39"/>
    <n v="7.15"/>
    <m/>
    <m/>
    <m/>
    <m/>
    <m/>
    <m/>
    <m/>
    <m/>
  </r>
  <r>
    <x v="1"/>
    <x v="0"/>
    <x v="0"/>
    <x v="11"/>
    <n v="0"/>
    <n v="0"/>
    <m/>
    <m/>
    <m/>
    <m/>
    <m/>
    <m/>
    <m/>
    <m/>
    <m/>
    <m/>
    <m/>
    <m/>
    <m/>
    <n v="0"/>
    <n v="0"/>
    <n v="0"/>
    <n v="0"/>
    <n v="0"/>
    <n v="0"/>
    <n v="28.51"/>
    <n v="7.29"/>
    <m/>
    <m/>
    <m/>
    <m/>
    <m/>
    <m/>
    <m/>
    <m/>
  </r>
  <r>
    <x v="1"/>
    <x v="0"/>
    <x v="1"/>
    <x v="11"/>
    <n v="0"/>
    <n v="0"/>
    <m/>
    <m/>
    <m/>
    <m/>
    <m/>
    <m/>
    <m/>
    <m/>
    <m/>
    <m/>
    <m/>
    <m/>
    <m/>
    <n v="0"/>
    <n v="0"/>
    <n v="0"/>
    <n v="0"/>
    <n v="0"/>
    <n v="0"/>
    <n v="34.26"/>
    <n v="6.85"/>
    <m/>
    <m/>
    <m/>
    <m/>
    <m/>
    <m/>
    <m/>
    <m/>
  </r>
  <r>
    <x v="1"/>
    <x v="1"/>
    <x v="2"/>
    <x v="11"/>
    <n v="0"/>
    <n v="0"/>
    <m/>
    <m/>
    <m/>
    <m/>
    <m/>
    <m/>
    <m/>
    <m/>
    <m/>
    <m/>
    <m/>
    <m/>
    <m/>
    <n v="0"/>
    <n v="0"/>
    <n v="0"/>
    <n v="0"/>
    <n v="0"/>
    <n v="0"/>
    <n v="14.31"/>
    <n v="14.84"/>
    <m/>
    <m/>
    <m/>
    <m/>
    <m/>
    <m/>
    <m/>
    <m/>
  </r>
  <r>
    <x v="1"/>
    <x v="0"/>
    <x v="3"/>
    <x v="11"/>
    <n v="0"/>
    <n v="0"/>
    <m/>
    <m/>
    <m/>
    <m/>
    <m/>
    <m/>
    <m/>
    <m/>
    <m/>
    <m/>
    <m/>
    <m/>
    <m/>
    <n v="0"/>
    <n v="0"/>
    <n v="0"/>
    <n v="0"/>
    <n v="0"/>
    <n v="0"/>
    <n v="30.41"/>
    <n v="7.22"/>
    <m/>
    <m/>
    <m/>
    <m/>
    <m/>
    <m/>
    <m/>
    <m/>
  </r>
  <r>
    <x v="1"/>
    <x v="0"/>
    <x v="4"/>
    <x v="11"/>
    <n v="0"/>
    <n v="0"/>
    <m/>
    <m/>
    <m/>
    <m/>
    <m/>
    <m/>
    <m/>
    <m/>
    <m/>
    <m/>
    <m/>
    <m/>
    <m/>
    <n v="0"/>
    <n v="0"/>
    <n v="0"/>
    <n v="0"/>
    <n v="0"/>
    <n v="0"/>
    <n v="21.57"/>
    <n v="7.48"/>
    <m/>
    <m/>
    <m/>
    <m/>
    <m/>
    <m/>
    <m/>
    <m/>
  </r>
  <r>
    <x v="1"/>
    <x v="1"/>
    <x v="5"/>
    <x v="11"/>
    <n v="0"/>
    <n v="0"/>
    <m/>
    <m/>
    <m/>
    <m/>
    <m/>
    <m/>
    <m/>
    <m/>
    <m/>
    <m/>
    <m/>
    <m/>
    <m/>
    <n v="0"/>
    <n v="0"/>
    <n v="0"/>
    <n v="0"/>
    <n v="0"/>
    <n v="0"/>
    <n v="37.409999999999997"/>
    <n v="7.92"/>
    <m/>
    <m/>
    <m/>
    <m/>
    <m/>
    <m/>
    <m/>
    <m/>
  </r>
  <r>
    <x v="1"/>
    <x v="1"/>
    <x v="6"/>
    <x v="11"/>
    <n v="0"/>
    <n v="0"/>
    <m/>
    <m/>
    <m/>
    <m/>
    <m/>
    <m/>
    <m/>
    <m/>
    <m/>
    <m/>
    <m/>
    <m/>
    <m/>
    <n v="0"/>
    <n v="0"/>
    <n v="0"/>
    <n v="0"/>
    <n v="0"/>
    <n v="0"/>
    <n v="16.809999999999999"/>
    <n v="6.8"/>
    <m/>
    <m/>
    <m/>
    <m/>
    <m/>
    <m/>
    <m/>
    <m/>
  </r>
  <r>
    <x v="1"/>
    <x v="1"/>
    <x v="7"/>
    <x v="11"/>
    <n v="0"/>
    <n v="0"/>
    <m/>
    <m/>
    <m/>
    <m/>
    <m/>
    <m/>
    <m/>
    <m/>
    <m/>
    <m/>
    <m/>
    <m/>
    <m/>
    <n v="0"/>
    <n v="0"/>
    <n v="0"/>
    <n v="0"/>
    <n v="0"/>
    <n v="0"/>
    <n v="30.36"/>
    <n v="8.01"/>
    <m/>
    <m/>
    <m/>
    <m/>
    <m/>
    <m/>
    <m/>
    <m/>
  </r>
  <r>
    <x v="1"/>
    <x v="1"/>
    <x v="8"/>
    <x v="11"/>
    <n v="0"/>
    <n v="0"/>
    <m/>
    <m/>
    <m/>
    <m/>
    <m/>
    <m/>
    <m/>
    <m/>
    <m/>
    <m/>
    <m/>
    <m/>
    <m/>
    <n v="0"/>
    <n v="0"/>
    <n v="0"/>
    <n v="0"/>
    <n v="0"/>
    <n v="0"/>
    <n v="15.89"/>
    <n v="4.54"/>
    <m/>
    <m/>
    <m/>
    <m/>
    <m/>
    <m/>
    <m/>
    <m/>
  </r>
  <r>
    <x v="1"/>
    <x v="0"/>
    <x v="9"/>
    <x v="11"/>
    <n v="0"/>
    <n v="0"/>
    <m/>
    <m/>
    <m/>
    <m/>
    <m/>
    <m/>
    <m/>
    <m/>
    <m/>
    <m/>
    <m/>
    <m/>
    <m/>
    <n v="0"/>
    <n v="0"/>
    <n v="0"/>
    <n v="0"/>
    <n v="0"/>
    <n v="0"/>
    <n v="6.98"/>
    <n v="5.14"/>
    <m/>
    <m/>
    <m/>
    <m/>
    <m/>
    <m/>
    <m/>
    <m/>
  </r>
  <r>
    <x v="1"/>
    <x v="1"/>
    <x v="10"/>
    <x v="11"/>
    <n v="0"/>
    <n v="0"/>
    <m/>
    <m/>
    <m/>
    <m/>
    <m/>
    <m/>
    <m/>
    <m/>
    <m/>
    <m/>
    <m/>
    <m/>
    <m/>
    <n v="0"/>
    <n v="0"/>
    <n v="0"/>
    <n v="0"/>
    <n v="0"/>
    <n v="0"/>
    <n v="3.28"/>
    <n v="5.92"/>
    <m/>
    <m/>
    <m/>
    <m/>
    <m/>
    <m/>
    <m/>
    <m/>
  </r>
  <r>
    <x v="1"/>
    <x v="1"/>
    <x v="11"/>
    <x v="11"/>
    <n v="0"/>
    <n v="0"/>
    <m/>
    <m/>
    <m/>
    <m/>
    <m/>
    <m/>
    <m/>
    <m/>
    <m/>
    <m/>
    <m/>
    <m/>
    <m/>
    <n v="0"/>
    <n v="0"/>
    <n v="0"/>
    <n v="0"/>
    <n v="0"/>
    <n v="0"/>
    <n v="48.44"/>
    <n v="4.9400000000000004"/>
    <m/>
    <m/>
    <m/>
    <m/>
    <m/>
    <m/>
    <m/>
    <m/>
  </r>
  <r>
    <x v="1"/>
    <x v="0"/>
    <x v="12"/>
    <x v="11"/>
    <n v="0"/>
    <n v="0"/>
    <m/>
    <m/>
    <m/>
    <m/>
    <m/>
    <m/>
    <m/>
    <m/>
    <m/>
    <m/>
    <m/>
    <m/>
    <m/>
    <n v="0"/>
    <n v="0"/>
    <n v="0"/>
    <n v="0"/>
    <n v="0"/>
    <n v="0"/>
    <n v="8.66"/>
    <n v="6.16"/>
    <m/>
    <m/>
    <m/>
    <m/>
    <m/>
    <m/>
    <m/>
    <m/>
  </r>
  <r>
    <x v="1"/>
    <x v="1"/>
    <x v="13"/>
    <x v="11"/>
    <n v="0"/>
    <n v="0"/>
    <m/>
    <m/>
    <m/>
    <m/>
    <m/>
    <m/>
    <m/>
    <m/>
    <m/>
    <m/>
    <m/>
    <m/>
    <m/>
    <n v="0"/>
    <n v="0"/>
    <n v="0"/>
    <n v="0"/>
    <n v="0"/>
    <n v="0"/>
    <n v="1.52"/>
    <n v="2.38"/>
    <m/>
    <m/>
    <m/>
    <m/>
    <m/>
    <m/>
    <m/>
    <m/>
  </r>
  <r>
    <x v="1"/>
    <x v="1"/>
    <x v="14"/>
    <x v="11"/>
    <n v="0"/>
    <n v="0"/>
    <m/>
    <m/>
    <m/>
    <m/>
    <m/>
    <m/>
    <m/>
    <m/>
    <m/>
    <m/>
    <m/>
    <m/>
    <m/>
    <n v="0"/>
    <n v="0"/>
    <n v="0"/>
    <n v="0"/>
    <n v="0"/>
    <n v="0"/>
    <n v="2.31"/>
    <n v="3.12"/>
    <m/>
    <m/>
    <m/>
    <m/>
    <m/>
    <m/>
    <m/>
    <m/>
  </r>
  <r>
    <x v="1"/>
    <x v="0"/>
    <x v="15"/>
    <x v="11"/>
    <n v="0"/>
    <n v="0"/>
    <m/>
    <m/>
    <m/>
    <m/>
    <m/>
    <m/>
    <m/>
    <m/>
    <m/>
    <m/>
    <m/>
    <m/>
    <m/>
    <n v="0"/>
    <n v="0"/>
    <n v="0"/>
    <n v="0"/>
    <n v="0"/>
    <n v="0"/>
    <n v="3.99"/>
    <n v="4.38"/>
    <m/>
    <m/>
    <m/>
    <m/>
    <m/>
    <m/>
    <m/>
    <m/>
  </r>
  <r>
    <x v="1"/>
    <x v="0"/>
    <x v="16"/>
    <x v="11"/>
    <n v="0"/>
    <n v="0"/>
    <m/>
    <m/>
    <m/>
    <m/>
    <m/>
    <m/>
    <m/>
    <m/>
    <m/>
    <m/>
    <m/>
    <m/>
    <m/>
    <n v="0"/>
    <n v="0"/>
    <n v="0"/>
    <n v="0"/>
    <n v="0"/>
    <n v="0"/>
    <n v="34.97"/>
    <n v="7.51"/>
    <m/>
    <m/>
    <m/>
    <m/>
    <m/>
    <m/>
    <m/>
    <m/>
  </r>
  <r>
    <x v="1"/>
    <x v="1"/>
    <x v="17"/>
    <x v="11"/>
    <n v="0"/>
    <n v="0"/>
    <m/>
    <m/>
    <m/>
    <m/>
    <m/>
    <m/>
    <m/>
    <m/>
    <m/>
    <m/>
    <m/>
    <m/>
    <m/>
    <n v="0"/>
    <n v="0"/>
    <n v="0"/>
    <n v="0"/>
    <n v="0"/>
    <n v="0"/>
    <n v="17.600000000000001"/>
    <n v="6.67"/>
    <m/>
    <m/>
    <m/>
    <m/>
    <m/>
    <m/>
    <m/>
    <m/>
  </r>
  <r>
    <x v="1"/>
    <x v="1"/>
    <x v="18"/>
    <x v="11"/>
    <n v="0"/>
    <n v="0"/>
    <m/>
    <m/>
    <m/>
    <m/>
    <m/>
    <m/>
    <m/>
    <m/>
    <m/>
    <m/>
    <m/>
    <m/>
    <m/>
    <n v="0"/>
    <n v="0"/>
    <n v="0"/>
    <n v="0"/>
    <n v="0"/>
    <n v="0"/>
    <n v="13.41"/>
    <n v="7.52"/>
    <m/>
    <m/>
    <m/>
    <m/>
    <m/>
    <m/>
    <m/>
    <m/>
  </r>
  <r>
    <x v="1"/>
    <x v="0"/>
    <x v="0"/>
    <x v="3"/>
    <n v="0"/>
    <n v="0"/>
    <m/>
    <n v="292175"/>
    <m/>
    <m/>
    <m/>
    <m/>
    <m/>
    <m/>
    <m/>
    <m/>
    <m/>
    <m/>
    <m/>
    <m/>
    <m/>
    <m/>
    <m/>
    <m/>
    <m/>
    <m/>
    <m/>
    <m/>
    <m/>
    <m/>
    <m/>
    <m/>
    <m/>
    <m/>
    <m/>
  </r>
  <r>
    <x v="1"/>
    <x v="0"/>
    <x v="1"/>
    <x v="3"/>
    <n v="0"/>
    <n v="0"/>
    <m/>
    <n v="400266"/>
    <m/>
    <m/>
    <m/>
    <m/>
    <m/>
    <m/>
    <m/>
    <m/>
    <m/>
    <m/>
    <m/>
    <m/>
    <m/>
    <m/>
    <m/>
    <m/>
    <m/>
    <m/>
    <m/>
    <m/>
    <m/>
    <m/>
    <m/>
    <m/>
    <m/>
    <m/>
    <m/>
  </r>
  <r>
    <x v="1"/>
    <x v="1"/>
    <x v="2"/>
    <x v="3"/>
    <n v="0"/>
    <n v="0"/>
    <m/>
    <n v="0"/>
    <m/>
    <m/>
    <m/>
    <m/>
    <m/>
    <m/>
    <m/>
    <m/>
    <m/>
    <m/>
    <m/>
    <m/>
    <m/>
    <m/>
    <m/>
    <m/>
    <m/>
    <m/>
    <m/>
    <m/>
    <m/>
    <m/>
    <m/>
    <m/>
    <m/>
    <m/>
    <m/>
  </r>
  <r>
    <x v="1"/>
    <x v="0"/>
    <x v="3"/>
    <x v="3"/>
    <n v="0"/>
    <n v="0"/>
    <m/>
    <n v="0"/>
    <m/>
    <m/>
    <m/>
    <m/>
    <m/>
    <m/>
    <m/>
    <m/>
    <m/>
    <m/>
    <m/>
    <m/>
    <m/>
    <m/>
    <m/>
    <m/>
    <m/>
    <m/>
    <m/>
    <m/>
    <m/>
    <m/>
    <m/>
    <m/>
    <m/>
    <m/>
    <m/>
  </r>
  <r>
    <x v="1"/>
    <x v="0"/>
    <x v="4"/>
    <x v="3"/>
    <n v="0"/>
    <n v="0"/>
    <m/>
    <n v="0"/>
    <m/>
    <m/>
    <m/>
    <m/>
    <m/>
    <m/>
    <m/>
    <m/>
    <m/>
    <m/>
    <m/>
    <m/>
    <m/>
    <m/>
    <m/>
    <m/>
    <m/>
    <m/>
    <m/>
    <m/>
    <m/>
    <m/>
    <m/>
    <m/>
    <m/>
    <m/>
    <m/>
  </r>
  <r>
    <x v="1"/>
    <x v="1"/>
    <x v="5"/>
    <x v="3"/>
    <n v="0"/>
    <n v="0"/>
    <m/>
    <n v="551910"/>
    <m/>
    <m/>
    <m/>
    <m/>
    <m/>
    <m/>
    <m/>
    <m/>
    <m/>
    <m/>
    <m/>
    <m/>
    <m/>
    <m/>
    <m/>
    <m/>
    <m/>
    <m/>
    <m/>
    <m/>
    <m/>
    <m/>
    <m/>
    <m/>
    <m/>
    <m/>
    <m/>
  </r>
  <r>
    <x v="1"/>
    <x v="1"/>
    <x v="6"/>
    <x v="3"/>
    <n v="0"/>
    <n v="0"/>
    <m/>
    <n v="0"/>
    <m/>
    <m/>
    <m/>
    <m/>
    <m/>
    <m/>
    <m/>
    <m/>
    <m/>
    <m/>
    <m/>
    <m/>
    <m/>
    <m/>
    <m/>
    <m/>
    <m/>
    <m/>
    <m/>
    <m/>
    <m/>
    <m/>
    <m/>
    <m/>
    <m/>
    <m/>
    <m/>
  </r>
  <r>
    <x v="1"/>
    <x v="1"/>
    <x v="7"/>
    <x v="3"/>
    <n v="0"/>
    <n v="0"/>
    <m/>
    <n v="286616"/>
    <m/>
    <m/>
    <m/>
    <m/>
    <m/>
    <m/>
    <m/>
    <m/>
    <m/>
    <m/>
    <m/>
    <m/>
    <m/>
    <m/>
    <m/>
    <m/>
    <m/>
    <m/>
    <m/>
    <m/>
    <m/>
    <m/>
    <m/>
    <m/>
    <m/>
    <m/>
    <m/>
  </r>
  <r>
    <x v="1"/>
    <x v="1"/>
    <x v="8"/>
    <x v="3"/>
    <n v="0"/>
    <n v="0"/>
    <m/>
    <n v="432075"/>
    <m/>
    <m/>
    <m/>
    <m/>
    <m/>
    <m/>
    <m/>
    <m/>
    <m/>
    <m/>
    <m/>
    <m/>
    <m/>
    <m/>
    <m/>
    <m/>
    <m/>
    <m/>
    <m/>
    <m/>
    <m/>
    <m/>
    <m/>
    <m/>
    <m/>
    <m/>
    <m/>
  </r>
  <r>
    <x v="1"/>
    <x v="0"/>
    <x v="9"/>
    <x v="3"/>
    <n v="0"/>
    <n v="0"/>
    <m/>
    <n v="357045"/>
    <m/>
    <m/>
    <m/>
    <m/>
    <m/>
    <m/>
    <m/>
    <m/>
    <m/>
    <m/>
    <m/>
    <m/>
    <m/>
    <m/>
    <m/>
    <m/>
    <m/>
    <m/>
    <m/>
    <m/>
    <m/>
    <m/>
    <m/>
    <m/>
    <m/>
    <m/>
    <m/>
  </r>
  <r>
    <x v="1"/>
    <x v="1"/>
    <x v="10"/>
    <x v="3"/>
    <n v="0"/>
    <n v="0"/>
    <m/>
    <n v="0"/>
    <m/>
    <m/>
    <m/>
    <m/>
    <m/>
    <m/>
    <m/>
    <m/>
    <m/>
    <m/>
    <m/>
    <m/>
    <m/>
    <m/>
    <m/>
    <m/>
    <m/>
    <m/>
    <m/>
    <m/>
    <m/>
    <m/>
    <m/>
    <m/>
    <m/>
    <m/>
    <m/>
  </r>
  <r>
    <x v="1"/>
    <x v="1"/>
    <x v="11"/>
    <x v="3"/>
    <n v="0"/>
    <n v="0"/>
    <m/>
    <n v="433605"/>
    <m/>
    <m/>
    <m/>
    <m/>
    <m/>
    <m/>
    <m/>
    <m/>
    <m/>
    <m/>
    <m/>
    <m/>
    <m/>
    <m/>
    <m/>
    <m/>
    <m/>
    <m/>
    <m/>
    <m/>
    <m/>
    <m/>
    <m/>
    <m/>
    <m/>
    <m/>
    <m/>
  </r>
  <r>
    <x v="1"/>
    <x v="0"/>
    <x v="12"/>
    <x v="3"/>
    <n v="0"/>
    <n v="0"/>
    <m/>
    <n v="357045"/>
    <m/>
    <m/>
    <m/>
    <m/>
    <m/>
    <m/>
    <m/>
    <m/>
    <m/>
    <m/>
    <m/>
    <m/>
    <m/>
    <m/>
    <m/>
    <m/>
    <m/>
    <m/>
    <m/>
    <m/>
    <m/>
    <m/>
    <m/>
    <m/>
    <m/>
    <m/>
    <m/>
  </r>
  <r>
    <x v="1"/>
    <x v="1"/>
    <x v="13"/>
    <x v="3"/>
    <n v="0"/>
    <n v="0"/>
    <m/>
    <n v="290145"/>
    <m/>
    <m/>
    <m/>
    <m/>
    <m/>
    <m/>
    <m/>
    <m/>
    <m/>
    <m/>
    <m/>
    <m/>
    <m/>
    <m/>
    <m/>
    <m/>
    <m/>
    <m/>
    <m/>
    <m/>
    <m/>
    <m/>
    <m/>
    <m/>
    <m/>
    <m/>
    <m/>
  </r>
  <r>
    <x v="1"/>
    <x v="1"/>
    <x v="14"/>
    <x v="3"/>
    <n v="0"/>
    <n v="0"/>
    <m/>
    <n v="441100"/>
    <m/>
    <m/>
    <m/>
    <m/>
    <m/>
    <m/>
    <m/>
    <m/>
    <m/>
    <m/>
    <m/>
    <m/>
    <m/>
    <m/>
    <m/>
    <m/>
    <m/>
    <m/>
    <m/>
    <m/>
    <m/>
    <m/>
    <m/>
    <m/>
    <m/>
    <m/>
    <m/>
  </r>
  <r>
    <x v="1"/>
    <x v="0"/>
    <x v="15"/>
    <x v="3"/>
    <n v="0"/>
    <n v="0"/>
    <m/>
    <n v="0"/>
    <m/>
    <m/>
    <m/>
    <m/>
    <m/>
    <m/>
    <m/>
    <m/>
    <m/>
    <m/>
    <m/>
    <m/>
    <m/>
    <m/>
    <m/>
    <m/>
    <m/>
    <m/>
    <m/>
    <m/>
    <m/>
    <m/>
    <m/>
    <m/>
    <m/>
    <m/>
    <m/>
  </r>
  <r>
    <x v="1"/>
    <x v="0"/>
    <x v="16"/>
    <x v="3"/>
    <n v="0"/>
    <n v="0"/>
    <m/>
    <n v="551910"/>
    <m/>
    <m/>
    <m/>
    <m/>
    <m/>
    <m/>
    <m/>
    <m/>
    <m/>
    <m/>
    <m/>
    <m/>
    <m/>
    <m/>
    <m/>
    <m/>
    <m/>
    <m/>
    <m/>
    <m/>
    <m/>
    <m/>
    <m/>
    <m/>
    <m/>
    <m/>
    <m/>
  </r>
  <r>
    <x v="1"/>
    <x v="1"/>
    <x v="17"/>
    <x v="3"/>
    <n v="0"/>
    <n v="0"/>
    <m/>
    <n v="0"/>
    <m/>
    <m/>
    <m/>
    <m/>
    <m/>
    <m/>
    <m/>
    <m/>
    <m/>
    <m/>
    <m/>
    <m/>
    <m/>
    <m/>
    <m/>
    <m/>
    <m/>
    <m/>
    <m/>
    <m/>
    <m/>
    <m/>
    <m/>
    <m/>
    <m/>
    <m/>
    <m/>
  </r>
  <r>
    <x v="1"/>
    <x v="1"/>
    <x v="18"/>
    <x v="3"/>
    <n v="0"/>
    <n v="0"/>
    <m/>
    <n v="0"/>
    <m/>
    <m/>
    <m/>
    <m/>
    <m/>
    <m/>
    <m/>
    <m/>
    <m/>
    <m/>
    <m/>
    <m/>
    <m/>
    <m/>
    <m/>
    <m/>
    <m/>
    <m/>
    <m/>
    <m/>
    <m/>
    <m/>
    <m/>
    <m/>
    <m/>
    <m/>
    <m/>
  </r>
  <r>
    <x v="2"/>
    <x v="0"/>
    <x v="0"/>
    <x v="0"/>
    <n v="0"/>
    <n v="0"/>
    <m/>
    <m/>
    <n v="686668871"/>
    <n v="0"/>
    <n v="74850449"/>
    <n v="5376952"/>
    <n v="5686541"/>
    <n v="0"/>
    <n v="1341837"/>
    <n v="133192"/>
    <n v="1958311"/>
    <n v="625805"/>
    <m/>
    <m/>
    <m/>
    <m/>
    <m/>
    <m/>
    <m/>
    <m/>
    <m/>
    <m/>
    <m/>
    <m/>
    <m/>
    <m/>
    <m/>
    <m/>
    <n v="326583"/>
  </r>
  <r>
    <x v="2"/>
    <x v="0"/>
    <x v="1"/>
    <x v="0"/>
    <n v="0"/>
    <n v="0"/>
    <m/>
    <m/>
    <n v="745501923"/>
    <n v="0"/>
    <n v="75099628"/>
    <n v="6940240"/>
    <n v="8377116"/>
    <n v="0"/>
    <n v="947591"/>
    <n v="129172"/>
    <n v="1958311"/>
    <n v="625805"/>
    <m/>
    <m/>
    <m/>
    <m/>
    <m/>
    <m/>
    <m/>
    <m/>
    <m/>
    <m/>
    <m/>
    <m/>
    <m/>
    <m/>
    <m/>
    <m/>
    <n v="224713"/>
  </r>
  <r>
    <x v="2"/>
    <x v="1"/>
    <x v="2"/>
    <x v="0"/>
    <n v="0"/>
    <n v="0"/>
    <m/>
    <m/>
    <n v="549794757"/>
    <n v="0"/>
    <n v="44929317"/>
    <n v="3627737"/>
    <n v="6829100"/>
    <n v="0"/>
    <n v="932123"/>
    <n v="1948146"/>
    <n v="1958311"/>
    <n v="625805"/>
    <m/>
    <m/>
    <m/>
    <m/>
    <m/>
    <m/>
    <m/>
    <m/>
    <m/>
    <m/>
    <m/>
    <m/>
    <m/>
    <m/>
    <m/>
    <m/>
    <n v="39616"/>
  </r>
  <r>
    <x v="2"/>
    <x v="0"/>
    <x v="3"/>
    <x v="0"/>
    <n v="0"/>
    <n v="0"/>
    <m/>
    <m/>
    <n v="706486730"/>
    <n v="1317667"/>
    <n v="94772298"/>
    <n v="4909094"/>
    <n v="4845273"/>
    <n v="0"/>
    <n v="932319"/>
    <n v="129712"/>
    <n v="1958311"/>
    <n v="625805"/>
    <m/>
    <m/>
    <m/>
    <m/>
    <m/>
    <m/>
    <m/>
    <m/>
    <m/>
    <m/>
    <m/>
    <m/>
    <m/>
    <m/>
    <m/>
    <m/>
    <n v="39616"/>
  </r>
  <r>
    <x v="2"/>
    <x v="0"/>
    <x v="4"/>
    <x v="0"/>
    <n v="0"/>
    <n v="0"/>
    <m/>
    <m/>
    <n v="551732418"/>
    <n v="0"/>
    <n v="42840885"/>
    <n v="4548009"/>
    <n v="4901159"/>
    <n v="0"/>
    <n v="932232"/>
    <n v="133310"/>
    <n v="1958311"/>
    <n v="625805"/>
    <m/>
    <m/>
    <m/>
    <m/>
    <m/>
    <m/>
    <m/>
    <m/>
    <m/>
    <m/>
    <m/>
    <m/>
    <m/>
    <m/>
    <m/>
    <m/>
    <n v="85368"/>
  </r>
  <r>
    <x v="2"/>
    <x v="1"/>
    <x v="5"/>
    <x v="0"/>
    <n v="0"/>
    <n v="0"/>
    <m/>
    <m/>
    <n v="777545595"/>
    <n v="0"/>
    <n v="161021565"/>
    <n v="5359171"/>
    <n v="11879604"/>
    <n v="0"/>
    <n v="969336"/>
    <n v="135952"/>
    <n v="1958311"/>
    <n v="625805"/>
    <m/>
    <m/>
    <m/>
    <m/>
    <m/>
    <m/>
    <m/>
    <m/>
    <m/>
    <m/>
    <m/>
    <m/>
    <m/>
    <m/>
    <m/>
    <m/>
    <n v="39616"/>
  </r>
  <r>
    <x v="2"/>
    <x v="1"/>
    <x v="6"/>
    <x v="0"/>
    <n v="0"/>
    <n v="0"/>
    <m/>
    <m/>
    <n v="502198374"/>
    <n v="2061902"/>
    <n v="54256361"/>
    <n v="3935407"/>
    <n v="7119375"/>
    <n v="0"/>
    <n v="3387268"/>
    <n v="401332"/>
    <n v="1958311"/>
    <n v="625805"/>
    <m/>
    <m/>
    <m/>
    <m/>
    <m/>
    <m/>
    <m/>
    <m/>
    <m/>
    <m/>
    <m/>
    <m/>
    <m/>
    <m/>
    <m/>
    <m/>
    <n v="39616"/>
  </r>
  <r>
    <x v="2"/>
    <x v="1"/>
    <x v="7"/>
    <x v="0"/>
    <n v="0"/>
    <n v="0"/>
    <m/>
    <m/>
    <n v="654499415"/>
    <n v="6706681"/>
    <n v="71976339"/>
    <n v="5149645"/>
    <n v="5199654"/>
    <n v="0"/>
    <n v="2016396"/>
    <n v="140031"/>
    <n v="1958311"/>
    <n v="805266"/>
    <m/>
    <m/>
    <m/>
    <m/>
    <m/>
    <m/>
    <m/>
    <m/>
    <m/>
    <m/>
    <m/>
    <m/>
    <m/>
    <m/>
    <m/>
    <m/>
    <n v="60831"/>
  </r>
  <r>
    <x v="2"/>
    <x v="1"/>
    <x v="8"/>
    <x v="0"/>
    <n v="0"/>
    <n v="0"/>
    <m/>
    <m/>
    <n v="637174929"/>
    <n v="13171068"/>
    <n v="64919594"/>
    <n v="5889308"/>
    <n v="4718262"/>
    <n v="0"/>
    <n v="1025293"/>
    <n v="129676"/>
    <n v="1958311"/>
    <n v="625805"/>
    <m/>
    <m/>
    <m/>
    <m/>
    <m/>
    <m/>
    <m/>
    <m/>
    <m/>
    <m/>
    <m/>
    <m/>
    <m/>
    <m/>
    <m/>
    <m/>
    <n v="364891"/>
  </r>
  <r>
    <x v="2"/>
    <x v="0"/>
    <x v="9"/>
    <x v="0"/>
    <n v="0"/>
    <n v="0"/>
    <m/>
    <m/>
    <n v="421334282"/>
    <n v="0"/>
    <m/>
    <n v="7487006"/>
    <n v="4238399"/>
    <n v="0"/>
    <n v="932123"/>
    <n v="128712"/>
    <n v="1958311"/>
    <n v="625805"/>
    <m/>
    <m/>
    <m/>
    <m/>
    <m/>
    <m/>
    <m/>
    <m/>
    <m/>
    <m/>
    <m/>
    <m/>
    <m/>
    <m/>
    <m/>
    <m/>
    <n v="39616"/>
  </r>
  <r>
    <x v="2"/>
    <x v="1"/>
    <x v="10"/>
    <x v="0"/>
    <n v="0"/>
    <n v="0"/>
    <m/>
    <m/>
    <n v="346447747"/>
    <n v="3854118"/>
    <m/>
    <n v="3859309"/>
    <n v="4231079"/>
    <n v="0"/>
    <n v="932123"/>
    <n v="128712"/>
    <n v="1958311"/>
    <n v="625805"/>
    <m/>
    <m/>
    <m/>
    <m/>
    <m/>
    <m/>
    <m/>
    <m/>
    <m/>
    <m/>
    <m/>
    <m/>
    <m/>
    <m/>
    <m/>
    <m/>
    <n v="39616"/>
  </r>
  <r>
    <x v="2"/>
    <x v="1"/>
    <x v="11"/>
    <x v="0"/>
    <n v="0"/>
    <n v="0"/>
    <m/>
    <m/>
    <n v="1044871353"/>
    <n v="24363996"/>
    <m/>
    <n v="56450087"/>
    <n v="10145272"/>
    <n v="0"/>
    <n v="932123"/>
    <n v="137700"/>
    <n v="1958311"/>
    <n v="625805"/>
    <m/>
    <m/>
    <m/>
    <m/>
    <m/>
    <m/>
    <m/>
    <m/>
    <m/>
    <m/>
    <m/>
    <m/>
    <m/>
    <m/>
    <m/>
    <m/>
    <n v="39616"/>
  </r>
  <r>
    <x v="2"/>
    <x v="0"/>
    <x v="12"/>
    <x v="0"/>
    <n v="0"/>
    <n v="0"/>
    <m/>
    <m/>
    <n v="413827474"/>
    <n v="1946993"/>
    <m/>
    <n v="5048438"/>
    <n v="4263693"/>
    <n v="0"/>
    <n v="932123"/>
    <n v="128866"/>
    <n v="1958311"/>
    <n v="625805"/>
    <m/>
    <m/>
    <m/>
    <m/>
    <m/>
    <m/>
    <m/>
    <m/>
    <m/>
    <m/>
    <m/>
    <m/>
    <m/>
    <m/>
    <m/>
    <m/>
    <n v="48694"/>
  </r>
  <r>
    <x v="2"/>
    <x v="1"/>
    <x v="13"/>
    <x v="0"/>
    <n v="0"/>
    <n v="0"/>
    <m/>
    <m/>
    <n v="341393550"/>
    <n v="5044116"/>
    <n v="20098731"/>
    <n v="3917116"/>
    <n v="6181448"/>
    <n v="0"/>
    <n v="13399033"/>
    <n v="129438"/>
    <n v="1958311"/>
    <n v="625805"/>
    <m/>
    <m/>
    <m/>
    <m/>
    <m/>
    <m/>
    <m/>
    <m/>
    <m/>
    <m/>
    <m/>
    <m/>
    <m/>
    <m/>
    <m/>
    <m/>
    <n v="77425"/>
  </r>
  <r>
    <x v="2"/>
    <x v="1"/>
    <x v="14"/>
    <x v="0"/>
    <n v="0"/>
    <n v="0"/>
    <m/>
    <m/>
    <n v="369336357"/>
    <n v="7213458"/>
    <m/>
    <n v="5378183"/>
    <n v="4349674"/>
    <n v="0"/>
    <n v="932123"/>
    <n v="128712"/>
    <n v="1958311"/>
    <n v="625805"/>
    <m/>
    <m/>
    <m/>
    <m/>
    <m/>
    <m/>
    <m/>
    <m/>
    <m/>
    <m/>
    <m/>
    <m/>
    <m/>
    <m/>
    <m/>
    <m/>
    <n v="39616"/>
  </r>
  <r>
    <x v="2"/>
    <x v="0"/>
    <x v="15"/>
    <x v="0"/>
    <n v="0"/>
    <n v="0"/>
    <m/>
    <m/>
    <n v="382767313"/>
    <n v="8914775"/>
    <n v="39543276"/>
    <n v="5473411"/>
    <n v="4473594"/>
    <n v="0"/>
    <n v="932123"/>
    <n v="128712"/>
    <n v="1958311"/>
    <n v="625805"/>
    <m/>
    <m/>
    <m/>
    <m/>
    <m/>
    <m/>
    <m/>
    <m/>
    <m/>
    <m/>
    <m/>
    <m/>
    <m/>
    <m/>
    <m/>
    <m/>
    <n v="39616"/>
  </r>
  <r>
    <x v="2"/>
    <x v="0"/>
    <x v="16"/>
    <x v="0"/>
    <n v="0"/>
    <n v="0"/>
    <m/>
    <m/>
    <n v="597346929"/>
    <n v="0"/>
    <n v="37336600"/>
    <n v="5494193"/>
    <n v="17444051"/>
    <n v="0"/>
    <n v="938761"/>
    <n v="134282"/>
    <n v="1958311"/>
    <n v="625805"/>
    <m/>
    <m/>
    <m/>
    <m/>
    <m/>
    <m/>
    <m/>
    <m/>
    <m/>
    <m/>
    <m/>
    <m/>
    <m/>
    <m/>
    <m/>
    <m/>
    <n v="39616"/>
  </r>
  <r>
    <x v="2"/>
    <x v="1"/>
    <x v="17"/>
    <x v="0"/>
    <n v="0"/>
    <n v="0"/>
    <m/>
    <m/>
    <n v="472606168"/>
    <n v="6527889"/>
    <n v="47755788"/>
    <n v="5091252"/>
    <n v="12685563"/>
    <n v="0"/>
    <n v="1649363"/>
    <n v="256549"/>
    <n v="1958311"/>
    <n v="625805"/>
    <m/>
    <m/>
    <m/>
    <m/>
    <m/>
    <m/>
    <m/>
    <m/>
    <m/>
    <m/>
    <m/>
    <m/>
    <m/>
    <m/>
    <m/>
    <m/>
    <n v="39616"/>
  </r>
  <r>
    <x v="2"/>
    <x v="1"/>
    <x v="18"/>
    <x v="0"/>
    <n v="0"/>
    <n v="0"/>
    <m/>
    <m/>
    <n v="437443271"/>
    <m/>
    <n v="37621151"/>
    <n v="4102300"/>
    <n v="26681360"/>
    <n v="0"/>
    <n v="1126612"/>
    <n v="176984"/>
    <n v="1958311"/>
    <n v="11085042"/>
    <m/>
    <m/>
    <m/>
    <m/>
    <m/>
    <m/>
    <m/>
    <m/>
    <m/>
    <m/>
    <m/>
    <m/>
    <m/>
    <m/>
    <m/>
    <m/>
    <n v="39616"/>
  </r>
  <r>
    <x v="2"/>
    <x v="0"/>
    <x v="0"/>
    <x v="1"/>
    <n v="22109178"/>
    <n v="0"/>
    <m/>
    <n v="198713500"/>
    <m/>
    <m/>
    <m/>
    <m/>
    <m/>
    <m/>
    <m/>
    <m/>
    <m/>
    <m/>
    <m/>
    <m/>
    <m/>
    <m/>
    <m/>
    <m/>
    <m/>
    <m/>
    <m/>
    <m/>
    <m/>
    <m/>
    <m/>
    <m/>
    <m/>
    <m/>
    <m/>
  </r>
  <r>
    <x v="2"/>
    <x v="0"/>
    <x v="1"/>
    <x v="1"/>
    <n v="16763890"/>
    <n v="0"/>
    <m/>
    <n v="226660102"/>
    <m/>
    <m/>
    <m/>
    <m/>
    <m/>
    <m/>
    <m/>
    <m/>
    <m/>
    <m/>
    <m/>
    <m/>
    <m/>
    <m/>
    <m/>
    <m/>
    <m/>
    <m/>
    <m/>
    <m/>
    <m/>
    <m/>
    <m/>
    <m/>
    <m/>
    <m/>
    <m/>
  </r>
  <r>
    <x v="2"/>
    <x v="1"/>
    <x v="2"/>
    <x v="1"/>
    <n v="19053338"/>
    <n v="0"/>
    <m/>
    <n v="53970642"/>
    <m/>
    <m/>
    <m/>
    <m/>
    <m/>
    <m/>
    <m/>
    <m/>
    <m/>
    <m/>
    <m/>
    <m/>
    <m/>
    <m/>
    <m/>
    <m/>
    <m/>
    <m/>
    <m/>
    <m/>
    <m/>
    <m/>
    <m/>
    <m/>
    <m/>
    <m/>
    <m/>
  </r>
  <r>
    <x v="2"/>
    <x v="0"/>
    <x v="3"/>
    <x v="1"/>
    <n v="15350139"/>
    <n v="0"/>
    <m/>
    <n v="203277164"/>
    <m/>
    <m/>
    <m/>
    <m/>
    <m/>
    <m/>
    <m/>
    <m/>
    <m/>
    <m/>
    <m/>
    <m/>
    <m/>
    <m/>
    <m/>
    <m/>
    <m/>
    <m/>
    <m/>
    <m/>
    <m/>
    <m/>
    <m/>
    <m/>
    <m/>
    <m/>
    <m/>
  </r>
  <r>
    <x v="2"/>
    <x v="0"/>
    <x v="4"/>
    <x v="1"/>
    <n v="9126099"/>
    <n v="0"/>
    <m/>
    <n v="135836204"/>
    <m/>
    <m/>
    <m/>
    <m/>
    <m/>
    <m/>
    <m/>
    <m/>
    <m/>
    <m/>
    <m/>
    <m/>
    <m/>
    <m/>
    <m/>
    <m/>
    <m/>
    <m/>
    <m/>
    <m/>
    <m/>
    <m/>
    <m/>
    <m/>
    <m/>
    <m/>
    <m/>
  </r>
  <r>
    <x v="2"/>
    <x v="1"/>
    <x v="5"/>
    <x v="1"/>
    <n v="35391493"/>
    <n v="0"/>
    <m/>
    <n v="227597605"/>
    <m/>
    <m/>
    <m/>
    <m/>
    <m/>
    <m/>
    <m/>
    <m/>
    <m/>
    <m/>
    <m/>
    <m/>
    <m/>
    <m/>
    <m/>
    <m/>
    <m/>
    <m/>
    <m/>
    <m/>
    <m/>
    <m/>
    <m/>
    <m/>
    <m/>
    <m/>
    <m/>
  </r>
  <r>
    <x v="2"/>
    <x v="1"/>
    <x v="6"/>
    <x v="1"/>
    <n v="29710906"/>
    <n v="0"/>
    <m/>
    <n v="110681584"/>
    <m/>
    <m/>
    <m/>
    <m/>
    <m/>
    <m/>
    <m/>
    <m/>
    <m/>
    <m/>
    <m/>
    <m/>
    <m/>
    <m/>
    <m/>
    <m/>
    <m/>
    <m/>
    <m/>
    <m/>
    <m/>
    <m/>
    <m/>
    <m/>
    <m/>
    <m/>
    <m/>
  </r>
  <r>
    <x v="2"/>
    <x v="1"/>
    <x v="7"/>
    <x v="1"/>
    <n v="24568630"/>
    <n v="0"/>
    <m/>
    <n v="190207240"/>
    <m/>
    <m/>
    <m/>
    <m/>
    <m/>
    <m/>
    <m/>
    <m/>
    <m/>
    <m/>
    <m/>
    <m/>
    <m/>
    <m/>
    <m/>
    <m/>
    <m/>
    <m/>
    <m/>
    <m/>
    <m/>
    <m/>
    <m/>
    <m/>
    <m/>
    <m/>
    <m/>
  </r>
  <r>
    <x v="2"/>
    <x v="1"/>
    <x v="8"/>
    <x v="1"/>
    <n v="9533000"/>
    <n v="0"/>
    <m/>
    <n v="175570770"/>
    <m/>
    <m/>
    <m/>
    <m/>
    <m/>
    <m/>
    <m/>
    <m/>
    <m/>
    <m/>
    <m/>
    <m/>
    <m/>
    <m/>
    <m/>
    <m/>
    <m/>
    <m/>
    <m/>
    <m/>
    <m/>
    <m/>
    <m/>
    <m/>
    <m/>
    <m/>
    <m/>
  </r>
  <r>
    <x v="2"/>
    <x v="0"/>
    <x v="9"/>
    <x v="1"/>
    <n v="4218614"/>
    <n v="0"/>
    <m/>
    <n v="54582962"/>
    <m/>
    <m/>
    <m/>
    <m/>
    <m/>
    <m/>
    <m/>
    <m/>
    <m/>
    <m/>
    <m/>
    <m/>
    <m/>
    <m/>
    <m/>
    <m/>
    <m/>
    <m/>
    <m/>
    <m/>
    <m/>
    <m/>
    <m/>
    <m/>
    <m/>
    <m/>
    <m/>
  </r>
  <r>
    <x v="2"/>
    <x v="1"/>
    <x v="10"/>
    <x v="1"/>
    <n v="8906354"/>
    <n v="0"/>
    <m/>
    <n v="29397859"/>
    <m/>
    <m/>
    <m/>
    <m/>
    <m/>
    <m/>
    <m/>
    <m/>
    <m/>
    <m/>
    <m/>
    <m/>
    <m/>
    <m/>
    <m/>
    <m/>
    <m/>
    <m/>
    <m/>
    <m/>
    <m/>
    <m/>
    <m/>
    <m/>
    <m/>
    <m/>
    <m/>
  </r>
  <r>
    <x v="2"/>
    <x v="1"/>
    <x v="11"/>
    <x v="1"/>
    <n v="6962970"/>
    <n v="0"/>
    <m/>
    <n v="305292080"/>
    <m/>
    <m/>
    <m/>
    <m/>
    <m/>
    <m/>
    <m/>
    <m/>
    <m/>
    <m/>
    <m/>
    <m/>
    <m/>
    <m/>
    <m/>
    <m/>
    <m/>
    <m/>
    <m/>
    <m/>
    <m/>
    <m/>
    <m/>
    <m/>
    <m/>
    <m/>
    <m/>
  </r>
  <r>
    <x v="2"/>
    <x v="0"/>
    <x v="12"/>
    <x v="1"/>
    <n v="18791230"/>
    <n v="0"/>
    <m/>
    <n v="68117933"/>
    <m/>
    <m/>
    <m/>
    <m/>
    <m/>
    <m/>
    <m/>
    <m/>
    <m/>
    <m/>
    <m/>
    <m/>
    <m/>
    <m/>
    <m/>
    <m/>
    <m/>
    <m/>
    <m/>
    <m/>
    <m/>
    <m/>
    <m/>
    <m/>
    <m/>
    <m/>
    <m/>
  </r>
  <r>
    <x v="2"/>
    <x v="1"/>
    <x v="13"/>
    <x v="1"/>
    <n v="10057229"/>
    <n v="0"/>
    <m/>
    <n v="36031514"/>
    <m/>
    <m/>
    <m/>
    <m/>
    <m/>
    <m/>
    <m/>
    <m/>
    <m/>
    <m/>
    <m/>
    <m/>
    <m/>
    <m/>
    <m/>
    <m/>
    <m/>
    <m/>
    <m/>
    <m/>
    <m/>
    <m/>
    <m/>
    <m/>
    <m/>
    <m/>
    <m/>
  </r>
  <r>
    <x v="2"/>
    <x v="1"/>
    <x v="14"/>
    <x v="1"/>
    <n v="11840428"/>
    <n v="0"/>
    <m/>
    <n v="39026146"/>
    <m/>
    <m/>
    <m/>
    <m/>
    <m/>
    <m/>
    <m/>
    <m/>
    <m/>
    <m/>
    <m/>
    <m/>
    <m/>
    <m/>
    <m/>
    <m/>
    <m/>
    <m/>
    <m/>
    <m/>
    <m/>
    <m/>
    <m/>
    <m/>
    <m/>
    <m/>
    <m/>
  </r>
  <r>
    <x v="2"/>
    <x v="0"/>
    <x v="15"/>
    <x v="1"/>
    <n v="3286624"/>
    <n v="0"/>
    <m/>
    <n v="48022571"/>
    <m/>
    <m/>
    <m/>
    <m/>
    <m/>
    <m/>
    <m/>
    <m/>
    <m/>
    <m/>
    <m/>
    <m/>
    <m/>
    <m/>
    <m/>
    <m/>
    <m/>
    <m/>
    <m/>
    <m/>
    <m/>
    <m/>
    <m/>
    <m/>
    <m/>
    <m/>
    <m/>
  </r>
  <r>
    <x v="2"/>
    <x v="0"/>
    <x v="16"/>
    <x v="1"/>
    <n v="17500024"/>
    <n v="0"/>
    <m/>
    <n v="165393994"/>
    <m/>
    <m/>
    <m/>
    <m/>
    <m/>
    <m/>
    <m/>
    <m/>
    <m/>
    <m/>
    <m/>
    <m/>
    <m/>
    <m/>
    <m/>
    <m/>
    <m/>
    <m/>
    <m/>
    <m/>
    <m/>
    <m/>
    <m/>
    <m/>
    <m/>
    <m/>
    <m/>
  </r>
  <r>
    <x v="2"/>
    <x v="1"/>
    <x v="17"/>
    <x v="1"/>
    <n v="19132794"/>
    <n v="0"/>
    <m/>
    <n v="101908837"/>
    <m/>
    <m/>
    <m/>
    <m/>
    <m/>
    <m/>
    <m/>
    <m/>
    <m/>
    <m/>
    <m/>
    <m/>
    <m/>
    <m/>
    <m/>
    <m/>
    <m/>
    <m/>
    <m/>
    <m/>
    <m/>
    <m/>
    <m/>
    <m/>
    <m/>
    <m/>
    <m/>
  </r>
  <r>
    <x v="2"/>
    <x v="1"/>
    <x v="18"/>
    <x v="1"/>
    <n v="55818245"/>
    <n v="0"/>
    <m/>
    <n v="89543997"/>
    <m/>
    <m/>
    <m/>
    <m/>
    <m/>
    <m/>
    <m/>
    <m/>
    <m/>
    <m/>
    <m/>
    <m/>
    <m/>
    <m/>
    <m/>
    <m/>
    <m/>
    <m/>
    <m/>
    <m/>
    <m/>
    <m/>
    <m/>
    <m/>
    <m/>
    <m/>
    <m/>
  </r>
  <r>
    <x v="2"/>
    <x v="0"/>
    <x v="0"/>
    <x v="10"/>
    <n v="0"/>
    <n v="0"/>
    <m/>
    <n v="0"/>
    <m/>
    <m/>
    <m/>
    <m/>
    <m/>
    <m/>
    <m/>
    <m/>
    <m/>
    <m/>
    <m/>
    <m/>
    <m/>
    <m/>
    <m/>
    <m/>
    <m/>
    <m/>
    <m/>
    <m/>
    <m/>
    <m/>
    <m/>
    <m/>
    <m/>
    <m/>
    <m/>
  </r>
  <r>
    <x v="2"/>
    <x v="0"/>
    <x v="1"/>
    <x v="10"/>
    <n v="0"/>
    <n v="0"/>
    <m/>
    <n v="700000"/>
    <m/>
    <m/>
    <m/>
    <m/>
    <m/>
    <m/>
    <m/>
    <m/>
    <m/>
    <m/>
    <m/>
    <m/>
    <m/>
    <m/>
    <m/>
    <m/>
    <m/>
    <m/>
    <m/>
    <m/>
    <m/>
    <m/>
    <m/>
    <m/>
    <m/>
    <m/>
    <m/>
  </r>
  <r>
    <x v="2"/>
    <x v="1"/>
    <x v="2"/>
    <x v="10"/>
    <n v="0"/>
    <n v="0"/>
    <m/>
    <n v="0"/>
    <m/>
    <m/>
    <m/>
    <m/>
    <m/>
    <m/>
    <m/>
    <m/>
    <m/>
    <m/>
    <m/>
    <m/>
    <m/>
    <m/>
    <m/>
    <m/>
    <m/>
    <m/>
    <m/>
    <m/>
    <m/>
    <m/>
    <m/>
    <m/>
    <m/>
    <m/>
    <m/>
  </r>
  <r>
    <x v="2"/>
    <x v="0"/>
    <x v="3"/>
    <x v="10"/>
    <n v="0"/>
    <n v="0"/>
    <m/>
    <n v="0"/>
    <m/>
    <m/>
    <m/>
    <m/>
    <m/>
    <m/>
    <m/>
    <m/>
    <m/>
    <m/>
    <m/>
    <m/>
    <m/>
    <m/>
    <m/>
    <m/>
    <m/>
    <m/>
    <m/>
    <m/>
    <m/>
    <m/>
    <m/>
    <m/>
    <m/>
    <m/>
    <m/>
  </r>
  <r>
    <x v="2"/>
    <x v="0"/>
    <x v="4"/>
    <x v="10"/>
    <n v="0"/>
    <n v="0"/>
    <m/>
    <n v="700000"/>
    <m/>
    <m/>
    <m/>
    <m/>
    <m/>
    <m/>
    <m/>
    <m/>
    <m/>
    <m/>
    <m/>
    <m/>
    <m/>
    <m/>
    <m/>
    <m/>
    <m/>
    <m/>
    <m/>
    <m/>
    <m/>
    <m/>
    <m/>
    <m/>
    <m/>
    <m/>
    <m/>
  </r>
  <r>
    <x v="2"/>
    <x v="1"/>
    <x v="5"/>
    <x v="10"/>
    <n v="0"/>
    <n v="0"/>
    <m/>
    <n v="0"/>
    <m/>
    <m/>
    <m/>
    <m/>
    <m/>
    <m/>
    <m/>
    <m/>
    <m/>
    <m/>
    <m/>
    <m/>
    <m/>
    <m/>
    <m/>
    <m/>
    <m/>
    <m/>
    <m/>
    <m/>
    <m/>
    <m/>
    <m/>
    <m/>
    <m/>
    <m/>
    <m/>
  </r>
  <r>
    <x v="2"/>
    <x v="1"/>
    <x v="6"/>
    <x v="10"/>
    <n v="0"/>
    <n v="0"/>
    <m/>
    <n v="0"/>
    <m/>
    <m/>
    <m/>
    <m/>
    <m/>
    <m/>
    <m/>
    <m/>
    <m/>
    <m/>
    <m/>
    <m/>
    <m/>
    <m/>
    <m/>
    <m/>
    <m/>
    <m/>
    <m/>
    <m/>
    <m/>
    <m/>
    <m/>
    <m/>
    <m/>
    <m/>
    <m/>
  </r>
  <r>
    <x v="2"/>
    <x v="1"/>
    <x v="7"/>
    <x v="10"/>
    <n v="0"/>
    <n v="0"/>
    <m/>
    <n v="0"/>
    <m/>
    <m/>
    <m/>
    <m/>
    <m/>
    <m/>
    <m/>
    <m/>
    <m/>
    <m/>
    <m/>
    <m/>
    <m/>
    <m/>
    <m/>
    <m/>
    <m/>
    <m/>
    <m/>
    <m/>
    <m/>
    <m/>
    <m/>
    <m/>
    <m/>
    <m/>
    <m/>
  </r>
  <r>
    <x v="2"/>
    <x v="1"/>
    <x v="8"/>
    <x v="10"/>
    <n v="0"/>
    <n v="0"/>
    <m/>
    <n v="0"/>
    <m/>
    <m/>
    <m/>
    <m/>
    <m/>
    <m/>
    <m/>
    <m/>
    <m/>
    <m/>
    <m/>
    <m/>
    <m/>
    <m/>
    <m/>
    <m/>
    <m/>
    <m/>
    <m/>
    <m/>
    <m/>
    <m/>
    <m/>
    <m/>
    <m/>
    <m/>
    <m/>
  </r>
  <r>
    <x v="2"/>
    <x v="0"/>
    <x v="9"/>
    <x v="10"/>
    <n v="0"/>
    <n v="0"/>
    <m/>
    <n v="1400000"/>
    <m/>
    <m/>
    <m/>
    <m/>
    <m/>
    <m/>
    <m/>
    <m/>
    <m/>
    <m/>
    <m/>
    <m/>
    <m/>
    <m/>
    <m/>
    <m/>
    <m/>
    <m/>
    <m/>
    <m/>
    <m/>
    <m/>
    <m/>
    <m/>
    <m/>
    <m/>
    <m/>
  </r>
  <r>
    <x v="2"/>
    <x v="1"/>
    <x v="10"/>
    <x v="10"/>
    <n v="0"/>
    <n v="0"/>
    <m/>
    <n v="0"/>
    <m/>
    <m/>
    <m/>
    <m/>
    <m/>
    <m/>
    <m/>
    <m/>
    <m/>
    <m/>
    <m/>
    <m/>
    <m/>
    <m/>
    <m/>
    <m/>
    <m/>
    <m/>
    <m/>
    <m/>
    <m/>
    <m/>
    <m/>
    <m/>
    <m/>
    <m/>
    <m/>
  </r>
  <r>
    <x v="2"/>
    <x v="1"/>
    <x v="11"/>
    <x v="10"/>
    <n v="0"/>
    <n v="0"/>
    <m/>
    <n v="0"/>
    <m/>
    <m/>
    <m/>
    <m/>
    <m/>
    <m/>
    <m/>
    <m/>
    <m/>
    <m/>
    <m/>
    <m/>
    <m/>
    <m/>
    <m/>
    <m/>
    <m/>
    <m/>
    <m/>
    <m/>
    <m/>
    <m/>
    <m/>
    <m/>
    <m/>
    <m/>
    <m/>
  </r>
  <r>
    <x v="2"/>
    <x v="0"/>
    <x v="12"/>
    <x v="10"/>
    <n v="0"/>
    <n v="0"/>
    <m/>
    <n v="0"/>
    <m/>
    <m/>
    <m/>
    <m/>
    <m/>
    <m/>
    <m/>
    <m/>
    <m/>
    <m/>
    <m/>
    <m/>
    <m/>
    <m/>
    <m/>
    <m/>
    <m/>
    <m/>
    <m/>
    <m/>
    <m/>
    <m/>
    <m/>
    <m/>
    <m/>
    <m/>
    <m/>
  </r>
  <r>
    <x v="2"/>
    <x v="1"/>
    <x v="13"/>
    <x v="10"/>
    <n v="0"/>
    <n v="0"/>
    <m/>
    <n v="2300000"/>
    <m/>
    <m/>
    <m/>
    <m/>
    <m/>
    <m/>
    <m/>
    <m/>
    <m/>
    <m/>
    <m/>
    <m/>
    <m/>
    <m/>
    <m/>
    <m/>
    <m/>
    <m/>
    <m/>
    <m/>
    <m/>
    <m/>
    <m/>
    <m/>
    <m/>
    <m/>
    <m/>
  </r>
  <r>
    <x v="2"/>
    <x v="1"/>
    <x v="14"/>
    <x v="10"/>
    <n v="0"/>
    <n v="0"/>
    <m/>
    <n v="0"/>
    <m/>
    <m/>
    <m/>
    <m/>
    <m/>
    <m/>
    <m/>
    <m/>
    <m/>
    <m/>
    <m/>
    <m/>
    <m/>
    <m/>
    <m/>
    <m/>
    <m/>
    <m/>
    <m/>
    <m/>
    <m/>
    <m/>
    <m/>
    <m/>
    <m/>
    <m/>
    <m/>
  </r>
  <r>
    <x v="2"/>
    <x v="0"/>
    <x v="15"/>
    <x v="10"/>
    <n v="0"/>
    <n v="0"/>
    <m/>
    <n v="0"/>
    <m/>
    <m/>
    <m/>
    <m/>
    <m/>
    <m/>
    <m/>
    <m/>
    <m/>
    <m/>
    <m/>
    <m/>
    <m/>
    <m/>
    <m/>
    <m/>
    <m/>
    <m/>
    <m/>
    <m/>
    <m/>
    <m/>
    <m/>
    <m/>
    <m/>
    <m/>
    <m/>
  </r>
  <r>
    <x v="2"/>
    <x v="0"/>
    <x v="16"/>
    <x v="10"/>
    <n v="0"/>
    <n v="0"/>
    <m/>
    <n v="0"/>
    <m/>
    <m/>
    <m/>
    <m/>
    <m/>
    <m/>
    <m/>
    <m/>
    <m/>
    <m/>
    <m/>
    <m/>
    <m/>
    <m/>
    <m/>
    <m/>
    <m/>
    <m/>
    <m/>
    <m/>
    <m/>
    <m/>
    <m/>
    <m/>
    <m/>
    <m/>
    <m/>
  </r>
  <r>
    <x v="2"/>
    <x v="1"/>
    <x v="17"/>
    <x v="10"/>
    <n v="0"/>
    <n v="0"/>
    <m/>
    <n v="0"/>
    <m/>
    <m/>
    <m/>
    <m/>
    <m/>
    <m/>
    <m/>
    <m/>
    <m/>
    <m/>
    <m/>
    <m/>
    <m/>
    <m/>
    <m/>
    <m/>
    <m/>
    <m/>
    <m/>
    <m/>
    <m/>
    <m/>
    <m/>
    <m/>
    <m/>
    <m/>
    <m/>
  </r>
  <r>
    <x v="2"/>
    <x v="1"/>
    <x v="18"/>
    <x v="10"/>
    <n v="0"/>
    <n v="0"/>
    <m/>
    <n v="0"/>
    <m/>
    <m/>
    <m/>
    <m/>
    <m/>
    <m/>
    <m/>
    <m/>
    <m/>
    <m/>
    <m/>
    <m/>
    <m/>
    <m/>
    <m/>
    <m/>
    <m/>
    <m/>
    <m/>
    <m/>
    <m/>
    <m/>
    <m/>
    <m/>
    <m/>
    <m/>
    <m/>
  </r>
  <r>
    <x v="2"/>
    <x v="0"/>
    <x v="0"/>
    <x v="2"/>
    <n v="20537451"/>
    <m/>
    <m/>
    <n v="17298263"/>
    <m/>
    <m/>
    <m/>
    <m/>
    <m/>
    <m/>
    <m/>
    <m/>
    <m/>
    <m/>
    <m/>
    <m/>
    <m/>
    <m/>
    <m/>
    <m/>
    <m/>
    <m/>
    <m/>
    <m/>
    <m/>
    <m/>
    <m/>
    <m/>
    <m/>
    <m/>
    <m/>
  </r>
  <r>
    <x v="2"/>
    <x v="0"/>
    <x v="1"/>
    <x v="2"/>
    <n v="13980816"/>
    <m/>
    <m/>
    <n v="24513473"/>
    <m/>
    <m/>
    <m/>
    <m/>
    <m/>
    <m/>
    <m/>
    <m/>
    <m/>
    <m/>
    <m/>
    <m/>
    <m/>
    <m/>
    <m/>
    <m/>
    <m/>
    <m/>
    <m/>
    <m/>
    <m/>
    <m/>
    <m/>
    <m/>
    <m/>
    <m/>
    <m/>
  </r>
  <r>
    <x v="2"/>
    <x v="1"/>
    <x v="2"/>
    <x v="2"/>
    <n v="15061993"/>
    <m/>
    <m/>
    <n v="18701213"/>
    <m/>
    <m/>
    <m/>
    <m/>
    <m/>
    <m/>
    <m/>
    <m/>
    <m/>
    <m/>
    <m/>
    <m/>
    <m/>
    <m/>
    <m/>
    <m/>
    <m/>
    <m/>
    <m/>
    <m/>
    <m/>
    <m/>
    <m/>
    <m/>
    <m/>
    <m/>
    <m/>
  </r>
  <r>
    <x v="2"/>
    <x v="0"/>
    <x v="3"/>
    <x v="2"/>
    <n v="20942798"/>
    <m/>
    <m/>
    <n v="24496522"/>
    <m/>
    <m/>
    <m/>
    <m/>
    <m/>
    <m/>
    <m/>
    <m/>
    <m/>
    <m/>
    <m/>
    <m/>
    <m/>
    <m/>
    <m/>
    <m/>
    <m/>
    <m/>
    <m/>
    <m/>
    <m/>
    <m/>
    <m/>
    <m/>
    <m/>
    <m/>
    <m/>
  </r>
  <r>
    <x v="2"/>
    <x v="0"/>
    <x v="4"/>
    <x v="2"/>
    <n v="22805633"/>
    <m/>
    <m/>
    <n v="16389554"/>
    <m/>
    <m/>
    <m/>
    <m/>
    <m/>
    <m/>
    <m/>
    <m/>
    <m/>
    <m/>
    <m/>
    <m/>
    <m/>
    <m/>
    <m/>
    <m/>
    <m/>
    <m/>
    <m/>
    <m/>
    <m/>
    <m/>
    <m/>
    <m/>
    <m/>
    <m/>
    <m/>
  </r>
  <r>
    <x v="2"/>
    <x v="1"/>
    <x v="5"/>
    <x v="2"/>
    <n v="35061405"/>
    <m/>
    <m/>
    <n v="20818252"/>
    <m/>
    <m/>
    <m/>
    <m/>
    <m/>
    <m/>
    <m/>
    <m/>
    <m/>
    <m/>
    <m/>
    <m/>
    <m/>
    <m/>
    <m/>
    <m/>
    <m/>
    <m/>
    <m/>
    <m/>
    <m/>
    <m/>
    <m/>
    <m/>
    <m/>
    <m/>
    <m/>
  </r>
  <r>
    <x v="2"/>
    <x v="1"/>
    <x v="6"/>
    <x v="2"/>
    <n v="78185144"/>
    <m/>
    <m/>
    <n v="17517852"/>
    <m/>
    <m/>
    <m/>
    <m/>
    <m/>
    <m/>
    <m/>
    <m/>
    <m/>
    <m/>
    <m/>
    <m/>
    <m/>
    <m/>
    <m/>
    <m/>
    <m/>
    <m/>
    <m/>
    <m/>
    <m/>
    <m/>
    <m/>
    <m/>
    <m/>
    <m/>
    <m/>
  </r>
  <r>
    <x v="2"/>
    <x v="1"/>
    <x v="7"/>
    <x v="2"/>
    <n v="30984520"/>
    <m/>
    <m/>
    <n v="17986452"/>
    <m/>
    <m/>
    <m/>
    <m/>
    <m/>
    <m/>
    <m/>
    <m/>
    <m/>
    <m/>
    <m/>
    <m/>
    <m/>
    <m/>
    <m/>
    <m/>
    <m/>
    <m/>
    <m/>
    <m/>
    <m/>
    <m/>
    <m/>
    <m/>
    <m/>
    <m/>
    <m/>
  </r>
  <r>
    <x v="2"/>
    <x v="1"/>
    <x v="8"/>
    <x v="2"/>
    <n v="4884893"/>
    <m/>
    <m/>
    <n v="24282793"/>
    <m/>
    <m/>
    <m/>
    <m/>
    <m/>
    <m/>
    <m/>
    <m/>
    <m/>
    <m/>
    <m/>
    <m/>
    <m/>
    <m/>
    <m/>
    <m/>
    <m/>
    <m/>
    <m/>
    <m/>
    <m/>
    <m/>
    <m/>
    <m/>
    <m/>
    <m/>
    <m/>
  </r>
  <r>
    <x v="2"/>
    <x v="0"/>
    <x v="9"/>
    <x v="2"/>
    <n v="25658689"/>
    <m/>
    <m/>
    <n v="5610595"/>
    <m/>
    <m/>
    <m/>
    <m/>
    <m/>
    <m/>
    <m/>
    <m/>
    <m/>
    <m/>
    <m/>
    <m/>
    <m/>
    <m/>
    <m/>
    <m/>
    <m/>
    <m/>
    <m/>
    <m/>
    <m/>
    <m/>
    <m/>
    <m/>
    <m/>
    <m/>
    <m/>
  </r>
  <r>
    <x v="2"/>
    <x v="1"/>
    <x v="10"/>
    <x v="2"/>
    <n v="8575126"/>
    <m/>
    <m/>
    <n v="3230328"/>
    <m/>
    <m/>
    <m/>
    <m/>
    <m/>
    <m/>
    <m/>
    <m/>
    <m/>
    <m/>
    <m/>
    <m/>
    <m/>
    <m/>
    <m/>
    <m/>
    <m/>
    <m/>
    <m/>
    <m/>
    <m/>
    <m/>
    <m/>
    <m/>
    <m/>
    <m/>
    <m/>
  </r>
  <r>
    <x v="2"/>
    <x v="1"/>
    <x v="11"/>
    <x v="2"/>
    <n v="7029259"/>
    <m/>
    <m/>
    <n v="17781082"/>
    <m/>
    <m/>
    <m/>
    <m/>
    <m/>
    <m/>
    <m/>
    <m/>
    <m/>
    <m/>
    <m/>
    <m/>
    <m/>
    <m/>
    <m/>
    <m/>
    <m/>
    <m/>
    <m/>
    <m/>
    <m/>
    <m/>
    <m/>
    <m/>
    <m/>
    <m/>
    <m/>
  </r>
  <r>
    <x v="2"/>
    <x v="0"/>
    <x v="12"/>
    <x v="2"/>
    <n v="3079880"/>
    <m/>
    <m/>
    <n v="7166652"/>
    <m/>
    <m/>
    <m/>
    <m/>
    <m/>
    <m/>
    <m/>
    <m/>
    <m/>
    <m/>
    <m/>
    <m/>
    <m/>
    <m/>
    <m/>
    <m/>
    <m/>
    <m/>
    <m/>
    <m/>
    <m/>
    <m/>
    <m/>
    <m/>
    <m/>
    <m/>
    <m/>
  </r>
  <r>
    <x v="2"/>
    <x v="1"/>
    <x v="13"/>
    <x v="2"/>
    <n v="6918734"/>
    <m/>
    <m/>
    <n v="4956799"/>
    <m/>
    <m/>
    <m/>
    <m/>
    <m/>
    <m/>
    <m/>
    <m/>
    <m/>
    <m/>
    <m/>
    <m/>
    <m/>
    <m/>
    <m/>
    <m/>
    <m/>
    <m/>
    <m/>
    <m/>
    <m/>
    <m/>
    <m/>
    <m/>
    <m/>
    <m/>
    <m/>
  </r>
  <r>
    <x v="2"/>
    <x v="1"/>
    <x v="14"/>
    <x v="2"/>
    <n v="6382754"/>
    <m/>
    <m/>
    <n v="3767114"/>
    <m/>
    <m/>
    <m/>
    <m/>
    <m/>
    <m/>
    <m/>
    <m/>
    <m/>
    <m/>
    <m/>
    <m/>
    <m/>
    <m/>
    <m/>
    <m/>
    <m/>
    <m/>
    <m/>
    <m/>
    <m/>
    <m/>
    <m/>
    <m/>
    <m/>
    <m/>
    <m/>
  </r>
  <r>
    <x v="2"/>
    <x v="0"/>
    <x v="15"/>
    <x v="2"/>
    <n v="4127810"/>
    <m/>
    <m/>
    <n v="8024611"/>
    <m/>
    <m/>
    <m/>
    <m/>
    <m/>
    <m/>
    <m/>
    <m/>
    <m/>
    <m/>
    <m/>
    <m/>
    <m/>
    <m/>
    <m/>
    <m/>
    <m/>
    <m/>
    <m/>
    <m/>
    <m/>
    <m/>
    <m/>
    <m/>
    <m/>
    <m/>
    <m/>
  </r>
  <r>
    <x v="2"/>
    <x v="0"/>
    <x v="16"/>
    <x v="2"/>
    <n v="15908782"/>
    <m/>
    <m/>
    <n v="18397752"/>
    <m/>
    <m/>
    <m/>
    <m/>
    <m/>
    <m/>
    <m/>
    <m/>
    <m/>
    <m/>
    <m/>
    <m/>
    <m/>
    <m/>
    <m/>
    <m/>
    <m/>
    <m/>
    <m/>
    <m/>
    <m/>
    <m/>
    <m/>
    <m/>
    <m/>
    <m/>
    <m/>
  </r>
  <r>
    <x v="2"/>
    <x v="1"/>
    <x v="17"/>
    <x v="2"/>
    <n v="11211805"/>
    <m/>
    <m/>
    <n v="15306034"/>
    <m/>
    <m/>
    <m/>
    <m/>
    <m/>
    <m/>
    <m/>
    <m/>
    <m/>
    <m/>
    <m/>
    <m/>
    <m/>
    <m/>
    <m/>
    <m/>
    <m/>
    <m/>
    <m/>
    <m/>
    <m/>
    <m/>
    <m/>
    <m/>
    <m/>
    <m/>
    <m/>
  </r>
  <r>
    <x v="2"/>
    <x v="1"/>
    <x v="18"/>
    <x v="2"/>
    <n v="11768329"/>
    <m/>
    <m/>
    <n v="13104266"/>
    <m/>
    <m/>
    <m/>
    <m/>
    <m/>
    <m/>
    <m/>
    <m/>
    <m/>
    <m/>
    <m/>
    <m/>
    <m/>
    <m/>
    <m/>
    <m/>
    <m/>
    <m/>
    <m/>
    <m/>
    <m/>
    <m/>
    <m/>
    <m/>
    <m/>
    <m/>
    <m/>
  </r>
  <r>
    <x v="2"/>
    <x v="0"/>
    <x v="0"/>
    <x v="8"/>
    <m/>
    <n v="0"/>
    <m/>
    <n v="0"/>
    <m/>
    <m/>
    <m/>
    <m/>
    <m/>
    <m/>
    <m/>
    <m/>
    <m/>
    <m/>
    <m/>
    <m/>
    <m/>
    <m/>
    <m/>
    <m/>
    <m/>
    <m/>
    <m/>
    <m/>
    <m/>
    <m/>
    <m/>
    <m/>
    <m/>
    <m/>
    <m/>
  </r>
  <r>
    <x v="2"/>
    <x v="0"/>
    <x v="1"/>
    <x v="8"/>
    <m/>
    <n v="0"/>
    <m/>
    <n v="888934"/>
    <m/>
    <m/>
    <m/>
    <m/>
    <m/>
    <m/>
    <m/>
    <m/>
    <m/>
    <m/>
    <m/>
    <m/>
    <m/>
    <m/>
    <m/>
    <m/>
    <m/>
    <m/>
    <m/>
    <m/>
    <m/>
    <m/>
    <m/>
    <m/>
    <m/>
    <m/>
    <m/>
  </r>
  <r>
    <x v="2"/>
    <x v="1"/>
    <x v="2"/>
    <x v="8"/>
    <m/>
    <n v="4103399"/>
    <m/>
    <n v="837673"/>
    <m/>
    <m/>
    <m/>
    <m/>
    <m/>
    <m/>
    <m/>
    <m/>
    <m/>
    <m/>
    <m/>
    <m/>
    <m/>
    <m/>
    <m/>
    <m/>
    <m/>
    <m/>
    <m/>
    <m/>
    <m/>
    <m/>
    <m/>
    <m/>
    <m/>
    <m/>
    <m/>
  </r>
  <r>
    <x v="2"/>
    <x v="0"/>
    <x v="3"/>
    <x v="8"/>
    <m/>
    <n v="0"/>
    <m/>
    <n v="599195"/>
    <m/>
    <m/>
    <m/>
    <m/>
    <m/>
    <m/>
    <m/>
    <m/>
    <m/>
    <m/>
    <m/>
    <m/>
    <m/>
    <m/>
    <m/>
    <m/>
    <m/>
    <m/>
    <m/>
    <m/>
    <m/>
    <m/>
    <m/>
    <m/>
    <m/>
    <m/>
    <m/>
  </r>
  <r>
    <x v="2"/>
    <x v="0"/>
    <x v="4"/>
    <x v="8"/>
    <m/>
    <n v="0"/>
    <m/>
    <n v="0"/>
    <m/>
    <m/>
    <m/>
    <m/>
    <m/>
    <m/>
    <m/>
    <m/>
    <m/>
    <m/>
    <m/>
    <m/>
    <m/>
    <m/>
    <m/>
    <m/>
    <m/>
    <m/>
    <m/>
    <m/>
    <m/>
    <m/>
    <m/>
    <m/>
    <m/>
    <m/>
    <m/>
  </r>
  <r>
    <x v="2"/>
    <x v="1"/>
    <x v="5"/>
    <x v="8"/>
    <m/>
    <n v="6017147"/>
    <m/>
    <n v="837673"/>
    <m/>
    <m/>
    <m/>
    <m/>
    <m/>
    <m/>
    <m/>
    <m/>
    <m/>
    <m/>
    <m/>
    <m/>
    <m/>
    <m/>
    <m/>
    <m/>
    <m/>
    <m/>
    <m/>
    <m/>
    <m/>
    <m/>
    <m/>
    <m/>
    <m/>
    <m/>
    <m/>
  </r>
  <r>
    <x v="2"/>
    <x v="1"/>
    <x v="6"/>
    <x v="8"/>
    <m/>
    <n v="0"/>
    <m/>
    <n v="599195"/>
    <m/>
    <m/>
    <m/>
    <m/>
    <m/>
    <m/>
    <m/>
    <m/>
    <m/>
    <m/>
    <m/>
    <m/>
    <m/>
    <m/>
    <m/>
    <m/>
    <m/>
    <m/>
    <m/>
    <m/>
    <m/>
    <m/>
    <m/>
    <m/>
    <m/>
    <m/>
    <m/>
  </r>
  <r>
    <x v="2"/>
    <x v="1"/>
    <x v="7"/>
    <x v="8"/>
    <m/>
    <n v="0"/>
    <m/>
    <n v="599195"/>
    <m/>
    <m/>
    <m/>
    <m/>
    <m/>
    <m/>
    <m/>
    <m/>
    <m/>
    <m/>
    <m/>
    <m/>
    <m/>
    <m/>
    <m/>
    <m/>
    <m/>
    <m/>
    <m/>
    <m/>
    <m/>
    <m/>
    <m/>
    <m/>
    <m/>
    <m/>
    <m/>
  </r>
  <r>
    <x v="2"/>
    <x v="1"/>
    <x v="8"/>
    <x v="8"/>
    <m/>
    <n v="0"/>
    <m/>
    <n v="599195"/>
    <m/>
    <m/>
    <m/>
    <m/>
    <m/>
    <m/>
    <m/>
    <m/>
    <m/>
    <m/>
    <m/>
    <m/>
    <m/>
    <m/>
    <m/>
    <m/>
    <m/>
    <m/>
    <m/>
    <m/>
    <m/>
    <m/>
    <m/>
    <m/>
    <m/>
    <m/>
    <m/>
  </r>
  <r>
    <x v="2"/>
    <x v="0"/>
    <x v="9"/>
    <x v="8"/>
    <m/>
    <n v="1175359"/>
    <m/>
    <n v="837673"/>
    <m/>
    <m/>
    <m/>
    <m/>
    <m/>
    <m/>
    <m/>
    <m/>
    <m/>
    <m/>
    <m/>
    <m/>
    <m/>
    <m/>
    <m/>
    <m/>
    <m/>
    <m/>
    <m/>
    <m/>
    <m/>
    <m/>
    <m/>
    <m/>
    <m/>
    <m/>
    <m/>
  </r>
  <r>
    <x v="2"/>
    <x v="1"/>
    <x v="10"/>
    <x v="8"/>
    <m/>
    <n v="0"/>
    <m/>
    <n v="718434"/>
    <m/>
    <m/>
    <m/>
    <m/>
    <m/>
    <m/>
    <m/>
    <m/>
    <m/>
    <m/>
    <m/>
    <m/>
    <m/>
    <m/>
    <m/>
    <m/>
    <m/>
    <m/>
    <m/>
    <m/>
    <m/>
    <m/>
    <m/>
    <m/>
    <m/>
    <m/>
    <m/>
  </r>
  <r>
    <x v="2"/>
    <x v="1"/>
    <x v="11"/>
    <x v="8"/>
    <m/>
    <n v="0"/>
    <m/>
    <n v="837673"/>
    <m/>
    <m/>
    <m/>
    <m/>
    <m/>
    <m/>
    <m/>
    <m/>
    <m/>
    <m/>
    <m/>
    <m/>
    <m/>
    <m/>
    <m/>
    <m/>
    <m/>
    <m/>
    <m/>
    <m/>
    <m/>
    <m/>
    <m/>
    <m/>
    <m/>
    <m/>
    <m/>
  </r>
  <r>
    <x v="2"/>
    <x v="0"/>
    <x v="12"/>
    <x v="8"/>
    <m/>
    <n v="0"/>
    <m/>
    <n v="0"/>
    <m/>
    <m/>
    <m/>
    <m/>
    <m/>
    <m/>
    <m/>
    <m/>
    <m/>
    <m/>
    <m/>
    <m/>
    <m/>
    <m/>
    <m/>
    <m/>
    <m/>
    <m/>
    <m/>
    <m/>
    <m/>
    <m/>
    <m/>
    <m/>
    <m/>
    <m/>
    <m/>
  </r>
  <r>
    <x v="2"/>
    <x v="1"/>
    <x v="13"/>
    <x v="8"/>
    <m/>
    <n v="11684578"/>
    <m/>
    <n v="837673"/>
    <m/>
    <m/>
    <m/>
    <m/>
    <m/>
    <m/>
    <m/>
    <m/>
    <m/>
    <m/>
    <m/>
    <m/>
    <m/>
    <m/>
    <m/>
    <m/>
    <m/>
    <m/>
    <m/>
    <m/>
    <m/>
    <m/>
    <m/>
    <m/>
    <m/>
    <m/>
    <m/>
  </r>
  <r>
    <x v="2"/>
    <x v="1"/>
    <x v="14"/>
    <x v="8"/>
    <m/>
    <n v="0"/>
    <m/>
    <n v="599195"/>
    <m/>
    <m/>
    <m/>
    <m/>
    <m/>
    <m/>
    <m/>
    <m/>
    <m/>
    <m/>
    <m/>
    <m/>
    <m/>
    <m/>
    <m/>
    <m/>
    <m/>
    <m/>
    <m/>
    <m/>
    <m/>
    <m/>
    <m/>
    <m/>
    <m/>
    <m/>
    <m/>
  </r>
  <r>
    <x v="2"/>
    <x v="0"/>
    <x v="15"/>
    <x v="8"/>
    <m/>
    <n v="0"/>
    <m/>
    <n v="718434"/>
    <m/>
    <m/>
    <m/>
    <m/>
    <m/>
    <m/>
    <m/>
    <m/>
    <m/>
    <m/>
    <m/>
    <m/>
    <m/>
    <m/>
    <m/>
    <m/>
    <m/>
    <m/>
    <m/>
    <m/>
    <m/>
    <m/>
    <m/>
    <m/>
    <m/>
    <m/>
    <m/>
  </r>
  <r>
    <x v="2"/>
    <x v="0"/>
    <x v="16"/>
    <x v="8"/>
    <m/>
    <n v="0"/>
    <m/>
    <n v="0"/>
    <m/>
    <m/>
    <m/>
    <m/>
    <m/>
    <m/>
    <m/>
    <m/>
    <m/>
    <m/>
    <m/>
    <m/>
    <m/>
    <m/>
    <m/>
    <m/>
    <m/>
    <m/>
    <m/>
    <m/>
    <m/>
    <m/>
    <m/>
    <m/>
    <m/>
    <m/>
    <m/>
  </r>
  <r>
    <x v="2"/>
    <x v="1"/>
    <x v="17"/>
    <x v="8"/>
    <m/>
    <n v="0"/>
    <m/>
    <n v="0"/>
    <m/>
    <m/>
    <m/>
    <m/>
    <m/>
    <m/>
    <m/>
    <m/>
    <m/>
    <m/>
    <m/>
    <m/>
    <m/>
    <m/>
    <m/>
    <m/>
    <m/>
    <m/>
    <m/>
    <m/>
    <m/>
    <m/>
    <m/>
    <m/>
    <m/>
    <m/>
    <m/>
  </r>
  <r>
    <x v="2"/>
    <x v="1"/>
    <x v="18"/>
    <x v="8"/>
    <m/>
    <n v="0"/>
    <m/>
    <n v="0"/>
    <m/>
    <m/>
    <m/>
    <m/>
    <m/>
    <m/>
    <m/>
    <m/>
    <m/>
    <m/>
    <m/>
    <m/>
    <m/>
    <m/>
    <m/>
    <m/>
    <m/>
    <m/>
    <m/>
    <m/>
    <m/>
    <m/>
    <m/>
    <m/>
    <m/>
    <m/>
    <m/>
  </r>
  <r>
    <x v="2"/>
    <x v="0"/>
    <x v="0"/>
    <x v="6"/>
    <m/>
    <n v="0"/>
    <m/>
    <n v="773895"/>
    <m/>
    <m/>
    <m/>
    <m/>
    <m/>
    <m/>
    <m/>
    <m/>
    <m/>
    <m/>
    <m/>
    <m/>
    <m/>
    <m/>
    <m/>
    <m/>
    <m/>
    <m/>
    <m/>
    <m/>
    <m/>
    <m/>
    <m/>
    <m/>
    <m/>
    <m/>
    <m/>
  </r>
  <r>
    <x v="2"/>
    <x v="0"/>
    <x v="1"/>
    <x v="6"/>
    <m/>
    <n v="0"/>
    <m/>
    <n v="769155"/>
    <m/>
    <m/>
    <m/>
    <m/>
    <m/>
    <m/>
    <m/>
    <m/>
    <m/>
    <m/>
    <m/>
    <m/>
    <m/>
    <m/>
    <m/>
    <m/>
    <m/>
    <m/>
    <m/>
    <m/>
    <m/>
    <m/>
    <m/>
    <m/>
    <m/>
    <m/>
    <m/>
  </r>
  <r>
    <x v="2"/>
    <x v="1"/>
    <x v="2"/>
    <x v="6"/>
    <m/>
    <n v="0"/>
    <m/>
    <n v="789454"/>
    <m/>
    <m/>
    <m/>
    <m/>
    <m/>
    <m/>
    <m/>
    <m/>
    <m/>
    <m/>
    <m/>
    <m/>
    <m/>
    <m/>
    <m/>
    <m/>
    <m/>
    <m/>
    <m/>
    <m/>
    <m/>
    <m/>
    <m/>
    <m/>
    <m/>
    <m/>
    <m/>
  </r>
  <r>
    <x v="2"/>
    <x v="0"/>
    <x v="3"/>
    <x v="6"/>
    <m/>
    <n v="15073957"/>
    <m/>
    <n v="2874094"/>
    <m/>
    <m/>
    <m/>
    <m/>
    <m/>
    <m/>
    <m/>
    <m/>
    <m/>
    <m/>
    <m/>
    <m/>
    <m/>
    <m/>
    <m/>
    <m/>
    <m/>
    <m/>
    <m/>
    <m/>
    <m/>
    <m/>
    <m/>
    <m/>
    <m/>
    <m/>
    <m/>
  </r>
  <r>
    <x v="2"/>
    <x v="0"/>
    <x v="4"/>
    <x v="6"/>
    <m/>
    <n v="0"/>
    <m/>
    <n v="761016"/>
    <m/>
    <m/>
    <m/>
    <m/>
    <m/>
    <m/>
    <m/>
    <m/>
    <m/>
    <m/>
    <m/>
    <m/>
    <m/>
    <m/>
    <m/>
    <m/>
    <m/>
    <m/>
    <m/>
    <m/>
    <m/>
    <m/>
    <m/>
    <m/>
    <m/>
    <m/>
    <m/>
  </r>
  <r>
    <x v="2"/>
    <x v="1"/>
    <x v="5"/>
    <x v="6"/>
    <m/>
    <n v="14543090"/>
    <m/>
    <n v="2766432"/>
    <m/>
    <m/>
    <m/>
    <m/>
    <m/>
    <m/>
    <m/>
    <m/>
    <m/>
    <m/>
    <m/>
    <m/>
    <m/>
    <m/>
    <m/>
    <m/>
    <m/>
    <m/>
    <m/>
    <m/>
    <m/>
    <m/>
    <m/>
    <m/>
    <m/>
    <m/>
    <m/>
  </r>
  <r>
    <x v="2"/>
    <x v="1"/>
    <x v="6"/>
    <x v="6"/>
    <m/>
    <n v="0"/>
    <m/>
    <n v="788114"/>
    <m/>
    <m/>
    <m/>
    <m/>
    <m/>
    <m/>
    <m/>
    <m/>
    <m/>
    <m/>
    <m/>
    <m/>
    <m/>
    <m/>
    <m/>
    <m/>
    <m/>
    <m/>
    <m/>
    <m/>
    <m/>
    <m/>
    <m/>
    <m/>
    <m/>
    <m/>
    <m/>
  </r>
  <r>
    <x v="2"/>
    <x v="1"/>
    <x v="7"/>
    <x v="6"/>
    <m/>
    <n v="0"/>
    <m/>
    <n v="773895"/>
    <m/>
    <m/>
    <m/>
    <m/>
    <m/>
    <m/>
    <m/>
    <m/>
    <m/>
    <m/>
    <m/>
    <m/>
    <m/>
    <m/>
    <m/>
    <m/>
    <m/>
    <m/>
    <m/>
    <m/>
    <m/>
    <m/>
    <m/>
    <m/>
    <m/>
    <m/>
    <m/>
  </r>
  <r>
    <x v="2"/>
    <x v="1"/>
    <x v="8"/>
    <x v="6"/>
    <m/>
    <n v="0"/>
    <m/>
    <n v="764416"/>
    <m/>
    <m/>
    <m/>
    <m/>
    <m/>
    <m/>
    <m/>
    <m/>
    <m/>
    <m/>
    <m/>
    <m/>
    <m/>
    <m/>
    <m/>
    <m/>
    <m/>
    <m/>
    <m/>
    <m/>
    <m/>
    <m/>
    <m/>
    <m/>
    <m/>
    <m/>
    <m/>
  </r>
  <r>
    <x v="2"/>
    <x v="0"/>
    <x v="9"/>
    <x v="6"/>
    <m/>
    <n v="0"/>
    <m/>
    <n v="764416"/>
    <m/>
    <m/>
    <m/>
    <m/>
    <m/>
    <m/>
    <m/>
    <m/>
    <m/>
    <m/>
    <m/>
    <m/>
    <m/>
    <m/>
    <m/>
    <m/>
    <m/>
    <m/>
    <m/>
    <m/>
    <m/>
    <m/>
    <m/>
    <m/>
    <m/>
    <m/>
    <m/>
  </r>
  <r>
    <x v="2"/>
    <x v="1"/>
    <x v="10"/>
    <x v="6"/>
    <m/>
    <n v="0"/>
    <m/>
    <n v="759676"/>
    <m/>
    <m/>
    <m/>
    <m/>
    <m/>
    <m/>
    <m/>
    <m/>
    <m/>
    <m/>
    <m/>
    <m/>
    <m/>
    <m/>
    <m/>
    <m/>
    <m/>
    <m/>
    <m/>
    <m/>
    <m/>
    <m/>
    <m/>
    <m/>
    <m/>
    <m/>
    <m/>
  </r>
  <r>
    <x v="2"/>
    <x v="1"/>
    <x v="11"/>
    <x v="6"/>
    <m/>
    <n v="21732842"/>
    <m/>
    <n v="3025540"/>
    <m/>
    <m/>
    <m/>
    <m/>
    <m/>
    <m/>
    <m/>
    <m/>
    <m/>
    <m/>
    <m/>
    <m/>
    <m/>
    <m/>
    <m/>
    <m/>
    <m/>
    <m/>
    <m/>
    <m/>
    <m/>
    <m/>
    <m/>
    <m/>
    <m/>
    <m/>
    <m/>
  </r>
  <r>
    <x v="2"/>
    <x v="0"/>
    <x v="12"/>
    <x v="6"/>
    <m/>
    <n v="0"/>
    <m/>
    <n v="750197"/>
    <m/>
    <m/>
    <m/>
    <m/>
    <m/>
    <m/>
    <m/>
    <m/>
    <m/>
    <m/>
    <m/>
    <m/>
    <m/>
    <m/>
    <m/>
    <m/>
    <m/>
    <m/>
    <m/>
    <m/>
    <m/>
    <m/>
    <m/>
    <m/>
    <m/>
    <m/>
    <m/>
  </r>
  <r>
    <x v="2"/>
    <x v="1"/>
    <x v="13"/>
    <x v="6"/>
    <m/>
    <n v="24133490"/>
    <m/>
    <n v="3454739"/>
    <m/>
    <m/>
    <m/>
    <m/>
    <m/>
    <m/>
    <m/>
    <m/>
    <m/>
    <m/>
    <m/>
    <m/>
    <m/>
    <m/>
    <m/>
    <m/>
    <m/>
    <m/>
    <m/>
    <m/>
    <m/>
    <m/>
    <m/>
    <m/>
    <m/>
    <m/>
    <m/>
  </r>
  <r>
    <x v="2"/>
    <x v="1"/>
    <x v="14"/>
    <x v="6"/>
    <m/>
    <n v="0"/>
    <m/>
    <n v="773895"/>
    <m/>
    <m/>
    <m/>
    <m/>
    <m/>
    <m/>
    <m/>
    <m/>
    <m/>
    <m/>
    <m/>
    <m/>
    <m/>
    <m/>
    <m/>
    <m/>
    <m/>
    <m/>
    <m/>
    <m/>
    <m/>
    <m/>
    <m/>
    <m/>
    <m/>
    <m/>
    <m/>
  </r>
  <r>
    <x v="2"/>
    <x v="0"/>
    <x v="15"/>
    <x v="6"/>
    <m/>
    <n v="0"/>
    <m/>
    <n v="750197"/>
    <m/>
    <m/>
    <m/>
    <m/>
    <m/>
    <m/>
    <m/>
    <m/>
    <m/>
    <m/>
    <m/>
    <m/>
    <m/>
    <m/>
    <m/>
    <m/>
    <m/>
    <m/>
    <m/>
    <m/>
    <m/>
    <m/>
    <m/>
    <m/>
    <m/>
    <m/>
    <m/>
  </r>
  <r>
    <x v="2"/>
    <x v="0"/>
    <x v="16"/>
    <x v="6"/>
    <m/>
    <n v="0"/>
    <m/>
    <n v="797594"/>
    <m/>
    <m/>
    <m/>
    <m/>
    <m/>
    <m/>
    <m/>
    <m/>
    <m/>
    <m/>
    <m/>
    <m/>
    <m/>
    <m/>
    <m/>
    <m/>
    <m/>
    <m/>
    <m/>
    <m/>
    <m/>
    <m/>
    <m/>
    <m/>
    <m/>
    <m/>
    <m/>
  </r>
  <r>
    <x v="2"/>
    <x v="1"/>
    <x v="17"/>
    <x v="6"/>
    <m/>
    <n v="0"/>
    <m/>
    <n v="764416"/>
    <m/>
    <m/>
    <m/>
    <m/>
    <m/>
    <m/>
    <m/>
    <m/>
    <m/>
    <m/>
    <m/>
    <m/>
    <m/>
    <m/>
    <m/>
    <m/>
    <m/>
    <m/>
    <m/>
    <m/>
    <m/>
    <m/>
    <m/>
    <m/>
    <m/>
    <m/>
    <m/>
  </r>
  <r>
    <x v="2"/>
    <x v="1"/>
    <x v="18"/>
    <x v="6"/>
    <m/>
    <n v="0"/>
    <m/>
    <n v="775235"/>
    <m/>
    <m/>
    <m/>
    <m/>
    <m/>
    <m/>
    <m/>
    <m/>
    <m/>
    <m/>
    <m/>
    <m/>
    <m/>
    <m/>
    <m/>
    <m/>
    <m/>
    <m/>
    <m/>
    <m/>
    <m/>
    <m/>
    <m/>
    <m/>
    <m/>
    <m/>
    <m/>
  </r>
  <r>
    <x v="2"/>
    <x v="0"/>
    <x v="0"/>
    <x v="5"/>
    <m/>
    <n v="16310859"/>
    <m/>
    <n v="452300"/>
    <m/>
    <m/>
    <m/>
    <m/>
    <m/>
    <m/>
    <m/>
    <m/>
    <m/>
    <m/>
    <m/>
    <m/>
    <m/>
    <m/>
    <m/>
    <m/>
    <m/>
    <m/>
    <m/>
    <m/>
    <m/>
    <m/>
    <m/>
    <m/>
    <m/>
    <m/>
    <m/>
  </r>
  <r>
    <x v="2"/>
    <x v="0"/>
    <x v="1"/>
    <x v="5"/>
    <m/>
    <n v="13725753"/>
    <m/>
    <n v="423600"/>
    <m/>
    <m/>
    <m/>
    <m/>
    <m/>
    <m/>
    <m/>
    <m/>
    <m/>
    <m/>
    <m/>
    <m/>
    <m/>
    <m/>
    <m/>
    <m/>
    <m/>
    <m/>
    <m/>
    <m/>
    <m/>
    <m/>
    <m/>
    <m/>
    <m/>
    <m/>
    <m/>
  </r>
  <r>
    <x v="2"/>
    <x v="1"/>
    <x v="2"/>
    <x v="5"/>
    <m/>
    <n v="3230000"/>
    <m/>
    <n v="552600"/>
    <m/>
    <m/>
    <m/>
    <m/>
    <m/>
    <m/>
    <m/>
    <m/>
    <m/>
    <m/>
    <m/>
    <m/>
    <m/>
    <m/>
    <m/>
    <m/>
    <m/>
    <m/>
    <m/>
    <m/>
    <m/>
    <m/>
    <m/>
    <m/>
    <m/>
    <m/>
    <m/>
  </r>
  <r>
    <x v="2"/>
    <x v="0"/>
    <x v="3"/>
    <x v="5"/>
    <m/>
    <n v="9468002"/>
    <m/>
    <n v="280700"/>
    <m/>
    <m/>
    <m/>
    <m/>
    <m/>
    <m/>
    <m/>
    <m/>
    <m/>
    <m/>
    <m/>
    <m/>
    <m/>
    <m/>
    <m/>
    <m/>
    <m/>
    <m/>
    <m/>
    <m/>
    <m/>
    <m/>
    <m/>
    <m/>
    <m/>
    <m/>
    <m/>
  </r>
  <r>
    <x v="2"/>
    <x v="0"/>
    <x v="4"/>
    <x v="5"/>
    <m/>
    <n v="12601616"/>
    <m/>
    <n v="295200"/>
    <m/>
    <m/>
    <m/>
    <m/>
    <m/>
    <m/>
    <m/>
    <m/>
    <m/>
    <m/>
    <m/>
    <m/>
    <m/>
    <m/>
    <m/>
    <m/>
    <m/>
    <m/>
    <m/>
    <m/>
    <m/>
    <m/>
    <m/>
    <m/>
    <m/>
    <m/>
    <m/>
  </r>
  <r>
    <x v="2"/>
    <x v="1"/>
    <x v="5"/>
    <x v="5"/>
    <m/>
    <n v="20462072"/>
    <m/>
    <n v="366500"/>
    <m/>
    <m/>
    <m/>
    <m/>
    <m/>
    <m/>
    <m/>
    <m/>
    <m/>
    <m/>
    <m/>
    <m/>
    <m/>
    <m/>
    <m/>
    <m/>
    <m/>
    <m/>
    <m/>
    <m/>
    <m/>
    <m/>
    <m/>
    <m/>
    <m/>
    <m/>
    <m/>
  </r>
  <r>
    <x v="2"/>
    <x v="1"/>
    <x v="6"/>
    <x v="5"/>
    <m/>
    <n v="0"/>
    <m/>
    <n v="416800"/>
    <m/>
    <m/>
    <m/>
    <m/>
    <m/>
    <m/>
    <m/>
    <m/>
    <m/>
    <m/>
    <m/>
    <m/>
    <m/>
    <m/>
    <m/>
    <m/>
    <m/>
    <m/>
    <m/>
    <m/>
    <m/>
    <m/>
    <m/>
    <m/>
    <m/>
    <m/>
    <m/>
  </r>
  <r>
    <x v="2"/>
    <x v="1"/>
    <x v="7"/>
    <x v="5"/>
    <m/>
    <n v="14641844"/>
    <m/>
    <n v="259400"/>
    <m/>
    <m/>
    <m/>
    <m/>
    <m/>
    <m/>
    <m/>
    <m/>
    <m/>
    <m/>
    <m/>
    <m/>
    <m/>
    <m/>
    <m/>
    <m/>
    <m/>
    <m/>
    <m/>
    <m/>
    <m/>
    <m/>
    <m/>
    <m/>
    <m/>
    <m/>
    <m/>
  </r>
  <r>
    <x v="2"/>
    <x v="1"/>
    <x v="8"/>
    <x v="5"/>
    <m/>
    <n v="12182687"/>
    <m/>
    <n v="1059400"/>
    <m/>
    <m/>
    <m/>
    <m/>
    <m/>
    <m/>
    <m/>
    <m/>
    <m/>
    <m/>
    <m/>
    <m/>
    <m/>
    <m/>
    <m/>
    <m/>
    <m/>
    <m/>
    <m/>
    <m/>
    <m/>
    <m/>
    <m/>
    <m/>
    <m/>
    <m/>
    <m/>
  </r>
  <r>
    <x v="2"/>
    <x v="0"/>
    <x v="9"/>
    <x v="5"/>
    <m/>
    <n v="0"/>
    <m/>
    <n v="517100"/>
    <m/>
    <m/>
    <m/>
    <m/>
    <m/>
    <m/>
    <m/>
    <m/>
    <m/>
    <m/>
    <m/>
    <m/>
    <m/>
    <m/>
    <m/>
    <m/>
    <m/>
    <m/>
    <m/>
    <m/>
    <m/>
    <m/>
    <m/>
    <m/>
    <m/>
    <m/>
    <m/>
  </r>
  <r>
    <x v="2"/>
    <x v="1"/>
    <x v="10"/>
    <x v="5"/>
    <m/>
    <n v="0"/>
    <m/>
    <n v="314200"/>
    <m/>
    <m/>
    <m/>
    <m/>
    <m/>
    <m/>
    <m/>
    <m/>
    <m/>
    <m/>
    <m/>
    <m/>
    <m/>
    <m/>
    <m/>
    <m/>
    <m/>
    <m/>
    <m/>
    <m/>
    <m/>
    <m/>
    <m/>
    <m/>
    <m/>
    <m/>
    <m/>
  </r>
  <r>
    <x v="2"/>
    <x v="1"/>
    <x v="11"/>
    <x v="5"/>
    <m/>
    <n v="0"/>
    <m/>
    <n v="171300"/>
    <m/>
    <m/>
    <m/>
    <m/>
    <m/>
    <m/>
    <m/>
    <m/>
    <m/>
    <m/>
    <m/>
    <m/>
    <m/>
    <m/>
    <m/>
    <m/>
    <m/>
    <m/>
    <m/>
    <m/>
    <m/>
    <m/>
    <m/>
    <m/>
    <m/>
    <m/>
    <m/>
  </r>
  <r>
    <x v="2"/>
    <x v="0"/>
    <x v="12"/>
    <x v="5"/>
    <m/>
    <n v="5721295"/>
    <m/>
    <n v="595500"/>
    <m/>
    <m/>
    <m/>
    <m/>
    <m/>
    <m/>
    <m/>
    <m/>
    <m/>
    <m/>
    <m/>
    <m/>
    <m/>
    <m/>
    <m/>
    <m/>
    <m/>
    <m/>
    <m/>
    <m/>
    <m/>
    <m/>
    <m/>
    <m/>
    <m/>
    <m/>
    <m/>
  </r>
  <r>
    <x v="2"/>
    <x v="1"/>
    <x v="13"/>
    <x v="5"/>
    <m/>
    <n v="0"/>
    <m/>
    <n v="328400"/>
    <m/>
    <m/>
    <m/>
    <m/>
    <m/>
    <m/>
    <m/>
    <m/>
    <m/>
    <m/>
    <m/>
    <m/>
    <m/>
    <m/>
    <m/>
    <m/>
    <m/>
    <m/>
    <m/>
    <m/>
    <m/>
    <m/>
    <m/>
    <m/>
    <m/>
    <m/>
    <m/>
  </r>
  <r>
    <x v="2"/>
    <x v="1"/>
    <x v="14"/>
    <x v="5"/>
    <m/>
    <n v="0"/>
    <m/>
    <n v="364200"/>
    <m/>
    <m/>
    <m/>
    <m/>
    <m/>
    <m/>
    <m/>
    <m/>
    <m/>
    <m/>
    <m/>
    <m/>
    <m/>
    <m/>
    <m/>
    <m/>
    <m/>
    <m/>
    <m/>
    <m/>
    <m/>
    <m/>
    <m/>
    <m/>
    <m/>
    <m/>
    <m/>
  </r>
  <r>
    <x v="2"/>
    <x v="0"/>
    <x v="15"/>
    <x v="5"/>
    <m/>
    <n v="0"/>
    <m/>
    <n v="588400"/>
    <m/>
    <m/>
    <m/>
    <m/>
    <m/>
    <m/>
    <m/>
    <m/>
    <m/>
    <m/>
    <m/>
    <m/>
    <m/>
    <m/>
    <m/>
    <m/>
    <m/>
    <m/>
    <m/>
    <m/>
    <m/>
    <m/>
    <m/>
    <m/>
    <m/>
    <m/>
    <m/>
  </r>
  <r>
    <x v="2"/>
    <x v="0"/>
    <x v="16"/>
    <x v="5"/>
    <m/>
    <n v="10370641"/>
    <m/>
    <n v="388100"/>
    <m/>
    <m/>
    <m/>
    <m/>
    <m/>
    <m/>
    <m/>
    <m/>
    <m/>
    <m/>
    <m/>
    <m/>
    <m/>
    <m/>
    <m/>
    <m/>
    <m/>
    <m/>
    <m/>
    <m/>
    <m/>
    <m/>
    <m/>
    <m/>
    <m/>
    <m/>
    <m/>
  </r>
  <r>
    <x v="2"/>
    <x v="1"/>
    <x v="17"/>
    <x v="5"/>
    <m/>
    <n v="0"/>
    <m/>
    <n v="888100"/>
    <m/>
    <m/>
    <m/>
    <m/>
    <m/>
    <m/>
    <m/>
    <m/>
    <m/>
    <m/>
    <m/>
    <m/>
    <m/>
    <m/>
    <m/>
    <m/>
    <m/>
    <m/>
    <m/>
    <m/>
    <m/>
    <m/>
    <m/>
    <m/>
    <m/>
    <m/>
    <m/>
  </r>
  <r>
    <x v="2"/>
    <x v="1"/>
    <x v="18"/>
    <x v="5"/>
    <m/>
    <n v="0"/>
    <m/>
    <n v="559700"/>
    <m/>
    <m/>
    <m/>
    <m/>
    <m/>
    <m/>
    <m/>
    <m/>
    <m/>
    <m/>
    <m/>
    <m/>
    <m/>
    <m/>
    <m/>
    <m/>
    <m/>
    <m/>
    <m/>
    <m/>
    <m/>
    <m/>
    <m/>
    <m/>
    <m/>
    <m/>
    <m/>
  </r>
  <r>
    <x v="2"/>
    <x v="0"/>
    <x v="0"/>
    <x v="4"/>
    <n v="25066719"/>
    <n v="11084621"/>
    <m/>
    <m/>
    <m/>
    <m/>
    <m/>
    <m/>
    <m/>
    <m/>
    <m/>
    <m/>
    <m/>
    <m/>
    <m/>
    <m/>
    <m/>
    <m/>
    <m/>
    <m/>
    <m/>
    <m/>
    <m/>
    <m/>
    <m/>
    <m/>
    <m/>
    <m/>
    <m/>
    <m/>
    <m/>
  </r>
  <r>
    <x v="2"/>
    <x v="0"/>
    <x v="1"/>
    <x v="4"/>
    <n v="25346436"/>
    <n v="19748045"/>
    <m/>
    <m/>
    <m/>
    <m/>
    <m/>
    <m/>
    <m/>
    <m/>
    <m/>
    <m/>
    <m/>
    <m/>
    <m/>
    <m/>
    <m/>
    <m/>
    <m/>
    <m/>
    <m/>
    <m/>
    <m/>
    <m/>
    <m/>
    <m/>
    <m/>
    <m/>
    <m/>
    <m/>
    <m/>
  </r>
  <r>
    <x v="2"/>
    <x v="1"/>
    <x v="2"/>
    <x v="4"/>
    <n v="15641425"/>
    <n v="13412422"/>
    <m/>
    <m/>
    <m/>
    <m/>
    <m/>
    <m/>
    <m/>
    <m/>
    <m/>
    <m/>
    <m/>
    <m/>
    <m/>
    <m/>
    <m/>
    <m/>
    <m/>
    <m/>
    <m/>
    <m/>
    <m/>
    <m/>
    <m/>
    <m/>
    <m/>
    <m/>
    <m/>
    <m/>
    <m/>
  </r>
  <r>
    <x v="2"/>
    <x v="0"/>
    <x v="3"/>
    <x v="4"/>
    <n v="13353679"/>
    <n v="20262208"/>
    <m/>
    <m/>
    <m/>
    <m/>
    <m/>
    <m/>
    <m/>
    <m/>
    <m/>
    <m/>
    <m/>
    <m/>
    <m/>
    <m/>
    <m/>
    <m/>
    <m/>
    <m/>
    <m/>
    <m/>
    <m/>
    <m/>
    <m/>
    <m/>
    <m/>
    <m/>
    <m/>
    <m/>
    <m/>
  </r>
  <r>
    <x v="2"/>
    <x v="0"/>
    <x v="4"/>
    <x v="4"/>
    <n v="25679585"/>
    <n v="9885718"/>
    <m/>
    <m/>
    <m/>
    <m/>
    <m/>
    <m/>
    <m/>
    <m/>
    <m/>
    <m/>
    <m/>
    <m/>
    <m/>
    <m/>
    <m/>
    <m/>
    <m/>
    <m/>
    <m/>
    <m/>
    <m/>
    <m/>
    <m/>
    <m/>
    <m/>
    <m/>
    <m/>
    <m/>
    <m/>
  </r>
  <r>
    <x v="2"/>
    <x v="1"/>
    <x v="5"/>
    <x v="4"/>
    <n v="20726505"/>
    <n v="32314167"/>
    <m/>
    <m/>
    <m/>
    <m/>
    <m/>
    <m/>
    <m/>
    <m/>
    <m/>
    <m/>
    <m/>
    <m/>
    <m/>
    <m/>
    <m/>
    <m/>
    <m/>
    <m/>
    <m/>
    <m/>
    <m/>
    <m/>
    <m/>
    <m/>
    <m/>
    <m/>
    <m/>
    <m/>
    <m/>
  </r>
  <r>
    <x v="2"/>
    <x v="1"/>
    <x v="6"/>
    <x v="4"/>
    <n v="11153401"/>
    <n v="0"/>
    <m/>
    <m/>
    <m/>
    <m/>
    <m/>
    <m/>
    <m/>
    <m/>
    <m/>
    <m/>
    <m/>
    <m/>
    <m/>
    <m/>
    <m/>
    <m/>
    <m/>
    <m/>
    <m/>
    <m/>
    <m/>
    <m/>
    <m/>
    <m/>
    <m/>
    <m/>
    <m/>
    <m/>
    <m/>
  </r>
  <r>
    <x v="2"/>
    <x v="1"/>
    <x v="7"/>
    <x v="4"/>
    <n v="22807736"/>
    <n v="10752500"/>
    <m/>
    <m/>
    <m/>
    <m/>
    <m/>
    <m/>
    <m/>
    <m/>
    <m/>
    <m/>
    <m/>
    <m/>
    <m/>
    <m/>
    <m/>
    <m/>
    <m/>
    <m/>
    <m/>
    <m/>
    <m/>
    <m/>
    <m/>
    <m/>
    <m/>
    <m/>
    <m/>
    <m/>
    <m/>
  </r>
  <r>
    <x v="2"/>
    <x v="1"/>
    <x v="8"/>
    <x v="4"/>
    <n v="9579501"/>
    <n v="13970541"/>
    <m/>
    <m/>
    <m/>
    <m/>
    <m/>
    <m/>
    <m/>
    <m/>
    <m/>
    <m/>
    <m/>
    <m/>
    <m/>
    <m/>
    <m/>
    <m/>
    <m/>
    <m/>
    <m/>
    <m/>
    <m/>
    <m/>
    <m/>
    <m/>
    <m/>
    <m/>
    <m/>
    <m/>
    <m/>
  </r>
  <r>
    <x v="2"/>
    <x v="0"/>
    <x v="9"/>
    <x v="4"/>
    <n v="14800981"/>
    <n v="0"/>
    <m/>
    <m/>
    <m/>
    <m/>
    <m/>
    <m/>
    <m/>
    <m/>
    <m/>
    <m/>
    <m/>
    <m/>
    <m/>
    <m/>
    <m/>
    <m/>
    <m/>
    <m/>
    <m/>
    <m/>
    <m/>
    <m/>
    <m/>
    <m/>
    <m/>
    <m/>
    <m/>
    <m/>
    <m/>
  </r>
  <r>
    <x v="2"/>
    <x v="1"/>
    <x v="10"/>
    <x v="4"/>
    <n v="3952420"/>
    <n v="0"/>
    <m/>
    <m/>
    <m/>
    <m/>
    <m/>
    <m/>
    <m/>
    <m/>
    <m/>
    <m/>
    <m/>
    <m/>
    <m/>
    <m/>
    <m/>
    <m/>
    <m/>
    <m/>
    <m/>
    <m/>
    <m/>
    <m/>
    <m/>
    <m/>
    <m/>
    <m/>
    <m/>
    <m/>
    <m/>
  </r>
  <r>
    <x v="2"/>
    <x v="1"/>
    <x v="11"/>
    <x v="4"/>
    <n v="8847345"/>
    <n v="0"/>
    <m/>
    <m/>
    <m/>
    <m/>
    <m/>
    <m/>
    <m/>
    <m/>
    <m/>
    <m/>
    <m/>
    <m/>
    <m/>
    <m/>
    <m/>
    <m/>
    <m/>
    <m/>
    <m/>
    <m/>
    <m/>
    <m/>
    <m/>
    <m/>
    <m/>
    <m/>
    <m/>
    <m/>
    <m/>
  </r>
  <r>
    <x v="2"/>
    <x v="0"/>
    <x v="12"/>
    <x v="4"/>
    <n v="11353610"/>
    <n v="0"/>
    <m/>
    <m/>
    <m/>
    <m/>
    <m/>
    <m/>
    <m/>
    <m/>
    <m/>
    <m/>
    <m/>
    <m/>
    <m/>
    <m/>
    <m/>
    <m/>
    <m/>
    <m/>
    <m/>
    <m/>
    <m/>
    <m/>
    <m/>
    <m/>
    <m/>
    <m/>
    <m/>
    <m/>
    <m/>
  </r>
  <r>
    <x v="2"/>
    <x v="1"/>
    <x v="13"/>
    <x v="4"/>
    <n v="19207429"/>
    <n v="6074421"/>
    <m/>
    <m/>
    <m/>
    <m/>
    <m/>
    <m/>
    <m/>
    <m/>
    <m/>
    <m/>
    <m/>
    <m/>
    <m/>
    <m/>
    <m/>
    <m/>
    <m/>
    <m/>
    <m/>
    <m/>
    <m/>
    <m/>
    <m/>
    <m/>
    <m/>
    <m/>
    <m/>
    <m/>
    <m/>
  </r>
  <r>
    <x v="2"/>
    <x v="1"/>
    <x v="14"/>
    <x v="4"/>
    <n v="6175299"/>
    <n v="0"/>
    <m/>
    <m/>
    <m/>
    <m/>
    <m/>
    <m/>
    <m/>
    <m/>
    <m/>
    <m/>
    <m/>
    <m/>
    <m/>
    <m/>
    <m/>
    <m/>
    <m/>
    <m/>
    <m/>
    <m/>
    <m/>
    <m/>
    <m/>
    <m/>
    <m/>
    <m/>
    <m/>
    <m/>
    <m/>
  </r>
  <r>
    <x v="2"/>
    <x v="0"/>
    <x v="15"/>
    <x v="4"/>
    <n v="20439933"/>
    <n v="0"/>
    <m/>
    <m/>
    <m/>
    <m/>
    <m/>
    <m/>
    <m/>
    <m/>
    <m/>
    <m/>
    <m/>
    <m/>
    <m/>
    <m/>
    <m/>
    <m/>
    <m/>
    <m/>
    <m/>
    <m/>
    <m/>
    <m/>
    <m/>
    <m/>
    <m/>
    <m/>
    <m/>
    <m/>
    <m/>
  </r>
  <r>
    <x v="2"/>
    <x v="0"/>
    <x v="16"/>
    <x v="4"/>
    <n v="25176004"/>
    <n v="8922919"/>
    <m/>
    <m/>
    <m/>
    <m/>
    <m/>
    <m/>
    <m/>
    <m/>
    <m/>
    <m/>
    <m/>
    <m/>
    <m/>
    <m/>
    <m/>
    <m/>
    <m/>
    <m/>
    <m/>
    <m/>
    <m/>
    <m/>
    <m/>
    <m/>
    <m/>
    <m/>
    <m/>
    <m/>
    <m/>
  </r>
  <r>
    <x v="2"/>
    <x v="1"/>
    <x v="17"/>
    <x v="4"/>
    <n v="26055541"/>
    <n v="0"/>
    <m/>
    <m/>
    <m/>
    <m/>
    <m/>
    <m/>
    <m/>
    <m/>
    <m/>
    <m/>
    <m/>
    <m/>
    <m/>
    <m/>
    <m/>
    <m/>
    <m/>
    <m/>
    <m/>
    <m/>
    <m/>
    <m/>
    <m/>
    <m/>
    <m/>
    <m/>
    <m/>
    <m/>
    <m/>
  </r>
  <r>
    <x v="2"/>
    <x v="1"/>
    <x v="18"/>
    <x v="4"/>
    <n v="10360124"/>
    <n v="0"/>
    <m/>
    <m/>
    <m/>
    <m/>
    <m/>
    <m/>
    <m/>
    <m/>
    <m/>
    <m/>
    <m/>
    <m/>
    <m/>
    <m/>
    <m/>
    <m/>
    <m/>
    <m/>
    <m/>
    <m/>
    <m/>
    <m/>
    <m/>
    <m/>
    <m/>
    <m/>
    <m/>
    <m/>
    <m/>
  </r>
  <r>
    <x v="2"/>
    <x v="0"/>
    <x v="0"/>
    <x v="7"/>
    <m/>
    <n v="2420000"/>
    <m/>
    <m/>
    <m/>
    <m/>
    <m/>
    <m/>
    <m/>
    <m/>
    <m/>
    <m/>
    <m/>
    <m/>
    <m/>
    <m/>
    <m/>
    <m/>
    <m/>
    <m/>
    <m/>
    <m/>
    <m/>
    <m/>
    <m/>
    <m/>
    <m/>
    <m/>
    <m/>
    <m/>
    <m/>
  </r>
  <r>
    <x v="2"/>
    <x v="0"/>
    <x v="1"/>
    <x v="7"/>
    <m/>
    <n v="2836705"/>
    <m/>
    <m/>
    <m/>
    <m/>
    <m/>
    <m/>
    <m/>
    <m/>
    <m/>
    <m/>
    <m/>
    <m/>
    <m/>
    <m/>
    <m/>
    <m/>
    <m/>
    <m/>
    <m/>
    <m/>
    <m/>
    <m/>
    <m/>
    <m/>
    <m/>
    <m/>
    <m/>
    <m/>
    <m/>
  </r>
  <r>
    <x v="2"/>
    <x v="1"/>
    <x v="2"/>
    <x v="7"/>
    <m/>
    <n v="2489000"/>
    <m/>
    <m/>
    <m/>
    <m/>
    <m/>
    <m/>
    <m/>
    <m/>
    <m/>
    <m/>
    <m/>
    <m/>
    <m/>
    <m/>
    <m/>
    <m/>
    <m/>
    <m/>
    <m/>
    <m/>
    <m/>
    <m/>
    <m/>
    <m/>
    <m/>
    <m/>
    <m/>
    <m/>
    <m/>
  </r>
  <r>
    <x v="2"/>
    <x v="0"/>
    <x v="3"/>
    <x v="7"/>
    <m/>
    <n v="2279402"/>
    <m/>
    <m/>
    <m/>
    <m/>
    <m/>
    <m/>
    <m/>
    <m/>
    <m/>
    <m/>
    <m/>
    <m/>
    <m/>
    <m/>
    <m/>
    <m/>
    <m/>
    <m/>
    <m/>
    <m/>
    <m/>
    <m/>
    <m/>
    <m/>
    <m/>
    <m/>
    <m/>
    <m/>
    <m/>
  </r>
  <r>
    <x v="2"/>
    <x v="0"/>
    <x v="4"/>
    <x v="7"/>
    <m/>
    <n v="2429000"/>
    <m/>
    <m/>
    <m/>
    <m/>
    <m/>
    <m/>
    <m/>
    <m/>
    <m/>
    <m/>
    <m/>
    <m/>
    <m/>
    <m/>
    <m/>
    <m/>
    <m/>
    <m/>
    <m/>
    <m/>
    <m/>
    <m/>
    <m/>
    <m/>
    <m/>
    <m/>
    <m/>
    <m/>
    <m/>
  </r>
  <r>
    <x v="2"/>
    <x v="1"/>
    <x v="5"/>
    <x v="7"/>
    <m/>
    <n v="2763795"/>
    <m/>
    <m/>
    <m/>
    <m/>
    <m/>
    <m/>
    <m/>
    <m/>
    <m/>
    <m/>
    <m/>
    <m/>
    <m/>
    <m/>
    <m/>
    <m/>
    <m/>
    <m/>
    <m/>
    <m/>
    <m/>
    <m/>
    <m/>
    <m/>
    <m/>
    <m/>
    <m/>
    <m/>
    <m/>
  </r>
  <r>
    <x v="2"/>
    <x v="1"/>
    <x v="6"/>
    <x v="7"/>
    <m/>
    <n v="0"/>
    <m/>
    <m/>
    <m/>
    <m/>
    <m/>
    <m/>
    <m/>
    <m/>
    <m/>
    <m/>
    <m/>
    <m/>
    <m/>
    <m/>
    <m/>
    <m/>
    <m/>
    <m/>
    <m/>
    <m/>
    <m/>
    <m/>
    <m/>
    <m/>
    <m/>
    <m/>
    <m/>
    <m/>
    <m/>
  </r>
  <r>
    <x v="2"/>
    <x v="1"/>
    <x v="7"/>
    <x v="7"/>
    <m/>
    <n v="0"/>
    <m/>
    <m/>
    <m/>
    <m/>
    <m/>
    <m/>
    <m/>
    <m/>
    <m/>
    <m/>
    <m/>
    <m/>
    <m/>
    <m/>
    <m/>
    <m/>
    <m/>
    <m/>
    <m/>
    <m/>
    <m/>
    <m/>
    <m/>
    <m/>
    <m/>
    <m/>
    <m/>
    <m/>
    <m/>
  </r>
  <r>
    <x v="2"/>
    <x v="1"/>
    <x v="8"/>
    <x v="7"/>
    <m/>
    <n v="0"/>
    <m/>
    <m/>
    <m/>
    <m/>
    <m/>
    <m/>
    <m/>
    <m/>
    <m/>
    <m/>
    <m/>
    <m/>
    <m/>
    <m/>
    <m/>
    <m/>
    <m/>
    <m/>
    <m/>
    <m/>
    <m/>
    <m/>
    <m/>
    <m/>
    <m/>
    <m/>
    <m/>
    <m/>
    <m/>
  </r>
  <r>
    <x v="2"/>
    <x v="0"/>
    <x v="9"/>
    <x v="7"/>
    <m/>
    <n v="0"/>
    <m/>
    <m/>
    <m/>
    <m/>
    <m/>
    <m/>
    <m/>
    <m/>
    <m/>
    <m/>
    <m/>
    <m/>
    <m/>
    <m/>
    <m/>
    <m/>
    <m/>
    <m/>
    <m/>
    <m/>
    <m/>
    <m/>
    <m/>
    <m/>
    <m/>
    <m/>
    <m/>
    <m/>
    <m/>
  </r>
  <r>
    <x v="2"/>
    <x v="1"/>
    <x v="10"/>
    <x v="7"/>
    <m/>
    <n v="0"/>
    <m/>
    <m/>
    <m/>
    <m/>
    <m/>
    <m/>
    <m/>
    <m/>
    <m/>
    <m/>
    <m/>
    <m/>
    <m/>
    <m/>
    <m/>
    <m/>
    <m/>
    <m/>
    <m/>
    <m/>
    <m/>
    <m/>
    <m/>
    <m/>
    <m/>
    <m/>
    <m/>
    <m/>
    <m/>
  </r>
  <r>
    <x v="2"/>
    <x v="1"/>
    <x v="11"/>
    <x v="7"/>
    <m/>
    <n v="0"/>
    <m/>
    <m/>
    <m/>
    <m/>
    <m/>
    <m/>
    <m/>
    <m/>
    <m/>
    <m/>
    <m/>
    <m/>
    <m/>
    <m/>
    <m/>
    <m/>
    <m/>
    <m/>
    <m/>
    <m/>
    <m/>
    <m/>
    <m/>
    <m/>
    <m/>
    <m/>
    <m/>
    <m/>
    <m/>
  </r>
  <r>
    <x v="2"/>
    <x v="0"/>
    <x v="12"/>
    <x v="7"/>
    <m/>
    <n v="0"/>
    <m/>
    <m/>
    <m/>
    <m/>
    <m/>
    <m/>
    <m/>
    <m/>
    <m/>
    <m/>
    <m/>
    <m/>
    <m/>
    <m/>
    <m/>
    <m/>
    <m/>
    <m/>
    <m/>
    <m/>
    <m/>
    <m/>
    <m/>
    <m/>
    <m/>
    <m/>
    <m/>
    <m/>
    <m/>
  </r>
  <r>
    <x v="2"/>
    <x v="1"/>
    <x v="13"/>
    <x v="7"/>
    <m/>
    <n v="0"/>
    <m/>
    <m/>
    <m/>
    <m/>
    <m/>
    <m/>
    <m/>
    <m/>
    <m/>
    <m/>
    <m/>
    <m/>
    <m/>
    <m/>
    <m/>
    <m/>
    <m/>
    <m/>
    <m/>
    <m/>
    <m/>
    <m/>
    <m/>
    <m/>
    <m/>
    <m/>
    <m/>
    <m/>
    <m/>
  </r>
  <r>
    <x v="2"/>
    <x v="1"/>
    <x v="14"/>
    <x v="7"/>
    <m/>
    <n v="0"/>
    <m/>
    <m/>
    <m/>
    <m/>
    <m/>
    <m/>
    <m/>
    <m/>
    <m/>
    <m/>
    <m/>
    <m/>
    <m/>
    <m/>
    <m/>
    <m/>
    <m/>
    <m/>
    <m/>
    <m/>
    <m/>
    <m/>
    <m/>
    <m/>
    <m/>
    <m/>
    <m/>
    <m/>
    <m/>
  </r>
  <r>
    <x v="2"/>
    <x v="0"/>
    <x v="15"/>
    <x v="7"/>
    <m/>
    <n v="0"/>
    <m/>
    <m/>
    <m/>
    <m/>
    <m/>
    <m/>
    <m/>
    <m/>
    <m/>
    <m/>
    <m/>
    <m/>
    <m/>
    <m/>
    <m/>
    <m/>
    <m/>
    <m/>
    <m/>
    <m/>
    <m/>
    <m/>
    <m/>
    <m/>
    <m/>
    <m/>
    <m/>
    <m/>
    <m/>
  </r>
  <r>
    <x v="2"/>
    <x v="0"/>
    <x v="16"/>
    <x v="7"/>
    <m/>
    <n v="3063000"/>
    <m/>
    <m/>
    <m/>
    <m/>
    <m/>
    <m/>
    <m/>
    <m/>
    <m/>
    <m/>
    <m/>
    <m/>
    <m/>
    <m/>
    <m/>
    <m/>
    <m/>
    <m/>
    <m/>
    <m/>
    <m/>
    <m/>
    <m/>
    <m/>
    <m/>
    <m/>
    <m/>
    <m/>
    <m/>
  </r>
  <r>
    <x v="2"/>
    <x v="1"/>
    <x v="17"/>
    <x v="7"/>
    <m/>
    <n v="0"/>
    <m/>
    <m/>
    <m/>
    <m/>
    <m/>
    <m/>
    <m/>
    <m/>
    <m/>
    <m/>
    <m/>
    <m/>
    <m/>
    <m/>
    <m/>
    <m/>
    <m/>
    <m/>
    <m/>
    <m/>
    <m/>
    <m/>
    <m/>
    <m/>
    <m/>
    <m/>
    <m/>
    <m/>
    <m/>
  </r>
  <r>
    <x v="2"/>
    <x v="1"/>
    <x v="18"/>
    <x v="7"/>
    <m/>
    <n v="0"/>
    <m/>
    <m/>
    <m/>
    <m/>
    <m/>
    <m/>
    <m/>
    <m/>
    <m/>
    <m/>
    <m/>
    <m/>
    <m/>
    <m/>
    <m/>
    <m/>
    <m/>
    <m/>
    <m/>
    <m/>
    <m/>
    <m/>
    <m/>
    <m/>
    <m/>
    <m/>
    <m/>
    <m/>
    <m/>
  </r>
  <r>
    <x v="2"/>
    <x v="0"/>
    <x v="0"/>
    <x v="9"/>
    <n v="15644306"/>
    <n v="1300000"/>
    <m/>
    <n v="0"/>
    <m/>
    <m/>
    <m/>
    <m/>
    <m/>
    <m/>
    <m/>
    <m/>
    <m/>
    <m/>
    <m/>
    <m/>
    <m/>
    <m/>
    <m/>
    <m/>
    <m/>
    <m/>
    <m/>
    <m/>
    <m/>
    <m/>
    <m/>
    <m/>
    <m/>
    <m/>
    <m/>
  </r>
  <r>
    <x v="2"/>
    <x v="0"/>
    <x v="1"/>
    <x v="9"/>
    <n v="12655878"/>
    <n v="1300000"/>
    <m/>
    <n v="0"/>
    <m/>
    <m/>
    <m/>
    <m/>
    <m/>
    <m/>
    <m/>
    <m/>
    <m/>
    <m/>
    <m/>
    <m/>
    <m/>
    <m/>
    <m/>
    <m/>
    <m/>
    <m/>
    <m/>
    <m/>
    <m/>
    <m/>
    <m/>
    <m/>
    <m/>
    <m/>
    <m/>
  </r>
  <r>
    <x v="2"/>
    <x v="1"/>
    <x v="2"/>
    <x v="9"/>
    <n v="8171047"/>
    <n v="842000"/>
    <m/>
    <n v="0"/>
    <m/>
    <m/>
    <m/>
    <m/>
    <m/>
    <m/>
    <m/>
    <m/>
    <m/>
    <m/>
    <m/>
    <m/>
    <m/>
    <m/>
    <m/>
    <m/>
    <m/>
    <m/>
    <m/>
    <m/>
    <m/>
    <m/>
    <m/>
    <m/>
    <m/>
    <m/>
    <m/>
  </r>
  <r>
    <x v="2"/>
    <x v="0"/>
    <x v="3"/>
    <x v="9"/>
    <n v="8085897"/>
    <n v="1300000"/>
    <m/>
    <n v="0"/>
    <m/>
    <m/>
    <m/>
    <m/>
    <m/>
    <m/>
    <m/>
    <m/>
    <m/>
    <m/>
    <m/>
    <m/>
    <m/>
    <m/>
    <m/>
    <m/>
    <m/>
    <m/>
    <m/>
    <m/>
    <m/>
    <m/>
    <m/>
    <m/>
    <m/>
    <m/>
    <m/>
  </r>
  <r>
    <x v="2"/>
    <x v="0"/>
    <x v="4"/>
    <x v="9"/>
    <n v="15540595"/>
    <n v="0"/>
    <m/>
    <n v="0"/>
    <m/>
    <m/>
    <m/>
    <m/>
    <m/>
    <m/>
    <m/>
    <m/>
    <m/>
    <m/>
    <m/>
    <m/>
    <m/>
    <m/>
    <m/>
    <m/>
    <m/>
    <m/>
    <m/>
    <m/>
    <m/>
    <m/>
    <m/>
    <m/>
    <m/>
    <m/>
    <m/>
  </r>
  <r>
    <x v="2"/>
    <x v="1"/>
    <x v="5"/>
    <x v="9"/>
    <n v="4071517"/>
    <n v="2442000"/>
    <m/>
    <n v="0"/>
    <m/>
    <m/>
    <m/>
    <m/>
    <m/>
    <m/>
    <m/>
    <m/>
    <m/>
    <m/>
    <m/>
    <m/>
    <m/>
    <m/>
    <m/>
    <m/>
    <m/>
    <m/>
    <m/>
    <m/>
    <m/>
    <m/>
    <m/>
    <m/>
    <m/>
    <m/>
    <m/>
  </r>
  <r>
    <x v="2"/>
    <x v="1"/>
    <x v="6"/>
    <x v="9"/>
    <n v="12923495"/>
    <n v="0"/>
    <m/>
    <n v="0"/>
    <m/>
    <m/>
    <m/>
    <m/>
    <m/>
    <m/>
    <m/>
    <m/>
    <m/>
    <m/>
    <m/>
    <m/>
    <m/>
    <m/>
    <m/>
    <m/>
    <m/>
    <m/>
    <m/>
    <m/>
    <m/>
    <m/>
    <m/>
    <m/>
    <m/>
    <m/>
    <m/>
  </r>
  <r>
    <x v="2"/>
    <x v="1"/>
    <x v="7"/>
    <x v="9"/>
    <n v="6109276"/>
    <n v="0"/>
    <m/>
    <n v="0"/>
    <m/>
    <m/>
    <m/>
    <m/>
    <m/>
    <m/>
    <m/>
    <m/>
    <m/>
    <m/>
    <m/>
    <m/>
    <m/>
    <m/>
    <m/>
    <m/>
    <m/>
    <m/>
    <m/>
    <m/>
    <m/>
    <m/>
    <m/>
    <m/>
    <m/>
    <m/>
    <m/>
  </r>
  <r>
    <x v="2"/>
    <x v="1"/>
    <x v="8"/>
    <x v="9"/>
    <n v="9010522"/>
    <n v="0"/>
    <m/>
    <n v="0"/>
    <m/>
    <m/>
    <m/>
    <m/>
    <m/>
    <m/>
    <m/>
    <m/>
    <m/>
    <m/>
    <m/>
    <m/>
    <m/>
    <m/>
    <m/>
    <m/>
    <m/>
    <m/>
    <m/>
    <m/>
    <m/>
    <m/>
    <m/>
    <m/>
    <m/>
    <m/>
    <m/>
  </r>
  <r>
    <x v="2"/>
    <x v="0"/>
    <x v="9"/>
    <x v="9"/>
    <n v="1036018"/>
    <n v="3819702"/>
    <m/>
    <n v="0"/>
    <m/>
    <m/>
    <m/>
    <m/>
    <m/>
    <m/>
    <m/>
    <m/>
    <m/>
    <m/>
    <m/>
    <m/>
    <m/>
    <m/>
    <m/>
    <m/>
    <m/>
    <m/>
    <m/>
    <m/>
    <m/>
    <m/>
    <m/>
    <m/>
    <m/>
    <m/>
    <m/>
  </r>
  <r>
    <x v="2"/>
    <x v="1"/>
    <x v="10"/>
    <x v="9"/>
    <n v="4579478"/>
    <n v="0"/>
    <m/>
    <n v="0"/>
    <m/>
    <m/>
    <m/>
    <m/>
    <m/>
    <m/>
    <m/>
    <m/>
    <m/>
    <m/>
    <m/>
    <m/>
    <m/>
    <m/>
    <m/>
    <m/>
    <m/>
    <m/>
    <m/>
    <m/>
    <m/>
    <m/>
    <m/>
    <m/>
    <m/>
    <m/>
    <m/>
  </r>
  <r>
    <x v="2"/>
    <x v="1"/>
    <x v="11"/>
    <x v="9"/>
    <n v="9515431"/>
    <n v="3613800"/>
    <m/>
    <n v="0"/>
    <m/>
    <m/>
    <m/>
    <m/>
    <m/>
    <m/>
    <m/>
    <m/>
    <m/>
    <m/>
    <m/>
    <m/>
    <m/>
    <m/>
    <m/>
    <m/>
    <m/>
    <m/>
    <m/>
    <m/>
    <m/>
    <m/>
    <m/>
    <m/>
    <m/>
    <m/>
    <m/>
  </r>
  <r>
    <x v="2"/>
    <x v="0"/>
    <x v="12"/>
    <x v="9"/>
    <n v="4630752"/>
    <n v="1300000"/>
    <m/>
    <n v="0"/>
    <m/>
    <m/>
    <m/>
    <m/>
    <m/>
    <m/>
    <m/>
    <m/>
    <m/>
    <m/>
    <m/>
    <m/>
    <m/>
    <m/>
    <m/>
    <m/>
    <m/>
    <m/>
    <m/>
    <m/>
    <m/>
    <m/>
    <m/>
    <m/>
    <m/>
    <m/>
    <m/>
  </r>
  <r>
    <x v="2"/>
    <x v="1"/>
    <x v="13"/>
    <x v="9"/>
    <n v="9673711"/>
    <n v="1156050"/>
    <m/>
    <n v="0"/>
    <m/>
    <m/>
    <m/>
    <m/>
    <m/>
    <m/>
    <m/>
    <m/>
    <m/>
    <m/>
    <m/>
    <m/>
    <m/>
    <m/>
    <m/>
    <m/>
    <m/>
    <m/>
    <m/>
    <m/>
    <m/>
    <m/>
    <m/>
    <m/>
    <m/>
    <m/>
    <m/>
  </r>
  <r>
    <x v="2"/>
    <x v="1"/>
    <x v="14"/>
    <x v="9"/>
    <n v="6657170"/>
    <n v="0"/>
    <m/>
    <n v="0"/>
    <m/>
    <m/>
    <m/>
    <m/>
    <m/>
    <m/>
    <m/>
    <m/>
    <m/>
    <m/>
    <m/>
    <m/>
    <m/>
    <m/>
    <m/>
    <m/>
    <m/>
    <m/>
    <m/>
    <m/>
    <m/>
    <m/>
    <m/>
    <m/>
    <m/>
    <m/>
    <m/>
  </r>
  <r>
    <x v="2"/>
    <x v="0"/>
    <x v="15"/>
    <x v="9"/>
    <n v="6446300"/>
    <n v="0"/>
    <m/>
    <n v="0"/>
    <m/>
    <m/>
    <m/>
    <m/>
    <m/>
    <m/>
    <m/>
    <m/>
    <m/>
    <m/>
    <m/>
    <m/>
    <m/>
    <m/>
    <m/>
    <m/>
    <m/>
    <m/>
    <m/>
    <m/>
    <m/>
    <m/>
    <m/>
    <m/>
    <m/>
    <m/>
    <m/>
  </r>
  <r>
    <x v="2"/>
    <x v="0"/>
    <x v="16"/>
    <x v="9"/>
    <n v="18013094"/>
    <n v="0"/>
    <m/>
    <n v="0"/>
    <m/>
    <m/>
    <m/>
    <m/>
    <m/>
    <m/>
    <m/>
    <m/>
    <m/>
    <m/>
    <m/>
    <m/>
    <m/>
    <m/>
    <m/>
    <m/>
    <m/>
    <m/>
    <m/>
    <m/>
    <m/>
    <m/>
    <m/>
    <m/>
    <m/>
    <m/>
    <m/>
  </r>
  <r>
    <x v="2"/>
    <x v="1"/>
    <x v="17"/>
    <x v="9"/>
    <n v="11625239"/>
    <n v="0"/>
    <m/>
    <n v="0"/>
    <m/>
    <m/>
    <m/>
    <m/>
    <m/>
    <m/>
    <m/>
    <m/>
    <m/>
    <m/>
    <m/>
    <m/>
    <m/>
    <m/>
    <m/>
    <m/>
    <m/>
    <m/>
    <m/>
    <m/>
    <m/>
    <m/>
    <m/>
    <m/>
    <m/>
    <m/>
    <m/>
  </r>
  <r>
    <x v="2"/>
    <x v="1"/>
    <x v="18"/>
    <x v="9"/>
    <n v="12927382"/>
    <n v="0"/>
    <m/>
    <n v="0"/>
    <m/>
    <m/>
    <m/>
    <m/>
    <m/>
    <m/>
    <m/>
    <m/>
    <m/>
    <m/>
    <m/>
    <m/>
    <m/>
    <m/>
    <m/>
    <m/>
    <m/>
    <m/>
    <m/>
    <m/>
    <m/>
    <m/>
    <m/>
    <m/>
    <m/>
    <m/>
    <m/>
  </r>
  <r>
    <x v="2"/>
    <x v="0"/>
    <x v="0"/>
    <x v="11"/>
    <m/>
    <m/>
    <m/>
    <m/>
    <m/>
    <m/>
    <m/>
    <m/>
    <m/>
    <m/>
    <m/>
    <m/>
    <m/>
    <m/>
    <m/>
    <m/>
    <m/>
    <m/>
    <m/>
    <m/>
    <m/>
    <m/>
    <m/>
    <m/>
    <m/>
    <m/>
    <m/>
    <m/>
    <m/>
    <m/>
    <m/>
  </r>
  <r>
    <x v="2"/>
    <x v="0"/>
    <x v="1"/>
    <x v="11"/>
    <m/>
    <m/>
    <m/>
    <m/>
    <m/>
    <m/>
    <m/>
    <m/>
    <m/>
    <m/>
    <m/>
    <m/>
    <m/>
    <m/>
    <m/>
    <m/>
    <m/>
    <m/>
    <m/>
    <m/>
    <m/>
    <m/>
    <m/>
    <m/>
    <m/>
    <m/>
    <m/>
    <m/>
    <m/>
    <m/>
    <m/>
  </r>
  <r>
    <x v="2"/>
    <x v="1"/>
    <x v="2"/>
    <x v="11"/>
    <m/>
    <m/>
    <m/>
    <m/>
    <m/>
    <m/>
    <m/>
    <m/>
    <m/>
    <m/>
    <m/>
    <m/>
    <m/>
    <m/>
    <m/>
    <m/>
    <m/>
    <m/>
    <m/>
    <m/>
    <m/>
    <m/>
    <m/>
    <m/>
    <m/>
    <m/>
    <m/>
    <m/>
    <m/>
    <m/>
    <m/>
  </r>
  <r>
    <x v="2"/>
    <x v="0"/>
    <x v="3"/>
    <x v="11"/>
    <m/>
    <m/>
    <m/>
    <m/>
    <m/>
    <m/>
    <m/>
    <m/>
    <m/>
    <m/>
    <m/>
    <m/>
    <m/>
    <m/>
    <m/>
    <m/>
    <m/>
    <m/>
    <m/>
    <m/>
    <m/>
    <m/>
    <m/>
    <m/>
    <m/>
    <m/>
    <m/>
    <m/>
    <m/>
    <m/>
    <m/>
  </r>
  <r>
    <x v="2"/>
    <x v="0"/>
    <x v="4"/>
    <x v="11"/>
    <m/>
    <m/>
    <m/>
    <m/>
    <m/>
    <m/>
    <m/>
    <m/>
    <m/>
    <m/>
    <m/>
    <m/>
    <m/>
    <m/>
    <m/>
    <m/>
    <m/>
    <m/>
    <m/>
    <m/>
    <m/>
    <m/>
    <m/>
    <m/>
    <m/>
    <m/>
    <m/>
    <m/>
    <m/>
    <m/>
    <m/>
  </r>
  <r>
    <x v="2"/>
    <x v="1"/>
    <x v="5"/>
    <x v="11"/>
    <m/>
    <m/>
    <m/>
    <m/>
    <m/>
    <m/>
    <m/>
    <m/>
    <m/>
    <m/>
    <m/>
    <m/>
    <m/>
    <m/>
    <m/>
    <m/>
    <m/>
    <m/>
    <m/>
    <m/>
    <m/>
    <m/>
    <m/>
    <m/>
    <m/>
    <m/>
    <m/>
    <m/>
    <m/>
    <m/>
    <m/>
  </r>
  <r>
    <x v="2"/>
    <x v="1"/>
    <x v="6"/>
    <x v="11"/>
    <m/>
    <m/>
    <m/>
    <m/>
    <m/>
    <m/>
    <m/>
    <m/>
    <m/>
    <m/>
    <m/>
    <m/>
    <m/>
    <m/>
    <m/>
    <m/>
    <m/>
    <m/>
    <m/>
    <m/>
    <m/>
    <m/>
    <m/>
    <m/>
    <m/>
    <m/>
    <m/>
    <m/>
    <m/>
    <m/>
    <m/>
  </r>
  <r>
    <x v="2"/>
    <x v="1"/>
    <x v="7"/>
    <x v="11"/>
    <m/>
    <m/>
    <m/>
    <m/>
    <m/>
    <m/>
    <m/>
    <m/>
    <m/>
    <m/>
    <m/>
    <m/>
    <m/>
    <m/>
    <m/>
    <m/>
    <m/>
    <m/>
    <m/>
    <m/>
    <m/>
    <m/>
    <m/>
    <m/>
    <m/>
    <m/>
    <m/>
    <m/>
    <m/>
    <m/>
    <m/>
  </r>
  <r>
    <x v="2"/>
    <x v="1"/>
    <x v="8"/>
    <x v="11"/>
    <m/>
    <m/>
    <m/>
    <m/>
    <m/>
    <m/>
    <m/>
    <m/>
    <m/>
    <m/>
    <m/>
    <m/>
    <m/>
    <m/>
    <m/>
    <m/>
    <m/>
    <m/>
    <m/>
    <m/>
    <m/>
    <m/>
    <m/>
    <m/>
    <m/>
    <m/>
    <m/>
    <m/>
    <m/>
    <m/>
    <m/>
  </r>
  <r>
    <x v="2"/>
    <x v="0"/>
    <x v="9"/>
    <x v="11"/>
    <m/>
    <m/>
    <m/>
    <m/>
    <m/>
    <m/>
    <m/>
    <m/>
    <m/>
    <m/>
    <m/>
    <m/>
    <m/>
    <m/>
    <m/>
    <m/>
    <m/>
    <m/>
    <m/>
    <m/>
    <m/>
    <m/>
    <m/>
    <m/>
    <m/>
    <m/>
    <m/>
    <m/>
    <m/>
    <m/>
    <m/>
  </r>
  <r>
    <x v="2"/>
    <x v="1"/>
    <x v="10"/>
    <x v="11"/>
    <m/>
    <m/>
    <m/>
    <m/>
    <m/>
    <m/>
    <m/>
    <m/>
    <m/>
    <m/>
    <m/>
    <m/>
    <m/>
    <m/>
    <m/>
    <m/>
    <m/>
    <m/>
    <m/>
    <m/>
    <m/>
    <m/>
    <m/>
    <m/>
    <m/>
    <m/>
    <m/>
    <m/>
    <m/>
    <m/>
    <m/>
  </r>
  <r>
    <x v="2"/>
    <x v="1"/>
    <x v="11"/>
    <x v="11"/>
    <m/>
    <m/>
    <m/>
    <m/>
    <m/>
    <m/>
    <m/>
    <m/>
    <m/>
    <m/>
    <m/>
    <m/>
    <m/>
    <m/>
    <m/>
    <m/>
    <m/>
    <m/>
    <m/>
    <m/>
    <m/>
    <m/>
    <m/>
    <m/>
    <m/>
    <m/>
    <m/>
    <m/>
    <m/>
    <m/>
    <m/>
  </r>
  <r>
    <x v="2"/>
    <x v="0"/>
    <x v="12"/>
    <x v="11"/>
    <m/>
    <m/>
    <m/>
    <m/>
    <m/>
    <m/>
    <m/>
    <m/>
    <m/>
    <m/>
    <m/>
    <m/>
    <m/>
    <m/>
    <m/>
    <m/>
    <m/>
    <m/>
    <m/>
    <m/>
    <m/>
    <m/>
    <m/>
    <m/>
    <m/>
    <m/>
    <m/>
    <m/>
    <m/>
    <m/>
    <m/>
  </r>
  <r>
    <x v="2"/>
    <x v="1"/>
    <x v="13"/>
    <x v="11"/>
    <m/>
    <m/>
    <m/>
    <m/>
    <m/>
    <m/>
    <m/>
    <m/>
    <m/>
    <m/>
    <m/>
    <m/>
    <m/>
    <m/>
    <m/>
    <m/>
    <m/>
    <m/>
    <m/>
    <m/>
    <m/>
    <m/>
    <m/>
    <m/>
    <m/>
    <m/>
    <m/>
    <m/>
    <m/>
    <m/>
    <m/>
  </r>
  <r>
    <x v="2"/>
    <x v="1"/>
    <x v="14"/>
    <x v="11"/>
    <m/>
    <m/>
    <m/>
    <m/>
    <m/>
    <m/>
    <m/>
    <m/>
    <m/>
    <m/>
    <m/>
    <m/>
    <m/>
    <m/>
    <m/>
    <m/>
    <m/>
    <m/>
    <m/>
    <m/>
    <m/>
    <m/>
    <m/>
    <m/>
    <m/>
    <m/>
    <m/>
    <m/>
    <m/>
    <m/>
    <m/>
  </r>
  <r>
    <x v="2"/>
    <x v="0"/>
    <x v="15"/>
    <x v="11"/>
    <m/>
    <m/>
    <m/>
    <m/>
    <m/>
    <m/>
    <m/>
    <m/>
    <m/>
    <m/>
    <m/>
    <m/>
    <m/>
    <m/>
    <m/>
    <m/>
    <m/>
    <m/>
    <m/>
    <m/>
    <m/>
    <m/>
    <m/>
    <m/>
    <m/>
    <m/>
    <m/>
    <m/>
    <m/>
    <m/>
    <m/>
  </r>
  <r>
    <x v="2"/>
    <x v="0"/>
    <x v="16"/>
    <x v="11"/>
    <m/>
    <m/>
    <m/>
    <m/>
    <m/>
    <m/>
    <m/>
    <m/>
    <m/>
    <m/>
    <m/>
    <m/>
    <m/>
    <m/>
    <m/>
    <m/>
    <m/>
    <m/>
    <m/>
    <m/>
    <m/>
    <m/>
    <m/>
    <m/>
    <m/>
    <m/>
    <m/>
    <m/>
    <m/>
    <m/>
    <m/>
  </r>
  <r>
    <x v="2"/>
    <x v="1"/>
    <x v="17"/>
    <x v="11"/>
    <m/>
    <m/>
    <m/>
    <m/>
    <m/>
    <m/>
    <m/>
    <m/>
    <m/>
    <m/>
    <m/>
    <m/>
    <m/>
    <m/>
    <m/>
    <m/>
    <m/>
    <m/>
    <m/>
    <m/>
    <m/>
    <m/>
    <m/>
    <m/>
    <m/>
    <m/>
    <m/>
    <m/>
    <m/>
    <m/>
    <m/>
  </r>
  <r>
    <x v="2"/>
    <x v="1"/>
    <x v="18"/>
    <x v="11"/>
    <m/>
    <m/>
    <m/>
    <m/>
    <m/>
    <m/>
    <m/>
    <m/>
    <m/>
    <m/>
    <m/>
    <m/>
    <m/>
    <m/>
    <m/>
    <m/>
    <m/>
    <m/>
    <m/>
    <m/>
    <m/>
    <m/>
    <m/>
    <m/>
    <m/>
    <m/>
    <m/>
    <m/>
    <m/>
    <m/>
    <m/>
  </r>
  <r>
    <x v="2"/>
    <x v="0"/>
    <x v="0"/>
    <x v="3"/>
    <m/>
    <m/>
    <m/>
    <n v="0"/>
    <m/>
    <m/>
    <m/>
    <m/>
    <m/>
    <m/>
    <m/>
    <m/>
    <m/>
    <m/>
    <m/>
    <m/>
    <m/>
    <m/>
    <m/>
    <m/>
    <m/>
    <m/>
    <m/>
    <m/>
    <m/>
    <m/>
    <m/>
    <m/>
    <m/>
    <m/>
    <m/>
  </r>
  <r>
    <x v="2"/>
    <x v="0"/>
    <x v="1"/>
    <x v="3"/>
    <m/>
    <m/>
    <m/>
    <n v="0"/>
    <m/>
    <m/>
    <m/>
    <m/>
    <m/>
    <m/>
    <m/>
    <m/>
    <m/>
    <m/>
    <m/>
    <m/>
    <m/>
    <m/>
    <m/>
    <m/>
    <m/>
    <m/>
    <m/>
    <m/>
    <m/>
    <m/>
    <m/>
    <m/>
    <m/>
    <m/>
    <m/>
  </r>
  <r>
    <x v="2"/>
    <x v="1"/>
    <x v="2"/>
    <x v="3"/>
    <m/>
    <m/>
    <m/>
    <n v="0"/>
    <m/>
    <m/>
    <m/>
    <m/>
    <m/>
    <m/>
    <m/>
    <m/>
    <m/>
    <m/>
    <m/>
    <m/>
    <m/>
    <m/>
    <m/>
    <m/>
    <m/>
    <m/>
    <m/>
    <m/>
    <m/>
    <m/>
    <m/>
    <m/>
    <m/>
    <m/>
    <m/>
  </r>
  <r>
    <x v="2"/>
    <x v="0"/>
    <x v="3"/>
    <x v="3"/>
    <m/>
    <m/>
    <m/>
    <n v="0"/>
    <m/>
    <m/>
    <m/>
    <m/>
    <m/>
    <m/>
    <m/>
    <m/>
    <m/>
    <m/>
    <m/>
    <m/>
    <m/>
    <m/>
    <m/>
    <m/>
    <m/>
    <m/>
    <m/>
    <m/>
    <m/>
    <m/>
    <m/>
    <m/>
    <m/>
    <m/>
    <m/>
  </r>
  <r>
    <x v="2"/>
    <x v="0"/>
    <x v="4"/>
    <x v="3"/>
    <m/>
    <m/>
    <m/>
    <n v="0"/>
    <m/>
    <m/>
    <m/>
    <m/>
    <m/>
    <m/>
    <m/>
    <m/>
    <m/>
    <m/>
    <m/>
    <m/>
    <m/>
    <m/>
    <m/>
    <m/>
    <m/>
    <m/>
    <m/>
    <m/>
    <m/>
    <m/>
    <m/>
    <m/>
    <m/>
    <m/>
    <m/>
  </r>
  <r>
    <x v="2"/>
    <x v="1"/>
    <x v="5"/>
    <x v="3"/>
    <m/>
    <m/>
    <m/>
    <n v="0"/>
    <m/>
    <m/>
    <m/>
    <m/>
    <m/>
    <m/>
    <m/>
    <m/>
    <m/>
    <m/>
    <m/>
    <m/>
    <m/>
    <m/>
    <m/>
    <m/>
    <m/>
    <m/>
    <m/>
    <m/>
    <m/>
    <m/>
    <m/>
    <m/>
    <m/>
    <m/>
    <m/>
  </r>
  <r>
    <x v="2"/>
    <x v="1"/>
    <x v="6"/>
    <x v="3"/>
    <m/>
    <m/>
    <m/>
    <n v="601800"/>
    <m/>
    <m/>
    <m/>
    <m/>
    <m/>
    <m/>
    <m/>
    <m/>
    <m/>
    <m/>
    <m/>
    <m/>
    <m/>
    <m/>
    <m/>
    <m/>
    <m/>
    <m/>
    <m/>
    <m/>
    <m/>
    <m/>
    <m/>
    <m/>
    <m/>
    <m/>
    <m/>
  </r>
  <r>
    <x v="2"/>
    <x v="1"/>
    <x v="7"/>
    <x v="3"/>
    <m/>
    <m/>
    <m/>
    <n v="0"/>
    <m/>
    <m/>
    <m/>
    <m/>
    <m/>
    <m/>
    <m/>
    <m/>
    <m/>
    <m/>
    <m/>
    <m/>
    <m/>
    <m/>
    <m/>
    <m/>
    <m/>
    <m/>
    <m/>
    <m/>
    <m/>
    <m/>
    <m/>
    <m/>
    <m/>
    <m/>
    <m/>
  </r>
  <r>
    <x v="2"/>
    <x v="1"/>
    <x v="8"/>
    <x v="3"/>
    <m/>
    <m/>
    <m/>
    <n v="451800"/>
    <m/>
    <m/>
    <m/>
    <m/>
    <m/>
    <m/>
    <m/>
    <m/>
    <m/>
    <m/>
    <m/>
    <m/>
    <m/>
    <m/>
    <m/>
    <m/>
    <m/>
    <m/>
    <m/>
    <m/>
    <m/>
    <m/>
    <m/>
    <m/>
    <m/>
    <m/>
    <m/>
  </r>
  <r>
    <x v="2"/>
    <x v="0"/>
    <x v="9"/>
    <x v="3"/>
    <m/>
    <m/>
    <m/>
    <n v="451800"/>
    <m/>
    <m/>
    <m/>
    <m/>
    <m/>
    <m/>
    <m/>
    <m/>
    <m/>
    <m/>
    <m/>
    <m/>
    <m/>
    <m/>
    <m/>
    <m/>
    <m/>
    <m/>
    <m/>
    <m/>
    <m/>
    <m/>
    <m/>
    <m/>
    <m/>
    <m/>
    <m/>
  </r>
  <r>
    <x v="2"/>
    <x v="1"/>
    <x v="10"/>
    <x v="3"/>
    <m/>
    <m/>
    <m/>
    <n v="0"/>
    <m/>
    <m/>
    <m/>
    <m/>
    <m/>
    <m/>
    <m/>
    <m/>
    <m/>
    <m/>
    <m/>
    <m/>
    <m/>
    <m/>
    <m/>
    <m/>
    <m/>
    <m/>
    <m/>
    <m/>
    <m/>
    <m/>
    <m/>
    <m/>
    <m/>
    <m/>
    <m/>
  </r>
  <r>
    <x v="2"/>
    <x v="1"/>
    <x v="11"/>
    <x v="3"/>
    <m/>
    <m/>
    <m/>
    <n v="0"/>
    <m/>
    <m/>
    <m/>
    <m/>
    <m/>
    <m/>
    <m/>
    <m/>
    <m/>
    <m/>
    <m/>
    <m/>
    <m/>
    <m/>
    <m/>
    <m/>
    <m/>
    <m/>
    <m/>
    <m/>
    <m/>
    <m/>
    <m/>
    <m/>
    <m/>
    <m/>
    <m/>
  </r>
  <r>
    <x v="2"/>
    <x v="0"/>
    <x v="12"/>
    <x v="3"/>
    <m/>
    <m/>
    <m/>
    <n v="451800"/>
    <m/>
    <m/>
    <m/>
    <m/>
    <m/>
    <m/>
    <m/>
    <m/>
    <m/>
    <m/>
    <m/>
    <m/>
    <m/>
    <m/>
    <m/>
    <m/>
    <m/>
    <m/>
    <m/>
    <m/>
    <m/>
    <m/>
    <m/>
    <m/>
    <m/>
    <m/>
    <m/>
  </r>
  <r>
    <x v="2"/>
    <x v="1"/>
    <x v="13"/>
    <x v="3"/>
    <m/>
    <m/>
    <m/>
    <n v="601800"/>
    <m/>
    <m/>
    <m/>
    <m/>
    <m/>
    <m/>
    <m/>
    <m/>
    <m/>
    <m/>
    <m/>
    <m/>
    <m/>
    <m/>
    <m/>
    <m/>
    <m/>
    <m/>
    <m/>
    <m/>
    <m/>
    <m/>
    <m/>
    <m/>
    <m/>
    <m/>
    <m/>
  </r>
  <r>
    <x v="2"/>
    <x v="1"/>
    <x v="14"/>
    <x v="3"/>
    <m/>
    <m/>
    <m/>
    <n v="451800"/>
    <m/>
    <m/>
    <m/>
    <m/>
    <m/>
    <m/>
    <m/>
    <m/>
    <m/>
    <m/>
    <m/>
    <m/>
    <m/>
    <m/>
    <m/>
    <m/>
    <m/>
    <m/>
    <m/>
    <m/>
    <m/>
    <m/>
    <m/>
    <m/>
    <m/>
    <m/>
    <m/>
  </r>
  <r>
    <x v="2"/>
    <x v="0"/>
    <x v="15"/>
    <x v="3"/>
    <m/>
    <m/>
    <m/>
    <n v="451800"/>
    <m/>
    <m/>
    <m/>
    <m/>
    <m/>
    <m/>
    <m/>
    <m/>
    <m/>
    <m/>
    <m/>
    <m/>
    <m/>
    <m/>
    <m/>
    <m/>
    <m/>
    <m/>
    <m/>
    <m/>
    <m/>
    <m/>
    <m/>
    <m/>
    <m/>
    <m/>
    <m/>
  </r>
  <r>
    <x v="2"/>
    <x v="0"/>
    <x v="16"/>
    <x v="3"/>
    <m/>
    <m/>
    <m/>
    <n v="451800"/>
    <m/>
    <m/>
    <m/>
    <m/>
    <m/>
    <m/>
    <m/>
    <m/>
    <m/>
    <m/>
    <m/>
    <m/>
    <m/>
    <m/>
    <m/>
    <m/>
    <m/>
    <m/>
    <m/>
    <m/>
    <m/>
    <m/>
    <m/>
    <m/>
    <m/>
    <m/>
    <m/>
  </r>
  <r>
    <x v="2"/>
    <x v="1"/>
    <x v="17"/>
    <x v="3"/>
    <m/>
    <m/>
    <m/>
    <n v="451800"/>
    <m/>
    <m/>
    <m/>
    <m/>
    <m/>
    <m/>
    <m/>
    <m/>
    <m/>
    <m/>
    <m/>
    <m/>
    <m/>
    <m/>
    <m/>
    <m/>
    <m/>
    <m/>
    <m/>
    <m/>
    <m/>
    <m/>
    <m/>
    <m/>
    <m/>
    <m/>
    <m/>
  </r>
  <r>
    <x v="2"/>
    <x v="1"/>
    <x v="18"/>
    <x v="3"/>
    <m/>
    <m/>
    <m/>
    <n v="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2"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K Fisik Reguler" fld="4" baseField="0" baseItem="0" numFmtId="164"/>
  </dataFields>
  <formats count="1">
    <format dxfId="2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SDA Panas Bumi" fld="17" baseField="0" baseItem="0"/>
  </dataFields>
  <formats count="1">
    <format dxfId="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PBB" fld="12" baseField="0" baseItem="0"/>
  </dataFields>
  <formats count="1">
    <format dxfId="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PPh" fld="11" baseField="0" baseItem="0"/>
  </dataFields>
  <formats count="2">
    <format dxfId="10">
      <pivotArea outline="0" collapsedLevelsAreSubtotals="1" fieldPosition="0"/>
    </format>
    <format dxfId="9">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SDA Kehutanan" fld="15"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SDA Minerba" fld="14" baseField="0" baseItem="0"/>
  </dataFields>
  <formats count="1">
    <format dxfId="1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3941A25-565F-4FD7-B650-A964DE426779}"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CHT" fld="34" baseField="0" baseItem="0"/>
  </dataFields>
  <formats count="1">
    <format dxfId="13">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Pengeluaran per Kapita (Rp 000)" fld="22"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K Fisik Penugasan" fld="5" baseField="0" baseItem="0" numFmtId="164"/>
  </dataFields>
  <formats count="1">
    <format dxfId="2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5"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B00-000001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TPAK (%)" fld="24" baseField="0" baseItem="0"/>
  </dataFields>
  <formats count="1">
    <format dxfId="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B00-000002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TPT (%)" fld="23" baseField="0" baseItem="0"/>
  </dataFields>
  <formats count="1">
    <format dxfId="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7">
        <item h="1" m="1" x="13"/>
        <item h="1" m="1" x="7"/>
        <item h="1" m="1" x="15"/>
        <item h="1" m="1" x="2"/>
        <item h="1" m="1" x="8"/>
        <item h="1" m="1" x="9"/>
        <item h="1" m="1" x="4"/>
        <item h="1" m="1" x="10"/>
        <item h="1" m="1" x="12"/>
        <item h="1" m="1" x="11"/>
        <item h="1" m="1" x="6"/>
        <item h="1" m="1" x="5"/>
        <item h="1" m="1" x="14"/>
        <item x="0"/>
        <item h="1" x="1"/>
        <item h="1" m="1" x="3"/>
        <item t="default"/>
      </items>
    </pivotField>
    <pivotField showAll="0"/>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1">
    <i>
      <x v="13"/>
    </i>
  </rowItems>
  <colItems count="1">
    <i/>
  </colItem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4AB08E7-0E2C-4034-AED8-3C7427C5EF13}"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8:J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Average of % Pend. Miskin" fld="26" subtotal="average" baseField="2" baseItem="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E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Jml. Pend. Miskin (ribu jiwa)" fld="25" baseField="0" baseItem="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0807D26-6B9F-402B-8FE3-685A9F27CFC1}"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O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Count of Jml. Pend. Miskin (ribu jiwa)" fld="25" subtotal="count" baseField="2" baseItem="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CBDC77B-5F4B-46EE-AD72-BF851FBE03BF}" name="PivotTable4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8:T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M SD" fld="31" subtotal="average" baseField="2" baseItem="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9CAFF9D-4011-4AA7-A896-BC0AF209E9C2}" name="PivotTable4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8:P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K SMA" fld="30" subtotal="average" baseField="2" baseItem="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K Fisik Afirmasi" fld="6" baseField="0" baseItem="0" numFmtId="164"/>
  </dataFields>
  <formats count="1">
    <format dxfId="1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BA74A01-7F7A-47D7-86C1-E3D5A928C91C}" name="PivotTable4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8:L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K SMP" fld="29"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2B140045-72E8-4468-AF8F-C18EFE9DF624}" name="PivotTable40"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8:H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K SD" fld="28"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BC687365-C135-43E0-82BE-69D716C19FEA}" name="PivotTable4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8:X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M SMP" fld="32" subtotal="average" baseField="2" baseItem="5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A49185C-2E64-415B-AF1A-316B333B7C0A}" name="PivotTable39"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8:D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1BD29B4B-195D-49DA-BC11-E25A5A096EC8}" name="PivotTable4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8:AB18"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9">
    <i>
      <x/>
    </i>
    <i>
      <x v="46"/>
    </i>
    <i>
      <x v="53"/>
    </i>
    <i>
      <x v="55"/>
    </i>
    <i>
      <x v="60"/>
    </i>
    <i>
      <x v="61"/>
    </i>
    <i>
      <x v="62"/>
    </i>
    <i>
      <x v="63"/>
    </i>
    <i t="grand">
      <x/>
    </i>
  </rowItems>
  <colFields count="1">
    <field x="0"/>
  </colFields>
  <colItems count="3">
    <i>
      <x/>
    </i>
    <i>
      <x v="1"/>
    </i>
    <i>
      <x v="2"/>
    </i>
  </colItems>
  <dataFields count="1">
    <dataField name="Average of APM SMA" fld="33" subtotal="average" baseField="2" baseItem="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3D6C5E14-1EEA-49C0-8A63-80D180B89466}" name="PivotTable60"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L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6">
        <item h="1" m="1" x="13"/>
        <item h="1" m="1" x="7"/>
        <item h="1" m="1" x="15"/>
        <item h="1" m="1" x="2"/>
        <item h="1" m="1" x="8"/>
        <item h="1" m="1" x="9"/>
        <item h="1" m="1" x="4"/>
        <item h="1" m="1" x="10"/>
        <item h="1" m="1" x="12"/>
        <item h="1" m="1" x="11"/>
        <item h="1" m="1" x="6"/>
        <item h="1" x="1"/>
        <item x="0"/>
        <item h="1" m="1" x="14"/>
        <item h="1" m="1" x="5"/>
        <item h="1" m="1" x="3"/>
      </items>
      <extLst>
        <ext xmlns:x14="http://schemas.microsoft.com/office/spreadsheetml/2009/9/main" uri="{2946ED86-A175-432a-8AC1-64E0C546D7DE}">
          <x14:pivotField fillDownLabels="1"/>
        </ext>
      </extLst>
    </pivotField>
    <pivotField axis="axisCol" showAll="0" defaultSubtotal="0">
      <items count="70">
        <item x="1"/>
        <item x="17"/>
        <item m="1" x="22"/>
        <item m="1" x="54"/>
        <item m="1" x="21"/>
        <item m="1" x="37"/>
        <item m="1" x="32"/>
        <item m="1" x="24"/>
        <item m="1" x="66"/>
        <item m="1" x="19"/>
        <item m="1" x="41"/>
        <item m="1" x="28"/>
        <item m="1" x="26"/>
        <item m="1" x="43"/>
        <item m="1" x="65"/>
        <item m="1" x="59"/>
        <item m="1" x="45"/>
        <item m="1" x="64"/>
        <item m="1" x="27"/>
        <item m="1" x="38"/>
        <item m="1" x="56"/>
        <item m="1" x="48"/>
        <item m="1" x="51"/>
        <item m="1" x="68"/>
        <item m="1" x="46"/>
        <item m="1" x="36"/>
        <item m="1" x="50"/>
        <item m="1" x="23"/>
        <item m="1" x="69"/>
        <item m="1" x="39"/>
        <item m="1" x="67"/>
        <item m="1" x="61"/>
        <item m="1" x="44"/>
        <item m="1" x="35"/>
        <item m="1" x="60"/>
        <item m="1" x="53"/>
        <item m="1" x="62"/>
        <item m="1" x="31"/>
        <item m="1" x="47"/>
        <item m="1" x="29"/>
        <item m="1" x="30"/>
        <item m="1" x="57"/>
        <item m="1" x="49"/>
        <item x="2"/>
        <item m="1" x="40"/>
        <item m="1" x="33"/>
        <item x="9"/>
        <item m="1" x="25"/>
        <item m="1" x="58"/>
        <item m="1" x="34"/>
        <item m="1" x="52"/>
        <item x="11"/>
        <item x="10"/>
        <item x="15"/>
        <item m="1" x="63"/>
        <item x="12"/>
        <item m="1" x="55"/>
        <item x="13"/>
        <item x="14"/>
        <item m="1" x="42"/>
        <item x="0"/>
        <item x="3"/>
        <item x="4"/>
        <item x="16"/>
        <item x="5"/>
        <item x="6"/>
        <item x="7"/>
        <item x="18"/>
        <item x="8"/>
        <item m="1" x="20"/>
      </items>
      <extLst>
        <ext xmlns:x14="http://schemas.microsoft.com/office/spreadsheetml/2009/9/main" uri="{2946ED86-A175-432a-8AC1-64E0C546D7DE}">
          <x14:pivotField fillDownLabels="1"/>
        </ext>
      </extLst>
    </pivotField>
    <pivotField showAll="0" defaultSubtotal="0">
      <items count="13">
        <item x="6"/>
        <item x="4"/>
        <item x="10"/>
        <item x="7"/>
        <item x="11"/>
        <item x="2"/>
        <item x="9"/>
        <item x="8"/>
        <item x="1"/>
        <item x="5"/>
        <item x="3"/>
        <item x="0"/>
        <item m="1" x="12"/>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0">
    <i>
      <x/>
    </i>
    <i>
      <x v="1"/>
    </i>
    <i>
      <x v="2"/>
      <x/>
    </i>
    <i r="1">
      <x v="46"/>
    </i>
    <i r="1">
      <x v="53"/>
    </i>
    <i r="1">
      <x v="55"/>
    </i>
    <i r="1">
      <x v="60"/>
    </i>
    <i r="1">
      <x v="61"/>
    </i>
    <i r="1">
      <x v="62"/>
    </i>
    <i r="1">
      <x v="63"/>
    </i>
  </colItems>
  <dataFields count="15">
    <dataField name="Sum of DBH PPh" fld="11" baseField="0" baseItem="0"/>
    <dataField name="Sum of DBH PBB" fld="12" baseField="0" baseItem="0"/>
    <dataField name="Sum of DBH CHT" fld="34" baseField="0" baseItem="0"/>
    <dataField name="Sum of DBH SDA Minerba" fld="14" baseField="0" baseItem="0"/>
    <dataField name="Sum of DBH SDA Kehutanan" fld="15" baseField="0" baseItem="0"/>
    <dataField name="Sum of DBH SDA Perikanan" fld="16" baseField="0" baseItem="0"/>
    <dataField name="Sum of DBH SDA Migas" fld="13" baseField="2" baseItem="0"/>
    <dataField name="Sum of DBH SDA Panas Bumi" fld="17" baseField="0" baseItem="0"/>
    <dataField name="Sum of DAU" fld="8" baseField="0" baseItem="0"/>
    <dataField name="Sum of DAK Fisik Reguler" fld="4" baseField="0" baseItem="0"/>
    <dataField name="Sum of DAK Fisik Afirmasi" fld="6" baseField="0" baseItem="0"/>
    <dataField name="Sum of DAK Fisik Penugasan" fld="5" baseField="0" baseItem="0"/>
    <dataField name="Sum of DAK Non Fisik" fld="7" baseField="0" baseItem="0"/>
    <dataField name="Sum of DID" fld="9" baseField="0" baseItem="0"/>
    <dataField name="Sum of Dana Desa" fld="10" baseField="0" baseItem="0"/>
  </dataFields>
  <formats count="1">
    <format dxfId="0">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K Non Fisik" fld="7" baseField="0" baseItem="0" numFmtId="164"/>
  </dataFields>
  <formats count="1">
    <format dxfId="18">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U" fld="8" baseField="0" baseItem="0" numFmtId="164"/>
  </dataFields>
  <formats count="1">
    <format dxfId="17">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ID" fld="9" baseField="0" baseItem="0" numFmtId="164"/>
  </dataFields>
  <formats count="1">
    <format dxfId="16">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ana Desa" fld="10" baseField="0" baseItem="0" numFmtId="164"/>
  </dataFields>
  <formats count="2">
    <format dxfId="15">
      <pivotArea outline="0" collapsedLevelsAreSubtotals="1" fieldPosition="0"/>
    </format>
    <format dxfId="14">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SDA Perikanan" fld="16" baseField="0" baseItem="0"/>
  </dataFields>
  <formats count="1">
    <format dxfId="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5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3" firstHeaderRow="1" firstDataRow="2" firstDataCol="1"/>
  <pivotFields count="36">
    <pivotField axis="axisCol" showAll="0">
      <items count="4">
        <item x="0"/>
        <item x="1"/>
        <item x="2"/>
        <item t="default"/>
      </items>
    </pivotField>
    <pivotField showAll="0">
      <items count="17">
        <item h="1" m="1" x="13"/>
        <item h="1" m="1" x="7"/>
        <item h="1" m="1" x="15"/>
        <item h="1" m="1" x="2"/>
        <item h="1" m="1" x="8"/>
        <item h="1" m="1" x="9"/>
        <item h="1" m="1" x="4"/>
        <item h="1" m="1" x="10"/>
        <item h="1" m="1" x="12"/>
        <item h="1" m="1" x="11"/>
        <item h="1" m="1" x="6"/>
        <item h="1" x="1"/>
        <item x="0"/>
        <item h="1" m="1" x="14"/>
        <item h="1" m="1" x="5"/>
        <item h="1" m="1" x="3"/>
        <item t="default"/>
      </items>
    </pivotField>
    <pivotField axis="axisRow" showAll="0">
      <items count="71">
        <item m="1" x="54"/>
        <item m="1" x="21"/>
        <item m="1" x="37"/>
        <item m="1" x="32"/>
        <item m="1" x="24"/>
        <item m="1" x="19"/>
        <item m="1" x="41"/>
        <item m="1" x="28"/>
        <item m="1" x="26"/>
        <item m="1" x="65"/>
        <item m="1" x="45"/>
        <item m="1" x="64"/>
        <item m="1" x="27"/>
        <item m="1" x="38"/>
        <item m="1" x="56"/>
        <item m="1" x="48"/>
        <item m="1" x="51"/>
        <item m="1" x="68"/>
        <item m="1" x="36"/>
        <item m="1" x="69"/>
        <item m="1" x="67"/>
        <item m="1" x="61"/>
        <item m="1" x="44"/>
        <item m="1" x="35"/>
        <item m="1" x="53"/>
        <item m="1" x="47"/>
        <item m="1" x="30"/>
        <item m="1" x="57"/>
        <item m="1" x="49"/>
        <item m="1" x="40"/>
        <item m="1" x="33"/>
        <item m="1" x="25"/>
        <item m="1" x="58"/>
        <item m="1" x="34"/>
        <item m="1" x="52"/>
        <item m="1" x="63"/>
        <item m="1" x="55"/>
        <item m="1" x="42"/>
        <item m="1" x="59"/>
        <item m="1" x="22"/>
        <item m="1" x="43"/>
        <item m="1" x="46"/>
        <item m="1" x="50"/>
        <item m="1" x="39"/>
        <item m="1" x="60"/>
        <item m="1" x="62"/>
        <item m="1" x="29"/>
        <item x="9"/>
        <item x="10"/>
        <item x="11"/>
        <item x="12"/>
        <item x="13"/>
        <item x="14"/>
        <item x="15"/>
        <item m="1" x="23"/>
        <item m="1" x="66"/>
        <item m="1" x="31"/>
        <item x="0"/>
        <item x="1"/>
        <item x="2"/>
        <item x="3"/>
        <item x="4"/>
        <item x="5"/>
        <item x="6"/>
        <item x="7"/>
        <item x="8"/>
        <item x="16"/>
        <item x="17"/>
        <item x="18"/>
        <item m="1" x="20"/>
        <item t="default"/>
      </items>
    </pivotField>
    <pivotField showAll="0">
      <items count="14">
        <item x="6"/>
        <item x="4"/>
        <item x="10"/>
        <item x="7"/>
        <item x="11"/>
        <item x="2"/>
        <item x="9"/>
        <item x="8"/>
        <item x="1"/>
        <item x="5"/>
        <item x="3"/>
        <item x="0"/>
        <item m="1" x="12"/>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9">
    <i>
      <x v="47"/>
    </i>
    <i>
      <x v="50"/>
    </i>
    <i>
      <x v="53"/>
    </i>
    <i>
      <x v="57"/>
    </i>
    <i>
      <x v="58"/>
    </i>
    <i>
      <x v="60"/>
    </i>
    <i>
      <x v="61"/>
    </i>
    <i>
      <x v="66"/>
    </i>
    <i t="grand">
      <x/>
    </i>
  </rowItems>
  <colFields count="1">
    <field x="0"/>
  </colFields>
  <colItems count="4">
    <i>
      <x/>
    </i>
    <i>
      <x v="1"/>
    </i>
    <i>
      <x v="2"/>
    </i>
    <i t="grand">
      <x/>
    </i>
  </colItems>
  <dataFields count="1">
    <dataField name="Sum of DBH SDA Migas" fld="13" baseField="0" baseItem="0"/>
  </dataFields>
  <formats count="1">
    <format dxfId="6">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00000000-0013-0000-FFFF-FFFF01000000}"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3"/>
    <pivotTable tabId="18" name="PivotTable34"/>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items count="16">
        <i x="1"/>
        <i x="0" s="1"/>
        <i x="13" nd="1"/>
        <i x="7" nd="1"/>
        <i x="15" nd="1"/>
        <i x="2" nd="1"/>
        <i x="8" nd="1"/>
        <i x="9" nd="1"/>
        <i x="4" nd="1"/>
        <i x="10" nd="1"/>
        <i x="12" nd="1"/>
        <i x="11" nd="1"/>
        <i x="6" nd="1"/>
        <i x="14" nd="1"/>
        <i x="5"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00000000-0013-0000-FFFF-FFFF02000000}"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3"/>
    <pivotTable tabId="18" name="PivotTable34"/>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items count="13">
        <i x="6" s="1"/>
        <i x="4" s="1"/>
        <i x="10" s="1"/>
        <i x="7" s="1"/>
        <i x="11" s="1"/>
        <i x="2" s="1"/>
        <i x="9" s="1"/>
        <i x="8" s="1"/>
        <i x="1" s="1"/>
        <i x="5" s="1"/>
        <i x="3" s="1"/>
        <i x="0" s="1"/>
        <i x="1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0000000-0013-0000-FFFF-FFFF03000000}"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30"/>
    <pivotTable tabId="18" name="PivotTable18"/>
    <pivotTable tabId="18" name="PivotTable33"/>
    <pivotTable tabId="18" name="PivotTable34"/>
    <pivotTable tabId="19" name="PivotTable39"/>
    <pivotTable tabId="19" name="PivotTable40"/>
    <pivotTable tabId="19" name="PivotTable41"/>
    <pivotTable tabId="19" name="PivotTable42"/>
    <pivotTable tabId="19" name="PivotTable43"/>
    <pivotTable tabId="19" name="PivotTable44"/>
    <pivotTable tabId="19" name="PivotTable45"/>
    <pivotTable tabId="20" name="PivotTable60"/>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00000000-0014-0000-FFFF-FFFF01000000}" cache="Slicer_Daerah_Pemilihan" caption="Daerah Pemilihan" style="SlicerStyleLight4" rowHeight="241300"/>
  <slicer name="Bidang" xr10:uid="{00000000-0014-0000-FFFF-FFFF02000000}" cache="Slicer_Bidang" caption="Bidang" rowHeight="241300"/>
  <slicer name="Tahun" xr10:uid="{00000000-0014-0000-FFFF-FFFF03000000}"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mbar" displayName="Sumbar" ref="A1:AI685" totalsRowShown="0" headerRowDxfId="58" dataDxfId="57" headerRowCellStyle="Comma" dataCellStyle="Comma">
  <autoFilter ref="A1:AI685" xr:uid="{00000000-0009-0000-0100-000001000000}"/>
  <tableColumns count="35">
    <tableColumn id="1" xr3:uid="{00000000-0010-0000-0000-000001000000}" name="Tahun" dataDxfId="56" dataCellStyle="Comma"/>
    <tableColumn id="2" xr3:uid="{00000000-0010-0000-0000-000002000000}" name="Daerah Pemilihan" dataDxfId="55" dataCellStyle="Comma"/>
    <tableColumn id="3" xr3:uid="{00000000-0010-0000-0000-000003000000}" name="Nama Daerah" dataDxfId="54" dataCellStyle="Comma"/>
    <tableColumn id="4" xr3:uid="{00000000-0010-0000-0000-000004000000}" name="Bidang" dataDxfId="53" dataCellStyle="Comma"/>
    <tableColumn id="5" xr3:uid="{00000000-0010-0000-0000-000005000000}" name="DAK Fisik Reguler" dataDxfId="52" dataCellStyle="Comma"/>
    <tableColumn id="6" xr3:uid="{00000000-0010-0000-0000-000006000000}" name="DAK Fisik Penugasan" dataDxfId="51" dataCellStyle="Comma"/>
    <tableColumn id="7" xr3:uid="{00000000-0010-0000-0000-000007000000}" name="DAK Fisik Afirmasi" dataDxfId="50" dataCellStyle="Comma"/>
    <tableColumn id="8" xr3:uid="{00000000-0010-0000-0000-000008000000}" name="DAK Non Fisik" dataDxfId="49" dataCellStyle="Comma"/>
    <tableColumn id="9" xr3:uid="{00000000-0010-0000-0000-000009000000}" name="DAU" dataDxfId="48" dataCellStyle="Comma"/>
    <tableColumn id="10" xr3:uid="{00000000-0010-0000-0000-00000A000000}" name="DID" dataDxfId="47" dataCellStyle="Comma"/>
    <tableColumn id="11" xr3:uid="{00000000-0010-0000-0000-00000B000000}" name="Dana Desa" dataDxfId="46" dataCellStyle="Comma"/>
    <tableColumn id="12" xr3:uid="{00000000-0010-0000-0000-00000C000000}" name="DBH PPh" dataDxfId="45" dataCellStyle="Comma"/>
    <tableColumn id="13" xr3:uid="{00000000-0010-0000-0000-00000D000000}" name="DBH PBB" dataDxfId="44" dataCellStyle="Comma"/>
    <tableColumn id="14" xr3:uid="{00000000-0010-0000-0000-00000E000000}" name="DBH SDA Migas" dataDxfId="43" dataCellStyle="Comma"/>
    <tableColumn id="15" xr3:uid="{00000000-0010-0000-0000-00000F000000}" name="DBH SDA Minerba" dataDxfId="42" dataCellStyle="Comma"/>
    <tableColumn id="16" xr3:uid="{00000000-0010-0000-0000-000010000000}" name="DBH SDA Kehutanan" dataDxfId="41" dataCellStyle="Comma"/>
    <tableColumn id="17" xr3:uid="{00000000-0010-0000-0000-000011000000}" name="DBH SDA Perikanan" dataDxfId="40" dataCellStyle="Comma"/>
    <tableColumn id="18" xr3:uid="{00000000-0010-0000-0000-000012000000}" name="DBH SDA Panas Bumi" dataDxfId="39" dataCellStyle="Comma"/>
    <tableColumn id="19" xr3:uid="{00000000-0010-0000-0000-000013000000}" name="IPM (%)" dataDxfId="38" dataCellStyle="Comma"/>
    <tableColumn id="20" xr3:uid="{00000000-0010-0000-0000-000014000000}" name="AHH (thn)" dataDxfId="37" dataCellStyle="Comma"/>
    <tableColumn id="21" xr3:uid="{00000000-0010-0000-0000-000015000000}" name="HLS (thn)" dataDxfId="36" dataCellStyle="Comma"/>
    <tableColumn id="22" xr3:uid="{00000000-0010-0000-0000-000016000000}" name="RLS (thn)" dataDxfId="35" dataCellStyle="Comma"/>
    <tableColumn id="23" xr3:uid="{00000000-0010-0000-0000-000017000000}" name="Pengeluaran per Kapita (Rp 000)" dataDxfId="34" dataCellStyle="Comma"/>
    <tableColumn id="24" xr3:uid="{00000000-0010-0000-0000-000018000000}" name="TPT (%)" dataDxfId="33" dataCellStyle="Comma"/>
    <tableColumn id="25" xr3:uid="{00000000-0010-0000-0000-000019000000}" name="TPAK (%)" dataDxfId="32" dataCellStyle="Comma"/>
    <tableColumn id="26" xr3:uid="{00000000-0010-0000-0000-00001A000000}" name="Jml. Pend. Miskin (ribu jiwa)" dataDxfId="31" dataCellStyle="Comma"/>
    <tableColumn id="27" xr3:uid="{00000000-0010-0000-0000-00001B000000}" name="% Pend. Miskin" dataDxfId="30" dataCellStyle="Comma"/>
    <tableColumn id="28" xr3:uid="{00000000-0010-0000-0000-00001C000000}" name="APK PAUD" dataDxfId="29" dataCellStyle="Comma"/>
    <tableColumn id="29" xr3:uid="{00000000-0010-0000-0000-00001D000000}" name="APK SD" dataDxfId="28" dataCellStyle="Comma"/>
    <tableColumn id="30" xr3:uid="{00000000-0010-0000-0000-00001E000000}" name="APK SMP" dataDxfId="27" dataCellStyle="Comma"/>
    <tableColumn id="31" xr3:uid="{00000000-0010-0000-0000-00001F000000}" name="APK SMA" dataDxfId="26" dataCellStyle="Comma"/>
    <tableColumn id="32" xr3:uid="{00000000-0010-0000-0000-000020000000}" name="APM SD" dataDxfId="25" dataCellStyle="Comma"/>
    <tableColumn id="33" xr3:uid="{00000000-0010-0000-0000-000021000000}" name="APM SMP" dataDxfId="24" dataCellStyle="Comma"/>
    <tableColumn id="34" xr3:uid="{00000000-0010-0000-0000-000022000000}" name="APM SMA" dataDxfId="23" dataCellStyle="Comma"/>
    <tableColumn id="35" xr3:uid="{00000000-0010-0000-0000-000023000000}" name="DBH CHT" dataDxfId="22"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2.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43"/>
  <sheetViews>
    <sheetView showGridLines="0" topLeftCell="A60" workbookViewId="0">
      <selection activeCell="A61" sqref="A61:B79"/>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616</v>
      </c>
      <c r="B510" s="1" t="s">
        <v>617</v>
      </c>
      <c r="C510" s="1" t="s">
        <v>614</v>
      </c>
    </row>
    <row r="511" spans="1:3" x14ac:dyDescent="0.25">
      <c r="A511" s="1" t="s">
        <v>616</v>
      </c>
      <c r="B511" s="1" t="s">
        <v>618</v>
      </c>
      <c r="C511" s="1" t="s">
        <v>614</v>
      </c>
    </row>
    <row r="512" spans="1:3" x14ac:dyDescent="0.25">
      <c r="A512" s="1" t="s">
        <v>616</v>
      </c>
      <c r="B512" s="1" t="s">
        <v>619</v>
      </c>
      <c r="C512" s="1" t="s">
        <v>614</v>
      </c>
    </row>
    <row r="513" spans="1:3" x14ac:dyDescent="0.25">
      <c r="A513" s="1" t="s">
        <v>616</v>
      </c>
      <c r="B513" s="1" t="s">
        <v>620</v>
      </c>
      <c r="C513" s="1" t="s">
        <v>614</v>
      </c>
    </row>
    <row r="514" spans="1:3" x14ac:dyDescent="0.25">
      <c r="A514" s="1" t="s">
        <v>616</v>
      </c>
      <c r="B514" s="1" t="s">
        <v>621</v>
      </c>
      <c r="C514" s="1" t="s">
        <v>614</v>
      </c>
    </row>
    <row r="515" spans="1:3" x14ac:dyDescent="0.25">
      <c r="A515" s="1" t="s">
        <v>616</v>
      </c>
      <c r="B515" s="1" t="s">
        <v>622</v>
      </c>
      <c r="C515" s="1" t="s">
        <v>614</v>
      </c>
    </row>
    <row r="516" spans="1:3" x14ac:dyDescent="0.25">
      <c r="A516" s="1" t="s">
        <v>616</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N43"/>
  <sheetViews>
    <sheetView topLeftCell="AB1" workbookViewId="0">
      <selection activeCell="AJ7" sqref="AJ7"/>
    </sheetView>
  </sheetViews>
  <sheetFormatPr defaultRowHeight="15" x14ac:dyDescent="0.25"/>
  <cols>
    <col min="1" max="1" width="17" bestFit="1" customWidth="1"/>
    <col min="2" max="2" width="16.28515625" style="11" bestFit="1" customWidth="1"/>
    <col min="3" max="4" width="11.5703125" style="11" bestFit="1" customWidth="1"/>
    <col min="5" max="5" width="12.5703125" style="11" bestFit="1" customWidth="1"/>
    <col min="6" max="6" width="17" style="11" bestFit="1" customWidth="1"/>
    <col min="7" max="7" width="16.28515625" style="11" bestFit="1" customWidth="1"/>
    <col min="8" max="8" width="11.5703125" style="11" bestFit="1" customWidth="1"/>
    <col min="9" max="9" width="11.5703125" bestFit="1" customWidth="1"/>
    <col min="10" max="10" width="12.5703125" bestFit="1" customWidth="1"/>
    <col min="11" max="11" width="21.42578125" bestFit="1" customWidth="1"/>
    <col min="12" max="12" width="16.28515625" bestFit="1" customWidth="1"/>
    <col min="13" max="14" width="5.140625" bestFit="1" customWidth="1"/>
    <col min="15" max="15" width="11.28515625" bestFit="1" customWidth="1"/>
    <col min="16" max="16" width="23.7109375" bestFit="1" customWidth="1"/>
    <col min="17" max="17" width="16.28515625" bestFit="1" customWidth="1"/>
    <col min="18" max="19" width="10.5703125" bestFit="1" customWidth="1"/>
    <col min="20" max="20" width="11.5703125" bestFit="1" customWidth="1"/>
    <col min="21" max="21" width="25.85546875" bestFit="1" customWidth="1"/>
    <col min="22" max="22" width="16.28515625" bestFit="1" customWidth="1"/>
    <col min="23" max="24" width="10.5703125" bestFit="1" customWidth="1"/>
    <col min="25" max="25" width="11.28515625" bestFit="1" customWidth="1"/>
    <col min="26" max="26" width="25" bestFit="1" customWidth="1"/>
    <col min="27" max="27" width="16.28515625" bestFit="1" customWidth="1"/>
    <col min="28" max="28" width="10.5703125" bestFit="1" customWidth="1"/>
    <col min="29" max="30" width="11.5703125" bestFit="1" customWidth="1"/>
    <col min="31" max="31" width="26.42578125" bestFit="1" customWidth="1"/>
    <col min="32" max="32" width="16.28515625" bestFit="1" customWidth="1"/>
    <col min="33" max="34" width="10.5703125" bestFit="1" customWidth="1"/>
    <col min="35" max="35" width="11.5703125" bestFit="1" customWidth="1"/>
    <col min="36" max="36" width="17" bestFit="1" customWidth="1"/>
    <col min="37" max="37" width="16.28515625" bestFit="1" customWidth="1"/>
    <col min="38" max="38" width="5" bestFit="1" customWidth="1"/>
    <col min="39" max="39" width="9" bestFit="1" customWidth="1"/>
    <col min="40" max="40" width="11.28515625" bestFit="1" customWidth="1"/>
  </cols>
  <sheetData>
    <row r="3" spans="1:40" x14ac:dyDescent="0.25">
      <c r="A3" s="8" t="s">
        <v>700</v>
      </c>
      <c r="B3" s="8" t="s">
        <v>707</v>
      </c>
      <c r="C3"/>
      <c r="D3"/>
      <c r="E3"/>
      <c r="F3" s="8" t="s">
        <v>701</v>
      </c>
      <c r="G3" s="8" t="s">
        <v>707</v>
      </c>
      <c r="H3"/>
      <c r="K3" s="8" t="s">
        <v>702</v>
      </c>
      <c r="L3" s="8" t="s">
        <v>707</v>
      </c>
      <c r="P3" s="8" t="s">
        <v>703</v>
      </c>
      <c r="Q3" s="8" t="s">
        <v>707</v>
      </c>
      <c r="U3" s="8" t="s">
        <v>704</v>
      </c>
      <c r="V3" s="8" t="s">
        <v>707</v>
      </c>
      <c r="Z3" s="8" t="s">
        <v>705</v>
      </c>
      <c r="AA3" s="8" t="s">
        <v>707</v>
      </c>
      <c r="AE3" s="8" t="s">
        <v>706</v>
      </c>
      <c r="AF3" s="8" t="s">
        <v>707</v>
      </c>
      <c r="AJ3" s="8" t="s">
        <v>760</v>
      </c>
      <c r="AK3" s="8" t="s">
        <v>707</v>
      </c>
    </row>
    <row r="4" spans="1:40" x14ac:dyDescent="0.25">
      <c r="A4" s="8" t="s">
        <v>691</v>
      </c>
      <c r="B4">
        <v>2020</v>
      </c>
      <c r="C4">
        <v>2021</v>
      </c>
      <c r="D4">
        <v>2022</v>
      </c>
      <c r="E4" t="s">
        <v>692</v>
      </c>
      <c r="F4" s="8" t="s">
        <v>691</v>
      </c>
      <c r="G4">
        <v>2020</v>
      </c>
      <c r="H4">
        <v>2021</v>
      </c>
      <c r="I4">
        <v>2022</v>
      </c>
      <c r="J4" t="s">
        <v>692</v>
      </c>
      <c r="K4" s="8" t="s">
        <v>691</v>
      </c>
      <c r="L4">
        <v>2020</v>
      </c>
      <c r="M4">
        <v>2021</v>
      </c>
      <c r="N4">
        <v>2022</v>
      </c>
      <c r="O4" t="s">
        <v>692</v>
      </c>
      <c r="P4" s="8" t="s">
        <v>691</v>
      </c>
      <c r="Q4">
        <v>2020</v>
      </c>
      <c r="R4">
        <v>2021</v>
      </c>
      <c r="S4">
        <v>2022</v>
      </c>
      <c r="T4" t="s">
        <v>692</v>
      </c>
      <c r="U4" s="8" t="s">
        <v>691</v>
      </c>
      <c r="V4">
        <v>2020</v>
      </c>
      <c r="W4">
        <v>2021</v>
      </c>
      <c r="X4">
        <v>2022</v>
      </c>
      <c r="Y4" t="s">
        <v>692</v>
      </c>
      <c r="Z4" s="8" t="s">
        <v>691</v>
      </c>
      <c r="AA4">
        <v>2020</v>
      </c>
      <c r="AB4">
        <v>2021</v>
      </c>
      <c r="AC4">
        <v>2022</v>
      </c>
      <c r="AD4" t="s">
        <v>692</v>
      </c>
      <c r="AE4" s="8" t="s">
        <v>691</v>
      </c>
      <c r="AF4">
        <v>2020</v>
      </c>
      <c r="AG4">
        <v>2021</v>
      </c>
      <c r="AH4">
        <v>2022</v>
      </c>
      <c r="AI4" t="s">
        <v>692</v>
      </c>
      <c r="AJ4" s="8" t="s">
        <v>691</v>
      </c>
      <c r="AK4">
        <v>2020</v>
      </c>
      <c r="AL4">
        <v>2021</v>
      </c>
      <c r="AM4">
        <v>2022</v>
      </c>
      <c r="AN4" t="s">
        <v>692</v>
      </c>
    </row>
    <row r="5" spans="1:40" x14ac:dyDescent="0.25">
      <c r="A5" s="9" t="s">
        <v>81</v>
      </c>
      <c r="B5" s="10">
        <v>8553438</v>
      </c>
      <c r="C5" s="10">
        <v>6842612</v>
      </c>
      <c r="D5" s="10">
        <v>7487006</v>
      </c>
      <c r="E5" s="10">
        <v>22883056</v>
      </c>
      <c r="F5" s="9" t="s">
        <v>81</v>
      </c>
      <c r="G5" s="10">
        <v>3108896</v>
      </c>
      <c r="H5" s="10">
        <v>3309407</v>
      </c>
      <c r="I5" s="10">
        <v>4238399</v>
      </c>
      <c r="J5" s="10">
        <v>10656702</v>
      </c>
      <c r="K5" s="9" t="s">
        <v>81</v>
      </c>
      <c r="L5" s="10">
        <v>14526</v>
      </c>
      <c r="M5" s="10">
        <v>0</v>
      </c>
      <c r="N5" s="10">
        <v>0</v>
      </c>
      <c r="O5" s="10">
        <v>14526</v>
      </c>
      <c r="P5" s="9" t="s">
        <v>81</v>
      </c>
      <c r="Q5" s="10">
        <v>456382</v>
      </c>
      <c r="R5" s="10">
        <v>560385</v>
      </c>
      <c r="S5" s="10">
        <v>932123</v>
      </c>
      <c r="T5" s="10">
        <v>1948890</v>
      </c>
      <c r="U5" s="9" t="s">
        <v>81</v>
      </c>
      <c r="V5" s="10">
        <v>188296</v>
      </c>
      <c r="W5" s="10">
        <v>256790</v>
      </c>
      <c r="X5" s="10">
        <v>128712</v>
      </c>
      <c r="Y5" s="10">
        <v>573798</v>
      </c>
      <c r="Z5" s="9" t="s">
        <v>81</v>
      </c>
      <c r="AA5" s="10">
        <v>1418361</v>
      </c>
      <c r="AB5" s="10">
        <v>1128319</v>
      </c>
      <c r="AC5" s="10">
        <v>1958311</v>
      </c>
      <c r="AD5" s="10">
        <v>4504991</v>
      </c>
      <c r="AE5" s="9" t="s">
        <v>81</v>
      </c>
      <c r="AF5" s="10">
        <v>499030</v>
      </c>
      <c r="AG5" s="10">
        <v>435017</v>
      </c>
      <c r="AH5" s="10">
        <v>625805</v>
      </c>
      <c r="AI5" s="10">
        <v>1559852</v>
      </c>
      <c r="AJ5" s="9" t="s">
        <v>81</v>
      </c>
      <c r="AK5" s="10">
        <v>78870</v>
      </c>
      <c r="AL5" s="10"/>
      <c r="AM5" s="10">
        <v>39616</v>
      </c>
      <c r="AN5" s="10">
        <v>118486</v>
      </c>
    </row>
    <row r="6" spans="1:40" x14ac:dyDescent="0.25">
      <c r="A6" s="9" t="s">
        <v>84</v>
      </c>
      <c r="B6" s="10">
        <v>5776808</v>
      </c>
      <c r="C6" s="10">
        <v>4496884</v>
      </c>
      <c r="D6" s="10">
        <v>5048438</v>
      </c>
      <c r="E6" s="10">
        <v>15322130</v>
      </c>
      <c r="F6" s="9" t="s">
        <v>84</v>
      </c>
      <c r="G6" s="10">
        <v>3165227</v>
      </c>
      <c r="H6" s="10">
        <v>3353184</v>
      </c>
      <c r="I6" s="10">
        <v>4263693</v>
      </c>
      <c r="J6" s="10">
        <v>10782104</v>
      </c>
      <c r="K6" s="9" t="s">
        <v>84</v>
      </c>
      <c r="L6" s="10">
        <v>14526</v>
      </c>
      <c r="M6" s="10">
        <v>0</v>
      </c>
      <c r="N6" s="10">
        <v>0</v>
      </c>
      <c r="O6" s="10">
        <v>14526</v>
      </c>
      <c r="P6" s="9" t="s">
        <v>84</v>
      </c>
      <c r="Q6" s="10">
        <v>456382</v>
      </c>
      <c r="R6" s="10">
        <v>560385</v>
      </c>
      <c r="S6" s="10">
        <v>932123</v>
      </c>
      <c r="T6" s="10">
        <v>1948890</v>
      </c>
      <c r="U6" s="9" t="s">
        <v>84</v>
      </c>
      <c r="V6" s="10">
        <v>188454</v>
      </c>
      <c r="W6" s="10">
        <v>257165</v>
      </c>
      <c r="X6" s="10">
        <v>128866</v>
      </c>
      <c r="Y6" s="10">
        <v>574485</v>
      </c>
      <c r="Z6" s="9" t="s">
        <v>84</v>
      </c>
      <c r="AA6" s="10">
        <v>1418361</v>
      </c>
      <c r="AB6" s="10">
        <v>1128319</v>
      </c>
      <c r="AC6" s="10">
        <v>1958311</v>
      </c>
      <c r="AD6" s="10">
        <v>4504991</v>
      </c>
      <c r="AE6" s="9" t="s">
        <v>84</v>
      </c>
      <c r="AF6" s="10">
        <v>499030</v>
      </c>
      <c r="AG6" s="10">
        <v>435017</v>
      </c>
      <c r="AH6" s="10">
        <v>625805</v>
      </c>
      <c r="AI6" s="10">
        <v>1559852</v>
      </c>
      <c r="AJ6" s="9" t="s">
        <v>84</v>
      </c>
      <c r="AK6" s="10">
        <v>78870</v>
      </c>
      <c r="AL6" s="10"/>
      <c r="AM6" s="10">
        <v>48694</v>
      </c>
      <c r="AN6" s="10">
        <v>127564</v>
      </c>
    </row>
    <row r="7" spans="1:40" x14ac:dyDescent="0.25">
      <c r="A7" s="9" t="s">
        <v>87</v>
      </c>
      <c r="B7" s="10">
        <v>6523404</v>
      </c>
      <c r="C7" s="10">
        <v>5672130</v>
      </c>
      <c r="D7" s="10">
        <v>5473411</v>
      </c>
      <c r="E7" s="10">
        <v>17668945</v>
      </c>
      <c r="F7" s="9" t="s">
        <v>87</v>
      </c>
      <c r="G7" s="10">
        <v>3487283</v>
      </c>
      <c r="H7" s="10">
        <v>3586049</v>
      </c>
      <c r="I7" s="10">
        <v>4473594</v>
      </c>
      <c r="J7" s="10">
        <v>11546926</v>
      </c>
      <c r="K7" s="9" t="s">
        <v>87</v>
      </c>
      <c r="L7" s="10">
        <v>14526</v>
      </c>
      <c r="M7" s="10">
        <v>0</v>
      </c>
      <c r="N7" s="10">
        <v>0</v>
      </c>
      <c r="O7" s="10">
        <v>14526</v>
      </c>
      <c r="P7" s="9" t="s">
        <v>87</v>
      </c>
      <c r="Q7" s="10">
        <v>456382</v>
      </c>
      <c r="R7" s="10">
        <v>560385</v>
      </c>
      <c r="S7" s="10">
        <v>932123</v>
      </c>
      <c r="T7" s="10">
        <v>1948890</v>
      </c>
      <c r="U7" s="9" t="s">
        <v>87</v>
      </c>
      <c r="V7" s="10">
        <v>188346</v>
      </c>
      <c r="W7" s="10">
        <v>256790</v>
      </c>
      <c r="X7" s="10">
        <v>128712</v>
      </c>
      <c r="Y7" s="10">
        <v>573848</v>
      </c>
      <c r="Z7" s="9" t="s">
        <v>87</v>
      </c>
      <c r="AA7" s="10">
        <v>1418361</v>
      </c>
      <c r="AB7" s="10">
        <v>1128319</v>
      </c>
      <c r="AC7" s="10">
        <v>1958311</v>
      </c>
      <c r="AD7" s="10">
        <v>4504991</v>
      </c>
      <c r="AE7" s="9" t="s">
        <v>87</v>
      </c>
      <c r="AF7" s="10">
        <v>499030</v>
      </c>
      <c r="AG7" s="10">
        <v>435017</v>
      </c>
      <c r="AH7" s="10">
        <v>625805</v>
      </c>
      <c r="AI7" s="10">
        <v>1559852</v>
      </c>
      <c r="AJ7" s="9" t="s">
        <v>87</v>
      </c>
      <c r="AK7" s="10">
        <v>78870</v>
      </c>
      <c r="AL7" s="10"/>
      <c r="AM7" s="10">
        <v>39616</v>
      </c>
      <c r="AN7" s="10">
        <v>118486</v>
      </c>
    </row>
    <row r="8" spans="1:40" x14ac:dyDescent="0.25">
      <c r="A8" s="9" t="s">
        <v>724</v>
      </c>
      <c r="B8" s="10">
        <v>5723769</v>
      </c>
      <c r="C8" s="10">
        <v>5226108</v>
      </c>
      <c r="D8" s="10">
        <v>5376952</v>
      </c>
      <c r="E8" s="10">
        <v>16326829</v>
      </c>
      <c r="F8" s="9" t="s">
        <v>724</v>
      </c>
      <c r="G8" s="10">
        <v>4543697</v>
      </c>
      <c r="H8" s="10">
        <v>4490653</v>
      </c>
      <c r="I8" s="10">
        <v>5686541</v>
      </c>
      <c r="J8" s="10">
        <v>14720891</v>
      </c>
      <c r="K8" s="9" t="s">
        <v>724</v>
      </c>
      <c r="L8" s="10">
        <v>14526</v>
      </c>
      <c r="M8" s="10">
        <v>0</v>
      </c>
      <c r="N8" s="10">
        <v>0</v>
      </c>
      <c r="O8" s="10">
        <v>14526</v>
      </c>
      <c r="P8" s="9" t="s">
        <v>724</v>
      </c>
      <c r="Q8" s="10">
        <v>512681</v>
      </c>
      <c r="R8" s="10">
        <v>636347</v>
      </c>
      <c r="S8" s="10">
        <v>1341837</v>
      </c>
      <c r="T8" s="10">
        <v>2490865</v>
      </c>
      <c r="U8" s="9" t="s">
        <v>724</v>
      </c>
      <c r="V8" s="10">
        <v>198611</v>
      </c>
      <c r="W8" s="10">
        <v>278367</v>
      </c>
      <c r="X8" s="10">
        <v>133192</v>
      </c>
      <c r="Y8" s="10">
        <v>610170</v>
      </c>
      <c r="Z8" s="9" t="s">
        <v>724</v>
      </c>
      <c r="AA8" s="10">
        <v>1418361</v>
      </c>
      <c r="AB8" s="10">
        <v>1128319</v>
      </c>
      <c r="AC8" s="10">
        <v>1958311</v>
      </c>
      <c r="AD8" s="10">
        <v>4504991</v>
      </c>
      <c r="AE8" s="9" t="s">
        <v>724</v>
      </c>
      <c r="AF8" s="10">
        <v>499030</v>
      </c>
      <c r="AG8" s="10">
        <v>435017</v>
      </c>
      <c r="AH8" s="10">
        <v>625805</v>
      </c>
      <c r="AI8" s="10">
        <v>1559852</v>
      </c>
      <c r="AJ8" s="9" t="s">
        <v>724</v>
      </c>
      <c r="AK8" s="10">
        <v>888847</v>
      </c>
      <c r="AL8" s="10"/>
      <c r="AM8" s="10">
        <v>326583</v>
      </c>
      <c r="AN8" s="10">
        <v>1215430</v>
      </c>
    </row>
    <row r="9" spans="1:40" x14ac:dyDescent="0.25">
      <c r="A9" s="9" t="s">
        <v>725</v>
      </c>
      <c r="B9" s="10">
        <v>7564532</v>
      </c>
      <c r="C9" s="10">
        <v>6088182</v>
      </c>
      <c r="D9" s="10">
        <v>6940240</v>
      </c>
      <c r="E9" s="10">
        <v>20592954</v>
      </c>
      <c r="F9" s="9" t="s">
        <v>725</v>
      </c>
      <c r="G9" s="10">
        <v>6271298</v>
      </c>
      <c r="H9" s="10">
        <v>6393257</v>
      </c>
      <c r="I9" s="10">
        <v>8377116</v>
      </c>
      <c r="J9" s="10">
        <v>21041671</v>
      </c>
      <c r="K9" s="9" t="s">
        <v>725</v>
      </c>
      <c r="L9" s="10">
        <v>14526</v>
      </c>
      <c r="M9" s="10">
        <v>0</v>
      </c>
      <c r="N9" s="10">
        <v>0</v>
      </c>
      <c r="O9" s="10">
        <v>14526</v>
      </c>
      <c r="P9" s="9" t="s">
        <v>725</v>
      </c>
      <c r="Q9" s="10">
        <v>465928</v>
      </c>
      <c r="R9" s="10">
        <v>568304</v>
      </c>
      <c r="S9" s="10">
        <v>947591</v>
      </c>
      <c r="T9" s="10">
        <v>1981823</v>
      </c>
      <c r="U9" s="9" t="s">
        <v>725</v>
      </c>
      <c r="V9" s="10">
        <v>190479</v>
      </c>
      <c r="W9" s="10">
        <v>260270</v>
      </c>
      <c r="X9" s="10">
        <v>129172</v>
      </c>
      <c r="Y9" s="10">
        <v>579921</v>
      </c>
      <c r="Z9" s="9" t="s">
        <v>725</v>
      </c>
      <c r="AA9" s="10">
        <v>1418361</v>
      </c>
      <c r="AB9" s="10">
        <v>1128319</v>
      </c>
      <c r="AC9" s="10">
        <v>1958311</v>
      </c>
      <c r="AD9" s="10">
        <v>4504991</v>
      </c>
      <c r="AE9" s="9" t="s">
        <v>725</v>
      </c>
      <c r="AF9" s="10">
        <v>499030</v>
      </c>
      <c r="AG9" s="10">
        <v>435017</v>
      </c>
      <c r="AH9" s="10">
        <v>625805</v>
      </c>
      <c r="AI9" s="10">
        <v>1559852</v>
      </c>
      <c r="AJ9" s="9" t="s">
        <v>725</v>
      </c>
      <c r="AK9" s="10">
        <v>437314</v>
      </c>
      <c r="AL9" s="10"/>
      <c r="AM9" s="10">
        <v>224713</v>
      </c>
      <c r="AN9" s="10">
        <v>662027</v>
      </c>
    </row>
    <row r="10" spans="1:40" x14ac:dyDescent="0.25">
      <c r="A10" s="9" t="s">
        <v>726</v>
      </c>
      <c r="B10" s="10">
        <v>3945556</v>
      </c>
      <c r="C10" s="10">
        <v>3391537</v>
      </c>
      <c r="D10" s="10">
        <v>4909094</v>
      </c>
      <c r="E10" s="10">
        <v>12246187</v>
      </c>
      <c r="F10" s="9" t="s">
        <v>726</v>
      </c>
      <c r="G10" s="10">
        <v>3910865</v>
      </c>
      <c r="H10" s="10">
        <v>3954704</v>
      </c>
      <c r="I10" s="10">
        <v>4845273</v>
      </c>
      <c r="J10" s="10">
        <v>12710842</v>
      </c>
      <c r="K10" s="9" t="s">
        <v>726</v>
      </c>
      <c r="L10" s="10">
        <v>14526</v>
      </c>
      <c r="M10" s="10">
        <v>0</v>
      </c>
      <c r="N10" s="10">
        <v>0</v>
      </c>
      <c r="O10" s="10">
        <v>14526</v>
      </c>
      <c r="P10" s="9" t="s">
        <v>726</v>
      </c>
      <c r="Q10" s="10">
        <v>456382</v>
      </c>
      <c r="R10" s="10">
        <v>560774</v>
      </c>
      <c r="S10" s="10">
        <v>932319</v>
      </c>
      <c r="T10" s="10">
        <v>1949475</v>
      </c>
      <c r="U10" s="9" t="s">
        <v>726</v>
      </c>
      <c r="V10" s="10">
        <v>188296</v>
      </c>
      <c r="W10" s="10">
        <v>256790</v>
      </c>
      <c r="X10" s="10">
        <v>129712</v>
      </c>
      <c r="Y10" s="10">
        <v>574798</v>
      </c>
      <c r="Z10" s="9" t="s">
        <v>726</v>
      </c>
      <c r="AA10" s="10">
        <v>1418361</v>
      </c>
      <c r="AB10" s="10">
        <v>1128319</v>
      </c>
      <c r="AC10" s="10">
        <v>1958311</v>
      </c>
      <c r="AD10" s="10">
        <v>4504991</v>
      </c>
      <c r="AE10" s="9" t="s">
        <v>726</v>
      </c>
      <c r="AF10" s="10">
        <v>499030</v>
      </c>
      <c r="AG10" s="10">
        <v>435017</v>
      </c>
      <c r="AH10" s="10">
        <v>625805</v>
      </c>
      <c r="AI10" s="10">
        <v>1559852</v>
      </c>
      <c r="AJ10" s="9" t="s">
        <v>726</v>
      </c>
      <c r="AK10" s="10">
        <v>78870</v>
      </c>
      <c r="AL10" s="10"/>
      <c r="AM10" s="10">
        <v>39616</v>
      </c>
      <c r="AN10" s="10">
        <v>118486</v>
      </c>
    </row>
    <row r="11" spans="1:40" x14ac:dyDescent="0.25">
      <c r="A11" s="9" t="s">
        <v>727</v>
      </c>
      <c r="B11" s="10">
        <v>4989045</v>
      </c>
      <c r="C11" s="10">
        <v>4233238</v>
      </c>
      <c r="D11" s="10">
        <v>4548009</v>
      </c>
      <c r="E11" s="10">
        <v>13770292</v>
      </c>
      <c r="F11" s="9" t="s">
        <v>727</v>
      </c>
      <c r="G11" s="10">
        <v>3994208</v>
      </c>
      <c r="H11" s="10">
        <v>4027010</v>
      </c>
      <c r="I11" s="10">
        <v>4901159</v>
      </c>
      <c r="J11" s="10">
        <v>12922377</v>
      </c>
      <c r="K11" s="9" t="s">
        <v>727</v>
      </c>
      <c r="L11" s="10">
        <v>14526</v>
      </c>
      <c r="M11" s="10">
        <v>0</v>
      </c>
      <c r="N11" s="10">
        <v>0</v>
      </c>
      <c r="O11" s="10">
        <v>14526</v>
      </c>
      <c r="P11" s="9" t="s">
        <v>727</v>
      </c>
      <c r="Q11" s="10">
        <v>589563</v>
      </c>
      <c r="R11" s="10">
        <v>602873</v>
      </c>
      <c r="S11" s="10">
        <v>932232</v>
      </c>
      <c r="T11" s="10">
        <v>2124668</v>
      </c>
      <c r="U11" s="9" t="s">
        <v>727</v>
      </c>
      <c r="V11" s="10">
        <v>196739</v>
      </c>
      <c r="W11" s="10">
        <v>263750</v>
      </c>
      <c r="X11" s="10">
        <v>133310</v>
      </c>
      <c r="Y11" s="10">
        <v>593799</v>
      </c>
      <c r="Z11" s="9" t="s">
        <v>727</v>
      </c>
      <c r="AA11" s="10">
        <v>1418361</v>
      </c>
      <c r="AB11" s="10">
        <v>1128319</v>
      </c>
      <c r="AC11" s="10">
        <v>1958311</v>
      </c>
      <c r="AD11" s="10">
        <v>4504991</v>
      </c>
      <c r="AE11" s="9" t="s">
        <v>727</v>
      </c>
      <c r="AF11" s="10">
        <v>499030</v>
      </c>
      <c r="AG11" s="10">
        <v>435017</v>
      </c>
      <c r="AH11" s="10">
        <v>625805</v>
      </c>
      <c r="AI11" s="10">
        <v>1559852</v>
      </c>
      <c r="AJ11" s="9" t="s">
        <v>727</v>
      </c>
      <c r="AK11" s="10">
        <v>78870</v>
      </c>
      <c r="AL11" s="10"/>
      <c r="AM11" s="10">
        <v>85368</v>
      </c>
      <c r="AN11" s="10">
        <v>164238</v>
      </c>
    </row>
    <row r="12" spans="1:40" x14ac:dyDescent="0.25">
      <c r="A12" s="9" t="s">
        <v>732</v>
      </c>
      <c r="B12" s="10">
        <v>6178376</v>
      </c>
      <c r="C12" s="10">
        <v>5073632</v>
      </c>
      <c r="D12" s="10">
        <v>5494193</v>
      </c>
      <c r="E12" s="10">
        <v>16746201</v>
      </c>
      <c r="F12" s="9" t="s">
        <v>732</v>
      </c>
      <c r="G12" s="10">
        <v>12422437</v>
      </c>
      <c r="H12" s="10">
        <v>12264795</v>
      </c>
      <c r="I12" s="10">
        <v>17444051</v>
      </c>
      <c r="J12" s="10">
        <v>42131283</v>
      </c>
      <c r="K12" s="9" t="s">
        <v>732</v>
      </c>
      <c r="L12" s="10">
        <v>14526</v>
      </c>
      <c r="M12" s="10">
        <v>0</v>
      </c>
      <c r="N12" s="10">
        <v>0</v>
      </c>
      <c r="O12" s="10">
        <v>14526</v>
      </c>
      <c r="P12" s="9" t="s">
        <v>732</v>
      </c>
      <c r="Q12" s="10">
        <v>464321</v>
      </c>
      <c r="R12" s="10">
        <v>568922</v>
      </c>
      <c r="S12" s="10">
        <v>938761</v>
      </c>
      <c r="T12" s="10">
        <v>1972004</v>
      </c>
      <c r="U12" s="9" t="s">
        <v>732</v>
      </c>
      <c r="V12" s="10">
        <v>193098</v>
      </c>
      <c r="W12" s="10">
        <v>263054</v>
      </c>
      <c r="X12" s="10">
        <v>134282</v>
      </c>
      <c r="Y12" s="10">
        <v>590434</v>
      </c>
      <c r="Z12" s="9" t="s">
        <v>732</v>
      </c>
      <c r="AA12" s="10">
        <v>1418361</v>
      </c>
      <c r="AB12" s="10">
        <v>1128319</v>
      </c>
      <c r="AC12" s="10">
        <v>1958311</v>
      </c>
      <c r="AD12" s="10">
        <v>4504991</v>
      </c>
      <c r="AE12" s="9" t="s">
        <v>732</v>
      </c>
      <c r="AF12" s="10">
        <v>499030</v>
      </c>
      <c r="AG12" s="10">
        <v>435017</v>
      </c>
      <c r="AH12" s="10">
        <v>625805</v>
      </c>
      <c r="AI12" s="10">
        <v>1559852</v>
      </c>
      <c r="AJ12" s="9" t="s">
        <v>732</v>
      </c>
      <c r="AK12" s="10">
        <v>78870</v>
      </c>
      <c r="AL12" s="10"/>
      <c r="AM12" s="10">
        <v>39616</v>
      </c>
      <c r="AN12" s="10">
        <v>118486</v>
      </c>
    </row>
    <row r="13" spans="1:40" x14ac:dyDescent="0.25">
      <c r="A13" s="9" t="s">
        <v>692</v>
      </c>
      <c r="B13" s="10">
        <v>49254928</v>
      </c>
      <c r="C13" s="10">
        <v>41024323</v>
      </c>
      <c r="D13" s="10">
        <v>45277343</v>
      </c>
      <c r="E13" s="10">
        <v>135556594</v>
      </c>
      <c r="F13" s="9" t="s">
        <v>692</v>
      </c>
      <c r="G13" s="10">
        <v>40903911</v>
      </c>
      <c r="H13" s="10">
        <v>41379059</v>
      </c>
      <c r="I13" s="10">
        <v>54229826</v>
      </c>
      <c r="J13" s="10">
        <v>136512796</v>
      </c>
      <c r="K13" s="9" t="s">
        <v>692</v>
      </c>
      <c r="L13" s="10">
        <v>116208</v>
      </c>
      <c r="M13" s="10">
        <v>0</v>
      </c>
      <c r="N13" s="10">
        <v>0</v>
      </c>
      <c r="O13" s="10">
        <v>116208</v>
      </c>
      <c r="P13" s="9" t="s">
        <v>692</v>
      </c>
      <c r="Q13" s="10">
        <v>3858021</v>
      </c>
      <c r="R13" s="10">
        <v>4618375</v>
      </c>
      <c r="S13" s="10">
        <v>7889109</v>
      </c>
      <c r="T13" s="10">
        <v>16365505</v>
      </c>
      <c r="U13" s="9" t="s">
        <v>692</v>
      </c>
      <c r="V13" s="10">
        <v>1532319</v>
      </c>
      <c r="W13" s="10">
        <v>2092976</v>
      </c>
      <c r="X13" s="10">
        <v>1045958</v>
      </c>
      <c r="Y13" s="10">
        <v>4671253</v>
      </c>
      <c r="Z13" s="9" t="s">
        <v>692</v>
      </c>
      <c r="AA13" s="10">
        <v>11346888</v>
      </c>
      <c r="AB13" s="10">
        <v>9026552</v>
      </c>
      <c r="AC13" s="10">
        <v>15666488</v>
      </c>
      <c r="AD13" s="10">
        <v>36039928</v>
      </c>
      <c r="AE13" s="9" t="s">
        <v>692</v>
      </c>
      <c r="AF13" s="10">
        <v>3992240</v>
      </c>
      <c r="AG13" s="10">
        <v>3480136</v>
      </c>
      <c r="AH13" s="10">
        <v>5006440</v>
      </c>
      <c r="AI13" s="10">
        <v>12478816</v>
      </c>
      <c r="AJ13" s="9" t="s">
        <v>692</v>
      </c>
      <c r="AK13" s="10">
        <v>1799381</v>
      </c>
      <c r="AL13" s="10"/>
      <c r="AM13" s="10">
        <v>843822</v>
      </c>
      <c r="AN13" s="10">
        <v>2643203</v>
      </c>
    </row>
    <row r="14" spans="1:40" x14ac:dyDescent="0.25">
      <c r="B14"/>
      <c r="C14"/>
      <c r="D14"/>
      <c r="E14"/>
      <c r="F14"/>
      <c r="G14"/>
      <c r="H14"/>
    </row>
    <row r="15" spans="1:40" x14ac:dyDescent="0.25">
      <c r="B15"/>
      <c r="C15"/>
      <c r="D15"/>
      <c r="E15"/>
      <c r="F15"/>
      <c r="G15"/>
      <c r="H15"/>
    </row>
    <row r="16" spans="1:40"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5"/>
  <sheetViews>
    <sheetView topLeftCell="E1" workbookViewId="0">
      <selection activeCell="N2" sqref="N2"/>
    </sheetView>
  </sheetViews>
  <sheetFormatPr defaultRowHeight="15" x14ac:dyDescent="0.25"/>
  <cols>
    <col min="1" max="1" width="17" bestFit="1" customWidth="1"/>
    <col min="2" max="2" width="16.28515625" bestFit="1" customWidth="1"/>
    <col min="3" max="3" width="7" customWidth="1"/>
    <col min="4" max="4" width="5" customWidth="1"/>
    <col min="5" max="5" width="11.28515625" bestFit="1" customWidth="1"/>
    <col min="6" max="6" width="17" bestFit="1" customWidth="1"/>
    <col min="7" max="7" width="16.28515625" bestFit="1" customWidth="1"/>
    <col min="8" max="9" width="5" customWidth="1"/>
    <col min="10" max="10" width="11.28515625" bestFit="1" customWidth="1"/>
    <col min="11" max="11" width="17" bestFit="1" customWidth="1"/>
    <col min="12" max="12" width="16.28515625" bestFit="1" customWidth="1"/>
    <col min="13" max="13" width="7" bestFit="1" customWidth="1"/>
    <col min="14" max="14" width="5" customWidth="1"/>
    <col min="15" max="15" width="11.28515625" bestFit="1" customWidth="1"/>
    <col min="16" max="16" width="17" bestFit="1" customWidth="1"/>
    <col min="17" max="17" width="16.28515625" bestFit="1" customWidth="1"/>
    <col min="18" max="18" width="7" customWidth="1"/>
    <col min="19" max="19" width="5" customWidth="1"/>
    <col min="20" max="20" width="11.28515625" bestFit="1" customWidth="1"/>
    <col min="21" max="21" width="17" bestFit="1" customWidth="1"/>
    <col min="22" max="22" width="16.28515625" bestFit="1" customWidth="1"/>
    <col min="23" max="23" width="6" bestFit="1" customWidth="1"/>
    <col min="24" max="24" width="5" customWidth="1"/>
    <col min="25" max="25" width="11.28515625" bestFit="1" customWidth="1"/>
    <col min="26" max="26" width="36.5703125" bestFit="1" customWidth="1"/>
    <col min="27" max="27" width="16.28515625" bestFit="1" customWidth="1"/>
    <col min="28" max="28" width="5.140625" bestFit="1" customWidth="1"/>
    <col min="29" max="29" width="5"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712</v>
      </c>
      <c r="B2" s="13">
        <f>GETPIVOTDATA("IPM (%)",A5,"Tahun",B6)/GETPIVOTDATA("IPM (%)",$F$5,"Tahun",$G$6)</f>
        <v>73.006250000000009</v>
      </c>
      <c r="C2" s="13">
        <f>GETPIVOTDATA("IPM (%)",B5,"Tahun",C6)/GETPIVOTDATA("IPM (%)",$G$5,"Tahun",$H$6)</f>
        <v>73.173749999999998</v>
      </c>
      <c r="K2" t="s">
        <v>778</v>
      </c>
      <c r="L2" s="13">
        <f>GETPIVOTDATA("AHH (thn)",$K$5,"Tahun",2020)/GETPIVOTDATA("IPM (%)",$F$5,"Tahun",2020)</f>
        <v>70.571249999999992</v>
      </c>
      <c r="M2" s="13">
        <f>GETPIVOTDATA("AHH (thn)",$K$5,"Tahun",2021)/GETPIVOTDATA("IPM (%)",$F$5,"Tahun",2021)</f>
        <v>70.698750000000018</v>
      </c>
      <c r="P2" t="s">
        <v>714</v>
      </c>
      <c r="Q2" s="13">
        <f>GETPIVOTDATA("HLS (thn)",P5,"Tahun",2020)/GETPIVOTDATA("IPM (%)",$F$5,"Tahun",$G$6)</f>
        <v>13.876249999999999</v>
      </c>
      <c r="R2" s="13">
        <f>GETPIVOTDATA("HLS (thn)",P5,"Tahun",2021)/GETPIVOTDATA("IPM (%)",$F$5,"Tahun",$G$6)</f>
        <v>13.893750000000001</v>
      </c>
      <c r="U2" t="s">
        <v>716</v>
      </c>
      <c r="V2" s="13">
        <f>GETPIVOTDATA("RLS (thn)",$U$5,"Tahun",2020)/GETPIVOTDATA("IPM (%)",$F$5,"Tahun",$G$6)</f>
        <v>9.21875</v>
      </c>
      <c r="W2" s="13">
        <f>GETPIVOTDATA("RLS (thn)",$U$5,"Tahun",2021)/GETPIVOTDATA("IPM (%)",$F$5,"Tahun",$G$6)</f>
        <v>9.2637499999999999</v>
      </c>
      <c r="Z2" t="s">
        <v>687</v>
      </c>
      <c r="AA2" s="11">
        <f>GETPIVOTDATA("Pengeluaran per Kapita (Rp 000)",$Z$5,"Tahun",2020)/GETPIVOTDATA("IPM (%)",$F$5,"Tahun",$G$6)</f>
        <v>10884.5</v>
      </c>
      <c r="AB2" s="11">
        <f>GETPIVOTDATA("Pengeluaran per Kapita (Rp 000)",$Z$5,"Tahun",2021)/GETPIVOTDATA("IPM (%)",$F$5,"Tahun",$G$6)</f>
        <v>0</v>
      </c>
    </row>
    <row r="5" spans="1:30" x14ac:dyDescent="0.25">
      <c r="A5" s="8" t="s">
        <v>708</v>
      </c>
      <c r="B5" s="8" t="s">
        <v>707</v>
      </c>
      <c r="F5" s="8" t="s">
        <v>711</v>
      </c>
      <c r="G5" s="8" t="s">
        <v>707</v>
      </c>
      <c r="K5" s="8" t="s">
        <v>779</v>
      </c>
      <c r="L5" s="8" t="s">
        <v>707</v>
      </c>
      <c r="P5" s="8" t="s">
        <v>713</v>
      </c>
      <c r="Q5" s="8" t="s">
        <v>707</v>
      </c>
      <c r="U5" s="8" t="s">
        <v>715</v>
      </c>
      <c r="V5" s="8" t="s">
        <v>707</v>
      </c>
      <c r="Z5" s="8" t="s">
        <v>717</v>
      </c>
      <c r="AA5" s="8" t="s">
        <v>707</v>
      </c>
    </row>
    <row r="6" spans="1:30" x14ac:dyDescent="0.25">
      <c r="A6" s="8" t="s">
        <v>691</v>
      </c>
      <c r="B6">
        <v>2020</v>
      </c>
      <c r="C6">
        <v>2021</v>
      </c>
      <c r="D6">
        <v>2022</v>
      </c>
      <c r="E6" t="s">
        <v>692</v>
      </c>
      <c r="F6" s="8" t="s">
        <v>691</v>
      </c>
      <c r="G6">
        <v>2020</v>
      </c>
      <c r="H6">
        <v>2021</v>
      </c>
      <c r="I6">
        <v>2022</v>
      </c>
      <c r="J6" t="s">
        <v>692</v>
      </c>
      <c r="K6" s="8" t="s">
        <v>691</v>
      </c>
      <c r="L6">
        <v>2020</v>
      </c>
      <c r="M6">
        <v>2021</v>
      </c>
      <c r="N6">
        <v>2022</v>
      </c>
      <c r="O6" t="s">
        <v>692</v>
      </c>
      <c r="P6" s="8" t="s">
        <v>691</v>
      </c>
      <c r="Q6">
        <v>2020</v>
      </c>
      <c r="R6">
        <v>2021</v>
      </c>
      <c r="S6">
        <v>2022</v>
      </c>
      <c r="T6" t="s">
        <v>692</v>
      </c>
      <c r="U6" s="8" t="s">
        <v>691</v>
      </c>
      <c r="V6">
        <v>2020</v>
      </c>
      <c r="W6">
        <v>2021</v>
      </c>
      <c r="X6">
        <v>2022</v>
      </c>
      <c r="Y6" t="s">
        <v>692</v>
      </c>
      <c r="Z6" s="8" t="s">
        <v>691</v>
      </c>
      <c r="AA6">
        <v>2020</v>
      </c>
      <c r="AB6">
        <v>2021</v>
      </c>
      <c r="AC6">
        <v>2022</v>
      </c>
      <c r="AD6" t="s">
        <v>692</v>
      </c>
    </row>
    <row r="7" spans="1:30" x14ac:dyDescent="0.25">
      <c r="A7" s="9" t="s">
        <v>81</v>
      </c>
      <c r="B7" s="24">
        <v>80.58</v>
      </c>
      <c r="C7" s="24">
        <v>80.7</v>
      </c>
      <c r="D7" s="24"/>
      <c r="E7" s="24">
        <v>161.28</v>
      </c>
      <c r="F7" s="9" t="s">
        <v>81</v>
      </c>
      <c r="G7" s="24">
        <v>1</v>
      </c>
      <c r="H7" s="24">
        <v>1</v>
      </c>
      <c r="I7" s="24"/>
      <c r="J7" s="24">
        <v>2</v>
      </c>
      <c r="K7" s="9" t="s">
        <v>81</v>
      </c>
      <c r="L7" s="24">
        <v>74.38</v>
      </c>
      <c r="M7" s="24">
        <v>74.5</v>
      </c>
      <c r="N7" s="24"/>
      <c r="O7" s="24">
        <v>148.88</v>
      </c>
      <c r="P7" s="9" t="s">
        <v>81</v>
      </c>
      <c r="Q7" s="24">
        <v>14.97</v>
      </c>
      <c r="R7" s="24">
        <v>14.98</v>
      </c>
      <c r="S7" s="24"/>
      <c r="T7" s="24">
        <v>29.950000000000003</v>
      </c>
      <c r="U7" s="9" t="s">
        <v>81</v>
      </c>
      <c r="V7" s="24">
        <v>11.33</v>
      </c>
      <c r="W7" s="24">
        <v>11.34</v>
      </c>
      <c r="X7" s="24"/>
      <c r="Y7" s="24">
        <v>22.67</v>
      </c>
      <c r="Z7" s="9" t="s">
        <v>81</v>
      </c>
      <c r="AA7" s="10">
        <v>13282</v>
      </c>
      <c r="AB7" s="10">
        <v>0</v>
      </c>
      <c r="AC7" s="10"/>
      <c r="AD7" s="10">
        <v>13282</v>
      </c>
    </row>
    <row r="8" spans="1:30" x14ac:dyDescent="0.25">
      <c r="A8" s="9" t="s">
        <v>84</v>
      </c>
      <c r="B8" s="24">
        <v>78.900000000000006</v>
      </c>
      <c r="C8" s="24">
        <v>79.08</v>
      </c>
      <c r="D8" s="24"/>
      <c r="E8" s="24">
        <v>157.98000000000002</v>
      </c>
      <c r="F8" s="9" t="s">
        <v>84</v>
      </c>
      <c r="G8" s="24">
        <v>1</v>
      </c>
      <c r="H8" s="24">
        <v>1</v>
      </c>
      <c r="I8" s="24"/>
      <c r="J8" s="24">
        <v>2</v>
      </c>
      <c r="K8" s="9" t="s">
        <v>84</v>
      </c>
      <c r="L8" s="24">
        <v>73.739999999999995</v>
      </c>
      <c r="M8" s="24">
        <v>73.84</v>
      </c>
      <c r="N8" s="24"/>
      <c r="O8" s="24">
        <v>147.57999999999998</v>
      </c>
      <c r="P8" s="9" t="s">
        <v>84</v>
      </c>
      <c r="Q8" s="24">
        <v>14.26</v>
      </c>
      <c r="R8" s="24">
        <v>14.27</v>
      </c>
      <c r="S8" s="24"/>
      <c r="T8" s="24">
        <v>28.53</v>
      </c>
      <c r="U8" s="9" t="s">
        <v>84</v>
      </c>
      <c r="V8" s="24">
        <v>10.73</v>
      </c>
      <c r="W8" s="24">
        <v>10.81</v>
      </c>
      <c r="X8" s="24"/>
      <c r="Y8" s="24">
        <v>21.54</v>
      </c>
      <c r="Z8" s="9" t="s">
        <v>84</v>
      </c>
      <c r="AA8" s="10">
        <v>13281</v>
      </c>
      <c r="AB8" s="10">
        <v>0</v>
      </c>
      <c r="AC8" s="10"/>
      <c r="AD8" s="10">
        <v>13281</v>
      </c>
    </row>
    <row r="9" spans="1:30" x14ac:dyDescent="0.25">
      <c r="A9" s="9" t="s">
        <v>87</v>
      </c>
      <c r="B9" s="24">
        <v>76.900000000000006</v>
      </c>
      <c r="C9" s="24">
        <v>77.069999999999993</v>
      </c>
      <c r="D9" s="24"/>
      <c r="E9" s="24">
        <v>153.97</v>
      </c>
      <c r="F9" s="9" t="s">
        <v>87</v>
      </c>
      <c r="G9" s="24">
        <v>1</v>
      </c>
      <c r="H9" s="24">
        <v>1</v>
      </c>
      <c r="I9" s="24"/>
      <c r="J9" s="24">
        <v>2</v>
      </c>
      <c r="K9" s="9" t="s">
        <v>87</v>
      </c>
      <c r="L9" s="24">
        <v>70.28</v>
      </c>
      <c r="M9" s="24">
        <v>70.38</v>
      </c>
      <c r="N9" s="24"/>
      <c r="O9" s="24">
        <v>140.66</v>
      </c>
      <c r="P9" s="9" t="s">
        <v>87</v>
      </c>
      <c r="Q9" s="24">
        <v>14.54</v>
      </c>
      <c r="R9" s="24">
        <v>14.55</v>
      </c>
      <c r="S9" s="24"/>
      <c r="T9" s="24">
        <v>29.09</v>
      </c>
      <c r="U9" s="9" t="s">
        <v>87</v>
      </c>
      <c r="V9" s="24">
        <v>10.59</v>
      </c>
      <c r="W9" s="24">
        <v>10.67</v>
      </c>
      <c r="X9" s="24"/>
      <c r="Y9" s="24">
        <v>21.259999999999998</v>
      </c>
      <c r="Z9" s="9" t="s">
        <v>87</v>
      </c>
      <c r="AA9" s="10">
        <v>12796</v>
      </c>
      <c r="AB9" s="10">
        <v>0</v>
      </c>
      <c r="AC9" s="10"/>
      <c r="AD9" s="10">
        <v>12796</v>
      </c>
    </row>
    <row r="10" spans="1:30" x14ac:dyDescent="0.25">
      <c r="A10" s="9" t="s">
        <v>724</v>
      </c>
      <c r="B10" s="24">
        <v>69.47</v>
      </c>
      <c r="C10" s="24">
        <v>69.680000000000007</v>
      </c>
      <c r="D10" s="24"/>
      <c r="E10" s="24">
        <v>139.15</v>
      </c>
      <c r="F10" s="9" t="s">
        <v>724</v>
      </c>
      <c r="G10" s="24">
        <v>1</v>
      </c>
      <c r="H10" s="24">
        <v>1</v>
      </c>
      <c r="I10" s="24"/>
      <c r="J10" s="24">
        <v>2</v>
      </c>
      <c r="K10" s="9" t="s">
        <v>724</v>
      </c>
      <c r="L10" s="24">
        <v>69.790000000000006</v>
      </c>
      <c r="M10" s="24">
        <v>69.84</v>
      </c>
      <c r="N10" s="24"/>
      <c r="O10" s="24">
        <v>139.63</v>
      </c>
      <c r="P10" s="9" t="s">
        <v>724</v>
      </c>
      <c r="Q10" s="24">
        <v>13.29</v>
      </c>
      <c r="R10" s="24">
        <v>13.3</v>
      </c>
      <c r="S10" s="24"/>
      <c r="T10" s="24">
        <v>26.59</v>
      </c>
      <c r="U10" s="9" t="s">
        <v>724</v>
      </c>
      <c r="V10" s="24">
        <v>7.99</v>
      </c>
      <c r="W10" s="24">
        <v>8.07</v>
      </c>
      <c r="X10" s="24"/>
      <c r="Y10" s="24">
        <v>16.060000000000002</v>
      </c>
      <c r="Z10" s="9" t="s">
        <v>724</v>
      </c>
      <c r="AA10" s="10">
        <v>9596</v>
      </c>
      <c r="AB10" s="10">
        <v>0</v>
      </c>
      <c r="AC10" s="10"/>
      <c r="AD10" s="10">
        <v>9596</v>
      </c>
    </row>
    <row r="11" spans="1:30" x14ac:dyDescent="0.25">
      <c r="A11" s="9" t="s">
        <v>725</v>
      </c>
      <c r="B11" s="24">
        <v>72.459999999999994</v>
      </c>
      <c r="C11" s="24">
        <v>72.569999999999993</v>
      </c>
      <c r="D11" s="24"/>
      <c r="E11" s="24">
        <v>145.02999999999997</v>
      </c>
      <c r="F11" s="9" t="s">
        <v>725</v>
      </c>
      <c r="G11" s="24">
        <v>1</v>
      </c>
      <c r="H11" s="24">
        <v>1</v>
      </c>
      <c r="I11" s="24"/>
      <c r="J11" s="24">
        <v>2</v>
      </c>
      <c r="K11" s="9" t="s">
        <v>725</v>
      </c>
      <c r="L11" s="24">
        <v>72.37</v>
      </c>
      <c r="M11" s="24">
        <v>72.53</v>
      </c>
      <c r="N11" s="24"/>
      <c r="O11" s="24">
        <v>144.9</v>
      </c>
      <c r="P11" s="9" t="s">
        <v>725</v>
      </c>
      <c r="Q11" s="24">
        <v>13.87</v>
      </c>
      <c r="R11" s="24">
        <v>13.88</v>
      </c>
      <c r="S11" s="24"/>
      <c r="T11" s="24">
        <v>27.75</v>
      </c>
      <c r="U11" s="9" t="s">
        <v>725</v>
      </c>
      <c r="V11" s="24">
        <v>8.9600000000000009</v>
      </c>
      <c r="W11" s="24">
        <v>8.9700000000000006</v>
      </c>
      <c r="X11" s="24"/>
      <c r="Y11" s="24">
        <v>17.93</v>
      </c>
      <c r="Z11" s="9" t="s">
        <v>725</v>
      </c>
      <c r="AA11" s="10">
        <v>9651</v>
      </c>
      <c r="AB11" s="10">
        <v>0</v>
      </c>
      <c r="AC11" s="10"/>
      <c r="AD11" s="10">
        <v>9651</v>
      </c>
    </row>
    <row r="12" spans="1:30" x14ac:dyDescent="0.25">
      <c r="A12" s="9" t="s">
        <v>726</v>
      </c>
      <c r="B12" s="24">
        <v>70.61</v>
      </c>
      <c r="C12" s="24">
        <v>70.760000000000005</v>
      </c>
      <c r="D12" s="24"/>
      <c r="E12" s="24">
        <v>141.37</v>
      </c>
      <c r="F12" s="9" t="s">
        <v>726</v>
      </c>
      <c r="G12" s="24">
        <v>1</v>
      </c>
      <c r="H12" s="24">
        <v>1</v>
      </c>
      <c r="I12" s="24"/>
      <c r="J12" s="24">
        <v>2</v>
      </c>
      <c r="K12" s="9" t="s">
        <v>726</v>
      </c>
      <c r="L12" s="24">
        <v>68.790000000000006</v>
      </c>
      <c r="M12" s="24">
        <v>68.97</v>
      </c>
      <c r="N12" s="24"/>
      <c r="O12" s="24">
        <v>137.76</v>
      </c>
      <c r="P12" s="9" t="s">
        <v>726</v>
      </c>
      <c r="Q12" s="24">
        <v>13.67</v>
      </c>
      <c r="R12" s="24">
        <v>13.68</v>
      </c>
      <c r="S12" s="24"/>
      <c r="T12" s="24">
        <v>27.35</v>
      </c>
      <c r="U12" s="9" t="s">
        <v>726</v>
      </c>
      <c r="V12" s="24">
        <v>7.87</v>
      </c>
      <c r="W12" s="24">
        <v>7.88</v>
      </c>
      <c r="X12" s="24"/>
      <c r="Y12" s="24">
        <v>15.75</v>
      </c>
      <c r="Z12" s="9" t="s">
        <v>726</v>
      </c>
      <c r="AA12" s="10">
        <v>10998</v>
      </c>
      <c r="AB12" s="10">
        <v>0</v>
      </c>
      <c r="AC12" s="10"/>
      <c r="AD12" s="10">
        <v>10998</v>
      </c>
    </row>
    <row r="13" spans="1:30" x14ac:dyDescent="0.25">
      <c r="A13" s="9" t="s">
        <v>727</v>
      </c>
      <c r="B13" s="24">
        <v>66.64</v>
      </c>
      <c r="C13" s="24">
        <v>66.77</v>
      </c>
      <c r="D13" s="24"/>
      <c r="E13" s="24">
        <v>133.41</v>
      </c>
      <c r="F13" s="9" t="s">
        <v>727</v>
      </c>
      <c r="G13" s="24">
        <v>1</v>
      </c>
      <c r="H13" s="24">
        <v>1</v>
      </c>
      <c r="I13" s="24"/>
      <c r="J13" s="24">
        <v>2</v>
      </c>
      <c r="K13" s="9" t="s">
        <v>727</v>
      </c>
      <c r="L13" s="24">
        <v>67.400000000000006</v>
      </c>
      <c r="M13" s="24">
        <v>67.59</v>
      </c>
      <c r="N13" s="24"/>
      <c r="O13" s="24">
        <v>134.99</v>
      </c>
      <c r="P13" s="9" t="s">
        <v>727</v>
      </c>
      <c r="Q13" s="24">
        <v>12.8</v>
      </c>
      <c r="R13" s="24">
        <v>12.81</v>
      </c>
      <c r="S13" s="24"/>
      <c r="T13" s="24">
        <v>25.61</v>
      </c>
      <c r="U13" s="9" t="s">
        <v>727</v>
      </c>
      <c r="V13" s="24">
        <v>8.09</v>
      </c>
      <c r="W13" s="24">
        <v>8.1</v>
      </c>
      <c r="X13" s="24"/>
      <c r="Y13" s="24">
        <v>16.189999999999998</v>
      </c>
      <c r="Z13" s="9" t="s">
        <v>727</v>
      </c>
      <c r="AA13" s="10">
        <v>8425</v>
      </c>
      <c r="AB13" s="10">
        <v>0</v>
      </c>
      <c r="AC13" s="10"/>
      <c r="AD13" s="10">
        <v>8425</v>
      </c>
    </row>
    <row r="14" spans="1:30" x14ac:dyDescent="0.25">
      <c r="A14" s="9" t="s">
        <v>732</v>
      </c>
      <c r="B14" s="24">
        <v>68.489999999999995</v>
      </c>
      <c r="C14" s="24">
        <v>68.760000000000005</v>
      </c>
      <c r="D14" s="24"/>
      <c r="E14" s="24">
        <v>137.25</v>
      </c>
      <c r="F14" s="9" t="s">
        <v>732</v>
      </c>
      <c r="G14" s="24">
        <v>1</v>
      </c>
      <c r="H14" s="24">
        <v>1</v>
      </c>
      <c r="I14" s="24"/>
      <c r="J14" s="24">
        <v>2</v>
      </c>
      <c r="K14" s="9" t="s">
        <v>732</v>
      </c>
      <c r="L14" s="24">
        <v>67.819999999999993</v>
      </c>
      <c r="M14" s="24">
        <v>67.94</v>
      </c>
      <c r="N14" s="24"/>
      <c r="O14" s="24">
        <v>135.76</v>
      </c>
      <c r="P14" s="9" t="s">
        <v>732</v>
      </c>
      <c r="Q14" s="24">
        <v>13.61</v>
      </c>
      <c r="R14" s="24">
        <v>13.68</v>
      </c>
      <c r="S14" s="24"/>
      <c r="T14" s="24">
        <v>27.29</v>
      </c>
      <c r="U14" s="9" t="s">
        <v>732</v>
      </c>
      <c r="V14" s="24">
        <v>8.19</v>
      </c>
      <c r="W14" s="24">
        <v>8.27</v>
      </c>
      <c r="X14" s="24"/>
      <c r="Y14" s="24">
        <v>16.46</v>
      </c>
      <c r="Z14" s="9" t="s">
        <v>732</v>
      </c>
      <c r="AA14" s="10">
        <v>9047</v>
      </c>
      <c r="AB14" s="10">
        <v>0</v>
      </c>
      <c r="AC14" s="10"/>
      <c r="AD14" s="10">
        <v>9047</v>
      </c>
    </row>
    <row r="15" spans="1:30" x14ac:dyDescent="0.25">
      <c r="A15" s="9" t="s">
        <v>692</v>
      </c>
      <c r="B15" s="24">
        <v>584.05000000000007</v>
      </c>
      <c r="C15" s="24">
        <v>585.39</v>
      </c>
      <c r="D15" s="24"/>
      <c r="E15" s="24">
        <v>1169.44</v>
      </c>
      <c r="F15" s="9" t="s">
        <v>692</v>
      </c>
      <c r="G15" s="24">
        <v>8</v>
      </c>
      <c r="H15" s="24">
        <v>8</v>
      </c>
      <c r="I15" s="24"/>
      <c r="J15" s="24">
        <v>16</v>
      </c>
      <c r="K15" s="9" t="s">
        <v>692</v>
      </c>
      <c r="L15" s="24">
        <v>564.56999999999994</v>
      </c>
      <c r="M15" s="24">
        <v>565.59000000000015</v>
      </c>
      <c r="N15" s="24"/>
      <c r="O15" s="24">
        <v>1130.1599999999999</v>
      </c>
      <c r="P15" s="9" t="s">
        <v>692</v>
      </c>
      <c r="Q15" s="24">
        <v>111.00999999999999</v>
      </c>
      <c r="R15" s="24">
        <v>111.15</v>
      </c>
      <c r="S15" s="24"/>
      <c r="T15" s="24">
        <v>222.16</v>
      </c>
      <c r="U15" s="9" t="s">
        <v>692</v>
      </c>
      <c r="V15" s="24">
        <v>73.75</v>
      </c>
      <c r="W15" s="24">
        <v>74.11</v>
      </c>
      <c r="X15" s="24"/>
      <c r="Y15" s="24">
        <v>147.86000000000001</v>
      </c>
      <c r="Z15" s="9" t="s">
        <v>692</v>
      </c>
      <c r="AA15" s="10">
        <v>87076</v>
      </c>
      <c r="AB15" s="10">
        <v>0</v>
      </c>
      <c r="AC15" s="10"/>
      <c r="AD15" s="10">
        <v>87076</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0000000-0003-0000-0A00-000000000000}">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
  <sheetViews>
    <sheetView topLeftCell="E1" workbookViewId="0">
      <selection activeCell="L1" sqref="L1"/>
    </sheetView>
  </sheetViews>
  <sheetFormatPr defaultRowHeight="15" x14ac:dyDescent="0.25"/>
  <cols>
    <col min="1" max="1" width="17" bestFit="1" customWidth="1"/>
    <col min="2" max="2" width="16.28515625" bestFit="1" customWidth="1"/>
    <col min="3" max="3" width="8" bestFit="1" customWidth="1"/>
    <col min="4" max="4" width="5" customWidth="1"/>
    <col min="5" max="5" width="11.28515625" bestFit="1" customWidth="1"/>
    <col min="6" max="6" width="17" bestFit="1" customWidth="1"/>
    <col min="7" max="7" width="16.28515625" bestFit="1" customWidth="1"/>
    <col min="8" max="8" width="7" bestFit="1" customWidth="1"/>
    <col min="9" max="9" width="5" customWidth="1"/>
    <col min="10" max="10" width="11.28515625" bestFit="1" customWidth="1"/>
    <col min="12" max="12" width="16.140625" bestFit="1" customWidth="1"/>
    <col min="13" max="13" width="16.28515625" bestFit="1" customWidth="1"/>
    <col min="14" max="14" width="5" bestFit="1" customWidth="1"/>
    <col min="15" max="15" width="11.28515625" bestFit="1" customWidth="1"/>
  </cols>
  <sheetData>
    <row r="1" spans="1:12" x14ac:dyDescent="0.25">
      <c r="L1" t="str">
        <f>L4</f>
        <v>Sumatera Barat II</v>
      </c>
    </row>
    <row r="3" spans="1:12" x14ac:dyDescent="0.25">
      <c r="A3" s="8" t="s">
        <v>710</v>
      </c>
      <c r="B3" s="8" t="s">
        <v>707</v>
      </c>
      <c r="F3" s="8" t="s">
        <v>709</v>
      </c>
      <c r="G3" s="8" t="s">
        <v>707</v>
      </c>
      <c r="L3" s="8" t="s">
        <v>691</v>
      </c>
    </row>
    <row r="4" spans="1:12" x14ac:dyDescent="0.25">
      <c r="A4" s="8" t="s">
        <v>691</v>
      </c>
      <c r="B4">
        <v>2020</v>
      </c>
      <c r="C4">
        <v>2021</v>
      </c>
      <c r="D4">
        <v>2022</v>
      </c>
      <c r="E4" t="s">
        <v>692</v>
      </c>
      <c r="F4" s="8" t="s">
        <v>691</v>
      </c>
      <c r="G4">
        <v>2020</v>
      </c>
      <c r="H4">
        <v>2021</v>
      </c>
      <c r="I4">
        <v>2022</v>
      </c>
      <c r="J4" t="s">
        <v>692</v>
      </c>
      <c r="L4" s="9" t="s">
        <v>722</v>
      </c>
    </row>
    <row r="5" spans="1:12" x14ac:dyDescent="0.25">
      <c r="A5" s="9" t="s">
        <v>81</v>
      </c>
      <c r="B5" s="12">
        <v>69.84</v>
      </c>
      <c r="C5" s="12">
        <v>67.42</v>
      </c>
      <c r="D5" s="12"/>
      <c r="E5" s="12">
        <v>137.26</v>
      </c>
      <c r="F5" s="9" t="s">
        <v>81</v>
      </c>
      <c r="G5" s="12">
        <v>7.51</v>
      </c>
      <c r="H5" s="12">
        <v>6.09</v>
      </c>
      <c r="I5" s="12"/>
      <c r="J5" s="12">
        <v>13.6</v>
      </c>
    </row>
    <row r="6" spans="1:12" x14ac:dyDescent="0.25">
      <c r="A6" s="9" t="s">
        <v>84</v>
      </c>
      <c r="B6" s="12">
        <v>68.680000000000007</v>
      </c>
      <c r="C6" s="12">
        <v>71.73</v>
      </c>
      <c r="D6" s="12"/>
      <c r="E6" s="12">
        <v>140.41000000000003</v>
      </c>
      <c r="F6" s="9" t="s">
        <v>84</v>
      </c>
      <c r="G6" s="12">
        <v>6.68</v>
      </c>
      <c r="H6" s="12">
        <v>6.47</v>
      </c>
      <c r="I6" s="12"/>
      <c r="J6" s="12">
        <v>13.149999999999999</v>
      </c>
    </row>
    <row r="7" spans="1:12" x14ac:dyDescent="0.25">
      <c r="A7" s="9" t="s">
        <v>87</v>
      </c>
      <c r="B7" s="12">
        <v>64.16</v>
      </c>
      <c r="C7" s="12">
        <v>62.7</v>
      </c>
      <c r="D7" s="12"/>
      <c r="E7" s="12">
        <v>126.86</v>
      </c>
      <c r="F7" s="9" t="s">
        <v>87</v>
      </c>
      <c r="G7" s="12">
        <v>5.73</v>
      </c>
      <c r="H7" s="12">
        <v>6.09</v>
      </c>
      <c r="I7" s="12"/>
      <c r="J7" s="12">
        <v>11.82</v>
      </c>
    </row>
    <row r="8" spans="1:12" x14ac:dyDescent="0.25">
      <c r="A8" s="9" t="s">
        <v>724</v>
      </c>
      <c r="B8" s="12">
        <v>72.709999999999994</v>
      </c>
      <c r="C8" s="12">
        <v>71.33</v>
      </c>
      <c r="D8" s="12"/>
      <c r="E8" s="12">
        <v>144.04</v>
      </c>
      <c r="F8" s="9" t="s">
        <v>724</v>
      </c>
      <c r="G8" s="12">
        <v>3.03</v>
      </c>
      <c r="H8" s="12">
        <v>2.25</v>
      </c>
      <c r="I8" s="12"/>
      <c r="J8" s="12">
        <v>5.2799999999999994</v>
      </c>
    </row>
    <row r="9" spans="1:12" x14ac:dyDescent="0.25">
      <c r="A9" s="9" t="s">
        <v>725</v>
      </c>
      <c r="B9" s="12">
        <v>70.290000000000006</v>
      </c>
      <c r="C9" s="12">
        <v>66.489999999999995</v>
      </c>
      <c r="D9" s="12"/>
      <c r="E9" s="12">
        <v>136.78</v>
      </c>
      <c r="F9" s="9" t="s">
        <v>725</v>
      </c>
      <c r="G9" s="12">
        <v>4.6100000000000003</v>
      </c>
      <c r="H9" s="12">
        <v>5.0599999999999996</v>
      </c>
      <c r="I9" s="12"/>
      <c r="J9" s="12">
        <v>9.67</v>
      </c>
    </row>
    <row r="10" spans="1:12" x14ac:dyDescent="0.25">
      <c r="A10" s="9" t="s">
        <v>726</v>
      </c>
      <c r="B10" s="12">
        <v>67.180000000000007</v>
      </c>
      <c r="C10" s="12">
        <v>64.64</v>
      </c>
      <c r="D10" s="12"/>
      <c r="E10" s="12">
        <v>131.82</v>
      </c>
      <c r="F10" s="9" t="s">
        <v>726</v>
      </c>
      <c r="G10" s="12">
        <v>8.1300000000000008</v>
      </c>
      <c r="H10" s="12">
        <v>8.41</v>
      </c>
      <c r="I10" s="12"/>
      <c r="J10" s="12">
        <v>16.54</v>
      </c>
    </row>
    <row r="11" spans="1:12" x14ac:dyDescent="0.25">
      <c r="A11" s="9" t="s">
        <v>727</v>
      </c>
      <c r="B11" s="12">
        <v>72.97</v>
      </c>
      <c r="C11" s="12">
        <v>69.349999999999994</v>
      </c>
      <c r="D11" s="12"/>
      <c r="E11" s="12">
        <v>142.32</v>
      </c>
      <c r="F11" s="9" t="s">
        <v>727</v>
      </c>
      <c r="G11" s="12">
        <v>5.04</v>
      </c>
      <c r="H11" s="12">
        <v>4.92</v>
      </c>
      <c r="I11" s="12"/>
      <c r="J11" s="12">
        <v>9.9600000000000009</v>
      </c>
    </row>
    <row r="12" spans="1:12" x14ac:dyDescent="0.25">
      <c r="A12" s="9" t="s">
        <v>732</v>
      </c>
      <c r="B12" s="12">
        <v>67.47</v>
      </c>
      <c r="C12" s="12">
        <v>66.930000000000007</v>
      </c>
      <c r="D12" s="12"/>
      <c r="E12" s="12">
        <v>134.4</v>
      </c>
      <c r="F12" s="9" t="s">
        <v>732</v>
      </c>
      <c r="G12" s="12">
        <v>4.6900000000000004</v>
      </c>
      <c r="H12" s="12">
        <v>5.0199999999999996</v>
      </c>
      <c r="I12" s="12"/>
      <c r="J12" s="12">
        <v>9.7100000000000009</v>
      </c>
    </row>
    <row r="13" spans="1:12" x14ac:dyDescent="0.25">
      <c r="A13" s="9" t="s">
        <v>692</v>
      </c>
      <c r="B13" s="12">
        <v>553.30000000000007</v>
      </c>
      <c r="C13" s="12">
        <v>540.58999999999992</v>
      </c>
      <c r="D13" s="12"/>
      <c r="E13" s="12">
        <v>1093.8900000000001</v>
      </c>
      <c r="F13" s="9" t="s">
        <v>692</v>
      </c>
      <c r="G13" s="12">
        <v>45.42</v>
      </c>
      <c r="H13" s="12">
        <v>44.31</v>
      </c>
      <c r="I13" s="12"/>
      <c r="J13" s="12">
        <v>89.730000000000018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18"/>
  <sheetViews>
    <sheetView workbookViewId="0">
      <selection activeCell="E23" sqref="E23"/>
    </sheetView>
  </sheetViews>
  <sheetFormatPr defaultRowHeight="15" x14ac:dyDescent="0.25"/>
  <cols>
    <col min="1" max="1" width="33.42578125" bestFit="1" customWidth="1"/>
    <col min="2" max="2" width="16.28515625" bestFit="1" customWidth="1"/>
    <col min="3" max="3" width="7" bestFit="1" customWidth="1"/>
    <col min="4" max="4" width="5" bestFit="1" customWidth="1"/>
    <col min="5" max="5" width="11.28515625" bestFit="1" customWidth="1"/>
    <col min="6" max="6" width="25" bestFit="1" customWidth="1"/>
    <col min="7" max="7" width="16.28515625" bestFit="1" customWidth="1"/>
    <col min="8" max="8" width="8" bestFit="1" customWidth="1"/>
    <col min="9" max="9" width="5" bestFit="1" customWidth="1"/>
    <col min="10" max="10" width="11.28515625" bestFit="1" customWidth="1"/>
    <col min="11" max="11" width="35" bestFit="1" customWidth="1"/>
    <col min="12" max="12" width="16.28515625" bestFit="1" customWidth="1"/>
    <col min="13" max="14" width="5" bestFit="1" customWidth="1"/>
    <col min="15" max="15" width="11.28515625" bestFit="1" customWidth="1"/>
  </cols>
  <sheetData>
    <row r="2" spans="1:15" x14ac:dyDescent="0.25">
      <c r="B2" s="13"/>
      <c r="C2" s="13"/>
      <c r="G2" s="19">
        <v>2020</v>
      </c>
      <c r="H2" s="19">
        <v>2021</v>
      </c>
    </row>
    <row r="3" spans="1:15" x14ac:dyDescent="0.25">
      <c r="B3" s="13"/>
      <c r="C3" s="13"/>
      <c r="F3" t="s">
        <v>766</v>
      </c>
      <c r="G3" s="13"/>
      <c r="H3" s="13"/>
    </row>
    <row r="4" spans="1:15" x14ac:dyDescent="0.25">
      <c r="B4" s="13"/>
      <c r="C4" s="13"/>
      <c r="F4" t="s">
        <v>767</v>
      </c>
      <c r="G4" s="13"/>
      <c r="H4" s="13"/>
    </row>
    <row r="5" spans="1:15" x14ac:dyDescent="0.25">
      <c r="B5" s="19">
        <v>2020</v>
      </c>
      <c r="C5" s="19">
        <v>2021</v>
      </c>
      <c r="G5" s="19">
        <v>2020</v>
      </c>
      <c r="H5" s="19">
        <v>2021</v>
      </c>
    </row>
    <row r="6" spans="1:15" x14ac:dyDescent="0.25">
      <c r="A6" t="s">
        <v>768</v>
      </c>
      <c r="B6" s="13">
        <f>GETPIVOTDATA("Jml. Pend. Miskin (ribu jiwa)",$A$7,"Tahun",2020)/GETPIVOTDATA("Jml. Pend. Miskin (ribu jiwa)",$K$7,"Tahun",2020)</f>
        <v>19.7575</v>
      </c>
      <c r="C6" s="13">
        <f>GETPIVOTDATA("Jml. Pend. Miskin (ribu jiwa)",$A$8,"Tahun",2021)/GETPIVOTDATA("Jml. Pend. Miskin (ribu jiwa)",$K$8,"Tahun",2021)</f>
        <v>21.168749999999999</v>
      </c>
      <c r="F6" t="s">
        <v>769</v>
      </c>
      <c r="G6" s="13">
        <f>GETPIVOTDATA("% Pend. Miskin",$F$7,"Tahun",2020)</f>
        <v>6.1312500000000005</v>
      </c>
      <c r="H6" s="13">
        <f>GETPIVOTDATA("% Pend. Miskin",$F$7,"Tahun",2021)</f>
        <v>6.5037499999999993</v>
      </c>
    </row>
    <row r="8" spans="1:15" x14ac:dyDescent="0.25">
      <c r="A8" s="8" t="s">
        <v>763</v>
      </c>
      <c r="B8" s="8" t="s">
        <v>707</v>
      </c>
      <c r="F8" s="8" t="s">
        <v>764</v>
      </c>
      <c r="G8" s="8" t="s">
        <v>707</v>
      </c>
      <c r="K8" s="8" t="s">
        <v>765</v>
      </c>
      <c r="L8" s="8" t="s">
        <v>707</v>
      </c>
    </row>
    <row r="9" spans="1:15" x14ac:dyDescent="0.25">
      <c r="A9" s="8" t="s">
        <v>691</v>
      </c>
      <c r="B9">
        <v>2020</v>
      </c>
      <c r="C9">
        <v>2021</v>
      </c>
      <c r="D9">
        <v>2022</v>
      </c>
      <c r="E9" t="s">
        <v>692</v>
      </c>
      <c r="F9" s="8" t="s">
        <v>691</v>
      </c>
      <c r="G9">
        <v>2020</v>
      </c>
      <c r="H9">
        <v>2021</v>
      </c>
      <c r="I9">
        <v>2022</v>
      </c>
      <c r="J9" t="s">
        <v>692</v>
      </c>
      <c r="K9" s="8" t="s">
        <v>691</v>
      </c>
      <c r="L9">
        <v>2020</v>
      </c>
      <c r="M9">
        <v>2021</v>
      </c>
      <c r="N9">
        <v>2022</v>
      </c>
      <c r="O9" t="s">
        <v>692</v>
      </c>
    </row>
    <row r="10" spans="1:15" x14ac:dyDescent="0.25">
      <c r="A10" s="9" t="s">
        <v>81</v>
      </c>
      <c r="B10" s="24">
        <v>6.01</v>
      </c>
      <c r="C10" s="24">
        <v>6.98</v>
      </c>
      <c r="D10" s="24"/>
      <c r="E10" s="24">
        <v>12.99</v>
      </c>
      <c r="F10" s="9" t="s">
        <v>81</v>
      </c>
      <c r="G10" s="24">
        <v>4.54</v>
      </c>
      <c r="H10" s="24">
        <v>5.14</v>
      </c>
      <c r="I10" s="24"/>
      <c r="J10" s="24">
        <v>4.84</v>
      </c>
      <c r="K10" s="9" t="s">
        <v>81</v>
      </c>
      <c r="L10" s="24">
        <v>1</v>
      </c>
      <c r="M10" s="24">
        <v>1</v>
      </c>
      <c r="N10" s="24"/>
      <c r="O10" s="24">
        <v>2</v>
      </c>
    </row>
    <row r="11" spans="1:15" x14ac:dyDescent="0.25">
      <c r="A11" s="9" t="s">
        <v>84</v>
      </c>
      <c r="B11" s="24">
        <v>7.74</v>
      </c>
      <c r="C11" s="24">
        <v>8.66</v>
      </c>
      <c r="D11" s="24"/>
      <c r="E11" s="24">
        <v>16.399999999999999</v>
      </c>
      <c r="F11" s="9" t="s">
        <v>84</v>
      </c>
      <c r="G11" s="24">
        <v>5.65</v>
      </c>
      <c r="H11" s="24">
        <v>6.16</v>
      </c>
      <c r="I11" s="24"/>
      <c r="J11" s="24">
        <v>5.9050000000000002</v>
      </c>
      <c r="K11" s="9" t="s">
        <v>84</v>
      </c>
      <c r="L11" s="24">
        <v>1</v>
      </c>
      <c r="M11" s="24">
        <v>1</v>
      </c>
      <c r="N11" s="24"/>
      <c r="O11" s="24">
        <v>2</v>
      </c>
    </row>
    <row r="12" spans="1:15" x14ac:dyDescent="0.25">
      <c r="A12" s="9" t="s">
        <v>87</v>
      </c>
      <c r="B12" s="24">
        <v>3.66</v>
      </c>
      <c r="C12" s="24">
        <v>3.99</v>
      </c>
      <c r="D12" s="24"/>
      <c r="E12" s="24">
        <v>7.65</v>
      </c>
      <c r="F12" s="9" t="s">
        <v>87</v>
      </c>
      <c r="G12" s="24">
        <v>4.0999999999999996</v>
      </c>
      <c r="H12" s="24">
        <v>4.38</v>
      </c>
      <c r="I12" s="24"/>
      <c r="J12" s="24">
        <v>4.24</v>
      </c>
      <c r="K12" s="9" t="s">
        <v>87</v>
      </c>
      <c r="L12" s="24">
        <v>1</v>
      </c>
      <c r="M12" s="24">
        <v>1</v>
      </c>
      <c r="N12" s="24"/>
      <c r="O12" s="24">
        <v>2</v>
      </c>
    </row>
    <row r="13" spans="1:15" x14ac:dyDescent="0.25">
      <c r="A13" s="9" t="s">
        <v>724</v>
      </c>
      <c r="B13" s="24">
        <v>26.43</v>
      </c>
      <c r="C13" s="24">
        <v>28.51</v>
      </c>
      <c r="D13" s="24"/>
      <c r="E13" s="24">
        <v>54.94</v>
      </c>
      <c r="F13" s="9" t="s">
        <v>724</v>
      </c>
      <c r="G13" s="24">
        <v>6.86</v>
      </c>
      <c r="H13" s="24">
        <v>7.29</v>
      </c>
      <c r="I13" s="24"/>
      <c r="J13" s="24">
        <v>7.0750000000000002</v>
      </c>
      <c r="K13" s="9" t="s">
        <v>724</v>
      </c>
      <c r="L13" s="24">
        <v>1</v>
      </c>
      <c r="M13" s="24">
        <v>1</v>
      </c>
      <c r="N13" s="24"/>
      <c r="O13" s="24">
        <v>2</v>
      </c>
    </row>
    <row r="14" spans="1:15" x14ac:dyDescent="0.25">
      <c r="A14" s="9" t="s">
        <v>725</v>
      </c>
      <c r="B14" s="24">
        <v>33.31</v>
      </c>
      <c r="C14" s="24">
        <v>34.26</v>
      </c>
      <c r="D14" s="24"/>
      <c r="E14" s="24">
        <v>67.569999999999993</v>
      </c>
      <c r="F14" s="9" t="s">
        <v>725</v>
      </c>
      <c r="G14" s="24">
        <v>6.75</v>
      </c>
      <c r="H14" s="24">
        <v>6.85</v>
      </c>
      <c r="I14" s="24"/>
      <c r="J14" s="24">
        <v>6.8</v>
      </c>
      <c r="K14" s="9" t="s">
        <v>725</v>
      </c>
      <c r="L14" s="24">
        <v>1</v>
      </c>
      <c r="M14" s="24">
        <v>1</v>
      </c>
      <c r="N14" s="24"/>
      <c r="O14" s="24">
        <v>2</v>
      </c>
    </row>
    <row r="15" spans="1:15" x14ac:dyDescent="0.25">
      <c r="A15" s="9" t="s">
        <v>726</v>
      </c>
      <c r="B15" s="24">
        <v>28.98</v>
      </c>
      <c r="C15" s="24">
        <v>30.41</v>
      </c>
      <c r="D15" s="24"/>
      <c r="E15" s="24">
        <v>59.39</v>
      </c>
      <c r="F15" s="9" t="s">
        <v>726</v>
      </c>
      <c r="G15" s="24">
        <v>6.95</v>
      </c>
      <c r="H15" s="24">
        <v>7.22</v>
      </c>
      <c r="I15" s="24"/>
      <c r="J15" s="24">
        <v>7.085</v>
      </c>
      <c r="K15" s="9" t="s">
        <v>726</v>
      </c>
      <c r="L15" s="24">
        <v>1</v>
      </c>
      <c r="M15" s="24">
        <v>1</v>
      </c>
      <c r="N15" s="24"/>
      <c r="O15" s="24">
        <v>2</v>
      </c>
    </row>
    <row r="16" spans="1:15" x14ac:dyDescent="0.25">
      <c r="A16" s="9" t="s">
        <v>727</v>
      </c>
      <c r="B16" s="24">
        <v>20.29</v>
      </c>
      <c r="C16" s="24">
        <v>21.57</v>
      </c>
      <c r="D16" s="24"/>
      <c r="E16" s="24">
        <v>41.86</v>
      </c>
      <c r="F16" s="9" t="s">
        <v>727</v>
      </c>
      <c r="G16" s="24">
        <v>7.16</v>
      </c>
      <c r="H16" s="24">
        <v>7.48</v>
      </c>
      <c r="I16" s="24"/>
      <c r="J16" s="24">
        <v>7.32</v>
      </c>
      <c r="K16" s="9" t="s">
        <v>727</v>
      </c>
      <c r="L16" s="24">
        <v>1</v>
      </c>
      <c r="M16" s="24">
        <v>1</v>
      </c>
      <c r="N16" s="24"/>
      <c r="O16" s="24">
        <v>2</v>
      </c>
    </row>
    <row r="17" spans="1:15" x14ac:dyDescent="0.25">
      <c r="A17" s="9" t="s">
        <v>732</v>
      </c>
      <c r="B17" s="24">
        <v>31.64</v>
      </c>
      <c r="C17" s="24">
        <v>34.97</v>
      </c>
      <c r="D17" s="24"/>
      <c r="E17" s="24">
        <v>66.61</v>
      </c>
      <c r="F17" s="9" t="s">
        <v>732</v>
      </c>
      <c r="G17" s="24">
        <v>7.04</v>
      </c>
      <c r="H17" s="24">
        <v>7.51</v>
      </c>
      <c r="I17" s="24"/>
      <c r="J17" s="24">
        <v>7.2750000000000004</v>
      </c>
      <c r="K17" s="9" t="s">
        <v>732</v>
      </c>
      <c r="L17" s="24">
        <v>1</v>
      </c>
      <c r="M17" s="24">
        <v>1</v>
      </c>
      <c r="N17" s="24"/>
      <c r="O17" s="24">
        <v>2</v>
      </c>
    </row>
    <row r="18" spans="1:15" x14ac:dyDescent="0.25">
      <c r="A18" s="9" t="s">
        <v>692</v>
      </c>
      <c r="B18" s="24">
        <v>158.06</v>
      </c>
      <c r="C18" s="24">
        <v>169.35</v>
      </c>
      <c r="D18" s="24"/>
      <c r="E18" s="24">
        <v>327.41000000000003</v>
      </c>
      <c r="F18" s="9" t="s">
        <v>692</v>
      </c>
      <c r="G18" s="24">
        <v>6.1312500000000005</v>
      </c>
      <c r="H18" s="24">
        <v>6.5037499999999993</v>
      </c>
      <c r="I18" s="24"/>
      <c r="J18" s="24">
        <v>6.3174999999999999</v>
      </c>
      <c r="K18" s="9" t="s">
        <v>692</v>
      </c>
      <c r="L18" s="24">
        <v>8</v>
      </c>
      <c r="M18" s="24">
        <v>8</v>
      </c>
      <c r="N18" s="24"/>
      <c r="O18" s="24">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277C-BA5E-41B1-B8A6-60AB3D254822}">
  <dimension ref="A5:AB18"/>
  <sheetViews>
    <sheetView topLeftCell="P1" workbookViewId="0">
      <selection activeCell="Y5" sqref="Y5:AA6"/>
    </sheetView>
  </sheetViews>
  <sheetFormatPr defaultRowHeight="15" x14ac:dyDescent="0.25"/>
  <cols>
    <col min="1" max="1" width="20.42578125" bestFit="1" customWidth="1"/>
    <col min="2" max="2" width="16.28515625" bestFit="1" customWidth="1"/>
    <col min="3" max="3" width="9" bestFit="1" customWidth="1"/>
    <col min="4" max="4" width="5" bestFit="1" customWidth="1"/>
    <col min="5" max="5" width="17.5703125" bestFit="1" customWidth="1"/>
    <col min="6" max="6" width="16.28515625" bestFit="1" customWidth="1"/>
    <col min="7" max="7" width="10" bestFit="1" customWidth="1"/>
    <col min="8" max="8" width="5" bestFit="1" customWidth="1"/>
    <col min="9" max="9" width="19.28515625" bestFit="1" customWidth="1"/>
    <col min="10" max="10" width="16.28515625" bestFit="1" customWidth="1"/>
    <col min="11" max="11" width="10" bestFit="1" customWidth="1"/>
    <col min="12" max="12" width="5" bestFit="1" customWidth="1"/>
    <col min="13" max="13" width="19.42578125" bestFit="1" customWidth="1"/>
    <col min="14" max="14" width="16.28515625" bestFit="1" customWidth="1"/>
    <col min="15" max="15" width="10" bestFit="1" customWidth="1"/>
    <col min="16" max="16" width="5" bestFit="1" customWidth="1"/>
    <col min="17" max="17" width="18.28515625" bestFit="1" customWidth="1"/>
    <col min="18" max="18" width="16.28515625" bestFit="1" customWidth="1"/>
    <col min="19" max="19" width="9" bestFit="1" customWidth="1"/>
    <col min="20" max="20" width="5" bestFit="1" customWidth="1"/>
    <col min="21" max="21" width="20" bestFit="1" customWidth="1"/>
    <col min="22" max="22" width="16.28515625" bestFit="1" customWidth="1"/>
    <col min="23" max="23" width="9" bestFit="1" customWidth="1"/>
    <col min="24" max="24" width="5" bestFit="1" customWidth="1"/>
    <col min="25" max="25" width="20.140625" bestFit="1" customWidth="1"/>
    <col min="26" max="26" width="16.28515625" bestFit="1" customWidth="1"/>
    <col min="27" max="27" width="6" bestFit="1" customWidth="1"/>
    <col min="28" max="28" width="5" bestFit="1" customWidth="1"/>
  </cols>
  <sheetData>
    <row r="5" spans="1:28" x14ac:dyDescent="0.25">
      <c r="B5">
        <v>2020</v>
      </c>
      <c r="C5">
        <v>2021</v>
      </c>
      <c r="F5">
        <v>2020</v>
      </c>
      <c r="G5">
        <v>2021</v>
      </c>
      <c r="J5">
        <v>2020</v>
      </c>
      <c r="K5">
        <v>2021</v>
      </c>
      <c r="N5">
        <v>2020</v>
      </c>
      <c r="O5">
        <v>2021</v>
      </c>
      <c r="R5">
        <v>2020</v>
      </c>
      <c r="S5">
        <v>2021</v>
      </c>
      <c r="V5">
        <v>2020</v>
      </c>
      <c r="W5">
        <v>2021</v>
      </c>
      <c r="Z5">
        <v>2020</v>
      </c>
      <c r="AA5">
        <v>2021</v>
      </c>
    </row>
    <row r="6" spans="1:28" x14ac:dyDescent="0.25">
      <c r="A6" t="s">
        <v>718</v>
      </c>
      <c r="B6" s="13">
        <f>GETPIVOTDATA("APK PAUD",$A$8,"Tahun",2020)</f>
        <v>35.958749999999995</v>
      </c>
      <c r="C6" s="13">
        <f>GETPIVOTDATA("APK PAUD",$A$8,"Tahun",2021)</f>
        <v>37.061250000000001</v>
      </c>
      <c r="E6" t="s">
        <v>719</v>
      </c>
      <c r="F6" s="13">
        <f>GETPIVOTDATA("APK SD",$E$8,"Tahun",2020)</f>
        <v>105.22750000000001</v>
      </c>
      <c r="G6" s="13">
        <f>GETPIVOTDATA("APK SD",$E$8,"Tahun",2021)</f>
        <v>103.38875</v>
      </c>
      <c r="I6" t="s">
        <v>720</v>
      </c>
      <c r="J6" s="13">
        <f>GETPIVOTDATA("APK SMP",$I$8,"Tahun",2020)</f>
        <v>106.95249999999999</v>
      </c>
      <c r="K6" s="13">
        <f>GETPIVOTDATA("APK SMP",$I$8,"Tahun",2021)</f>
        <v>106.35125000000001</v>
      </c>
      <c r="M6" t="s">
        <v>721</v>
      </c>
      <c r="N6" s="13">
        <f>GETPIVOTDATA("APK SMA",$M$8,"Tahun",2020)</f>
        <v>106.9875</v>
      </c>
      <c r="O6" s="13">
        <f>GETPIVOTDATA("APK SMA",$M$8,"Tahun",2021)</f>
        <v>108.55625000000001</v>
      </c>
      <c r="Q6" t="s">
        <v>756</v>
      </c>
      <c r="R6" s="13">
        <f>GETPIVOTDATA("APM SD",$Q$8,"Tahun",2020)</f>
        <v>93.966250000000002</v>
      </c>
      <c r="S6" s="13">
        <f>GETPIVOTDATA("APM SD",$Q$8,"Tahun",2021)</f>
        <v>93.288749999999993</v>
      </c>
      <c r="U6" t="s">
        <v>757</v>
      </c>
      <c r="V6" s="13">
        <f>GETPIVOTDATA("APM SMP",$U$8,"Tahun",2020)</f>
        <v>81.108749999999986</v>
      </c>
      <c r="W6" s="13">
        <f>GETPIVOTDATA("APM SMP",$U$8,"Tahun",2021)</f>
        <v>80.711250000000007</v>
      </c>
      <c r="Y6" t="s">
        <v>758</v>
      </c>
      <c r="Z6" s="13">
        <f>GETPIVOTDATA("APM SMA",$Y$8,"Tahun",2020)</f>
        <v>80.504999999999995</v>
      </c>
      <c r="AA6" s="13">
        <f>GETPIVOTDATA("APM SMA",$Y$8,"Tahun",2021)</f>
        <v>81.889999999999986</v>
      </c>
    </row>
    <row r="8" spans="1:28" x14ac:dyDescent="0.25">
      <c r="A8" s="8" t="s">
        <v>770</v>
      </c>
      <c r="B8" s="8" t="s">
        <v>707</v>
      </c>
      <c r="E8" s="8" t="s">
        <v>771</v>
      </c>
      <c r="F8" s="8" t="s">
        <v>707</v>
      </c>
      <c r="I8" s="8" t="s">
        <v>772</v>
      </c>
      <c r="J8" s="8" t="s">
        <v>707</v>
      </c>
      <c r="M8" s="8" t="s">
        <v>773</v>
      </c>
      <c r="N8" s="8" t="s">
        <v>707</v>
      </c>
      <c r="Q8" s="8" t="s">
        <v>774</v>
      </c>
      <c r="R8" s="8" t="s">
        <v>707</v>
      </c>
      <c r="U8" s="8" t="s">
        <v>775</v>
      </c>
      <c r="V8" s="8" t="s">
        <v>707</v>
      </c>
      <c r="Y8" s="8" t="s">
        <v>776</v>
      </c>
      <c r="Z8" s="8" t="s">
        <v>707</v>
      </c>
    </row>
    <row r="9" spans="1:28" x14ac:dyDescent="0.25">
      <c r="A9" s="8" t="s">
        <v>691</v>
      </c>
      <c r="B9">
        <v>2020</v>
      </c>
      <c r="C9">
        <v>2021</v>
      </c>
      <c r="D9">
        <v>2022</v>
      </c>
      <c r="E9" s="8" t="s">
        <v>691</v>
      </c>
      <c r="F9">
        <v>2020</v>
      </c>
      <c r="G9">
        <v>2021</v>
      </c>
      <c r="H9">
        <v>2022</v>
      </c>
      <c r="I9" s="8" t="s">
        <v>691</v>
      </c>
      <c r="J9">
        <v>2020</v>
      </c>
      <c r="K9">
        <v>2021</v>
      </c>
      <c r="L9">
        <v>2022</v>
      </c>
      <c r="M9" s="8" t="s">
        <v>691</v>
      </c>
      <c r="N9">
        <v>2020</v>
      </c>
      <c r="O9">
        <v>2021</v>
      </c>
      <c r="P9">
        <v>2022</v>
      </c>
      <c r="Q9" s="8" t="s">
        <v>691</v>
      </c>
      <c r="R9">
        <v>2020</v>
      </c>
      <c r="S9">
        <v>2021</v>
      </c>
      <c r="T9">
        <v>2022</v>
      </c>
      <c r="U9" s="8" t="s">
        <v>691</v>
      </c>
      <c r="V9">
        <v>2020</v>
      </c>
      <c r="W9">
        <v>2021</v>
      </c>
      <c r="X9">
        <v>2022</v>
      </c>
      <c r="Y9" s="8" t="s">
        <v>691</v>
      </c>
      <c r="Z9">
        <v>2020</v>
      </c>
      <c r="AA9">
        <v>2021</v>
      </c>
      <c r="AB9">
        <v>2022</v>
      </c>
    </row>
    <row r="10" spans="1:28" x14ac:dyDescent="0.25">
      <c r="A10" s="9" t="s">
        <v>725</v>
      </c>
      <c r="B10" s="24">
        <v>30.26</v>
      </c>
      <c r="C10" s="24">
        <v>29.46</v>
      </c>
      <c r="D10" s="24"/>
      <c r="E10" s="9" t="s">
        <v>725</v>
      </c>
      <c r="F10" s="24">
        <v>104.23</v>
      </c>
      <c r="G10" s="24">
        <v>102.55</v>
      </c>
      <c r="H10" s="24"/>
      <c r="I10" s="9" t="s">
        <v>725</v>
      </c>
      <c r="J10" s="24">
        <v>107.31</v>
      </c>
      <c r="K10" s="24">
        <v>107.91</v>
      </c>
      <c r="L10" s="24"/>
      <c r="M10" s="9" t="s">
        <v>725</v>
      </c>
      <c r="N10" s="24">
        <v>96.02</v>
      </c>
      <c r="O10" s="24">
        <v>99.48</v>
      </c>
      <c r="P10" s="24"/>
      <c r="Q10" s="9" t="s">
        <v>725</v>
      </c>
      <c r="R10" s="24">
        <v>93.5</v>
      </c>
      <c r="S10" s="24">
        <v>92.66</v>
      </c>
      <c r="T10" s="24"/>
      <c r="U10" s="9" t="s">
        <v>725</v>
      </c>
      <c r="V10" s="24">
        <v>82.48</v>
      </c>
      <c r="W10" s="24">
        <v>82.85</v>
      </c>
      <c r="X10" s="24"/>
      <c r="Y10" s="9" t="s">
        <v>725</v>
      </c>
      <c r="Z10" s="24">
        <v>73.489999999999995</v>
      </c>
      <c r="AA10" s="24">
        <v>76.819999999999993</v>
      </c>
      <c r="AB10" s="24"/>
    </row>
    <row r="11" spans="1:28" x14ac:dyDescent="0.25">
      <c r="A11" s="9" t="s">
        <v>81</v>
      </c>
      <c r="B11" s="24">
        <v>47.43</v>
      </c>
      <c r="C11" s="24">
        <v>49.03</v>
      </c>
      <c r="D11" s="24"/>
      <c r="E11" s="9" t="s">
        <v>81</v>
      </c>
      <c r="F11" s="24">
        <v>108.01</v>
      </c>
      <c r="G11" s="24">
        <v>106.22</v>
      </c>
      <c r="H11" s="24"/>
      <c r="I11" s="9" t="s">
        <v>81</v>
      </c>
      <c r="J11" s="24">
        <v>109.85</v>
      </c>
      <c r="K11" s="24">
        <v>106.51</v>
      </c>
      <c r="L11" s="24"/>
      <c r="M11" s="9" t="s">
        <v>81</v>
      </c>
      <c r="N11" s="24">
        <v>121.04</v>
      </c>
      <c r="O11" s="24">
        <v>118.65</v>
      </c>
      <c r="P11" s="24"/>
      <c r="Q11" s="9" t="s">
        <v>81</v>
      </c>
      <c r="R11" s="24">
        <v>98.07</v>
      </c>
      <c r="S11" s="24">
        <v>97.41</v>
      </c>
      <c r="T11" s="24"/>
      <c r="U11" s="9" t="s">
        <v>81</v>
      </c>
      <c r="V11" s="24">
        <v>87.36</v>
      </c>
      <c r="W11" s="24">
        <v>84.9</v>
      </c>
      <c r="X11" s="24"/>
      <c r="Y11" s="9" t="s">
        <v>81</v>
      </c>
      <c r="Z11" s="24">
        <v>94.33</v>
      </c>
      <c r="AA11" s="24">
        <v>94.02</v>
      </c>
      <c r="AB11" s="24"/>
    </row>
    <row r="12" spans="1:28" x14ac:dyDescent="0.25">
      <c r="A12" s="9" t="s">
        <v>87</v>
      </c>
      <c r="B12" s="24">
        <v>35.79</v>
      </c>
      <c r="C12" s="24">
        <v>41.89</v>
      </c>
      <c r="D12" s="24"/>
      <c r="E12" s="9" t="s">
        <v>87</v>
      </c>
      <c r="F12" s="24">
        <v>108.54</v>
      </c>
      <c r="G12" s="24">
        <v>108.96</v>
      </c>
      <c r="H12" s="24"/>
      <c r="I12" s="9" t="s">
        <v>87</v>
      </c>
      <c r="J12" s="24">
        <v>102.88</v>
      </c>
      <c r="K12" s="24">
        <v>102.94</v>
      </c>
      <c r="L12" s="24"/>
      <c r="M12" s="9" t="s">
        <v>87</v>
      </c>
      <c r="N12" s="24">
        <v>110.79</v>
      </c>
      <c r="O12" s="24">
        <v>117.64</v>
      </c>
      <c r="P12" s="24"/>
      <c r="Q12" s="9" t="s">
        <v>87</v>
      </c>
      <c r="R12" s="24">
        <v>96.18</v>
      </c>
      <c r="S12" s="24">
        <v>97.87</v>
      </c>
      <c r="T12" s="24"/>
      <c r="U12" s="9" t="s">
        <v>87</v>
      </c>
      <c r="V12" s="24">
        <v>75.099999999999994</v>
      </c>
      <c r="W12" s="24">
        <v>75.349999999999994</v>
      </c>
      <c r="X12" s="24"/>
      <c r="Y12" s="9" t="s">
        <v>87</v>
      </c>
      <c r="Z12" s="24">
        <v>81.86</v>
      </c>
      <c r="AA12" s="24">
        <v>85.32</v>
      </c>
      <c r="AB12" s="24"/>
    </row>
    <row r="13" spans="1:28" x14ac:dyDescent="0.25">
      <c r="A13" s="9" t="s">
        <v>84</v>
      </c>
      <c r="B13" s="24">
        <v>42.21</v>
      </c>
      <c r="C13" s="24">
        <v>41.14</v>
      </c>
      <c r="D13" s="24"/>
      <c r="E13" s="9" t="s">
        <v>84</v>
      </c>
      <c r="F13" s="24">
        <v>107.39</v>
      </c>
      <c r="G13" s="24">
        <v>105.99</v>
      </c>
      <c r="H13" s="24"/>
      <c r="I13" s="9" t="s">
        <v>84</v>
      </c>
      <c r="J13" s="24">
        <v>109.5</v>
      </c>
      <c r="K13" s="24">
        <v>109.86</v>
      </c>
      <c r="L13" s="24"/>
      <c r="M13" s="9" t="s">
        <v>84</v>
      </c>
      <c r="N13" s="24">
        <v>120.32</v>
      </c>
      <c r="O13" s="24">
        <v>123.52</v>
      </c>
      <c r="P13" s="24"/>
      <c r="Q13" s="9" t="s">
        <v>84</v>
      </c>
      <c r="R13" s="24">
        <v>95.7</v>
      </c>
      <c r="S13" s="24">
        <v>96.24</v>
      </c>
      <c r="T13" s="24"/>
      <c r="U13" s="9" t="s">
        <v>84</v>
      </c>
      <c r="V13" s="24">
        <v>85.26</v>
      </c>
      <c r="W13" s="24">
        <v>84.98</v>
      </c>
      <c r="X13" s="24"/>
      <c r="Y13" s="9" t="s">
        <v>84</v>
      </c>
      <c r="Z13" s="24">
        <v>92.64</v>
      </c>
      <c r="AA13" s="24">
        <v>94.95</v>
      </c>
      <c r="AB13" s="24"/>
    </row>
    <row r="14" spans="1:28" x14ac:dyDescent="0.25">
      <c r="A14" s="9" t="s">
        <v>724</v>
      </c>
      <c r="B14" s="24">
        <v>32.22</v>
      </c>
      <c r="C14" s="24">
        <v>32.35</v>
      </c>
      <c r="D14" s="24"/>
      <c r="E14" s="9" t="s">
        <v>724</v>
      </c>
      <c r="F14" s="24">
        <v>102.27</v>
      </c>
      <c r="G14" s="24">
        <v>98.77</v>
      </c>
      <c r="H14" s="24"/>
      <c r="I14" s="9" t="s">
        <v>724</v>
      </c>
      <c r="J14" s="24">
        <v>108.05</v>
      </c>
      <c r="K14" s="24">
        <v>112.74</v>
      </c>
      <c r="L14" s="24"/>
      <c r="M14" s="9" t="s">
        <v>724</v>
      </c>
      <c r="N14" s="24">
        <v>93.37</v>
      </c>
      <c r="O14" s="24">
        <v>95.66</v>
      </c>
      <c r="P14" s="24"/>
      <c r="Q14" s="9" t="s">
        <v>724</v>
      </c>
      <c r="R14" s="24">
        <v>90.95</v>
      </c>
      <c r="S14" s="24">
        <v>88.71</v>
      </c>
      <c r="T14" s="24"/>
      <c r="U14" s="9" t="s">
        <v>724</v>
      </c>
      <c r="V14" s="24">
        <v>82.11</v>
      </c>
      <c r="W14" s="24">
        <v>85.82</v>
      </c>
      <c r="X14" s="24"/>
      <c r="Y14" s="9" t="s">
        <v>724</v>
      </c>
      <c r="Z14" s="24">
        <v>67.180000000000007</v>
      </c>
      <c r="AA14" s="24">
        <v>69.09</v>
      </c>
      <c r="AB14" s="24"/>
    </row>
    <row r="15" spans="1:28" x14ac:dyDescent="0.25">
      <c r="A15" s="9" t="s">
        <v>726</v>
      </c>
      <c r="B15" s="24">
        <v>20.45</v>
      </c>
      <c r="C15" s="24">
        <v>21.43</v>
      </c>
      <c r="D15" s="24"/>
      <c r="E15" s="9" t="s">
        <v>726</v>
      </c>
      <c r="F15" s="24">
        <v>101.61</v>
      </c>
      <c r="G15" s="24">
        <v>98.89</v>
      </c>
      <c r="H15" s="24"/>
      <c r="I15" s="9" t="s">
        <v>726</v>
      </c>
      <c r="J15" s="24">
        <v>103.73</v>
      </c>
      <c r="K15" s="24">
        <v>102.9</v>
      </c>
      <c r="L15" s="24"/>
      <c r="M15" s="9" t="s">
        <v>726</v>
      </c>
      <c r="N15" s="24">
        <v>100.94</v>
      </c>
      <c r="O15" s="24">
        <v>97.82</v>
      </c>
      <c r="P15" s="24"/>
      <c r="Q15" s="9" t="s">
        <v>726</v>
      </c>
      <c r="R15" s="24">
        <v>90.2</v>
      </c>
      <c r="S15" s="24">
        <v>88.56</v>
      </c>
      <c r="T15" s="24"/>
      <c r="U15" s="9" t="s">
        <v>726</v>
      </c>
      <c r="V15" s="24">
        <v>77.680000000000007</v>
      </c>
      <c r="W15" s="24">
        <v>75.97</v>
      </c>
      <c r="X15" s="24"/>
      <c r="Y15" s="9" t="s">
        <v>726</v>
      </c>
      <c r="Z15" s="24">
        <v>75.7</v>
      </c>
      <c r="AA15" s="24">
        <v>72.39</v>
      </c>
      <c r="AB15" s="24"/>
    </row>
    <row r="16" spans="1:28" x14ac:dyDescent="0.25">
      <c r="A16" s="9" t="s">
        <v>727</v>
      </c>
      <c r="B16" s="24">
        <v>36.5</v>
      </c>
      <c r="C16" s="24">
        <v>36.369999999999997</v>
      </c>
      <c r="D16" s="24"/>
      <c r="E16" s="9" t="s">
        <v>727</v>
      </c>
      <c r="F16" s="24">
        <v>103.94</v>
      </c>
      <c r="G16" s="24">
        <v>101.38</v>
      </c>
      <c r="H16" s="24"/>
      <c r="I16" s="9" t="s">
        <v>727</v>
      </c>
      <c r="J16" s="24">
        <v>109.11</v>
      </c>
      <c r="K16" s="24">
        <v>104.95</v>
      </c>
      <c r="L16" s="24"/>
      <c r="M16" s="9" t="s">
        <v>727</v>
      </c>
      <c r="N16" s="24">
        <v>107.06</v>
      </c>
      <c r="O16" s="24">
        <v>105.85</v>
      </c>
      <c r="P16" s="24"/>
      <c r="Q16" s="9" t="s">
        <v>727</v>
      </c>
      <c r="R16" s="24">
        <v>92.14</v>
      </c>
      <c r="S16" s="24">
        <v>90.55</v>
      </c>
      <c r="T16" s="24"/>
      <c r="U16" s="9" t="s">
        <v>727</v>
      </c>
      <c r="V16" s="24">
        <v>79.319999999999993</v>
      </c>
      <c r="W16" s="24">
        <v>76.709999999999994</v>
      </c>
      <c r="X16" s="24"/>
      <c r="Y16" s="9" t="s">
        <v>727</v>
      </c>
      <c r="Z16" s="24">
        <v>78.239999999999995</v>
      </c>
      <c r="AA16" s="24">
        <v>78.239999999999995</v>
      </c>
      <c r="AB16" s="24"/>
    </row>
    <row r="17" spans="1:28" x14ac:dyDescent="0.25">
      <c r="A17" s="9" t="s">
        <v>732</v>
      </c>
      <c r="B17" s="24">
        <v>42.81</v>
      </c>
      <c r="C17" s="24">
        <v>44.82</v>
      </c>
      <c r="D17" s="24"/>
      <c r="E17" s="9" t="s">
        <v>732</v>
      </c>
      <c r="F17" s="24">
        <v>105.83</v>
      </c>
      <c r="G17" s="24">
        <v>104.35</v>
      </c>
      <c r="H17" s="24"/>
      <c r="I17" s="9" t="s">
        <v>732</v>
      </c>
      <c r="J17" s="24">
        <v>105.19</v>
      </c>
      <c r="K17" s="24">
        <v>103</v>
      </c>
      <c r="L17" s="24"/>
      <c r="M17" s="9" t="s">
        <v>732</v>
      </c>
      <c r="N17" s="24">
        <v>106.36</v>
      </c>
      <c r="O17" s="24">
        <v>109.83</v>
      </c>
      <c r="P17" s="24"/>
      <c r="Q17" s="9" t="s">
        <v>732</v>
      </c>
      <c r="R17" s="24">
        <v>94.99</v>
      </c>
      <c r="S17" s="24">
        <v>94.31</v>
      </c>
      <c r="T17" s="24"/>
      <c r="U17" s="9" t="s">
        <v>732</v>
      </c>
      <c r="V17" s="24">
        <v>79.56</v>
      </c>
      <c r="W17" s="24">
        <v>79.11</v>
      </c>
      <c r="X17" s="24"/>
      <c r="Y17" s="9" t="s">
        <v>732</v>
      </c>
      <c r="Z17" s="24">
        <v>80.599999999999994</v>
      </c>
      <c r="AA17" s="24">
        <v>84.29</v>
      </c>
      <c r="AB17" s="24"/>
    </row>
    <row r="18" spans="1:28" x14ac:dyDescent="0.25">
      <c r="A18" s="9" t="s">
        <v>692</v>
      </c>
      <c r="B18" s="24">
        <v>35.958749999999995</v>
      </c>
      <c r="C18" s="24">
        <v>37.061250000000001</v>
      </c>
      <c r="D18" s="24"/>
      <c r="E18" s="9" t="s">
        <v>692</v>
      </c>
      <c r="F18" s="24">
        <v>105.22750000000001</v>
      </c>
      <c r="G18" s="24">
        <v>103.38875</v>
      </c>
      <c r="H18" s="24"/>
      <c r="I18" s="9" t="s">
        <v>692</v>
      </c>
      <c r="J18" s="24">
        <v>106.95249999999999</v>
      </c>
      <c r="K18" s="24">
        <v>106.35125000000001</v>
      </c>
      <c r="L18" s="24"/>
      <c r="M18" s="9" t="s">
        <v>692</v>
      </c>
      <c r="N18" s="24">
        <v>106.9875</v>
      </c>
      <c r="O18" s="24">
        <v>108.55625000000001</v>
      </c>
      <c r="P18" s="24"/>
      <c r="Q18" s="9" t="s">
        <v>692</v>
      </c>
      <c r="R18" s="24">
        <v>93.966250000000002</v>
      </c>
      <c r="S18" s="24">
        <v>93.288749999999993</v>
      </c>
      <c r="T18" s="24"/>
      <c r="U18" s="9" t="s">
        <v>692</v>
      </c>
      <c r="V18" s="24">
        <v>81.108749999999986</v>
      </c>
      <c r="W18" s="24">
        <v>80.711250000000007</v>
      </c>
      <c r="X18" s="24"/>
      <c r="Y18" s="9" t="s">
        <v>692</v>
      </c>
      <c r="Z18" s="24">
        <v>80.504999999999995</v>
      </c>
      <c r="AA18" s="24">
        <v>81.889999999999986</v>
      </c>
      <c r="AB18" s="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A0E4E-1049-4089-9193-9DADEF854E72}">
  <sheetPr>
    <pageSetUpPr fitToPage="1"/>
  </sheetPr>
  <dimension ref="A1:L20"/>
  <sheetViews>
    <sheetView view="pageBreakPreview" zoomScale="60" zoomScaleNormal="100" workbookViewId="0">
      <selection activeCell="G10" sqref="G10"/>
    </sheetView>
  </sheetViews>
  <sheetFormatPr defaultRowHeight="15" x14ac:dyDescent="0.25"/>
  <cols>
    <col min="1" max="1" width="19.5703125" bestFit="1" customWidth="1"/>
    <col min="2" max="2" width="26.42578125" hidden="1" customWidth="1"/>
    <col min="3" max="3" width="15.42578125" bestFit="1" customWidth="1"/>
    <col min="4" max="4" width="16.140625" bestFit="1" customWidth="1"/>
    <col min="5" max="5" width="14.7109375" bestFit="1" customWidth="1"/>
    <col min="6" max="6" width="18.7109375" bestFit="1" customWidth="1"/>
    <col min="7" max="7" width="16.5703125" bestFit="1" customWidth="1"/>
    <col min="8" max="8" width="19.85546875" bestFit="1" customWidth="1"/>
    <col min="9" max="9" width="17.5703125" bestFit="1" customWidth="1"/>
    <col min="10" max="10" width="19.42578125" bestFit="1" customWidth="1"/>
    <col min="11" max="11" width="13.7109375" bestFit="1" customWidth="1"/>
    <col min="12" max="12" width="17.28515625" bestFit="1" customWidth="1"/>
    <col min="13" max="13" width="14.140625" bestFit="1" customWidth="1"/>
    <col min="14" max="14" width="15.42578125" bestFit="1" customWidth="1"/>
    <col min="15" max="15" width="14.7109375" bestFit="1" customWidth="1"/>
    <col min="16" max="16" width="16.28515625" bestFit="1" customWidth="1"/>
    <col min="17" max="17" width="12.5703125" bestFit="1" customWidth="1"/>
    <col min="18" max="19" width="14" bestFit="1" customWidth="1"/>
    <col min="20" max="21" width="12.5703125" bestFit="1" customWidth="1"/>
    <col min="22" max="22" width="12.85546875" bestFit="1" customWidth="1"/>
    <col min="23" max="24" width="12.5703125" bestFit="1" customWidth="1"/>
    <col min="25" max="25" width="14.5703125" bestFit="1" customWidth="1"/>
    <col min="26" max="26" width="15.85546875" bestFit="1" customWidth="1"/>
    <col min="27" max="27" width="14.28515625" bestFit="1" customWidth="1"/>
    <col min="28" max="28" width="19.5703125" bestFit="1" customWidth="1"/>
    <col min="29" max="29" width="13.85546875" bestFit="1" customWidth="1"/>
    <col min="30" max="30" width="17" bestFit="1" customWidth="1"/>
    <col min="31" max="31" width="16" bestFit="1" customWidth="1"/>
    <col min="32" max="32" width="12.5703125" bestFit="1" customWidth="1"/>
    <col min="33" max="33" width="14.85546875" bestFit="1" customWidth="1"/>
    <col min="34" max="34" width="16.28515625" bestFit="1" customWidth="1"/>
    <col min="35" max="35" width="12.5703125" bestFit="1" customWidth="1"/>
    <col min="36" max="37" width="14" bestFit="1" customWidth="1"/>
    <col min="38" max="39" width="12.5703125" bestFit="1" customWidth="1"/>
    <col min="40" max="40" width="12.85546875" bestFit="1" customWidth="1"/>
    <col min="41" max="42" width="12.5703125" bestFit="1" customWidth="1"/>
    <col min="43" max="43" width="14.5703125" bestFit="1" customWidth="1"/>
    <col min="44" max="44" width="15.85546875" bestFit="1" customWidth="1"/>
    <col min="45" max="45" width="14.28515625" bestFit="1" customWidth="1"/>
    <col min="46" max="46" width="19.5703125" bestFit="1" customWidth="1"/>
    <col min="47" max="47" width="13.85546875" bestFit="1" customWidth="1"/>
    <col min="48" max="48" width="17" bestFit="1" customWidth="1"/>
    <col min="49" max="49" width="16" bestFit="1" customWidth="1"/>
    <col min="50" max="50" width="12.5703125" bestFit="1" customWidth="1"/>
    <col min="51" max="51" width="14.85546875" bestFit="1" customWidth="1"/>
    <col min="52" max="52" width="16.28515625" bestFit="1" customWidth="1"/>
    <col min="53" max="53" width="12.5703125" bestFit="1" customWidth="1"/>
    <col min="54" max="55" width="14" bestFit="1" customWidth="1"/>
    <col min="56" max="57" width="12.5703125" bestFit="1" customWidth="1"/>
    <col min="58" max="58" width="12.85546875" bestFit="1" customWidth="1"/>
    <col min="59" max="59" width="12.5703125" bestFit="1" customWidth="1"/>
    <col min="60" max="60" width="12.85546875" bestFit="1" customWidth="1"/>
    <col min="61" max="61" width="12.5703125" bestFit="1" customWidth="1"/>
    <col min="62" max="62" width="15.28515625" bestFit="1" customWidth="1"/>
    <col min="63" max="63" width="18" bestFit="1" customWidth="1"/>
    <col min="64" max="79" width="26.28515625" bestFit="1" customWidth="1"/>
    <col min="80" max="80" width="28" bestFit="1" customWidth="1"/>
    <col min="81" max="81" width="30.85546875" bestFit="1" customWidth="1"/>
    <col min="82" max="119" width="26.28515625" bestFit="1" customWidth="1"/>
    <col min="120" max="120" width="28" bestFit="1" customWidth="1"/>
    <col min="121" max="121" width="30.85546875" bestFit="1" customWidth="1"/>
    <col min="122" max="122" width="28.42578125" bestFit="1" customWidth="1"/>
    <col min="123" max="123" width="31.28515625" bestFit="1" customWidth="1"/>
  </cols>
  <sheetData>
    <row r="1" spans="1:12" x14ac:dyDescent="0.25">
      <c r="F1" s="22" t="str">
        <f>Pengangguran!L1</f>
        <v>Sumatera Barat II</v>
      </c>
      <c r="G1" s="22"/>
      <c r="H1" s="22"/>
    </row>
    <row r="2" spans="1:12" ht="18" x14ac:dyDescent="0.25">
      <c r="A2" s="21" t="s">
        <v>780</v>
      </c>
      <c r="F2" s="22"/>
      <c r="G2" s="22"/>
      <c r="H2" s="22"/>
    </row>
    <row r="3" spans="1:12" x14ac:dyDescent="0.25">
      <c r="F3" s="22"/>
      <c r="G3" s="22"/>
      <c r="H3" s="22"/>
    </row>
    <row r="4" spans="1:12" x14ac:dyDescent="0.25">
      <c r="A4" s="20"/>
      <c r="C4">
        <v>2020</v>
      </c>
      <c r="D4">
        <v>2021</v>
      </c>
      <c r="E4">
        <v>2022</v>
      </c>
      <c r="F4">
        <v>2022</v>
      </c>
      <c r="G4">
        <v>2022</v>
      </c>
      <c r="H4">
        <v>2022</v>
      </c>
      <c r="I4">
        <v>2022</v>
      </c>
      <c r="J4">
        <v>2022</v>
      </c>
      <c r="K4">
        <v>2022</v>
      </c>
      <c r="L4">
        <v>2022</v>
      </c>
    </row>
    <row r="5" spans="1:12" x14ac:dyDescent="0.25">
      <c r="A5" s="20" t="str">
        <f>MID(B5,8,1000)</f>
        <v/>
      </c>
      <c r="E5" t="s">
        <v>725</v>
      </c>
      <c r="F5" t="s">
        <v>81</v>
      </c>
      <c r="G5" t="s">
        <v>87</v>
      </c>
      <c r="H5" t="s">
        <v>84</v>
      </c>
      <c r="I5" t="s">
        <v>724</v>
      </c>
      <c r="J5" t="s">
        <v>726</v>
      </c>
      <c r="K5" t="s">
        <v>727</v>
      </c>
      <c r="L5" t="s">
        <v>732</v>
      </c>
    </row>
    <row r="6" spans="1:12" x14ac:dyDescent="0.25">
      <c r="A6" t="str">
        <f t="shared" ref="A6:A20" si="0">MID(B6,8,1000)</f>
        <v>DBH PPh</v>
      </c>
      <c r="B6" s="9" t="s">
        <v>700</v>
      </c>
      <c r="C6" s="10">
        <v>49254928</v>
      </c>
      <c r="D6" s="10">
        <v>41024323</v>
      </c>
      <c r="E6" s="10">
        <v>6940240</v>
      </c>
      <c r="F6" s="10">
        <v>7487006</v>
      </c>
      <c r="G6" s="10">
        <v>5473411</v>
      </c>
      <c r="H6" s="10">
        <v>5048438</v>
      </c>
      <c r="I6" s="10">
        <v>5376952</v>
      </c>
      <c r="J6" s="10">
        <v>4909094</v>
      </c>
      <c r="K6" s="10">
        <v>4548009</v>
      </c>
      <c r="L6" s="10">
        <v>5494193</v>
      </c>
    </row>
    <row r="7" spans="1:12" x14ac:dyDescent="0.25">
      <c r="A7" t="str">
        <f t="shared" si="0"/>
        <v>DBH PBB</v>
      </c>
      <c r="B7" s="9" t="s">
        <v>701</v>
      </c>
      <c r="C7" s="10">
        <v>40903911</v>
      </c>
      <c r="D7" s="10">
        <v>41379059</v>
      </c>
      <c r="E7" s="10">
        <v>8377116</v>
      </c>
      <c r="F7" s="10">
        <v>4238399</v>
      </c>
      <c r="G7" s="10">
        <v>4473594</v>
      </c>
      <c r="H7" s="10">
        <v>4263693</v>
      </c>
      <c r="I7" s="10">
        <v>5686541</v>
      </c>
      <c r="J7" s="10">
        <v>4845273</v>
      </c>
      <c r="K7" s="10">
        <v>4901159</v>
      </c>
      <c r="L7" s="10">
        <v>17444051</v>
      </c>
    </row>
    <row r="8" spans="1:12" x14ac:dyDescent="0.25">
      <c r="A8" t="str">
        <f t="shared" si="0"/>
        <v>DBH CHT</v>
      </c>
      <c r="B8" s="9" t="s">
        <v>760</v>
      </c>
      <c r="C8" s="10">
        <v>1799381</v>
      </c>
      <c r="D8" s="10"/>
      <c r="E8" s="10">
        <v>224713</v>
      </c>
      <c r="F8" s="10">
        <v>39616</v>
      </c>
      <c r="G8" s="10">
        <v>39616</v>
      </c>
      <c r="H8" s="10">
        <v>48694</v>
      </c>
      <c r="I8" s="10">
        <v>326583</v>
      </c>
      <c r="J8" s="10">
        <v>39616</v>
      </c>
      <c r="K8" s="10">
        <v>85368</v>
      </c>
      <c r="L8" s="10">
        <v>39616</v>
      </c>
    </row>
    <row r="9" spans="1:12" x14ac:dyDescent="0.25">
      <c r="A9" t="str">
        <f t="shared" si="0"/>
        <v>DBH SDA Minerba</v>
      </c>
      <c r="B9" s="9" t="s">
        <v>703</v>
      </c>
      <c r="C9" s="10">
        <v>3858021</v>
      </c>
      <c r="D9" s="10">
        <v>4618375</v>
      </c>
      <c r="E9" s="10">
        <v>947591</v>
      </c>
      <c r="F9" s="10">
        <v>932123</v>
      </c>
      <c r="G9" s="10">
        <v>932123</v>
      </c>
      <c r="H9" s="10">
        <v>932123</v>
      </c>
      <c r="I9" s="10">
        <v>1341837</v>
      </c>
      <c r="J9" s="10">
        <v>932319</v>
      </c>
      <c r="K9" s="10">
        <v>932232</v>
      </c>
      <c r="L9" s="10">
        <v>938761</v>
      </c>
    </row>
    <row r="10" spans="1:12" x14ac:dyDescent="0.25">
      <c r="A10" t="str">
        <f t="shared" si="0"/>
        <v>DBH SDA Kehutanan</v>
      </c>
      <c r="B10" s="9" t="s">
        <v>704</v>
      </c>
      <c r="C10" s="10">
        <v>1532319</v>
      </c>
      <c r="D10" s="10">
        <v>2092976</v>
      </c>
      <c r="E10" s="10">
        <v>129172</v>
      </c>
      <c r="F10" s="10">
        <v>128712</v>
      </c>
      <c r="G10" s="10">
        <v>128712</v>
      </c>
      <c r="H10" s="10">
        <v>128866</v>
      </c>
      <c r="I10" s="10">
        <v>133192</v>
      </c>
      <c r="J10" s="10">
        <v>129712</v>
      </c>
      <c r="K10" s="10">
        <v>133310</v>
      </c>
      <c r="L10" s="10">
        <v>134282</v>
      </c>
    </row>
    <row r="11" spans="1:12" x14ac:dyDescent="0.25">
      <c r="A11" t="str">
        <f t="shared" si="0"/>
        <v>DBH SDA Perikanan</v>
      </c>
      <c r="B11" s="9" t="s">
        <v>705</v>
      </c>
      <c r="C11" s="10">
        <v>11346888</v>
      </c>
      <c r="D11" s="10">
        <v>9026552</v>
      </c>
      <c r="E11" s="10">
        <v>1958311</v>
      </c>
      <c r="F11" s="10">
        <v>1958311</v>
      </c>
      <c r="G11" s="10">
        <v>1958311</v>
      </c>
      <c r="H11" s="10">
        <v>1958311</v>
      </c>
      <c r="I11" s="10">
        <v>1958311</v>
      </c>
      <c r="J11" s="10">
        <v>1958311</v>
      </c>
      <c r="K11" s="10">
        <v>1958311</v>
      </c>
      <c r="L11" s="10">
        <v>1958311</v>
      </c>
    </row>
    <row r="12" spans="1:12" x14ac:dyDescent="0.25">
      <c r="A12" t="str">
        <f t="shared" si="0"/>
        <v>DBH SDA Migas</v>
      </c>
      <c r="B12" s="9" t="s">
        <v>702</v>
      </c>
      <c r="C12" s="10">
        <v>116208</v>
      </c>
      <c r="D12" s="10">
        <v>0</v>
      </c>
      <c r="E12" s="10">
        <v>0</v>
      </c>
      <c r="F12" s="10">
        <v>0</v>
      </c>
      <c r="G12" s="10">
        <v>0</v>
      </c>
      <c r="H12" s="10">
        <v>0</v>
      </c>
      <c r="I12" s="10">
        <v>0</v>
      </c>
      <c r="J12" s="10">
        <v>0</v>
      </c>
      <c r="K12" s="10">
        <v>0</v>
      </c>
      <c r="L12" s="10">
        <v>0</v>
      </c>
    </row>
    <row r="13" spans="1:12" x14ac:dyDescent="0.25">
      <c r="A13" t="str">
        <f t="shared" si="0"/>
        <v>DBH SDA Panas Bumi</v>
      </c>
      <c r="B13" s="9" t="s">
        <v>706</v>
      </c>
      <c r="C13" s="10">
        <v>3992240</v>
      </c>
      <c r="D13" s="10">
        <v>3480136</v>
      </c>
      <c r="E13" s="10">
        <v>625805</v>
      </c>
      <c r="F13" s="10">
        <v>625805</v>
      </c>
      <c r="G13" s="10">
        <v>625805</v>
      </c>
      <c r="H13" s="10">
        <v>625805</v>
      </c>
      <c r="I13" s="10">
        <v>625805</v>
      </c>
      <c r="J13" s="10">
        <v>625805</v>
      </c>
      <c r="K13" s="10">
        <v>625805</v>
      </c>
      <c r="L13" s="10">
        <v>625805</v>
      </c>
    </row>
    <row r="14" spans="1:12" x14ac:dyDescent="0.25">
      <c r="A14" t="str">
        <f t="shared" si="0"/>
        <v>DAU</v>
      </c>
      <c r="B14" s="9" t="s">
        <v>697</v>
      </c>
      <c r="C14" s="10">
        <v>4601321089</v>
      </c>
      <c r="D14" s="10">
        <v>4653732218</v>
      </c>
      <c r="E14" s="10">
        <v>745501923</v>
      </c>
      <c r="F14" s="10">
        <v>421334282</v>
      </c>
      <c r="G14" s="10">
        <v>382767313</v>
      </c>
      <c r="H14" s="10">
        <v>413827474</v>
      </c>
      <c r="I14" s="10">
        <v>686668871</v>
      </c>
      <c r="J14" s="10">
        <v>706486730</v>
      </c>
      <c r="K14" s="10">
        <v>551732418</v>
      </c>
      <c r="L14" s="10">
        <v>597346929</v>
      </c>
    </row>
    <row r="15" spans="1:12" x14ac:dyDescent="0.25">
      <c r="A15" t="str">
        <f t="shared" si="0"/>
        <v>DAK Fisik Reguler</v>
      </c>
      <c r="B15" s="9" t="s">
        <v>693</v>
      </c>
      <c r="C15" s="10">
        <v>464660371</v>
      </c>
      <c r="D15" s="10">
        <v>366194395</v>
      </c>
      <c r="E15" s="10">
        <v>68747020</v>
      </c>
      <c r="F15" s="10">
        <v>45714302</v>
      </c>
      <c r="G15" s="10">
        <v>34300667</v>
      </c>
      <c r="H15" s="10">
        <v>37855472</v>
      </c>
      <c r="I15" s="10">
        <v>83357654</v>
      </c>
      <c r="J15" s="10">
        <v>57732513</v>
      </c>
      <c r="K15" s="10">
        <v>73151912</v>
      </c>
      <c r="L15" s="10">
        <v>76597904</v>
      </c>
    </row>
    <row r="16" spans="1:12" x14ac:dyDescent="0.25">
      <c r="A16" t="str">
        <f t="shared" si="0"/>
        <v>DAK Fisik Afirmasi</v>
      </c>
      <c r="B16" s="9" t="s">
        <v>695</v>
      </c>
      <c r="C16" s="10">
        <v>4952775</v>
      </c>
      <c r="D16" s="10">
        <v>0</v>
      </c>
      <c r="E16" s="10"/>
      <c r="F16" s="10"/>
      <c r="G16" s="10"/>
      <c r="H16" s="10"/>
      <c r="I16" s="10"/>
      <c r="J16" s="10"/>
      <c r="K16" s="10"/>
      <c r="L16" s="10"/>
    </row>
    <row r="17" spans="1:12" x14ac:dyDescent="0.25">
      <c r="A17" t="str">
        <f t="shared" si="0"/>
        <v>DAK Fisik Penugasan</v>
      </c>
      <c r="B17" s="9" t="s">
        <v>694</v>
      </c>
      <c r="C17" s="10">
        <v>123469018</v>
      </c>
      <c r="D17" s="10">
        <v>272023515</v>
      </c>
      <c r="E17" s="10">
        <v>37610503</v>
      </c>
      <c r="F17" s="10">
        <v>4995061</v>
      </c>
      <c r="G17" s="10">
        <v>0</v>
      </c>
      <c r="H17" s="10">
        <v>7021295</v>
      </c>
      <c r="I17" s="10">
        <v>31115480</v>
      </c>
      <c r="J17" s="10">
        <v>48383569</v>
      </c>
      <c r="K17" s="10">
        <v>24916334</v>
      </c>
      <c r="L17" s="10">
        <v>22356560</v>
      </c>
    </row>
    <row r="18" spans="1:12" x14ac:dyDescent="0.25">
      <c r="A18" t="str">
        <f t="shared" si="0"/>
        <v>DAK Non Fisik</v>
      </c>
      <c r="B18" s="9" t="s">
        <v>696</v>
      </c>
      <c r="C18" s="10">
        <v>846116838</v>
      </c>
      <c r="D18" s="10">
        <v>952733397</v>
      </c>
      <c r="E18" s="10">
        <v>253955264</v>
      </c>
      <c r="F18" s="10">
        <v>64164546</v>
      </c>
      <c r="G18" s="10">
        <v>58556013</v>
      </c>
      <c r="H18" s="10">
        <v>77082082</v>
      </c>
      <c r="I18" s="10">
        <v>217237958</v>
      </c>
      <c r="J18" s="10">
        <v>231527675</v>
      </c>
      <c r="K18" s="10">
        <v>153981974</v>
      </c>
      <c r="L18" s="10">
        <v>185429240</v>
      </c>
    </row>
    <row r="19" spans="1:12" x14ac:dyDescent="0.25">
      <c r="A19" t="str">
        <f t="shared" si="0"/>
        <v>DID</v>
      </c>
      <c r="B19" s="9" t="s">
        <v>698</v>
      </c>
      <c r="C19" s="10">
        <v>179728782</v>
      </c>
      <c r="D19" s="10">
        <v>126428817</v>
      </c>
      <c r="E19" s="10">
        <v>0</v>
      </c>
      <c r="F19" s="10">
        <v>0</v>
      </c>
      <c r="G19" s="10">
        <v>8914775</v>
      </c>
      <c r="H19" s="10">
        <v>1946993</v>
      </c>
      <c r="I19" s="10">
        <v>0</v>
      </c>
      <c r="J19" s="10">
        <v>1317667</v>
      </c>
      <c r="K19" s="10">
        <v>0</v>
      </c>
      <c r="L19" s="10">
        <v>0</v>
      </c>
    </row>
    <row r="20" spans="1:12" x14ac:dyDescent="0.25">
      <c r="A20" t="str">
        <f t="shared" si="0"/>
        <v>Dana Desa</v>
      </c>
      <c r="B20" s="9" t="s">
        <v>699</v>
      </c>
      <c r="C20" s="10">
        <v>395724115</v>
      </c>
      <c r="D20" s="10">
        <v>412821051</v>
      </c>
      <c r="E20" s="10">
        <v>75099628</v>
      </c>
      <c r="F20" s="10"/>
      <c r="G20" s="10">
        <v>39543276</v>
      </c>
      <c r="H20" s="10"/>
      <c r="I20" s="10">
        <v>74850449</v>
      </c>
      <c r="J20" s="10">
        <v>94772298</v>
      </c>
      <c r="K20" s="10">
        <v>42840885</v>
      </c>
      <c r="L20" s="10">
        <v>37336600</v>
      </c>
    </row>
  </sheetData>
  <mergeCells count="1">
    <mergeCell ref="F1:H3"/>
  </mergeCells>
  <pageMargins left="0.25" right="0.25" top="0.75" bottom="0.75" header="0.3" footer="0.3"/>
  <pageSetup paperSize="9" scale="41"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T2:AA220"/>
  <sheetViews>
    <sheetView showGridLines="0" tabSelected="1" view="pageBreakPreview" topLeftCell="A4" zoomScale="60" zoomScaleNormal="100" workbookViewId="0">
      <selection activeCell="C41" sqref="C41"/>
    </sheetView>
  </sheetViews>
  <sheetFormatPr defaultRowHeight="15" x14ac:dyDescent="0.25"/>
  <sheetData>
    <row r="2" spans="20:27" ht="15" customHeight="1" x14ac:dyDescent="0.25">
      <c r="T2" s="23" t="str">
        <f>Pengangguran!$L$4</f>
        <v>Sumatera Barat II</v>
      </c>
      <c r="U2" s="23"/>
      <c r="V2" s="23"/>
      <c r="W2" s="23"/>
      <c r="X2" s="23"/>
      <c r="Y2" s="23"/>
      <c r="Z2" s="23"/>
      <c r="AA2" s="23"/>
    </row>
    <row r="3" spans="20:27" ht="15" customHeight="1" x14ac:dyDescent="0.25">
      <c r="T3" s="23"/>
      <c r="U3" s="23"/>
      <c r="V3" s="23"/>
      <c r="W3" s="23"/>
      <c r="X3" s="23"/>
      <c r="Y3" s="23"/>
      <c r="Z3" s="23"/>
      <c r="AA3" s="23"/>
    </row>
    <row r="4" spans="20:27" ht="15" customHeight="1" x14ac:dyDescent="0.25">
      <c r="T4" s="23"/>
      <c r="U4" s="23"/>
      <c r="V4" s="23"/>
      <c r="W4" s="23"/>
      <c r="X4" s="23"/>
      <c r="Y4" s="23"/>
      <c r="Z4" s="23"/>
      <c r="AA4" s="23"/>
    </row>
    <row r="5" spans="20:27" x14ac:dyDescent="0.25">
      <c r="T5" s="23"/>
      <c r="U5" s="23"/>
      <c r="V5" s="23"/>
      <c r="W5" s="23"/>
      <c r="X5" s="23"/>
      <c r="Y5" s="23"/>
      <c r="Z5" s="23"/>
      <c r="AA5" s="23"/>
    </row>
    <row r="110" spans="20:27" ht="15" customHeight="1" x14ac:dyDescent="0.25">
      <c r="T110" s="23" t="str">
        <f>$T$2</f>
        <v>Sumatera Barat II</v>
      </c>
      <c r="U110" s="23"/>
      <c r="V110" s="23"/>
      <c r="W110" s="23"/>
      <c r="X110" s="23"/>
      <c r="Y110" s="23"/>
      <c r="Z110" s="23"/>
      <c r="AA110" s="23"/>
    </row>
    <row r="111" spans="20:27" ht="15" customHeight="1" x14ac:dyDescent="0.25">
      <c r="T111" s="23"/>
      <c r="U111" s="23"/>
      <c r="V111" s="23"/>
      <c r="W111" s="23"/>
      <c r="X111" s="23"/>
      <c r="Y111" s="23"/>
      <c r="Z111" s="23"/>
      <c r="AA111" s="23"/>
    </row>
    <row r="112" spans="20:27" ht="15" customHeight="1" x14ac:dyDescent="0.25">
      <c r="T112" s="23"/>
      <c r="U112" s="23"/>
      <c r="V112" s="23"/>
      <c r="W112" s="23"/>
      <c r="X112" s="23"/>
      <c r="Y112" s="23"/>
      <c r="Z112" s="23"/>
      <c r="AA112" s="23"/>
    </row>
    <row r="113" spans="20:27" ht="15" customHeight="1" x14ac:dyDescent="0.25">
      <c r="T113" s="23"/>
      <c r="U113" s="23"/>
      <c r="V113" s="23"/>
      <c r="W113" s="23"/>
      <c r="X113" s="23"/>
      <c r="Y113" s="23"/>
      <c r="Z113" s="23"/>
      <c r="AA113" s="23"/>
    </row>
    <row r="217" spans="20:27" ht="15" customHeight="1" x14ac:dyDescent="0.25">
      <c r="T217" s="23" t="str">
        <f>$T$2</f>
        <v>Sumatera Barat II</v>
      </c>
      <c r="U217" s="23"/>
      <c r="V217" s="23"/>
      <c r="W217" s="23"/>
      <c r="X217" s="23"/>
      <c r="Y217" s="23"/>
      <c r="Z217" s="23"/>
      <c r="AA217" s="23"/>
    </row>
    <row r="218" spans="20:27" ht="15" customHeight="1" x14ac:dyDescent="0.25">
      <c r="T218" s="23"/>
      <c r="U218" s="23"/>
      <c r="V218" s="23"/>
      <c r="W218" s="23"/>
      <c r="X218" s="23"/>
      <c r="Y218" s="23"/>
      <c r="Z218" s="23"/>
      <c r="AA218" s="23"/>
    </row>
    <row r="219" spans="20:27" ht="15" customHeight="1" x14ac:dyDescent="0.25">
      <c r="T219" s="23"/>
      <c r="U219" s="23"/>
      <c r="V219" s="23"/>
      <c r="W219" s="23"/>
      <c r="X219" s="23"/>
      <c r="Y219" s="23"/>
      <c r="Z219" s="23"/>
      <c r="AA219" s="23"/>
    </row>
    <row r="220" spans="20:27" ht="15" customHeight="1" x14ac:dyDescent="0.25">
      <c r="T220" s="23"/>
      <c r="U220" s="23"/>
      <c r="V220" s="23"/>
      <c r="W220" s="23"/>
      <c r="X220" s="23"/>
      <c r="Y220" s="23"/>
      <c r="Z220" s="23"/>
      <c r="AA220" s="23"/>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85"/>
  <sheetViews>
    <sheetView showGridLines="0" zoomScale="110" zoomScaleNormal="110" workbookViewId="0">
      <pane xSplit="4" ySplit="1" topLeftCell="U2" activePane="bottomRight" state="frozen"/>
      <selection pane="topRight" activeCell="E1" sqref="E1"/>
      <selection pane="bottomLeft" activeCell="A2" sqref="A2"/>
      <selection pane="bottomRight" activeCell="Q10" sqref="Q10"/>
    </sheetView>
  </sheetViews>
  <sheetFormatPr defaultColWidth="9.140625"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28" width="14.7109375" style="2" bestFit="1" customWidth="1"/>
    <col min="29" max="29" width="12.42578125" style="2" bestFit="1" customWidth="1"/>
    <col min="30" max="31" width="13.7109375" style="2" bestFit="1" customWidth="1"/>
    <col min="32" max="35" width="13.28515625" style="2" bestFit="1" customWidth="1"/>
    <col min="36" max="16384" width="9.140625" style="2"/>
  </cols>
  <sheetData>
    <row r="1" spans="1:35" s="3" customFormat="1" x14ac:dyDescent="0.2">
      <c r="A1" s="4" t="s">
        <v>657</v>
      </c>
      <c r="B1" s="3" t="s">
        <v>0</v>
      </c>
      <c r="C1" s="3" t="s">
        <v>2</v>
      </c>
      <c r="D1" s="3" t="s">
        <v>683</v>
      </c>
      <c r="E1" s="3" t="s">
        <v>658</v>
      </c>
      <c r="F1" s="3" t="s">
        <v>659</v>
      </c>
      <c r="G1" s="3" t="s">
        <v>660</v>
      </c>
      <c r="H1" s="3" t="s">
        <v>661</v>
      </c>
      <c r="I1" s="3" t="s">
        <v>662</v>
      </c>
      <c r="J1" s="3" t="s">
        <v>663</v>
      </c>
      <c r="K1" s="3" t="s">
        <v>664</v>
      </c>
      <c r="L1" s="3" t="s">
        <v>666</v>
      </c>
      <c r="M1" s="3" t="s">
        <v>667</v>
      </c>
      <c r="N1" s="3" t="s">
        <v>668</v>
      </c>
      <c r="O1" s="3" t="s">
        <v>669</v>
      </c>
      <c r="P1" s="3" t="s">
        <v>670</v>
      </c>
      <c r="Q1" s="3" t="s">
        <v>671</v>
      </c>
      <c r="R1" s="3" t="s">
        <v>672</v>
      </c>
      <c r="S1" s="6" t="s">
        <v>684</v>
      </c>
      <c r="T1" s="6" t="s">
        <v>777</v>
      </c>
      <c r="U1" s="6" t="s">
        <v>685</v>
      </c>
      <c r="V1" s="6" t="s">
        <v>686</v>
      </c>
      <c r="W1" s="6" t="s">
        <v>687</v>
      </c>
      <c r="X1" s="6" t="s">
        <v>688</v>
      </c>
      <c r="Y1" s="6" t="s">
        <v>689</v>
      </c>
      <c r="Z1" s="6" t="s">
        <v>761</v>
      </c>
      <c r="AA1" s="6" t="s">
        <v>762</v>
      </c>
      <c r="AB1" s="6" t="s">
        <v>718</v>
      </c>
      <c r="AC1" s="6" t="s">
        <v>719</v>
      </c>
      <c r="AD1" s="6" t="s">
        <v>720</v>
      </c>
      <c r="AE1" s="6" t="s">
        <v>721</v>
      </c>
      <c r="AF1" s="18" t="s">
        <v>756</v>
      </c>
      <c r="AG1" s="18" t="s">
        <v>757</v>
      </c>
      <c r="AH1" s="18" t="s">
        <v>758</v>
      </c>
      <c r="AI1" s="18" t="s">
        <v>759</v>
      </c>
    </row>
    <row r="2" spans="1:35" x14ac:dyDescent="0.2">
      <c r="A2" s="5">
        <v>2020</v>
      </c>
      <c r="B2" s="2" t="s">
        <v>722</v>
      </c>
      <c r="C2" s="2" t="s">
        <v>724</v>
      </c>
      <c r="D2" s="2" t="s">
        <v>665</v>
      </c>
      <c r="E2" s="2">
        <v>0</v>
      </c>
      <c r="F2" s="2">
        <v>0</v>
      </c>
      <c r="G2" s="2">
        <v>0</v>
      </c>
      <c r="H2" s="2">
        <v>1333357</v>
      </c>
      <c r="I2" s="2">
        <v>702365062</v>
      </c>
      <c r="J2" s="2">
        <v>250000</v>
      </c>
      <c r="K2" s="2">
        <v>77575698</v>
      </c>
      <c r="L2" s="2">
        <v>5723769</v>
      </c>
      <c r="M2" s="2">
        <v>4543697</v>
      </c>
      <c r="N2" s="2">
        <v>14526</v>
      </c>
      <c r="O2" s="2">
        <v>512681</v>
      </c>
      <c r="P2" s="2">
        <v>198611</v>
      </c>
      <c r="Q2" s="2">
        <v>1418361</v>
      </c>
      <c r="R2" s="2">
        <v>499030</v>
      </c>
      <c r="S2" s="7">
        <v>69.47</v>
      </c>
      <c r="T2" s="7">
        <v>0</v>
      </c>
      <c r="U2" s="7">
        <v>0</v>
      </c>
      <c r="V2" s="7">
        <v>0</v>
      </c>
      <c r="W2" s="7">
        <v>0</v>
      </c>
      <c r="X2" s="7">
        <v>0</v>
      </c>
      <c r="Y2" s="7">
        <v>0</v>
      </c>
      <c r="AB2" s="7"/>
      <c r="AC2" s="7"/>
      <c r="AD2" s="7"/>
      <c r="AE2" s="7"/>
      <c r="AF2" s="16"/>
      <c r="AG2" s="16"/>
      <c r="AH2" s="16"/>
      <c r="AI2" s="16">
        <v>888847</v>
      </c>
    </row>
    <row r="3" spans="1:35" x14ac:dyDescent="0.2">
      <c r="A3" s="5">
        <v>2020</v>
      </c>
      <c r="B3" s="2" t="s">
        <v>722</v>
      </c>
      <c r="C3" s="2" t="s">
        <v>725</v>
      </c>
      <c r="D3" s="2" t="s">
        <v>665</v>
      </c>
      <c r="E3" s="2">
        <v>0</v>
      </c>
      <c r="F3" s="2">
        <v>0</v>
      </c>
      <c r="G3" s="2">
        <v>0</v>
      </c>
      <c r="H3" s="2">
        <v>1783708</v>
      </c>
      <c r="I3" s="2">
        <v>762542948</v>
      </c>
      <c r="J3" s="2">
        <v>13184074</v>
      </c>
      <c r="K3" s="2">
        <v>76037634</v>
      </c>
      <c r="L3" s="2">
        <v>7564532</v>
      </c>
      <c r="M3" s="2">
        <v>6271298</v>
      </c>
      <c r="N3" s="2">
        <v>14526</v>
      </c>
      <c r="O3" s="2">
        <v>465928</v>
      </c>
      <c r="P3" s="2">
        <v>190479</v>
      </c>
      <c r="Q3" s="2">
        <v>1418361</v>
      </c>
      <c r="R3" s="2">
        <v>499030</v>
      </c>
      <c r="S3" s="7">
        <v>72.459999999999994</v>
      </c>
      <c r="T3" s="7">
        <v>0</v>
      </c>
      <c r="U3" s="7">
        <v>0</v>
      </c>
      <c r="V3" s="7">
        <v>0</v>
      </c>
      <c r="W3" s="7">
        <v>0</v>
      </c>
      <c r="X3" s="7">
        <v>0</v>
      </c>
      <c r="Y3" s="7">
        <v>0</v>
      </c>
      <c r="AB3" s="7"/>
      <c r="AC3" s="7"/>
      <c r="AD3" s="7"/>
      <c r="AE3" s="7"/>
      <c r="AF3" s="16"/>
      <c r="AG3" s="16"/>
      <c r="AH3" s="16"/>
      <c r="AI3" s="16">
        <v>437314</v>
      </c>
    </row>
    <row r="4" spans="1:35" x14ac:dyDescent="0.2">
      <c r="A4" s="5">
        <v>2020</v>
      </c>
      <c r="B4" s="2" t="s">
        <v>723</v>
      </c>
      <c r="C4" s="2" t="s">
        <v>735</v>
      </c>
      <c r="D4" s="2" t="s">
        <v>665</v>
      </c>
      <c r="E4" s="2">
        <v>0</v>
      </c>
      <c r="F4" s="2">
        <v>0</v>
      </c>
      <c r="G4" s="2">
        <v>0</v>
      </c>
      <c r="H4" s="2">
        <v>1104123</v>
      </c>
      <c r="I4" s="2">
        <v>557853377</v>
      </c>
      <c r="J4" s="2">
        <v>7996384</v>
      </c>
      <c r="K4" s="2">
        <v>57284785</v>
      </c>
      <c r="L4" s="2">
        <v>3559018</v>
      </c>
      <c r="M4" s="2">
        <v>5739995</v>
      </c>
      <c r="N4" s="2">
        <v>14526</v>
      </c>
      <c r="O4" s="2">
        <v>456382</v>
      </c>
      <c r="P4" s="2">
        <v>2780351</v>
      </c>
      <c r="Q4" s="2">
        <v>1418361</v>
      </c>
      <c r="R4" s="2">
        <v>499030</v>
      </c>
      <c r="S4" s="7">
        <v>61.09</v>
      </c>
      <c r="T4" s="7">
        <v>0</v>
      </c>
      <c r="U4" s="7">
        <v>0</v>
      </c>
      <c r="V4" s="7">
        <v>0</v>
      </c>
      <c r="W4" s="7">
        <v>0</v>
      </c>
      <c r="X4" s="7">
        <v>0</v>
      </c>
      <c r="Y4" s="7">
        <v>0</v>
      </c>
      <c r="AB4" s="7"/>
      <c r="AC4" s="7"/>
      <c r="AD4" s="7"/>
      <c r="AE4" s="7"/>
      <c r="AF4" s="16"/>
      <c r="AG4" s="16"/>
      <c r="AH4" s="16"/>
      <c r="AI4" s="16">
        <v>78870</v>
      </c>
    </row>
    <row r="5" spans="1:35" x14ac:dyDescent="0.2">
      <c r="A5" s="5">
        <v>2020</v>
      </c>
      <c r="B5" s="2" t="s">
        <v>722</v>
      </c>
      <c r="C5" s="2" t="s">
        <v>726</v>
      </c>
      <c r="D5" s="2" t="s">
        <v>665</v>
      </c>
      <c r="E5" s="2">
        <v>0</v>
      </c>
      <c r="F5" s="2">
        <v>0</v>
      </c>
      <c r="G5" s="2">
        <v>0</v>
      </c>
      <c r="H5" s="2">
        <v>1502742</v>
      </c>
      <c r="I5" s="2">
        <v>722635928</v>
      </c>
      <c r="K5" s="2">
        <v>96749416</v>
      </c>
      <c r="L5" s="2">
        <v>3945556</v>
      </c>
      <c r="M5" s="2">
        <v>3910865</v>
      </c>
      <c r="N5" s="2">
        <v>14526</v>
      </c>
      <c r="O5" s="2">
        <v>456382</v>
      </c>
      <c r="P5" s="2">
        <v>188296</v>
      </c>
      <c r="Q5" s="2">
        <v>1418361</v>
      </c>
      <c r="R5" s="2">
        <v>499030</v>
      </c>
      <c r="S5" s="7">
        <v>70.61</v>
      </c>
      <c r="T5" s="7">
        <v>0</v>
      </c>
      <c r="U5" s="7">
        <v>0</v>
      </c>
      <c r="V5" s="7">
        <v>0</v>
      </c>
      <c r="W5" s="7">
        <v>0</v>
      </c>
      <c r="X5" s="7">
        <v>0</v>
      </c>
      <c r="Y5" s="7">
        <v>0</v>
      </c>
      <c r="AB5" s="7"/>
      <c r="AC5" s="7"/>
      <c r="AD5" s="7"/>
      <c r="AE5" s="7"/>
      <c r="AF5" s="16"/>
      <c r="AG5" s="16"/>
      <c r="AH5" s="16"/>
      <c r="AI5" s="16">
        <v>78870</v>
      </c>
    </row>
    <row r="6" spans="1:35" x14ac:dyDescent="0.2">
      <c r="A6" s="5">
        <v>2020</v>
      </c>
      <c r="B6" s="2" t="s">
        <v>722</v>
      </c>
      <c r="C6" s="2" t="s">
        <v>727</v>
      </c>
      <c r="D6" s="2" t="s">
        <v>665</v>
      </c>
      <c r="E6" s="2">
        <v>0</v>
      </c>
      <c r="F6" s="2">
        <v>0</v>
      </c>
      <c r="G6" s="2">
        <v>0</v>
      </c>
      <c r="H6" s="2">
        <v>1144053</v>
      </c>
      <c r="I6" s="2">
        <v>561308754</v>
      </c>
      <c r="J6" s="2">
        <v>44528940</v>
      </c>
      <c r="K6" s="2">
        <v>48177123</v>
      </c>
      <c r="L6" s="2">
        <v>4989045</v>
      </c>
      <c r="M6" s="2">
        <v>3994208</v>
      </c>
      <c r="N6" s="2">
        <v>14526</v>
      </c>
      <c r="O6" s="2">
        <v>589563</v>
      </c>
      <c r="P6" s="2">
        <v>196739</v>
      </c>
      <c r="Q6" s="2">
        <v>1418361</v>
      </c>
      <c r="R6" s="2">
        <v>499030</v>
      </c>
      <c r="S6" s="7">
        <v>66.64</v>
      </c>
      <c r="T6" s="7">
        <v>0</v>
      </c>
      <c r="U6" s="7">
        <v>0</v>
      </c>
      <c r="V6" s="7">
        <v>0</v>
      </c>
      <c r="W6" s="7">
        <v>0</v>
      </c>
      <c r="X6" s="7">
        <v>0</v>
      </c>
      <c r="Y6" s="7">
        <v>0</v>
      </c>
      <c r="AB6" s="7"/>
      <c r="AC6" s="7"/>
      <c r="AD6" s="7"/>
      <c r="AE6" s="7"/>
      <c r="AF6" s="16"/>
      <c r="AG6" s="16"/>
      <c r="AH6" s="16"/>
      <c r="AI6" s="16">
        <v>78870</v>
      </c>
    </row>
    <row r="7" spans="1:35" x14ac:dyDescent="0.2">
      <c r="A7" s="5">
        <v>2020</v>
      </c>
      <c r="B7" s="2" t="s">
        <v>723</v>
      </c>
      <c r="C7" s="2" t="s">
        <v>728</v>
      </c>
      <c r="D7" s="2" t="s">
        <v>665</v>
      </c>
      <c r="E7" s="2">
        <v>0</v>
      </c>
      <c r="F7" s="2">
        <v>0</v>
      </c>
      <c r="G7" s="2">
        <v>0</v>
      </c>
      <c r="H7" s="2">
        <v>1823630</v>
      </c>
      <c r="I7" s="2">
        <v>792358743</v>
      </c>
      <c r="J7" s="2">
        <v>30014792</v>
      </c>
      <c r="K7" s="2">
        <v>167395647</v>
      </c>
      <c r="L7" s="2">
        <v>5660979</v>
      </c>
      <c r="M7" s="2">
        <v>8607682</v>
      </c>
      <c r="N7" s="2">
        <v>14526</v>
      </c>
      <c r="O7" s="2">
        <v>552582</v>
      </c>
      <c r="P7" s="2">
        <v>207477</v>
      </c>
      <c r="Q7" s="2">
        <v>1418361</v>
      </c>
      <c r="R7" s="2">
        <v>499030</v>
      </c>
      <c r="S7" s="7">
        <v>69.900000000000006</v>
      </c>
      <c r="T7" s="7">
        <v>0</v>
      </c>
      <c r="U7" s="7">
        <v>0</v>
      </c>
      <c r="V7" s="7">
        <v>0</v>
      </c>
      <c r="W7" s="7">
        <v>0</v>
      </c>
      <c r="X7" s="7">
        <v>0</v>
      </c>
      <c r="Y7" s="7">
        <v>0</v>
      </c>
      <c r="AB7" s="7"/>
      <c r="AC7" s="7"/>
      <c r="AD7" s="7"/>
      <c r="AE7" s="7"/>
      <c r="AF7" s="16"/>
      <c r="AG7" s="16"/>
      <c r="AH7" s="16"/>
      <c r="AI7" s="16">
        <v>78870</v>
      </c>
    </row>
    <row r="8" spans="1:35" x14ac:dyDescent="0.2">
      <c r="A8" s="5">
        <v>2020</v>
      </c>
      <c r="B8" s="2" t="s">
        <v>723</v>
      </c>
      <c r="C8" s="2" t="s">
        <v>729</v>
      </c>
      <c r="D8" s="2" t="s">
        <v>665</v>
      </c>
      <c r="E8" s="2">
        <v>0</v>
      </c>
      <c r="F8" s="2">
        <v>0</v>
      </c>
      <c r="G8" s="2">
        <v>0</v>
      </c>
      <c r="H8" s="2">
        <v>953919</v>
      </c>
      <c r="I8" s="2">
        <v>513243250</v>
      </c>
      <c r="J8" s="2">
        <v>18002204</v>
      </c>
      <c r="K8" s="2">
        <v>59010080</v>
      </c>
      <c r="L8" s="2">
        <v>4435181</v>
      </c>
      <c r="M8" s="2">
        <v>4910304</v>
      </c>
      <c r="N8" s="2">
        <v>261467</v>
      </c>
      <c r="O8" s="2">
        <v>1908387</v>
      </c>
      <c r="P8" s="2">
        <v>445612</v>
      </c>
      <c r="Q8" s="2">
        <v>1418361</v>
      </c>
      <c r="R8" s="2">
        <v>499030</v>
      </c>
      <c r="S8" s="7">
        <v>67.739999999999995</v>
      </c>
      <c r="T8" s="7">
        <v>0</v>
      </c>
      <c r="U8" s="7">
        <v>0</v>
      </c>
      <c r="V8" s="7">
        <v>0</v>
      </c>
      <c r="W8" s="7">
        <v>0</v>
      </c>
      <c r="X8" s="7">
        <v>0</v>
      </c>
      <c r="Y8" s="7">
        <v>0</v>
      </c>
      <c r="AB8" s="7"/>
      <c r="AC8" s="7"/>
      <c r="AD8" s="7"/>
      <c r="AE8" s="7"/>
      <c r="AF8" s="16"/>
      <c r="AG8" s="16"/>
      <c r="AH8" s="16"/>
      <c r="AI8" s="16">
        <v>78870</v>
      </c>
    </row>
    <row r="9" spans="1:35" x14ac:dyDescent="0.2">
      <c r="A9" s="5">
        <v>2020</v>
      </c>
      <c r="B9" s="2" t="s">
        <v>723</v>
      </c>
      <c r="C9" s="2" t="s">
        <v>730</v>
      </c>
      <c r="D9" s="2" t="s">
        <v>665</v>
      </c>
      <c r="E9" s="2">
        <v>0</v>
      </c>
      <c r="F9" s="2">
        <v>0</v>
      </c>
      <c r="G9" s="2">
        <v>0</v>
      </c>
      <c r="H9" s="2">
        <v>1353116</v>
      </c>
      <c r="I9" s="2">
        <v>668243259</v>
      </c>
      <c r="J9" s="2">
        <v>8472783</v>
      </c>
      <c r="K9" s="2">
        <v>77319619</v>
      </c>
      <c r="L9" s="2">
        <v>5540266</v>
      </c>
      <c r="M9" s="2">
        <v>4244618</v>
      </c>
      <c r="N9" s="2">
        <v>14526</v>
      </c>
      <c r="O9" s="2">
        <v>545873</v>
      </c>
      <c r="P9" s="2">
        <v>211046</v>
      </c>
      <c r="Q9" s="2">
        <v>1418361</v>
      </c>
      <c r="R9" s="2">
        <v>602599</v>
      </c>
      <c r="S9" s="7">
        <v>69.08</v>
      </c>
      <c r="T9" s="7">
        <v>0</v>
      </c>
      <c r="U9" s="7">
        <v>0</v>
      </c>
      <c r="V9" s="7">
        <v>0</v>
      </c>
      <c r="W9" s="7">
        <v>0</v>
      </c>
      <c r="X9" s="7">
        <v>0</v>
      </c>
      <c r="Y9" s="7">
        <v>0</v>
      </c>
      <c r="AB9" s="7"/>
      <c r="AC9" s="7"/>
      <c r="AD9" s="7"/>
      <c r="AE9" s="7"/>
      <c r="AF9" s="16"/>
      <c r="AG9" s="16"/>
      <c r="AH9" s="16"/>
      <c r="AI9" s="16">
        <v>243644</v>
      </c>
    </row>
    <row r="10" spans="1:35" x14ac:dyDescent="0.2">
      <c r="A10" s="5">
        <v>2020</v>
      </c>
      <c r="B10" s="2" t="s">
        <v>723</v>
      </c>
      <c r="C10" s="2" t="s">
        <v>731</v>
      </c>
      <c r="D10" s="2" t="s">
        <v>665</v>
      </c>
      <c r="E10" s="2">
        <v>0</v>
      </c>
      <c r="F10" s="2">
        <v>0</v>
      </c>
      <c r="G10" s="2">
        <v>0</v>
      </c>
      <c r="H10" s="2">
        <v>1303065</v>
      </c>
      <c r="I10" s="2">
        <v>651739765</v>
      </c>
      <c r="J10" s="2">
        <v>18964162</v>
      </c>
      <c r="K10" s="2">
        <v>67945156</v>
      </c>
      <c r="L10" s="2">
        <v>6640979</v>
      </c>
      <c r="M10" s="2">
        <v>3743842</v>
      </c>
      <c r="N10" s="2">
        <v>14526</v>
      </c>
      <c r="O10" s="2">
        <v>498345</v>
      </c>
      <c r="P10" s="2">
        <v>191874</v>
      </c>
      <c r="Q10" s="2">
        <v>1418361</v>
      </c>
      <c r="R10" s="2">
        <v>499030</v>
      </c>
      <c r="S10" s="7">
        <v>72.33</v>
      </c>
      <c r="T10" s="7">
        <v>0</v>
      </c>
      <c r="U10" s="7">
        <v>0</v>
      </c>
      <c r="V10" s="7">
        <v>0</v>
      </c>
      <c r="W10" s="7">
        <v>0</v>
      </c>
      <c r="X10" s="7">
        <v>0</v>
      </c>
      <c r="Y10" s="7">
        <v>0</v>
      </c>
      <c r="AB10" s="7"/>
      <c r="AC10" s="7"/>
      <c r="AD10" s="7"/>
      <c r="AE10" s="7"/>
      <c r="AF10" s="16"/>
      <c r="AG10" s="16"/>
      <c r="AH10" s="16"/>
      <c r="AI10" s="16">
        <v>403955</v>
      </c>
    </row>
    <row r="11" spans="1:35" x14ac:dyDescent="0.2">
      <c r="A11" s="5">
        <v>2020</v>
      </c>
      <c r="B11" s="2" t="s">
        <v>722</v>
      </c>
      <c r="C11" s="2" t="s">
        <v>81</v>
      </c>
      <c r="D11" s="2" t="s">
        <v>665</v>
      </c>
      <c r="E11" s="2">
        <v>0</v>
      </c>
      <c r="F11" s="2">
        <v>0</v>
      </c>
      <c r="G11" s="2">
        <v>0</v>
      </c>
      <c r="H11" s="2">
        <v>416714</v>
      </c>
      <c r="I11" s="2">
        <v>430965335</v>
      </c>
      <c r="J11" s="2">
        <v>56127080</v>
      </c>
      <c r="L11" s="2">
        <v>8553438</v>
      </c>
      <c r="M11" s="2">
        <v>3108896</v>
      </c>
      <c r="N11" s="2">
        <v>14526</v>
      </c>
      <c r="O11" s="2">
        <v>456382</v>
      </c>
      <c r="P11" s="2">
        <v>188296</v>
      </c>
      <c r="Q11" s="2">
        <v>1418361</v>
      </c>
      <c r="R11" s="2">
        <v>499030</v>
      </c>
      <c r="S11" s="7">
        <v>80.58</v>
      </c>
      <c r="T11" s="7">
        <v>0</v>
      </c>
      <c r="U11" s="7">
        <v>0</v>
      </c>
      <c r="V11" s="7">
        <v>0</v>
      </c>
      <c r="W11" s="7">
        <v>0</v>
      </c>
      <c r="X11" s="7">
        <v>0</v>
      </c>
      <c r="Y11" s="7">
        <v>0</v>
      </c>
      <c r="AB11" s="7"/>
      <c r="AC11" s="7"/>
      <c r="AD11" s="7"/>
      <c r="AE11" s="7"/>
      <c r="AF11" s="16"/>
      <c r="AG11" s="16"/>
      <c r="AH11" s="16"/>
      <c r="AI11" s="16">
        <v>78870</v>
      </c>
    </row>
    <row r="12" spans="1:35" x14ac:dyDescent="0.2">
      <c r="A12" s="5">
        <v>2020</v>
      </c>
      <c r="B12" s="2" t="s">
        <v>723</v>
      </c>
      <c r="C12" s="2" t="s">
        <v>82</v>
      </c>
      <c r="D12" s="2" t="s">
        <v>665</v>
      </c>
      <c r="E12" s="2">
        <v>0</v>
      </c>
      <c r="F12" s="2">
        <v>0</v>
      </c>
      <c r="G12" s="2">
        <v>0</v>
      </c>
      <c r="H12" s="2">
        <v>369242</v>
      </c>
      <c r="I12" s="2">
        <v>354367009</v>
      </c>
      <c r="J12" s="2">
        <v>12224277</v>
      </c>
      <c r="L12" s="2">
        <v>4159678</v>
      </c>
      <c r="M12" s="2">
        <v>3173752</v>
      </c>
      <c r="N12" s="2">
        <v>14526</v>
      </c>
      <c r="O12" s="2">
        <v>456382</v>
      </c>
      <c r="P12" s="2">
        <v>188296</v>
      </c>
      <c r="Q12" s="2">
        <v>1418361</v>
      </c>
      <c r="R12" s="2">
        <v>499030</v>
      </c>
      <c r="S12" s="7">
        <v>77.930000000000007</v>
      </c>
      <c r="T12" s="7">
        <v>0</v>
      </c>
      <c r="U12" s="7">
        <v>0</v>
      </c>
      <c r="V12" s="7">
        <v>0</v>
      </c>
      <c r="W12" s="7">
        <v>0</v>
      </c>
      <c r="X12" s="7">
        <v>0</v>
      </c>
      <c r="Y12" s="7">
        <v>0</v>
      </c>
      <c r="AB12" s="7"/>
      <c r="AC12" s="7"/>
      <c r="AD12" s="7"/>
      <c r="AE12" s="7"/>
      <c r="AF12" s="16"/>
      <c r="AG12" s="16"/>
      <c r="AH12" s="16"/>
      <c r="AI12" s="16">
        <v>78870</v>
      </c>
    </row>
    <row r="13" spans="1:35" x14ac:dyDescent="0.2">
      <c r="A13" s="5">
        <v>2020</v>
      </c>
      <c r="B13" s="2" t="s">
        <v>723</v>
      </c>
      <c r="C13" s="2" t="s">
        <v>83</v>
      </c>
      <c r="D13" s="2" t="s">
        <v>665</v>
      </c>
      <c r="E13" s="2">
        <v>0</v>
      </c>
      <c r="F13" s="2">
        <v>0</v>
      </c>
      <c r="G13" s="2">
        <v>0</v>
      </c>
      <c r="H13" s="2">
        <v>2886428</v>
      </c>
      <c r="I13" s="2">
        <v>1068755501</v>
      </c>
      <c r="J13" s="2">
        <v>29543690</v>
      </c>
      <c r="L13" s="2">
        <v>57580536</v>
      </c>
      <c r="M13" s="2">
        <v>6026541</v>
      </c>
      <c r="N13" s="2">
        <v>14526</v>
      </c>
      <c r="O13" s="2">
        <v>456382</v>
      </c>
      <c r="P13" s="2">
        <v>192350</v>
      </c>
      <c r="Q13" s="2">
        <v>1418361</v>
      </c>
      <c r="R13" s="2">
        <v>499030</v>
      </c>
      <c r="S13" s="7">
        <v>82.82</v>
      </c>
      <c r="T13" s="7">
        <v>0</v>
      </c>
      <c r="U13" s="7">
        <v>0</v>
      </c>
      <c r="V13" s="7">
        <v>0</v>
      </c>
      <c r="W13" s="7">
        <v>0</v>
      </c>
      <c r="X13" s="7">
        <v>0</v>
      </c>
      <c r="Y13" s="7">
        <v>0</v>
      </c>
      <c r="AB13" s="7"/>
      <c r="AC13" s="7"/>
      <c r="AD13" s="7"/>
      <c r="AE13" s="7"/>
      <c r="AF13" s="16"/>
      <c r="AG13" s="16"/>
      <c r="AH13" s="16"/>
      <c r="AI13" s="16">
        <v>78870</v>
      </c>
    </row>
    <row r="14" spans="1:35" x14ac:dyDescent="0.2">
      <c r="A14" s="5">
        <v>2020</v>
      </c>
      <c r="B14" s="2" t="s">
        <v>722</v>
      </c>
      <c r="C14" s="2" t="s">
        <v>84</v>
      </c>
      <c r="D14" s="2" t="s">
        <v>665</v>
      </c>
      <c r="E14" s="2">
        <v>0</v>
      </c>
      <c r="F14" s="2">
        <v>0</v>
      </c>
      <c r="G14" s="2">
        <v>0</v>
      </c>
      <c r="H14" s="2">
        <v>630826</v>
      </c>
      <c r="I14" s="2">
        <v>423286932</v>
      </c>
      <c r="J14" s="2">
        <v>38868942</v>
      </c>
      <c r="L14" s="2">
        <v>5776808</v>
      </c>
      <c r="M14" s="2">
        <v>3165227</v>
      </c>
      <c r="N14" s="2">
        <v>14526</v>
      </c>
      <c r="O14" s="2">
        <v>456382</v>
      </c>
      <c r="P14" s="2">
        <v>188454</v>
      </c>
      <c r="Q14" s="2">
        <v>1418361</v>
      </c>
      <c r="R14" s="2">
        <v>499030</v>
      </c>
      <c r="S14" s="7">
        <v>78.900000000000006</v>
      </c>
      <c r="T14" s="7">
        <v>0</v>
      </c>
      <c r="U14" s="7">
        <v>0</v>
      </c>
      <c r="V14" s="7">
        <v>0</v>
      </c>
      <c r="W14" s="7">
        <v>0</v>
      </c>
      <c r="X14" s="7">
        <v>0</v>
      </c>
      <c r="Y14" s="7">
        <v>0</v>
      </c>
      <c r="AB14" s="7"/>
      <c r="AC14" s="7"/>
      <c r="AD14" s="7"/>
      <c r="AE14" s="7"/>
      <c r="AF14" s="16"/>
      <c r="AG14" s="16"/>
      <c r="AH14" s="16"/>
      <c r="AI14" s="16">
        <v>78870</v>
      </c>
    </row>
    <row r="15" spans="1:35" x14ac:dyDescent="0.2">
      <c r="A15" s="5">
        <v>2020</v>
      </c>
      <c r="B15" s="2" t="s">
        <v>723</v>
      </c>
      <c r="C15" s="2" t="s">
        <v>85</v>
      </c>
      <c r="D15" s="2" t="s">
        <v>665</v>
      </c>
      <c r="E15" s="2">
        <v>0</v>
      </c>
      <c r="F15" s="2">
        <v>0</v>
      </c>
      <c r="G15" s="2">
        <v>0</v>
      </c>
      <c r="H15" s="2">
        <v>403662</v>
      </c>
      <c r="I15" s="2">
        <v>349197280</v>
      </c>
      <c r="J15" s="2">
        <v>0</v>
      </c>
      <c r="K15" s="2">
        <v>28631236</v>
      </c>
      <c r="L15" s="2">
        <v>4339817</v>
      </c>
      <c r="M15" s="2">
        <v>3707348</v>
      </c>
      <c r="N15" s="2">
        <v>14526</v>
      </c>
      <c r="O15" s="2">
        <v>6382555</v>
      </c>
      <c r="P15" s="2">
        <v>191425</v>
      </c>
      <c r="Q15" s="2">
        <v>1418361</v>
      </c>
      <c r="R15" s="2">
        <v>499030</v>
      </c>
      <c r="S15" s="7">
        <v>72.64</v>
      </c>
      <c r="T15" s="7">
        <v>0</v>
      </c>
      <c r="U15" s="7">
        <v>0</v>
      </c>
      <c r="V15" s="7">
        <v>0</v>
      </c>
      <c r="W15" s="7">
        <v>0</v>
      </c>
      <c r="X15" s="7">
        <v>0</v>
      </c>
      <c r="Y15" s="7">
        <v>0</v>
      </c>
      <c r="AB15" s="7"/>
      <c r="AC15" s="7"/>
      <c r="AD15" s="7"/>
      <c r="AE15" s="7"/>
      <c r="AF15" s="16"/>
      <c r="AG15" s="16"/>
      <c r="AH15" s="16"/>
      <c r="AI15" s="16">
        <v>234592</v>
      </c>
    </row>
    <row r="16" spans="1:35" x14ac:dyDescent="0.2">
      <c r="A16" s="5">
        <v>2020</v>
      </c>
      <c r="B16" s="2" t="s">
        <v>723</v>
      </c>
      <c r="C16" s="2" t="s">
        <v>86</v>
      </c>
      <c r="D16" s="2" t="s">
        <v>665</v>
      </c>
      <c r="E16" s="2">
        <v>0</v>
      </c>
      <c r="F16" s="2">
        <v>0</v>
      </c>
      <c r="G16" s="2">
        <v>0</v>
      </c>
      <c r="H16" s="2">
        <v>421278</v>
      </c>
      <c r="I16" s="2">
        <v>377778817</v>
      </c>
      <c r="J16" s="2">
        <v>30460206</v>
      </c>
      <c r="L16" s="2">
        <v>5582442</v>
      </c>
      <c r="M16" s="2">
        <v>3280816</v>
      </c>
      <c r="N16" s="2">
        <v>14526</v>
      </c>
      <c r="O16" s="2">
        <v>456382</v>
      </c>
      <c r="P16" s="2">
        <v>188342</v>
      </c>
      <c r="Q16" s="2">
        <v>1418361</v>
      </c>
      <c r="R16" s="2">
        <v>499030</v>
      </c>
      <c r="S16" s="7">
        <v>78.290000000000006</v>
      </c>
      <c r="T16" s="7">
        <v>0</v>
      </c>
      <c r="U16" s="7">
        <v>0</v>
      </c>
      <c r="V16" s="7">
        <v>0</v>
      </c>
      <c r="W16" s="7">
        <v>0</v>
      </c>
      <c r="X16" s="7">
        <v>0</v>
      </c>
      <c r="Y16" s="7">
        <v>0</v>
      </c>
      <c r="AB16" s="7"/>
      <c r="AC16" s="7"/>
      <c r="AD16" s="7"/>
      <c r="AE16" s="7"/>
      <c r="AF16" s="16"/>
      <c r="AG16" s="16"/>
      <c r="AH16" s="16"/>
      <c r="AI16" s="16">
        <v>78870</v>
      </c>
    </row>
    <row r="17" spans="1:35" x14ac:dyDescent="0.2">
      <c r="A17" s="5">
        <v>2020</v>
      </c>
      <c r="B17" s="2" t="s">
        <v>722</v>
      </c>
      <c r="C17" s="2" t="s">
        <v>87</v>
      </c>
      <c r="D17" s="2" t="s">
        <v>665</v>
      </c>
      <c r="E17" s="2">
        <v>0</v>
      </c>
      <c r="F17" s="2">
        <v>0</v>
      </c>
      <c r="G17" s="2">
        <v>0</v>
      </c>
      <c r="H17" s="2">
        <v>487668</v>
      </c>
      <c r="I17" s="2">
        <v>391516784</v>
      </c>
      <c r="J17" s="2">
        <v>18523362</v>
      </c>
      <c r="K17" s="2">
        <v>48864423</v>
      </c>
      <c r="L17" s="2">
        <v>6523404</v>
      </c>
      <c r="M17" s="2">
        <v>3487283</v>
      </c>
      <c r="N17" s="2">
        <v>14526</v>
      </c>
      <c r="O17" s="2">
        <v>456382</v>
      </c>
      <c r="P17" s="2">
        <v>188346</v>
      </c>
      <c r="Q17" s="2">
        <v>1418361</v>
      </c>
      <c r="R17" s="2">
        <v>499030</v>
      </c>
      <c r="S17" s="7">
        <v>76.900000000000006</v>
      </c>
      <c r="T17" s="7">
        <v>0</v>
      </c>
      <c r="U17" s="7">
        <v>0</v>
      </c>
      <c r="V17" s="7">
        <v>0</v>
      </c>
      <c r="W17" s="7">
        <v>0</v>
      </c>
      <c r="X17" s="7">
        <v>0</v>
      </c>
      <c r="Y17" s="7">
        <v>0</v>
      </c>
      <c r="AB17" s="7"/>
      <c r="AC17" s="7"/>
      <c r="AD17" s="7"/>
      <c r="AE17" s="7"/>
      <c r="AF17" s="16"/>
      <c r="AG17" s="16"/>
      <c r="AH17" s="16"/>
      <c r="AI17" s="16">
        <v>78870</v>
      </c>
    </row>
    <row r="18" spans="1:35" x14ac:dyDescent="0.2">
      <c r="A18" s="5">
        <v>2020</v>
      </c>
      <c r="B18" s="2" t="s">
        <v>722</v>
      </c>
      <c r="C18" s="2" t="s">
        <v>732</v>
      </c>
      <c r="D18" s="2" t="s">
        <v>665</v>
      </c>
      <c r="E18" s="2">
        <v>0</v>
      </c>
      <c r="F18" s="2">
        <v>0</v>
      </c>
      <c r="G18" s="2">
        <v>0</v>
      </c>
      <c r="H18" s="2">
        <v>1821991</v>
      </c>
      <c r="I18" s="2">
        <v>606699346</v>
      </c>
      <c r="J18" s="2">
        <v>8246384</v>
      </c>
      <c r="K18" s="2">
        <v>48319821</v>
      </c>
      <c r="L18" s="2">
        <v>6178376</v>
      </c>
      <c r="M18" s="2">
        <v>12422437</v>
      </c>
      <c r="N18" s="2">
        <v>14526</v>
      </c>
      <c r="O18" s="2">
        <v>464321</v>
      </c>
      <c r="P18" s="2">
        <v>193098</v>
      </c>
      <c r="Q18" s="2">
        <v>1418361</v>
      </c>
      <c r="R18" s="2">
        <v>499030</v>
      </c>
      <c r="S18" s="7">
        <v>68.489999999999995</v>
      </c>
      <c r="T18" s="7">
        <v>0</v>
      </c>
      <c r="U18" s="7">
        <v>0</v>
      </c>
      <c r="V18" s="7">
        <v>0</v>
      </c>
      <c r="W18" s="7">
        <v>0</v>
      </c>
      <c r="X18" s="7">
        <v>0</v>
      </c>
      <c r="Y18" s="7">
        <v>0</v>
      </c>
      <c r="AB18" s="7"/>
      <c r="AC18" s="7"/>
      <c r="AD18" s="7"/>
      <c r="AE18" s="7"/>
      <c r="AF18" s="16"/>
      <c r="AG18" s="16"/>
      <c r="AH18" s="16"/>
      <c r="AI18" s="16">
        <v>78870</v>
      </c>
    </row>
    <row r="19" spans="1:35" x14ac:dyDescent="0.2">
      <c r="A19" s="5">
        <v>2020</v>
      </c>
      <c r="B19" s="2" t="s">
        <v>723</v>
      </c>
      <c r="C19" s="2" t="s">
        <v>733</v>
      </c>
      <c r="D19" s="2" t="s">
        <v>665</v>
      </c>
      <c r="E19" s="2">
        <v>0</v>
      </c>
      <c r="F19" s="2">
        <v>0</v>
      </c>
      <c r="G19" s="2">
        <v>0</v>
      </c>
      <c r="H19" s="2">
        <v>874881</v>
      </c>
      <c r="I19" s="2">
        <v>482461174</v>
      </c>
      <c r="J19" s="2">
        <v>17485016</v>
      </c>
      <c r="K19" s="2">
        <v>53272650</v>
      </c>
      <c r="L19" s="2">
        <v>5486752</v>
      </c>
      <c r="M19" s="2">
        <v>9139327</v>
      </c>
      <c r="N19" s="2">
        <v>14526</v>
      </c>
      <c r="O19" s="2">
        <v>934819</v>
      </c>
      <c r="P19" s="2">
        <v>335099</v>
      </c>
      <c r="Q19" s="2">
        <v>1418361</v>
      </c>
      <c r="R19" s="2">
        <v>499030</v>
      </c>
      <c r="S19" s="7">
        <v>71.510000000000005</v>
      </c>
      <c r="T19" s="7">
        <v>0</v>
      </c>
      <c r="U19" s="7">
        <v>0</v>
      </c>
      <c r="V19" s="7">
        <v>0</v>
      </c>
      <c r="W19" s="7">
        <v>0</v>
      </c>
      <c r="X19" s="7">
        <v>0</v>
      </c>
      <c r="Y19" s="7">
        <v>0</v>
      </c>
      <c r="AB19" s="7"/>
      <c r="AC19" s="7"/>
      <c r="AD19" s="7"/>
      <c r="AE19" s="7"/>
      <c r="AF19" s="16"/>
      <c r="AG19" s="16"/>
      <c r="AH19" s="16"/>
      <c r="AI19" s="16">
        <v>78870</v>
      </c>
    </row>
    <row r="20" spans="1:35" x14ac:dyDescent="0.2">
      <c r="A20" s="5">
        <v>2020</v>
      </c>
      <c r="B20" s="2" t="s">
        <v>723</v>
      </c>
      <c r="C20" s="2" t="s">
        <v>734</v>
      </c>
      <c r="D20" s="2" t="s">
        <v>665</v>
      </c>
      <c r="E20" s="2">
        <v>0</v>
      </c>
      <c r="F20" s="2">
        <v>0</v>
      </c>
      <c r="G20" s="2">
        <v>0</v>
      </c>
      <c r="H20" s="2">
        <v>1043918</v>
      </c>
      <c r="I20" s="2">
        <v>445646713</v>
      </c>
      <c r="J20" s="2">
        <v>10029421</v>
      </c>
      <c r="K20" s="2">
        <v>44523218</v>
      </c>
      <c r="L20" s="2">
        <v>4261937</v>
      </c>
      <c r="M20" s="2">
        <v>10340593</v>
      </c>
      <c r="N20" s="2">
        <v>14526</v>
      </c>
      <c r="O20" s="2">
        <v>577689</v>
      </c>
      <c r="P20" s="2">
        <v>314463</v>
      </c>
      <c r="Q20" s="2">
        <v>1418361</v>
      </c>
      <c r="R20" s="2">
        <v>8878962</v>
      </c>
      <c r="S20" s="7">
        <v>69.040000000000006</v>
      </c>
      <c r="T20" s="7">
        <v>0</v>
      </c>
      <c r="U20" s="7">
        <v>0</v>
      </c>
      <c r="V20" s="7">
        <v>0</v>
      </c>
      <c r="W20" s="7">
        <v>0</v>
      </c>
      <c r="X20" s="7">
        <v>0</v>
      </c>
      <c r="Y20" s="7">
        <v>0</v>
      </c>
      <c r="AB20" s="7"/>
      <c r="AC20" s="7"/>
      <c r="AD20" s="7"/>
      <c r="AE20" s="7"/>
      <c r="AF20" s="16"/>
      <c r="AG20" s="16"/>
      <c r="AH20" s="16"/>
      <c r="AI20" s="16">
        <v>78870</v>
      </c>
    </row>
    <row r="21" spans="1:35" x14ac:dyDescent="0.2">
      <c r="A21" s="5">
        <v>2020</v>
      </c>
      <c r="B21" s="2" t="s">
        <v>722</v>
      </c>
      <c r="C21" s="2" t="s">
        <v>724</v>
      </c>
      <c r="D21" s="2" t="s">
        <v>673</v>
      </c>
      <c r="E21" s="2">
        <v>27175857</v>
      </c>
      <c r="F21" s="2">
        <v>0</v>
      </c>
      <c r="G21" s="2">
        <v>0</v>
      </c>
      <c r="H21" s="2">
        <v>130683689</v>
      </c>
      <c r="S21" s="2"/>
      <c r="T21" s="2">
        <v>0</v>
      </c>
      <c r="U21" s="7">
        <v>13.29</v>
      </c>
      <c r="V21" s="7">
        <v>7.99</v>
      </c>
      <c r="W21" s="7">
        <v>0</v>
      </c>
      <c r="X21" s="7">
        <v>0</v>
      </c>
      <c r="Y21" s="7">
        <v>0</v>
      </c>
      <c r="AB21" s="7">
        <v>32.22</v>
      </c>
      <c r="AC21" s="7">
        <v>102.27</v>
      </c>
      <c r="AD21" s="7">
        <v>108.05</v>
      </c>
      <c r="AE21" s="7">
        <v>93.37</v>
      </c>
      <c r="AF21" s="16">
        <v>90.95</v>
      </c>
      <c r="AG21" s="16">
        <v>82.11</v>
      </c>
      <c r="AH21" s="16">
        <v>67.180000000000007</v>
      </c>
      <c r="AI21" s="16"/>
    </row>
    <row r="22" spans="1:35" x14ac:dyDescent="0.2">
      <c r="A22" s="5">
        <v>2020</v>
      </c>
      <c r="B22" s="2" t="s">
        <v>722</v>
      </c>
      <c r="C22" s="2" t="s">
        <v>725</v>
      </c>
      <c r="D22" s="2" t="s">
        <v>673</v>
      </c>
      <c r="E22" s="2">
        <v>26706939</v>
      </c>
      <c r="F22" s="2">
        <v>0</v>
      </c>
      <c r="G22" s="2">
        <v>0</v>
      </c>
      <c r="H22" s="2">
        <v>146056400</v>
      </c>
      <c r="S22" s="2"/>
      <c r="T22" s="2">
        <v>0</v>
      </c>
      <c r="U22" s="7">
        <v>13.87</v>
      </c>
      <c r="V22" s="7">
        <v>8.9600000000000009</v>
      </c>
      <c r="W22" s="7">
        <v>0</v>
      </c>
      <c r="X22" s="7">
        <v>0</v>
      </c>
      <c r="Y22" s="7">
        <v>0</v>
      </c>
      <c r="AB22" s="7">
        <v>30.26</v>
      </c>
      <c r="AC22" s="7">
        <v>104.23</v>
      </c>
      <c r="AD22" s="7">
        <v>107.31</v>
      </c>
      <c r="AE22" s="7">
        <v>96.02</v>
      </c>
      <c r="AF22" s="16">
        <v>93.5</v>
      </c>
      <c r="AG22" s="16">
        <v>82.48</v>
      </c>
      <c r="AH22" s="16">
        <v>73.489999999999995</v>
      </c>
      <c r="AI22" s="16"/>
    </row>
    <row r="23" spans="1:35" x14ac:dyDescent="0.2">
      <c r="A23" s="5">
        <v>2020</v>
      </c>
      <c r="B23" s="2" t="s">
        <v>723</v>
      </c>
      <c r="C23" s="2" t="s">
        <v>735</v>
      </c>
      <c r="D23" s="2" t="s">
        <v>673</v>
      </c>
      <c r="E23" s="2">
        <v>12818353</v>
      </c>
      <c r="F23" s="2">
        <v>0</v>
      </c>
      <c r="G23" s="2">
        <v>2460154</v>
      </c>
      <c r="H23" s="2">
        <v>16709525</v>
      </c>
      <c r="S23" s="2"/>
      <c r="T23" s="2">
        <v>0</v>
      </c>
      <c r="U23" s="7">
        <v>12.82</v>
      </c>
      <c r="V23" s="7">
        <v>7.09</v>
      </c>
      <c r="W23" s="7">
        <v>0</v>
      </c>
      <c r="X23" s="7">
        <v>0</v>
      </c>
      <c r="Y23" s="7">
        <v>0</v>
      </c>
      <c r="AB23" s="7">
        <v>22.24</v>
      </c>
      <c r="AC23" s="7">
        <v>103.28</v>
      </c>
      <c r="AD23" s="7">
        <v>108.15</v>
      </c>
      <c r="AE23" s="7">
        <v>104.96</v>
      </c>
      <c r="AF23" s="16">
        <v>82.21</v>
      </c>
      <c r="AG23" s="16">
        <v>65.02</v>
      </c>
      <c r="AH23" s="16">
        <v>62.3</v>
      </c>
      <c r="AI23" s="16"/>
    </row>
    <row r="24" spans="1:35" x14ac:dyDescent="0.2">
      <c r="A24" s="5">
        <v>2020</v>
      </c>
      <c r="B24" s="2" t="s">
        <v>722</v>
      </c>
      <c r="C24" s="2" t="s">
        <v>726</v>
      </c>
      <c r="D24" s="2" t="s">
        <v>673</v>
      </c>
      <c r="E24" s="2">
        <v>21183146</v>
      </c>
      <c r="F24" s="2">
        <v>0</v>
      </c>
      <c r="G24" s="2">
        <v>0</v>
      </c>
      <c r="H24" s="2">
        <v>138503256</v>
      </c>
      <c r="S24" s="2"/>
      <c r="T24" s="2">
        <v>0</v>
      </c>
      <c r="U24" s="7">
        <v>13.67</v>
      </c>
      <c r="V24" s="7">
        <v>7.87</v>
      </c>
      <c r="W24" s="7">
        <v>0</v>
      </c>
      <c r="X24" s="7">
        <v>0</v>
      </c>
      <c r="Y24" s="7">
        <v>0</v>
      </c>
      <c r="AB24" s="7">
        <v>20.45</v>
      </c>
      <c r="AC24" s="7">
        <v>101.61</v>
      </c>
      <c r="AD24" s="7">
        <v>103.73</v>
      </c>
      <c r="AE24" s="7">
        <v>100.94</v>
      </c>
      <c r="AF24" s="16">
        <v>90.2</v>
      </c>
      <c r="AG24" s="16">
        <v>77.680000000000007</v>
      </c>
      <c r="AH24" s="16">
        <v>75.7</v>
      </c>
      <c r="AI24" s="16"/>
    </row>
    <row r="25" spans="1:35" x14ac:dyDescent="0.2">
      <c r="A25" s="5">
        <v>2020</v>
      </c>
      <c r="B25" s="2" t="s">
        <v>722</v>
      </c>
      <c r="C25" s="2" t="s">
        <v>727</v>
      </c>
      <c r="D25" s="2" t="s">
        <v>673</v>
      </c>
      <c r="E25" s="2">
        <v>9758992</v>
      </c>
      <c r="F25" s="2">
        <v>0</v>
      </c>
      <c r="G25" s="2">
        <v>0</v>
      </c>
      <c r="H25" s="2">
        <v>89074586</v>
      </c>
      <c r="S25" s="2"/>
      <c r="T25" s="2">
        <v>0</v>
      </c>
      <c r="U25" s="7">
        <v>12.8</v>
      </c>
      <c r="V25" s="7">
        <v>8.09</v>
      </c>
      <c r="W25" s="7">
        <v>0</v>
      </c>
      <c r="X25" s="7">
        <v>0</v>
      </c>
      <c r="Y25" s="7">
        <v>0</v>
      </c>
      <c r="AB25" s="7">
        <v>36.5</v>
      </c>
      <c r="AC25" s="7">
        <v>103.94</v>
      </c>
      <c r="AD25" s="7">
        <v>109.11</v>
      </c>
      <c r="AE25" s="7">
        <v>107.06</v>
      </c>
      <c r="AF25" s="16">
        <v>92.14</v>
      </c>
      <c r="AG25" s="16">
        <v>79.319999999999993</v>
      </c>
      <c r="AH25" s="16">
        <v>78.239999999999995</v>
      </c>
      <c r="AI25" s="16"/>
    </row>
    <row r="26" spans="1:35" x14ac:dyDescent="0.2">
      <c r="A26" s="5">
        <v>2020</v>
      </c>
      <c r="B26" s="2" t="s">
        <v>723</v>
      </c>
      <c r="C26" s="2" t="s">
        <v>728</v>
      </c>
      <c r="D26" s="2" t="s">
        <v>673</v>
      </c>
      <c r="E26" s="2">
        <v>33486794</v>
      </c>
      <c r="F26" s="2">
        <v>0</v>
      </c>
      <c r="G26" s="2">
        <v>430000</v>
      </c>
      <c r="H26" s="2">
        <v>145945574</v>
      </c>
      <c r="S26" s="2"/>
      <c r="T26" s="2">
        <v>0</v>
      </c>
      <c r="U26" s="7">
        <v>13.32</v>
      </c>
      <c r="V26" s="7">
        <v>8.26</v>
      </c>
      <c r="W26" s="7">
        <v>0</v>
      </c>
      <c r="X26" s="7">
        <v>0</v>
      </c>
      <c r="Y26" s="7">
        <v>0</v>
      </c>
      <c r="AB26" s="7">
        <v>59.8</v>
      </c>
      <c r="AC26" s="7">
        <v>100.18</v>
      </c>
      <c r="AD26" s="7">
        <v>104.63</v>
      </c>
      <c r="AE26" s="7">
        <v>107.23</v>
      </c>
      <c r="AF26" s="16">
        <v>89.23</v>
      </c>
      <c r="AG26" s="16">
        <v>77.459999999999994</v>
      </c>
      <c r="AH26" s="16">
        <v>77.16</v>
      </c>
      <c r="AI26" s="16"/>
    </row>
    <row r="27" spans="1:35" x14ac:dyDescent="0.2">
      <c r="A27" s="5">
        <v>2020</v>
      </c>
      <c r="B27" s="2" t="s">
        <v>723</v>
      </c>
      <c r="C27" s="2" t="s">
        <v>729</v>
      </c>
      <c r="D27" s="2" t="s">
        <v>673</v>
      </c>
      <c r="E27" s="2">
        <v>21252175</v>
      </c>
      <c r="F27" s="2">
        <v>0</v>
      </c>
      <c r="G27" s="2">
        <v>0</v>
      </c>
      <c r="H27" s="2">
        <v>66386573</v>
      </c>
      <c r="S27" s="2"/>
      <c r="T27" s="2">
        <v>0</v>
      </c>
      <c r="U27" s="7">
        <v>12.37</v>
      </c>
      <c r="V27" s="7">
        <v>8.11</v>
      </c>
      <c r="W27" s="7">
        <v>0</v>
      </c>
      <c r="X27" s="7">
        <v>0</v>
      </c>
      <c r="Y27" s="7">
        <v>0</v>
      </c>
      <c r="AB27" s="7">
        <v>48.19</v>
      </c>
      <c r="AC27" s="7">
        <v>105.52</v>
      </c>
      <c r="AD27" s="7">
        <v>106.04</v>
      </c>
      <c r="AE27" s="7">
        <v>106.18</v>
      </c>
      <c r="AF27" s="16">
        <v>93.81</v>
      </c>
      <c r="AG27" s="16">
        <v>79.819999999999993</v>
      </c>
      <c r="AH27" s="16">
        <v>78.260000000000005</v>
      </c>
      <c r="AI27" s="16"/>
    </row>
    <row r="28" spans="1:35" x14ac:dyDescent="0.2">
      <c r="A28" s="5">
        <v>2020</v>
      </c>
      <c r="B28" s="2" t="s">
        <v>723</v>
      </c>
      <c r="C28" s="2" t="s">
        <v>730</v>
      </c>
      <c r="D28" s="2" t="s">
        <v>673</v>
      </c>
      <c r="E28" s="2">
        <v>12577174</v>
      </c>
      <c r="F28" s="2">
        <v>0</v>
      </c>
      <c r="G28" s="2">
        <v>0</v>
      </c>
      <c r="H28" s="2">
        <v>122253776</v>
      </c>
      <c r="S28" s="2"/>
      <c r="T28" s="2">
        <v>0</v>
      </c>
      <c r="U28" s="7">
        <v>13.04</v>
      </c>
      <c r="V28" s="7">
        <v>7.86</v>
      </c>
      <c r="W28" s="7">
        <v>0</v>
      </c>
      <c r="X28" s="7">
        <v>0</v>
      </c>
      <c r="Y28" s="7">
        <v>0</v>
      </c>
      <c r="AB28" s="7">
        <v>29.67</v>
      </c>
      <c r="AC28" s="7">
        <v>103.78</v>
      </c>
      <c r="AD28" s="7">
        <v>106.15</v>
      </c>
      <c r="AE28" s="7">
        <v>92.85</v>
      </c>
      <c r="AF28" s="16">
        <v>91.18</v>
      </c>
      <c r="AG28" s="16">
        <v>77.66</v>
      </c>
      <c r="AH28" s="16">
        <v>67.28</v>
      </c>
      <c r="AI28" s="16"/>
    </row>
    <row r="29" spans="1:35" x14ac:dyDescent="0.2">
      <c r="A29" s="5">
        <v>2020</v>
      </c>
      <c r="B29" s="2" t="s">
        <v>723</v>
      </c>
      <c r="C29" s="2" t="s">
        <v>731</v>
      </c>
      <c r="D29" s="2" t="s">
        <v>673</v>
      </c>
      <c r="E29" s="2">
        <v>16759721</v>
      </c>
      <c r="F29" s="2">
        <v>0</v>
      </c>
      <c r="G29" s="2">
        <v>0</v>
      </c>
      <c r="H29" s="2">
        <v>124229058</v>
      </c>
      <c r="S29" s="2"/>
      <c r="T29" s="2">
        <v>0</v>
      </c>
      <c r="U29" s="7">
        <v>14.33</v>
      </c>
      <c r="V29" s="7">
        <v>8.61</v>
      </c>
      <c r="W29" s="7">
        <v>0</v>
      </c>
      <c r="X29" s="7">
        <v>0</v>
      </c>
      <c r="Y29" s="7">
        <v>0</v>
      </c>
      <c r="AB29" s="7">
        <v>26.53</v>
      </c>
      <c r="AC29" s="7">
        <v>103.97</v>
      </c>
      <c r="AD29" s="7">
        <v>104.95</v>
      </c>
      <c r="AE29" s="7">
        <v>93.6</v>
      </c>
      <c r="AF29" s="16">
        <v>93.55</v>
      </c>
      <c r="AG29" s="16">
        <v>80.69</v>
      </c>
      <c r="AH29" s="16">
        <v>73.739999999999995</v>
      </c>
      <c r="AI29" s="16"/>
    </row>
    <row r="30" spans="1:35" x14ac:dyDescent="0.2">
      <c r="A30" s="5">
        <v>2020</v>
      </c>
      <c r="B30" s="2" t="s">
        <v>722</v>
      </c>
      <c r="C30" s="2" t="s">
        <v>81</v>
      </c>
      <c r="D30" s="2" t="s">
        <v>673</v>
      </c>
      <c r="E30" s="2">
        <v>7161178</v>
      </c>
      <c r="F30" s="2">
        <v>0</v>
      </c>
      <c r="G30" s="2">
        <v>0</v>
      </c>
      <c r="H30" s="2">
        <v>32037782</v>
      </c>
      <c r="S30" s="2"/>
      <c r="T30" s="2">
        <v>0</v>
      </c>
      <c r="U30" s="7">
        <v>14.97</v>
      </c>
      <c r="V30" s="7">
        <v>11.33</v>
      </c>
      <c r="W30" s="7">
        <v>0</v>
      </c>
      <c r="X30" s="7">
        <v>0</v>
      </c>
      <c r="Y30" s="7">
        <v>0</v>
      </c>
      <c r="AB30" s="7">
        <v>47.43</v>
      </c>
      <c r="AC30" s="7">
        <v>108.01</v>
      </c>
      <c r="AD30" s="7">
        <v>109.85</v>
      </c>
      <c r="AE30" s="7">
        <v>121.04</v>
      </c>
      <c r="AF30" s="16">
        <v>98.07</v>
      </c>
      <c r="AG30" s="16">
        <v>87.36</v>
      </c>
      <c r="AH30" s="16">
        <v>94.33</v>
      </c>
      <c r="AI30" s="16"/>
    </row>
    <row r="31" spans="1:35" x14ac:dyDescent="0.2">
      <c r="A31" s="5">
        <v>2020</v>
      </c>
      <c r="B31" s="2" t="s">
        <v>723</v>
      </c>
      <c r="C31" s="2" t="s">
        <v>82</v>
      </c>
      <c r="D31" s="2" t="s">
        <v>673</v>
      </c>
      <c r="E31" s="2">
        <v>8554644</v>
      </c>
      <c r="F31" s="2">
        <v>0</v>
      </c>
      <c r="G31" s="2">
        <v>0</v>
      </c>
      <c r="H31" s="2">
        <v>18761291</v>
      </c>
      <c r="S31" s="2"/>
      <c r="T31" s="2">
        <v>0</v>
      </c>
      <c r="U31" s="7">
        <v>15.06</v>
      </c>
      <c r="V31" s="7">
        <v>11.62</v>
      </c>
      <c r="W31" s="7">
        <v>0</v>
      </c>
      <c r="X31" s="7">
        <v>0</v>
      </c>
      <c r="Y31" s="7">
        <v>0</v>
      </c>
      <c r="AB31" s="7">
        <v>47.53</v>
      </c>
      <c r="AC31" s="7">
        <v>106.65</v>
      </c>
      <c r="AD31" s="7">
        <v>107.15</v>
      </c>
      <c r="AE31" s="7">
        <v>117.31</v>
      </c>
      <c r="AF31" s="16">
        <v>96.69</v>
      </c>
      <c r="AG31" s="16">
        <v>81.349999999999994</v>
      </c>
      <c r="AH31" s="16">
        <v>90.93</v>
      </c>
      <c r="AI31" s="16"/>
    </row>
    <row r="32" spans="1:35" x14ac:dyDescent="0.2">
      <c r="A32" s="5">
        <v>2020</v>
      </c>
      <c r="B32" s="2" t="s">
        <v>723</v>
      </c>
      <c r="C32" s="2" t="s">
        <v>83</v>
      </c>
      <c r="D32" s="2" t="s">
        <v>673</v>
      </c>
      <c r="E32" s="2">
        <v>19602249</v>
      </c>
      <c r="F32" s="2">
        <v>0</v>
      </c>
      <c r="G32" s="2">
        <v>0</v>
      </c>
      <c r="H32" s="2">
        <v>179191760</v>
      </c>
      <c r="S32" s="2"/>
      <c r="T32" s="2">
        <v>0</v>
      </c>
      <c r="U32" s="7">
        <v>16.52</v>
      </c>
      <c r="V32" s="7">
        <v>11.58</v>
      </c>
      <c r="W32" s="7">
        <v>0</v>
      </c>
      <c r="X32" s="7">
        <v>0</v>
      </c>
      <c r="Y32" s="7">
        <v>0</v>
      </c>
      <c r="AB32" s="7">
        <v>21.37</v>
      </c>
      <c r="AC32" s="7">
        <v>99.27</v>
      </c>
      <c r="AD32" s="7">
        <v>107.4</v>
      </c>
      <c r="AE32" s="7">
        <v>104.08</v>
      </c>
      <c r="AF32" s="16">
        <v>89.87</v>
      </c>
      <c r="AG32" s="16">
        <v>80.55</v>
      </c>
      <c r="AH32" s="16">
        <v>75.77</v>
      </c>
      <c r="AI32" s="16"/>
    </row>
    <row r="33" spans="1:35" x14ac:dyDescent="0.2">
      <c r="A33" s="5">
        <v>2020</v>
      </c>
      <c r="B33" s="2" t="s">
        <v>722</v>
      </c>
      <c r="C33" s="2" t="s">
        <v>84</v>
      </c>
      <c r="D33" s="2" t="s">
        <v>673</v>
      </c>
      <c r="E33" s="2">
        <v>10569398</v>
      </c>
      <c r="F33" s="2">
        <v>0</v>
      </c>
      <c r="G33" s="2">
        <v>0</v>
      </c>
      <c r="H33" s="2">
        <v>41897372</v>
      </c>
      <c r="S33" s="2"/>
      <c r="T33" s="2">
        <v>0</v>
      </c>
      <c r="U33" s="7">
        <v>14.26</v>
      </c>
      <c r="V33" s="7">
        <v>10.73</v>
      </c>
      <c r="W33" s="7">
        <v>0</v>
      </c>
      <c r="X33" s="7">
        <v>0</v>
      </c>
      <c r="Y33" s="7">
        <v>0</v>
      </c>
      <c r="AB33" s="7">
        <v>42.21</v>
      </c>
      <c r="AC33" s="7">
        <v>107.39</v>
      </c>
      <c r="AD33" s="7">
        <v>109.5</v>
      </c>
      <c r="AE33" s="7">
        <v>120.32</v>
      </c>
      <c r="AF33" s="16">
        <v>95.7</v>
      </c>
      <c r="AG33" s="16">
        <v>85.26</v>
      </c>
      <c r="AH33" s="16">
        <v>92.64</v>
      </c>
      <c r="AI33" s="16"/>
    </row>
    <row r="34" spans="1:35" x14ac:dyDescent="0.2">
      <c r="A34" s="5">
        <v>2020</v>
      </c>
      <c r="B34" s="2" t="s">
        <v>723</v>
      </c>
      <c r="C34" s="2" t="s">
        <v>85</v>
      </c>
      <c r="D34" s="2" t="s">
        <v>673</v>
      </c>
      <c r="E34" s="2">
        <v>10664357</v>
      </c>
      <c r="F34" s="2">
        <v>0</v>
      </c>
      <c r="G34" s="2">
        <v>0</v>
      </c>
      <c r="H34" s="2">
        <v>24407271</v>
      </c>
      <c r="S34" s="2"/>
      <c r="T34" s="2">
        <v>0</v>
      </c>
      <c r="U34" s="7">
        <v>13.17</v>
      </c>
      <c r="V34" s="7">
        <v>10.17</v>
      </c>
      <c r="W34" s="7">
        <v>0</v>
      </c>
      <c r="X34" s="7">
        <v>0</v>
      </c>
      <c r="Y34" s="7">
        <v>0</v>
      </c>
      <c r="AB34" s="7">
        <v>59.35</v>
      </c>
      <c r="AC34" s="7">
        <v>105.37</v>
      </c>
      <c r="AD34" s="7">
        <v>105.22</v>
      </c>
      <c r="AE34" s="7">
        <v>108.19</v>
      </c>
      <c r="AF34" s="16">
        <v>94.53</v>
      </c>
      <c r="AG34" s="16">
        <v>82.26</v>
      </c>
      <c r="AH34" s="16">
        <v>79.680000000000007</v>
      </c>
      <c r="AI34" s="16"/>
    </row>
    <row r="35" spans="1:35" x14ac:dyDescent="0.2">
      <c r="A35" s="5">
        <v>2020</v>
      </c>
      <c r="B35" s="2" t="s">
        <v>723</v>
      </c>
      <c r="C35" s="2" t="s">
        <v>86</v>
      </c>
      <c r="D35" s="2" t="s">
        <v>673</v>
      </c>
      <c r="E35" s="2">
        <v>6755161</v>
      </c>
      <c r="F35" s="2">
        <v>0</v>
      </c>
      <c r="G35" s="2">
        <v>0</v>
      </c>
      <c r="H35" s="2">
        <v>24652591</v>
      </c>
      <c r="S35" s="2"/>
      <c r="T35" s="2">
        <v>0</v>
      </c>
      <c r="U35" s="7">
        <v>14.32</v>
      </c>
      <c r="V35" s="7">
        <v>11.03</v>
      </c>
      <c r="W35" s="7">
        <v>0</v>
      </c>
      <c r="X35" s="7">
        <v>0</v>
      </c>
      <c r="Y35" s="7">
        <v>0</v>
      </c>
      <c r="AB35" s="7">
        <v>51.36</v>
      </c>
      <c r="AC35" s="7">
        <v>103.76</v>
      </c>
      <c r="AD35" s="7">
        <v>101.82</v>
      </c>
      <c r="AE35" s="7">
        <v>106.3</v>
      </c>
      <c r="AF35" s="16">
        <v>92.75</v>
      </c>
      <c r="AG35" s="16">
        <v>79.14</v>
      </c>
      <c r="AH35" s="16">
        <v>84.46</v>
      </c>
      <c r="AI35" s="16"/>
    </row>
    <row r="36" spans="1:35" x14ac:dyDescent="0.2">
      <c r="A36" s="5">
        <v>2020</v>
      </c>
      <c r="B36" s="2" t="s">
        <v>722</v>
      </c>
      <c r="C36" s="2" t="s">
        <v>87</v>
      </c>
      <c r="D36" s="2" t="s">
        <v>673</v>
      </c>
      <c r="E36" s="2">
        <v>11755779</v>
      </c>
      <c r="F36" s="2">
        <v>0</v>
      </c>
      <c r="G36" s="2">
        <v>0</v>
      </c>
      <c r="H36" s="2">
        <v>31763425</v>
      </c>
      <c r="S36" s="2"/>
      <c r="T36" s="2">
        <v>0</v>
      </c>
      <c r="U36" s="7">
        <v>14.54</v>
      </c>
      <c r="V36" s="7">
        <v>10.59</v>
      </c>
      <c r="W36" s="7">
        <v>0</v>
      </c>
      <c r="X36" s="7">
        <v>0</v>
      </c>
      <c r="Y36" s="7">
        <v>0</v>
      </c>
      <c r="AB36" s="7">
        <v>35.79</v>
      </c>
      <c r="AC36" s="7">
        <v>108.54</v>
      </c>
      <c r="AD36" s="7">
        <v>102.88</v>
      </c>
      <c r="AE36" s="7">
        <v>110.79</v>
      </c>
      <c r="AF36" s="16">
        <v>96.18</v>
      </c>
      <c r="AG36" s="16">
        <v>75.099999999999994</v>
      </c>
      <c r="AH36" s="16">
        <v>81.86</v>
      </c>
      <c r="AI36" s="16"/>
    </row>
    <row r="37" spans="1:35" x14ac:dyDescent="0.2">
      <c r="A37" s="5">
        <v>2020</v>
      </c>
      <c r="B37" s="2" t="s">
        <v>722</v>
      </c>
      <c r="C37" s="2" t="s">
        <v>732</v>
      </c>
      <c r="D37" s="2" t="s">
        <v>673</v>
      </c>
      <c r="E37" s="2">
        <v>24935616</v>
      </c>
      <c r="F37" s="2">
        <v>0</v>
      </c>
      <c r="G37" s="2">
        <v>400000</v>
      </c>
      <c r="H37" s="2">
        <v>89667969</v>
      </c>
      <c r="S37" s="2"/>
      <c r="T37" s="2">
        <v>0</v>
      </c>
      <c r="U37" s="7">
        <v>13.61</v>
      </c>
      <c r="V37" s="7">
        <v>8.19</v>
      </c>
      <c r="W37" s="7">
        <v>0</v>
      </c>
      <c r="X37" s="7">
        <v>0</v>
      </c>
      <c r="Y37" s="7">
        <v>0</v>
      </c>
      <c r="AB37" s="7">
        <v>42.81</v>
      </c>
      <c r="AC37" s="7">
        <v>105.83</v>
      </c>
      <c r="AD37" s="7">
        <v>105.19</v>
      </c>
      <c r="AE37" s="7">
        <v>106.36</v>
      </c>
      <c r="AF37" s="16">
        <v>94.99</v>
      </c>
      <c r="AG37" s="16">
        <v>79.56</v>
      </c>
      <c r="AH37" s="16">
        <v>80.599999999999994</v>
      </c>
      <c r="AI37" s="16"/>
    </row>
    <row r="38" spans="1:35" x14ac:dyDescent="0.2">
      <c r="A38" s="5">
        <v>2020</v>
      </c>
      <c r="B38" s="2" t="s">
        <v>723</v>
      </c>
      <c r="C38" s="2" t="s">
        <v>733</v>
      </c>
      <c r="D38" s="2" t="s">
        <v>673</v>
      </c>
      <c r="E38" s="2">
        <v>44160750</v>
      </c>
      <c r="F38" s="2">
        <v>0</v>
      </c>
      <c r="G38" s="2">
        <v>0</v>
      </c>
      <c r="H38" s="2">
        <v>67505737</v>
      </c>
      <c r="S38" s="2"/>
      <c r="T38" s="2">
        <v>0</v>
      </c>
      <c r="U38" s="7">
        <v>12.43</v>
      </c>
      <c r="V38" s="7">
        <v>8.4700000000000006</v>
      </c>
      <c r="W38" s="7">
        <v>0</v>
      </c>
      <c r="X38" s="7">
        <v>0</v>
      </c>
      <c r="Y38" s="7">
        <v>0</v>
      </c>
      <c r="AB38" s="7">
        <v>46.37</v>
      </c>
      <c r="AC38" s="7">
        <v>104.97</v>
      </c>
      <c r="AD38" s="7">
        <v>105.26</v>
      </c>
      <c r="AE38" s="7">
        <v>99.39</v>
      </c>
      <c r="AF38" s="16">
        <v>94.85</v>
      </c>
      <c r="AG38" s="16">
        <v>81.38</v>
      </c>
      <c r="AH38" s="16">
        <v>75.47</v>
      </c>
      <c r="AI38" s="16"/>
    </row>
    <row r="39" spans="1:35" x14ac:dyDescent="0.2">
      <c r="A39" s="5">
        <v>2020</v>
      </c>
      <c r="B39" s="2" t="s">
        <v>723</v>
      </c>
      <c r="C39" s="2" t="s">
        <v>734</v>
      </c>
      <c r="D39" s="2" t="s">
        <v>673</v>
      </c>
      <c r="E39" s="2">
        <v>19149295</v>
      </c>
      <c r="F39" s="2">
        <v>0</v>
      </c>
      <c r="G39" s="2">
        <v>1498895</v>
      </c>
      <c r="H39" s="2">
        <v>53262042</v>
      </c>
      <c r="S39" s="2"/>
      <c r="T39" s="2">
        <v>0</v>
      </c>
      <c r="U39" s="7">
        <v>12.71</v>
      </c>
      <c r="V39" s="7">
        <v>8.2799999999999994</v>
      </c>
      <c r="W39" s="7">
        <v>0</v>
      </c>
      <c r="X39" s="7">
        <v>0</v>
      </c>
      <c r="Y39" s="7">
        <v>0</v>
      </c>
      <c r="AB39" s="7">
        <v>35.369999999999997</v>
      </c>
      <c r="AC39" s="7">
        <v>107.33</v>
      </c>
      <c r="AD39" s="7">
        <v>101.75</v>
      </c>
      <c r="AE39" s="7">
        <v>95.78</v>
      </c>
      <c r="AF39" s="16">
        <v>95.67</v>
      </c>
      <c r="AG39" s="16">
        <v>73.459999999999994</v>
      </c>
      <c r="AH39" s="16">
        <v>67.86</v>
      </c>
      <c r="AI39" s="16"/>
    </row>
    <row r="40" spans="1:35" x14ac:dyDescent="0.2">
      <c r="A40" s="5">
        <v>2020</v>
      </c>
      <c r="B40" s="2" t="s">
        <v>722</v>
      </c>
      <c r="C40" s="2" t="s">
        <v>724</v>
      </c>
      <c r="D40" s="2" t="s">
        <v>674</v>
      </c>
      <c r="E40" s="2">
        <v>24563847</v>
      </c>
      <c r="F40" s="2">
        <v>3955360</v>
      </c>
      <c r="G40" s="2">
        <v>0</v>
      </c>
      <c r="H40" s="2">
        <v>22703950</v>
      </c>
      <c r="S40" s="2"/>
      <c r="T40" s="7">
        <v>69.790000000000006</v>
      </c>
      <c r="U40" s="7">
        <v>0</v>
      </c>
      <c r="V40" s="7">
        <v>0</v>
      </c>
      <c r="W40" s="7">
        <v>0</v>
      </c>
      <c r="X40" s="7">
        <v>0</v>
      </c>
      <c r="Y40" s="7">
        <v>0</v>
      </c>
      <c r="AB40" s="7"/>
      <c r="AC40" s="7"/>
      <c r="AD40" s="7"/>
      <c r="AE40" s="7"/>
      <c r="AF40" s="16"/>
      <c r="AG40" s="16"/>
      <c r="AH40" s="16"/>
      <c r="AI40" s="16"/>
    </row>
    <row r="41" spans="1:35" x14ac:dyDescent="0.2">
      <c r="A41" s="5">
        <v>2020</v>
      </c>
      <c r="B41" s="2" t="s">
        <v>722</v>
      </c>
      <c r="C41" s="2" t="s">
        <v>725</v>
      </c>
      <c r="D41" s="2" t="s">
        <v>674</v>
      </c>
      <c r="E41" s="2">
        <v>42402481</v>
      </c>
      <c r="F41" s="2">
        <v>3983515</v>
      </c>
      <c r="G41" s="2">
        <v>0</v>
      </c>
      <c r="H41" s="2">
        <v>24874174</v>
      </c>
      <c r="S41" s="2"/>
      <c r="T41" s="7">
        <v>72.37</v>
      </c>
      <c r="U41" s="7">
        <v>0</v>
      </c>
      <c r="V41" s="7">
        <v>0</v>
      </c>
      <c r="W41" s="7">
        <v>0</v>
      </c>
      <c r="X41" s="7">
        <v>0</v>
      </c>
      <c r="Y41" s="7">
        <v>0</v>
      </c>
      <c r="AB41" s="7"/>
      <c r="AC41" s="7"/>
      <c r="AD41" s="7"/>
      <c r="AE41" s="7"/>
      <c r="AF41" s="16"/>
      <c r="AG41" s="16"/>
      <c r="AH41" s="16"/>
      <c r="AI41" s="16"/>
    </row>
    <row r="42" spans="1:35" x14ac:dyDescent="0.2">
      <c r="A42" s="5">
        <v>2020</v>
      </c>
      <c r="B42" s="2" t="s">
        <v>723</v>
      </c>
      <c r="C42" s="2" t="s">
        <v>735</v>
      </c>
      <c r="D42" s="2" t="s">
        <v>674</v>
      </c>
      <c r="E42" s="2">
        <v>18027178</v>
      </c>
      <c r="F42" s="2">
        <v>0</v>
      </c>
      <c r="G42" s="2">
        <v>0</v>
      </c>
      <c r="H42" s="2">
        <v>16717229</v>
      </c>
      <c r="S42" s="2"/>
      <c r="T42" s="7">
        <v>64.73</v>
      </c>
      <c r="U42" s="7">
        <v>0</v>
      </c>
      <c r="V42" s="7">
        <v>0</v>
      </c>
      <c r="W42" s="7">
        <v>0</v>
      </c>
      <c r="X42" s="7">
        <v>0</v>
      </c>
      <c r="Y42" s="7">
        <v>0</v>
      </c>
      <c r="AB42" s="7"/>
      <c r="AC42" s="7"/>
      <c r="AD42" s="7"/>
      <c r="AE42" s="7"/>
      <c r="AF42" s="16"/>
      <c r="AG42" s="16"/>
      <c r="AH42" s="16"/>
      <c r="AI42" s="16"/>
    </row>
    <row r="43" spans="1:35" x14ac:dyDescent="0.2">
      <c r="A43" s="5">
        <v>2020</v>
      </c>
      <c r="B43" s="2" t="s">
        <v>722</v>
      </c>
      <c r="C43" s="2" t="s">
        <v>726</v>
      </c>
      <c r="D43" s="2" t="s">
        <v>674</v>
      </c>
      <c r="E43" s="2">
        <v>48757248</v>
      </c>
      <c r="F43" s="2">
        <v>2762298</v>
      </c>
      <c r="G43" s="2">
        <v>0</v>
      </c>
      <c r="H43" s="2">
        <v>24148516</v>
      </c>
      <c r="S43" s="2"/>
      <c r="T43" s="7">
        <v>68.790000000000006</v>
      </c>
      <c r="U43" s="7">
        <v>0</v>
      </c>
      <c r="V43" s="7">
        <v>0</v>
      </c>
      <c r="W43" s="7">
        <v>0</v>
      </c>
      <c r="X43" s="7">
        <v>0</v>
      </c>
      <c r="Y43" s="7">
        <v>0</v>
      </c>
      <c r="AB43" s="7"/>
      <c r="AC43" s="7"/>
      <c r="AD43" s="7"/>
      <c r="AE43" s="7"/>
      <c r="AF43" s="16"/>
      <c r="AG43" s="16"/>
      <c r="AH43" s="16"/>
      <c r="AI43" s="16"/>
    </row>
    <row r="44" spans="1:35" x14ac:dyDescent="0.2">
      <c r="A44" s="5">
        <v>2020</v>
      </c>
      <c r="B44" s="2" t="s">
        <v>722</v>
      </c>
      <c r="C44" s="2" t="s">
        <v>727</v>
      </c>
      <c r="D44" s="2" t="s">
        <v>674</v>
      </c>
      <c r="E44" s="2">
        <v>22728210</v>
      </c>
      <c r="F44" s="2">
        <v>2484396</v>
      </c>
      <c r="G44" s="2">
        <v>0</v>
      </c>
      <c r="H44" s="2">
        <v>17242549</v>
      </c>
      <c r="S44" s="2"/>
      <c r="T44" s="7">
        <v>67.400000000000006</v>
      </c>
      <c r="U44" s="7">
        <v>0</v>
      </c>
      <c r="V44" s="7">
        <v>0</v>
      </c>
      <c r="W44" s="7">
        <v>0</v>
      </c>
      <c r="X44" s="7">
        <v>0</v>
      </c>
      <c r="Y44" s="7">
        <v>0</v>
      </c>
      <c r="AB44" s="7"/>
      <c r="AC44" s="7"/>
      <c r="AD44" s="7"/>
      <c r="AE44" s="7"/>
      <c r="AF44" s="16"/>
      <c r="AG44" s="16"/>
      <c r="AH44" s="16"/>
      <c r="AI44" s="16"/>
    </row>
    <row r="45" spans="1:35" x14ac:dyDescent="0.2">
      <c r="A45" s="5">
        <v>2020</v>
      </c>
      <c r="B45" s="2" t="s">
        <v>723</v>
      </c>
      <c r="C45" s="2" t="s">
        <v>728</v>
      </c>
      <c r="D45" s="2" t="s">
        <v>674</v>
      </c>
      <c r="E45" s="2">
        <v>46968818</v>
      </c>
      <c r="F45" s="2">
        <v>3879475</v>
      </c>
      <c r="G45" s="2">
        <v>0</v>
      </c>
      <c r="H45" s="2">
        <v>21740323</v>
      </c>
      <c r="S45" s="2"/>
      <c r="T45" s="7">
        <v>70.86</v>
      </c>
      <c r="U45" s="7">
        <v>0</v>
      </c>
      <c r="V45" s="7">
        <v>0</v>
      </c>
      <c r="W45" s="7">
        <v>0</v>
      </c>
      <c r="X45" s="7">
        <v>0</v>
      </c>
      <c r="Y45" s="7">
        <v>0</v>
      </c>
      <c r="AB45" s="7"/>
      <c r="AC45" s="7"/>
      <c r="AD45" s="7"/>
      <c r="AE45" s="7"/>
      <c r="AF45" s="16"/>
      <c r="AG45" s="16"/>
      <c r="AH45" s="16"/>
      <c r="AI45" s="16"/>
    </row>
    <row r="46" spans="1:35" x14ac:dyDescent="0.2">
      <c r="A46" s="5">
        <v>2020</v>
      </c>
      <c r="B46" s="2" t="s">
        <v>723</v>
      </c>
      <c r="C46" s="2" t="s">
        <v>729</v>
      </c>
      <c r="D46" s="2" t="s">
        <v>674</v>
      </c>
      <c r="E46" s="2">
        <v>32507467</v>
      </c>
      <c r="F46" s="2">
        <v>3000921</v>
      </c>
      <c r="G46" s="2">
        <v>0</v>
      </c>
      <c r="H46" s="2">
        <v>14760196</v>
      </c>
      <c r="S46" s="2"/>
      <c r="T46" s="7">
        <v>66.209999999999994</v>
      </c>
      <c r="U46" s="7">
        <v>0</v>
      </c>
      <c r="V46" s="7">
        <v>0</v>
      </c>
      <c r="W46" s="7">
        <v>0</v>
      </c>
      <c r="X46" s="7">
        <v>0</v>
      </c>
      <c r="Y46" s="7">
        <v>0</v>
      </c>
      <c r="AB46" s="7"/>
      <c r="AC46" s="7"/>
      <c r="AD46" s="7"/>
      <c r="AE46" s="7"/>
      <c r="AF46" s="16"/>
      <c r="AG46" s="16"/>
      <c r="AH46" s="16"/>
      <c r="AI46" s="16"/>
    </row>
    <row r="47" spans="1:35" x14ac:dyDescent="0.2">
      <c r="A47" s="5">
        <v>2020</v>
      </c>
      <c r="B47" s="2" t="s">
        <v>723</v>
      </c>
      <c r="C47" s="2" t="s">
        <v>730</v>
      </c>
      <c r="D47" s="2" t="s">
        <v>674</v>
      </c>
      <c r="E47" s="2">
        <v>15984419</v>
      </c>
      <c r="F47" s="2">
        <v>426950</v>
      </c>
      <c r="G47" s="2">
        <v>0</v>
      </c>
      <c r="H47" s="2">
        <v>20437144</v>
      </c>
      <c r="S47" s="2"/>
      <c r="T47" s="7">
        <v>68.58</v>
      </c>
      <c r="U47" s="7">
        <v>0</v>
      </c>
      <c r="V47" s="7">
        <v>0</v>
      </c>
      <c r="W47" s="7">
        <v>0</v>
      </c>
      <c r="X47" s="7">
        <v>0</v>
      </c>
      <c r="Y47" s="7">
        <v>0</v>
      </c>
      <c r="AB47" s="7"/>
      <c r="AC47" s="7"/>
      <c r="AD47" s="7"/>
      <c r="AE47" s="7"/>
      <c r="AF47" s="16"/>
      <c r="AG47" s="16"/>
      <c r="AH47" s="16"/>
      <c r="AI47" s="16"/>
    </row>
    <row r="48" spans="1:35" x14ac:dyDescent="0.2">
      <c r="A48" s="5">
        <v>2020</v>
      </c>
      <c r="B48" s="2" t="s">
        <v>723</v>
      </c>
      <c r="C48" s="2" t="s">
        <v>731</v>
      </c>
      <c r="D48" s="2" t="s">
        <v>674</v>
      </c>
      <c r="E48" s="2">
        <v>26313787</v>
      </c>
      <c r="F48" s="2">
        <v>2145489</v>
      </c>
      <c r="G48" s="2">
        <v>0</v>
      </c>
      <c r="H48" s="2">
        <v>21173118</v>
      </c>
      <c r="S48" s="2"/>
      <c r="T48" s="7">
        <v>69.94</v>
      </c>
      <c r="U48" s="7">
        <v>0</v>
      </c>
      <c r="V48" s="7">
        <v>0</v>
      </c>
      <c r="W48" s="7">
        <v>0</v>
      </c>
      <c r="X48" s="7">
        <v>0</v>
      </c>
      <c r="Y48" s="7">
        <v>0</v>
      </c>
      <c r="AB48" s="7"/>
      <c r="AC48" s="7"/>
      <c r="AD48" s="7"/>
      <c r="AE48" s="7"/>
      <c r="AF48" s="16"/>
      <c r="AG48" s="16"/>
      <c r="AH48" s="16"/>
      <c r="AI48" s="16"/>
    </row>
    <row r="49" spans="1:35" x14ac:dyDescent="0.2">
      <c r="A49" s="5">
        <v>2020</v>
      </c>
      <c r="B49" s="2" t="s">
        <v>722</v>
      </c>
      <c r="C49" s="2" t="s">
        <v>81</v>
      </c>
      <c r="D49" s="2" t="s">
        <v>674</v>
      </c>
      <c r="E49" s="2">
        <v>5249204</v>
      </c>
      <c r="F49" s="2">
        <v>884470</v>
      </c>
      <c r="G49" s="2">
        <v>0</v>
      </c>
      <c r="H49" s="2">
        <v>6258600</v>
      </c>
      <c r="S49" s="2"/>
      <c r="T49" s="7">
        <v>74.38</v>
      </c>
      <c r="U49" s="7">
        <v>0</v>
      </c>
      <c r="V49" s="7">
        <v>0</v>
      </c>
      <c r="W49" s="7">
        <v>0</v>
      </c>
      <c r="X49" s="7">
        <v>0</v>
      </c>
      <c r="Y49" s="7">
        <v>0</v>
      </c>
      <c r="AB49" s="7"/>
      <c r="AC49" s="7"/>
      <c r="AD49" s="7"/>
      <c r="AE49" s="7"/>
      <c r="AF49" s="16"/>
      <c r="AG49" s="16"/>
      <c r="AH49" s="16"/>
      <c r="AI49" s="16"/>
    </row>
    <row r="50" spans="1:35" x14ac:dyDescent="0.2">
      <c r="A50" s="5">
        <v>2020</v>
      </c>
      <c r="B50" s="2" t="s">
        <v>723</v>
      </c>
      <c r="C50" s="2" t="s">
        <v>82</v>
      </c>
      <c r="D50" s="2" t="s">
        <v>674</v>
      </c>
      <c r="E50" s="2">
        <v>7368346</v>
      </c>
      <c r="F50" s="2">
        <v>564256</v>
      </c>
      <c r="G50" s="2">
        <v>0</v>
      </c>
      <c r="H50" s="2">
        <v>3730587</v>
      </c>
      <c r="S50" s="2"/>
      <c r="T50" s="7">
        <v>72.819999999999993</v>
      </c>
      <c r="U50" s="7">
        <v>0</v>
      </c>
      <c r="V50" s="7">
        <v>0</v>
      </c>
      <c r="W50" s="7">
        <v>0</v>
      </c>
      <c r="X50" s="7">
        <v>0</v>
      </c>
      <c r="Y50" s="7">
        <v>0</v>
      </c>
      <c r="AB50" s="7"/>
      <c r="AC50" s="7"/>
      <c r="AD50" s="7"/>
      <c r="AE50" s="7"/>
      <c r="AF50" s="16"/>
      <c r="AG50" s="16"/>
      <c r="AH50" s="16"/>
      <c r="AI50" s="16"/>
    </row>
    <row r="51" spans="1:35" x14ac:dyDescent="0.2">
      <c r="A51" s="5">
        <v>2020</v>
      </c>
      <c r="B51" s="2" t="s">
        <v>723</v>
      </c>
      <c r="C51" s="2" t="s">
        <v>83</v>
      </c>
      <c r="D51" s="2" t="s">
        <v>674</v>
      </c>
      <c r="E51" s="2">
        <v>17611260</v>
      </c>
      <c r="F51" s="2">
        <v>5223674</v>
      </c>
      <c r="G51" s="2">
        <v>0</v>
      </c>
      <c r="H51" s="2">
        <v>18874224</v>
      </c>
      <c r="S51" s="2"/>
      <c r="T51" s="7">
        <v>73.650000000000006</v>
      </c>
      <c r="U51" s="7">
        <v>0</v>
      </c>
      <c r="V51" s="7">
        <v>0</v>
      </c>
      <c r="W51" s="7">
        <v>0</v>
      </c>
      <c r="X51" s="7">
        <v>0</v>
      </c>
      <c r="Y51" s="7">
        <v>0</v>
      </c>
      <c r="AB51" s="7"/>
      <c r="AC51" s="7"/>
      <c r="AD51" s="7"/>
      <c r="AE51" s="7"/>
      <c r="AF51" s="16"/>
      <c r="AG51" s="16"/>
      <c r="AH51" s="16"/>
      <c r="AI51" s="16"/>
    </row>
    <row r="52" spans="1:35" x14ac:dyDescent="0.2">
      <c r="A52" s="5">
        <v>2020</v>
      </c>
      <c r="B52" s="2" t="s">
        <v>722</v>
      </c>
      <c r="C52" s="2" t="s">
        <v>84</v>
      </c>
      <c r="D52" s="2" t="s">
        <v>674</v>
      </c>
      <c r="E52" s="2">
        <v>10662634</v>
      </c>
      <c r="F52" s="2">
        <v>923675</v>
      </c>
      <c r="G52" s="2">
        <v>0</v>
      </c>
      <c r="H52" s="2">
        <v>6956101</v>
      </c>
      <c r="S52" s="2"/>
      <c r="T52" s="7">
        <v>73.739999999999995</v>
      </c>
      <c r="U52" s="7">
        <v>0</v>
      </c>
      <c r="V52" s="7">
        <v>0</v>
      </c>
      <c r="W52" s="7">
        <v>0</v>
      </c>
      <c r="X52" s="7">
        <v>0</v>
      </c>
      <c r="Y52" s="7">
        <v>0</v>
      </c>
      <c r="AB52" s="7"/>
      <c r="AC52" s="7"/>
      <c r="AD52" s="7"/>
      <c r="AE52" s="7"/>
      <c r="AF52" s="16"/>
      <c r="AG52" s="16"/>
      <c r="AH52" s="16"/>
      <c r="AI52" s="16"/>
    </row>
    <row r="53" spans="1:35" x14ac:dyDescent="0.2">
      <c r="A53" s="5">
        <v>2020</v>
      </c>
      <c r="B53" s="2" t="s">
        <v>723</v>
      </c>
      <c r="C53" s="2" t="s">
        <v>85</v>
      </c>
      <c r="D53" s="2" t="s">
        <v>674</v>
      </c>
      <c r="E53" s="2">
        <v>34910015</v>
      </c>
      <c r="F53" s="2">
        <v>754741</v>
      </c>
      <c r="G53" s="2">
        <v>0</v>
      </c>
      <c r="H53" s="2">
        <v>5691618</v>
      </c>
      <c r="S53" s="2"/>
      <c r="T53" s="7">
        <v>70</v>
      </c>
      <c r="U53" s="7">
        <v>0</v>
      </c>
      <c r="V53" s="7">
        <v>0</v>
      </c>
      <c r="W53" s="7">
        <v>0</v>
      </c>
      <c r="X53" s="7">
        <v>0</v>
      </c>
      <c r="Y53" s="7">
        <v>0</v>
      </c>
      <c r="AB53" s="7"/>
      <c r="AC53" s="7"/>
      <c r="AD53" s="7"/>
      <c r="AE53" s="7"/>
      <c r="AF53" s="16"/>
      <c r="AG53" s="16"/>
      <c r="AH53" s="16"/>
      <c r="AI53" s="16"/>
    </row>
    <row r="54" spans="1:35" x14ac:dyDescent="0.2">
      <c r="A54" s="5">
        <v>2020</v>
      </c>
      <c r="B54" s="2" t="s">
        <v>723</v>
      </c>
      <c r="C54" s="2" t="s">
        <v>86</v>
      </c>
      <c r="D54" s="2" t="s">
        <v>674</v>
      </c>
      <c r="E54" s="2">
        <v>3824141</v>
      </c>
      <c r="F54" s="2">
        <v>172746</v>
      </c>
      <c r="G54" s="2">
        <v>0</v>
      </c>
      <c r="H54" s="2">
        <v>4268538</v>
      </c>
      <c r="S54" s="2"/>
      <c r="T54" s="7">
        <v>73.61</v>
      </c>
      <c r="U54" s="7">
        <v>0</v>
      </c>
      <c r="V54" s="7">
        <v>0</v>
      </c>
      <c r="W54" s="7">
        <v>0</v>
      </c>
      <c r="X54" s="7">
        <v>0</v>
      </c>
      <c r="Y54" s="7">
        <v>0</v>
      </c>
      <c r="AB54" s="7"/>
      <c r="AC54" s="7"/>
      <c r="AD54" s="7"/>
      <c r="AE54" s="7"/>
      <c r="AF54" s="16"/>
      <c r="AG54" s="16"/>
      <c r="AH54" s="16"/>
      <c r="AI54" s="16"/>
    </row>
    <row r="55" spans="1:35" x14ac:dyDescent="0.2">
      <c r="A55" s="5">
        <v>2020</v>
      </c>
      <c r="B55" s="2" t="s">
        <v>722</v>
      </c>
      <c r="C55" s="2" t="s">
        <v>87</v>
      </c>
      <c r="D55" s="2" t="s">
        <v>674</v>
      </c>
      <c r="E55" s="2">
        <v>26104359</v>
      </c>
      <c r="F55" s="2">
        <v>923848</v>
      </c>
      <c r="G55" s="2">
        <v>0</v>
      </c>
      <c r="H55" s="2">
        <v>6762472</v>
      </c>
      <c r="S55" s="2"/>
      <c r="T55" s="7">
        <v>70.28</v>
      </c>
      <c r="U55" s="7">
        <v>0</v>
      </c>
      <c r="V55" s="7">
        <v>0</v>
      </c>
      <c r="W55" s="7">
        <v>0</v>
      </c>
      <c r="X55" s="7">
        <v>0</v>
      </c>
      <c r="Y55" s="7">
        <v>0</v>
      </c>
      <c r="AB55" s="7"/>
      <c r="AC55" s="7"/>
      <c r="AD55" s="7"/>
      <c r="AE55" s="7"/>
      <c r="AF55" s="16"/>
      <c r="AG55" s="16"/>
      <c r="AH55" s="16"/>
      <c r="AI55" s="16"/>
    </row>
    <row r="56" spans="1:35" x14ac:dyDescent="0.2">
      <c r="A56" s="5">
        <v>2020</v>
      </c>
      <c r="B56" s="2" t="s">
        <v>722</v>
      </c>
      <c r="C56" s="2" t="s">
        <v>732</v>
      </c>
      <c r="D56" s="2" t="s">
        <v>674</v>
      </c>
      <c r="E56" s="2">
        <v>43330324</v>
      </c>
      <c r="F56" s="2">
        <v>11049384</v>
      </c>
      <c r="G56" s="2">
        <v>0</v>
      </c>
      <c r="H56" s="2">
        <v>21041840</v>
      </c>
      <c r="S56" s="2"/>
      <c r="T56" s="7">
        <v>67.819999999999993</v>
      </c>
      <c r="U56" s="7">
        <v>0</v>
      </c>
      <c r="V56" s="7">
        <v>0</v>
      </c>
      <c r="W56" s="7">
        <v>0</v>
      </c>
      <c r="X56" s="7">
        <v>0</v>
      </c>
      <c r="Y56" s="7">
        <v>0</v>
      </c>
      <c r="AB56" s="7"/>
      <c r="AC56" s="7"/>
      <c r="AD56" s="7"/>
      <c r="AE56" s="7"/>
      <c r="AF56" s="16"/>
      <c r="AG56" s="16"/>
      <c r="AH56" s="16"/>
      <c r="AI56" s="16"/>
    </row>
    <row r="57" spans="1:35" x14ac:dyDescent="0.2">
      <c r="A57" s="5">
        <v>2020</v>
      </c>
      <c r="B57" s="2" t="s">
        <v>723</v>
      </c>
      <c r="C57" s="2" t="s">
        <v>733</v>
      </c>
      <c r="D57" s="2" t="s">
        <v>674</v>
      </c>
      <c r="E57" s="2">
        <v>65704166</v>
      </c>
      <c r="F57" s="2">
        <v>1871843</v>
      </c>
      <c r="G57" s="2">
        <v>0</v>
      </c>
      <c r="H57" s="2">
        <v>17103867</v>
      </c>
      <c r="S57" s="2"/>
      <c r="T57" s="7">
        <v>71.33</v>
      </c>
      <c r="U57" s="7">
        <v>0</v>
      </c>
      <c r="V57" s="7">
        <v>0</v>
      </c>
      <c r="W57" s="7">
        <v>0</v>
      </c>
      <c r="X57" s="7">
        <v>0</v>
      </c>
      <c r="Y57" s="7">
        <v>0</v>
      </c>
      <c r="AB57" s="7"/>
      <c r="AC57" s="7"/>
      <c r="AD57" s="7"/>
      <c r="AE57" s="7"/>
      <c r="AF57" s="16"/>
      <c r="AG57" s="16"/>
      <c r="AH57" s="16"/>
      <c r="AI57" s="16"/>
    </row>
    <row r="58" spans="1:35" x14ac:dyDescent="0.2">
      <c r="A58" s="5">
        <v>2020</v>
      </c>
      <c r="B58" s="2" t="s">
        <v>723</v>
      </c>
      <c r="C58" s="2" t="s">
        <v>734</v>
      </c>
      <c r="D58" s="2" t="s">
        <v>674</v>
      </c>
      <c r="E58" s="2">
        <v>17340656</v>
      </c>
      <c r="F58" s="2">
        <v>43727182</v>
      </c>
      <c r="G58" s="2">
        <v>9339853</v>
      </c>
      <c r="H58" s="2">
        <v>12085771</v>
      </c>
      <c r="S58" s="2"/>
      <c r="T58" s="7">
        <v>67.81</v>
      </c>
      <c r="U58" s="7">
        <v>0</v>
      </c>
      <c r="V58" s="7">
        <v>0</v>
      </c>
      <c r="W58" s="7">
        <v>0</v>
      </c>
      <c r="X58" s="7">
        <v>0</v>
      </c>
      <c r="Y58" s="7">
        <v>0</v>
      </c>
      <c r="AB58" s="7"/>
      <c r="AC58" s="7"/>
      <c r="AD58" s="7"/>
      <c r="AE58" s="7"/>
      <c r="AF58" s="16"/>
      <c r="AG58" s="16"/>
      <c r="AH58" s="16"/>
      <c r="AI58" s="16"/>
    </row>
    <row r="59" spans="1:35" x14ac:dyDescent="0.2">
      <c r="A59" s="5">
        <v>2020</v>
      </c>
      <c r="B59" s="2" t="s">
        <v>722</v>
      </c>
      <c r="C59" s="2" t="s">
        <v>724</v>
      </c>
      <c r="D59" s="2" t="s">
        <v>675</v>
      </c>
      <c r="F59" s="2">
        <v>0</v>
      </c>
      <c r="G59" s="2">
        <v>0</v>
      </c>
      <c r="H59" s="2">
        <v>0</v>
      </c>
      <c r="S59" s="2"/>
      <c r="T59" s="2">
        <v>0</v>
      </c>
      <c r="U59" s="7">
        <v>0</v>
      </c>
      <c r="V59" s="7">
        <v>0</v>
      </c>
      <c r="W59" s="7">
        <v>0</v>
      </c>
      <c r="X59" s="7">
        <v>0</v>
      </c>
      <c r="Y59" s="7">
        <v>0</v>
      </c>
      <c r="AB59" s="7"/>
      <c r="AC59" s="7"/>
      <c r="AD59" s="7"/>
      <c r="AE59" s="7"/>
      <c r="AF59" s="16"/>
      <c r="AG59" s="16"/>
      <c r="AH59" s="16"/>
      <c r="AI59" s="16"/>
    </row>
    <row r="60" spans="1:35" x14ac:dyDescent="0.2">
      <c r="A60" s="5">
        <v>2020</v>
      </c>
      <c r="B60" s="2" t="s">
        <v>722</v>
      </c>
      <c r="C60" s="2" t="s">
        <v>725</v>
      </c>
      <c r="D60" s="2" t="s">
        <v>675</v>
      </c>
      <c r="F60" s="2">
        <v>0</v>
      </c>
      <c r="G60" s="2">
        <v>0</v>
      </c>
      <c r="H60" s="2">
        <v>0</v>
      </c>
      <c r="S60" s="2"/>
      <c r="T60" s="2">
        <v>0</v>
      </c>
      <c r="U60" s="7">
        <v>0</v>
      </c>
      <c r="V60" s="7">
        <v>0</v>
      </c>
      <c r="W60" s="7">
        <v>0</v>
      </c>
      <c r="X60" s="7">
        <v>0</v>
      </c>
      <c r="Y60" s="7">
        <v>0</v>
      </c>
      <c r="AB60" s="7"/>
      <c r="AC60" s="7"/>
      <c r="AD60" s="7"/>
      <c r="AE60" s="7"/>
      <c r="AF60" s="16"/>
      <c r="AG60" s="16"/>
      <c r="AH60" s="16"/>
      <c r="AI60" s="16"/>
    </row>
    <row r="61" spans="1:35" x14ac:dyDescent="0.2">
      <c r="A61" s="5">
        <v>2020</v>
      </c>
      <c r="B61" s="2" t="s">
        <v>723</v>
      </c>
      <c r="C61" s="2" t="s">
        <v>735</v>
      </c>
      <c r="D61" s="2" t="s">
        <v>675</v>
      </c>
      <c r="F61" s="2">
        <v>0</v>
      </c>
      <c r="G61" s="2">
        <v>0</v>
      </c>
      <c r="H61" s="2">
        <v>0</v>
      </c>
      <c r="S61" s="2"/>
      <c r="T61" s="2">
        <v>0</v>
      </c>
      <c r="U61" s="7">
        <v>0</v>
      </c>
      <c r="V61" s="7">
        <v>0</v>
      </c>
      <c r="W61" s="7">
        <v>0</v>
      </c>
      <c r="X61" s="7">
        <v>0</v>
      </c>
      <c r="Y61" s="7">
        <v>0</v>
      </c>
      <c r="AB61" s="7"/>
      <c r="AC61" s="7"/>
      <c r="AD61" s="7"/>
      <c r="AE61" s="7"/>
      <c r="AF61" s="16"/>
      <c r="AG61" s="16"/>
      <c r="AH61" s="16"/>
      <c r="AI61" s="16"/>
    </row>
    <row r="62" spans="1:35" x14ac:dyDescent="0.2">
      <c r="A62" s="5">
        <v>2020</v>
      </c>
      <c r="B62" s="2" t="s">
        <v>722</v>
      </c>
      <c r="C62" s="2" t="s">
        <v>726</v>
      </c>
      <c r="D62" s="2" t="s">
        <v>675</v>
      </c>
      <c r="F62" s="2">
        <v>0</v>
      </c>
      <c r="G62" s="2">
        <v>0</v>
      </c>
      <c r="H62" s="2">
        <v>0</v>
      </c>
      <c r="S62" s="2"/>
      <c r="T62" s="2">
        <v>0</v>
      </c>
      <c r="U62" s="7">
        <v>0</v>
      </c>
      <c r="V62" s="7">
        <v>0</v>
      </c>
      <c r="W62" s="7">
        <v>0</v>
      </c>
      <c r="X62" s="7">
        <v>0</v>
      </c>
      <c r="Y62" s="7">
        <v>0</v>
      </c>
      <c r="AB62" s="7"/>
      <c r="AC62" s="7"/>
      <c r="AD62" s="7"/>
      <c r="AE62" s="7"/>
      <c r="AF62" s="16"/>
      <c r="AG62" s="16"/>
      <c r="AH62" s="16"/>
      <c r="AI62" s="16"/>
    </row>
    <row r="63" spans="1:35" x14ac:dyDescent="0.2">
      <c r="A63" s="5">
        <v>2020</v>
      </c>
      <c r="B63" s="2" t="s">
        <v>722</v>
      </c>
      <c r="C63" s="2" t="s">
        <v>727</v>
      </c>
      <c r="D63" s="2" t="s">
        <v>675</v>
      </c>
      <c r="F63" s="2">
        <v>0</v>
      </c>
      <c r="G63" s="2">
        <v>0</v>
      </c>
      <c r="H63" s="2">
        <v>0</v>
      </c>
      <c r="S63" s="2"/>
      <c r="T63" s="2">
        <v>0</v>
      </c>
      <c r="U63" s="7">
        <v>0</v>
      </c>
      <c r="V63" s="7">
        <v>0</v>
      </c>
      <c r="W63" s="7">
        <v>0</v>
      </c>
      <c r="X63" s="7">
        <v>0</v>
      </c>
      <c r="Y63" s="7">
        <v>0</v>
      </c>
      <c r="AB63" s="7"/>
      <c r="AC63" s="7"/>
      <c r="AD63" s="7"/>
      <c r="AE63" s="7"/>
      <c r="AF63" s="16"/>
      <c r="AG63" s="16"/>
      <c r="AH63" s="16"/>
      <c r="AI63" s="16"/>
    </row>
    <row r="64" spans="1:35" x14ac:dyDescent="0.2">
      <c r="A64" s="5">
        <v>2020</v>
      </c>
      <c r="B64" s="2" t="s">
        <v>723</v>
      </c>
      <c r="C64" s="2" t="s">
        <v>728</v>
      </c>
      <c r="D64" s="2" t="s">
        <v>675</v>
      </c>
      <c r="F64" s="2">
        <v>0</v>
      </c>
      <c r="G64" s="2">
        <v>0</v>
      </c>
      <c r="H64" s="2">
        <v>0</v>
      </c>
      <c r="S64" s="2"/>
      <c r="T64" s="2">
        <v>0</v>
      </c>
      <c r="U64" s="7">
        <v>0</v>
      </c>
      <c r="V64" s="7">
        <v>0</v>
      </c>
      <c r="W64" s="7">
        <v>0</v>
      </c>
      <c r="X64" s="7">
        <v>0</v>
      </c>
      <c r="Y64" s="7">
        <v>0</v>
      </c>
      <c r="AB64" s="7"/>
      <c r="AC64" s="7"/>
      <c r="AD64" s="7"/>
      <c r="AE64" s="7"/>
      <c r="AF64" s="16"/>
      <c r="AG64" s="16"/>
      <c r="AH64" s="16"/>
      <c r="AI64" s="16"/>
    </row>
    <row r="65" spans="1:35" x14ac:dyDescent="0.2">
      <c r="A65" s="5">
        <v>2020</v>
      </c>
      <c r="B65" s="2" t="s">
        <v>723</v>
      </c>
      <c r="C65" s="2" t="s">
        <v>729</v>
      </c>
      <c r="D65" s="2" t="s">
        <v>675</v>
      </c>
      <c r="F65" s="2">
        <v>0</v>
      </c>
      <c r="G65" s="2">
        <v>0</v>
      </c>
      <c r="H65" s="2">
        <v>0</v>
      </c>
      <c r="S65" s="2"/>
      <c r="T65" s="2">
        <v>0</v>
      </c>
      <c r="U65" s="7">
        <v>0</v>
      </c>
      <c r="V65" s="7">
        <v>0</v>
      </c>
      <c r="W65" s="7">
        <v>0</v>
      </c>
      <c r="X65" s="7">
        <v>0</v>
      </c>
      <c r="Y65" s="7">
        <v>0</v>
      </c>
      <c r="AB65" s="7"/>
      <c r="AC65" s="7"/>
      <c r="AD65" s="7"/>
      <c r="AE65" s="7"/>
      <c r="AF65" s="16"/>
      <c r="AG65" s="16"/>
      <c r="AH65" s="16"/>
      <c r="AI65" s="16"/>
    </row>
    <row r="66" spans="1:35" x14ac:dyDescent="0.2">
      <c r="A66" s="5">
        <v>2020</v>
      </c>
      <c r="B66" s="2" t="s">
        <v>723</v>
      </c>
      <c r="C66" s="2" t="s">
        <v>730</v>
      </c>
      <c r="D66" s="2" t="s">
        <v>675</v>
      </c>
      <c r="F66" s="2">
        <v>0</v>
      </c>
      <c r="G66" s="2">
        <v>0</v>
      </c>
      <c r="H66" s="2">
        <v>0</v>
      </c>
      <c r="S66" s="2"/>
      <c r="T66" s="2">
        <v>0</v>
      </c>
      <c r="U66" s="7">
        <v>0</v>
      </c>
      <c r="V66" s="7">
        <v>0</v>
      </c>
      <c r="W66" s="7">
        <v>0</v>
      </c>
      <c r="X66" s="7">
        <v>0</v>
      </c>
      <c r="Y66" s="7">
        <v>0</v>
      </c>
      <c r="AB66" s="7"/>
      <c r="AC66" s="7"/>
      <c r="AD66" s="7"/>
      <c r="AE66" s="7"/>
      <c r="AF66" s="16"/>
      <c r="AG66" s="16"/>
      <c r="AH66" s="16"/>
      <c r="AI66" s="16"/>
    </row>
    <row r="67" spans="1:35" x14ac:dyDescent="0.2">
      <c r="A67" s="5">
        <v>2020</v>
      </c>
      <c r="B67" s="2" t="s">
        <v>723</v>
      </c>
      <c r="C67" s="2" t="s">
        <v>731</v>
      </c>
      <c r="D67" s="2" t="s">
        <v>675</v>
      </c>
      <c r="F67" s="2">
        <v>0</v>
      </c>
      <c r="G67" s="2">
        <v>0</v>
      </c>
      <c r="H67" s="2">
        <v>0</v>
      </c>
      <c r="S67" s="2"/>
      <c r="T67" s="2">
        <v>0</v>
      </c>
      <c r="U67" s="7">
        <v>0</v>
      </c>
      <c r="V67" s="7">
        <v>0</v>
      </c>
      <c r="W67" s="7">
        <v>0</v>
      </c>
      <c r="X67" s="7">
        <v>0</v>
      </c>
      <c r="Y67" s="7">
        <v>0</v>
      </c>
      <c r="AB67" s="7"/>
      <c r="AC67" s="7"/>
      <c r="AD67" s="7"/>
      <c r="AE67" s="7"/>
      <c r="AF67" s="16"/>
      <c r="AG67" s="16"/>
      <c r="AH67" s="16"/>
      <c r="AI67" s="16"/>
    </row>
    <row r="68" spans="1:35" x14ac:dyDescent="0.2">
      <c r="A68" s="5">
        <v>2020</v>
      </c>
      <c r="B68" s="2" t="s">
        <v>722</v>
      </c>
      <c r="C68" s="2" t="s">
        <v>81</v>
      </c>
      <c r="D68" s="2" t="s">
        <v>675</v>
      </c>
      <c r="F68" s="2">
        <v>0</v>
      </c>
      <c r="G68" s="2">
        <v>0</v>
      </c>
      <c r="H68" s="2">
        <v>0</v>
      </c>
      <c r="S68" s="2"/>
      <c r="T68" s="2">
        <v>0</v>
      </c>
      <c r="U68" s="7">
        <v>0</v>
      </c>
      <c r="V68" s="7">
        <v>0</v>
      </c>
      <c r="W68" s="7">
        <v>0</v>
      </c>
      <c r="X68" s="7">
        <v>0</v>
      </c>
      <c r="Y68" s="7">
        <v>0</v>
      </c>
      <c r="AB68" s="7"/>
      <c r="AC68" s="7"/>
      <c r="AD68" s="7"/>
      <c r="AE68" s="7"/>
      <c r="AF68" s="16"/>
      <c r="AG68" s="16"/>
      <c r="AH68" s="16"/>
      <c r="AI68" s="16"/>
    </row>
    <row r="69" spans="1:35" x14ac:dyDescent="0.2">
      <c r="A69" s="5">
        <v>2020</v>
      </c>
      <c r="B69" s="2" t="s">
        <v>723</v>
      </c>
      <c r="C69" s="2" t="s">
        <v>82</v>
      </c>
      <c r="D69" s="2" t="s">
        <v>675</v>
      </c>
      <c r="F69" s="2">
        <v>0</v>
      </c>
      <c r="G69" s="2">
        <v>0</v>
      </c>
      <c r="H69" s="2">
        <v>0</v>
      </c>
      <c r="S69" s="2"/>
      <c r="T69" s="2">
        <v>0</v>
      </c>
      <c r="U69" s="7">
        <v>0</v>
      </c>
      <c r="V69" s="7">
        <v>0</v>
      </c>
      <c r="W69" s="7">
        <v>0</v>
      </c>
      <c r="X69" s="7">
        <v>0</v>
      </c>
      <c r="Y69" s="7">
        <v>0</v>
      </c>
      <c r="AB69" s="7"/>
      <c r="AC69" s="7"/>
      <c r="AD69" s="7"/>
      <c r="AE69" s="7"/>
      <c r="AF69" s="16"/>
      <c r="AG69" s="16"/>
      <c r="AH69" s="16"/>
      <c r="AI69" s="16"/>
    </row>
    <row r="70" spans="1:35" x14ac:dyDescent="0.2">
      <c r="A70" s="5">
        <v>2020</v>
      </c>
      <c r="B70" s="2" t="s">
        <v>723</v>
      </c>
      <c r="C70" s="2" t="s">
        <v>83</v>
      </c>
      <c r="D70" s="2" t="s">
        <v>675</v>
      </c>
      <c r="F70" s="2">
        <v>0</v>
      </c>
      <c r="G70" s="2">
        <v>0</v>
      </c>
      <c r="H70" s="2">
        <v>0</v>
      </c>
      <c r="S70" s="2"/>
      <c r="T70" s="2">
        <v>0</v>
      </c>
      <c r="U70" s="7">
        <v>0</v>
      </c>
      <c r="V70" s="7">
        <v>0</v>
      </c>
      <c r="W70" s="7">
        <v>0</v>
      </c>
      <c r="X70" s="7">
        <v>0</v>
      </c>
      <c r="Y70" s="7">
        <v>0</v>
      </c>
      <c r="AB70" s="7"/>
      <c r="AC70" s="7"/>
      <c r="AD70" s="7"/>
      <c r="AE70" s="7"/>
      <c r="AF70" s="16"/>
      <c r="AG70" s="16"/>
      <c r="AH70" s="16"/>
      <c r="AI70" s="16"/>
    </row>
    <row r="71" spans="1:35" x14ac:dyDescent="0.2">
      <c r="A71" s="5">
        <v>2020</v>
      </c>
      <c r="B71" s="2" t="s">
        <v>722</v>
      </c>
      <c r="C71" s="2" t="s">
        <v>84</v>
      </c>
      <c r="D71" s="2" t="s">
        <v>675</v>
      </c>
      <c r="F71" s="2">
        <v>0</v>
      </c>
      <c r="G71" s="2">
        <v>0</v>
      </c>
      <c r="H71" s="2">
        <v>0</v>
      </c>
      <c r="S71" s="2"/>
      <c r="T71" s="2">
        <v>0</v>
      </c>
      <c r="U71" s="7">
        <v>0</v>
      </c>
      <c r="V71" s="7">
        <v>0</v>
      </c>
      <c r="W71" s="7">
        <v>0</v>
      </c>
      <c r="X71" s="7">
        <v>0</v>
      </c>
      <c r="Y71" s="7">
        <v>0</v>
      </c>
      <c r="AB71" s="7"/>
      <c r="AC71" s="7"/>
      <c r="AD71" s="7"/>
      <c r="AE71" s="7"/>
      <c r="AF71" s="16"/>
      <c r="AG71" s="16"/>
      <c r="AH71" s="16"/>
      <c r="AI71" s="16"/>
    </row>
    <row r="72" spans="1:35" x14ac:dyDescent="0.2">
      <c r="A72" s="5">
        <v>2020</v>
      </c>
      <c r="B72" s="2" t="s">
        <v>723</v>
      </c>
      <c r="C72" s="2" t="s">
        <v>85</v>
      </c>
      <c r="D72" s="2" t="s">
        <v>675</v>
      </c>
      <c r="E72" s="2">
        <v>4510</v>
      </c>
      <c r="F72" s="2">
        <v>0</v>
      </c>
      <c r="G72" s="2">
        <v>0</v>
      </c>
      <c r="H72" s="2">
        <v>0</v>
      </c>
      <c r="S72" s="2"/>
      <c r="T72" s="2">
        <v>0</v>
      </c>
      <c r="U72" s="7">
        <v>0</v>
      </c>
      <c r="V72" s="7">
        <v>0</v>
      </c>
      <c r="W72" s="7">
        <v>0</v>
      </c>
      <c r="X72" s="7">
        <v>0</v>
      </c>
      <c r="Y72" s="7">
        <v>0</v>
      </c>
      <c r="AB72" s="7"/>
      <c r="AC72" s="7"/>
      <c r="AD72" s="7"/>
      <c r="AE72" s="7"/>
      <c r="AF72" s="16"/>
      <c r="AG72" s="16"/>
      <c r="AH72" s="16"/>
      <c r="AI72" s="16"/>
    </row>
    <row r="73" spans="1:35" x14ac:dyDescent="0.2">
      <c r="A73" s="5">
        <v>2020</v>
      </c>
      <c r="B73" s="2" t="s">
        <v>723</v>
      </c>
      <c r="C73" s="2" t="s">
        <v>86</v>
      </c>
      <c r="D73" s="2" t="s">
        <v>675</v>
      </c>
      <c r="F73" s="2">
        <v>0</v>
      </c>
      <c r="G73" s="2">
        <v>0</v>
      </c>
      <c r="H73" s="2">
        <v>0</v>
      </c>
      <c r="S73" s="2"/>
      <c r="T73" s="2">
        <v>0</v>
      </c>
      <c r="U73" s="7">
        <v>0</v>
      </c>
      <c r="V73" s="7">
        <v>0</v>
      </c>
      <c r="W73" s="7">
        <v>0</v>
      </c>
      <c r="X73" s="7">
        <v>0</v>
      </c>
      <c r="Y73" s="7">
        <v>0</v>
      </c>
      <c r="AB73" s="7"/>
      <c r="AC73" s="7"/>
      <c r="AD73" s="7"/>
      <c r="AE73" s="7"/>
      <c r="AF73" s="16"/>
      <c r="AG73" s="16"/>
      <c r="AH73" s="16"/>
      <c r="AI73" s="16"/>
    </row>
    <row r="74" spans="1:35" x14ac:dyDescent="0.2">
      <c r="A74" s="5">
        <v>2020</v>
      </c>
      <c r="B74" s="2" t="s">
        <v>722</v>
      </c>
      <c r="C74" s="2" t="s">
        <v>87</v>
      </c>
      <c r="D74" s="2" t="s">
        <v>675</v>
      </c>
      <c r="F74" s="2">
        <v>0</v>
      </c>
      <c r="G74" s="2">
        <v>0</v>
      </c>
      <c r="H74" s="2">
        <v>0</v>
      </c>
      <c r="S74" s="2"/>
      <c r="T74" s="2">
        <v>0</v>
      </c>
      <c r="U74" s="7">
        <v>0</v>
      </c>
      <c r="V74" s="7">
        <v>0</v>
      </c>
      <c r="W74" s="7">
        <v>0</v>
      </c>
      <c r="X74" s="7">
        <v>0</v>
      </c>
      <c r="Y74" s="7">
        <v>0</v>
      </c>
      <c r="AB74" s="7"/>
      <c r="AC74" s="7"/>
      <c r="AD74" s="7"/>
      <c r="AE74" s="7"/>
      <c r="AF74" s="16"/>
      <c r="AG74" s="16"/>
      <c r="AH74" s="16"/>
      <c r="AI74" s="16"/>
    </row>
    <row r="75" spans="1:35" x14ac:dyDescent="0.2">
      <c r="A75" s="5">
        <v>2020</v>
      </c>
      <c r="B75" s="2" t="s">
        <v>722</v>
      </c>
      <c r="C75" s="2" t="s">
        <v>732</v>
      </c>
      <c r="D75" s="2" t="s">
        <v>675</v>
      </c>
      <c r="F75" s="2">
        <v>0</v>
      </c>
      <c r="G75" s="2">
        <v>0</v>
      </c>
      <c r="H75" s="2">
        <v>0</v>
      </c>
      <c r="S75" s="2"/>
      <c r="T75" s="2">
        <v>0</v>
      </c>
      <c r="U75" s="7">
        <v>0</v>
      </c>
      <c r="V75" s="7">
        <v>0</v>
      </c>
      <c r="W75" s="7">
        <v>0</v>
      </c>
      <c r="X75" s="7">
        <v>0</v>
      </c>
      <c r="Y75" s="7">
        <v>0</v>
      </c>
      <c r="AB75" s="7"/>
      <c r="AC75" s="7"/>
      <c r="AD75" s="7"/>
      <c r="AE75" s="7"/>
      <c r="AF75" s="16"/>
      <c r="AG75" s="16"/>
      <c r="AH75" s="16"/>
      <c r="AI75" s="16"/>
    </row>
    <row r="76" spans="1:35" x14ac:dyDescent="0.2">
      <c r="A76" s="5">
        <v>2020</v>
      </c>
      <c r="B76" s="2" t="s">
        <v>723</v>
      </c>
      <c r="C76" s="2" t="s">
        <v>733</v>
      </c>
      <c r="D76" s="2" t="s">
        <v>675</v>
      </c>
      <c r="E76" s="2">
        <v>98289</v>
      </c>
      <c r="F76" s="2">
        <v>0</v>
      </c>
      <c r="G76" s="2">
        <v>0</v>
      </c>
      <c r="H76" s="2">
        <v>0</v>
      </c>
      <c r="S76" s="2"/>
      <c r="T76" s="2">
        <v>0</v>
      </c>
      <c r="U76" s="7">
        <v>0</v>
      </c>
      <c r="V76" s="7">
        <v>0</v>
      </c>
      <c r="W76" s="7">
        <v>0</v>
      </c>
      <c r="X76" s="7">
        <v>0</v>
      </c>
      <c r="Y76" s="7">
        <v>0</v>
      </c>
      <c r="AB76" s="7"/>
      <c r="AC76" s="7"/>
      <c r="AD76" s="7"/>
      <c r="AE76" s="7"/>
      <c r="AF76" s="16"/>
      <c r="AG76" s="16"/>
      <c r="AH76" s="16"/>
      <c r="AI76" s="16"/>
    </row>
    <row r="77" spans="1:35" x14ac:dyDescent="0.2">
      <c r="A77" s="5">
        <v>2020</v>
      </c>
      <c r="B77" s="2" t="s">
        <v>723</v>
      </c>
      <c r="C77" s="2" t="s">
        <v>734</v>
      </c>
      <c r="D77" s="2" t="s">
        <v>675</v>
      </c>
      <c r="F77" s="2">
        <v>0</v>
      </c>
      <c r="G77" s="2">
        <v>0</v>
      </c>
      <c r="H77" s="2">
        <v>0</v>
      </c>
      <c r="S77" s="2"/>
      <c r="T77" s="2">
        <v>0</v>
      </c>
      <c r="U77" s="7">
        <v>0</v>
      </c>
      <c r="V77" s="7">
        <v>0</v>
      </c>
      <c r="W77" s="7">
        <v>0</v>
      </c>
      <c r="X77" s="7">
        <v>0</v>
      </c>
      <c r="Y77" s="7">
        <v>0</v>
      </c>
      <c r="AB77" s="7"/>
      <c r="AC77" s="7"/>
      <c r="AD77" s="7"/>
      <c r="AE77" s="7"/>
      <c r="AF77" s="16"/>
      <c r="AG77" s="16"/>
      <c r="AH77" s="16"/>
      <c r="AI77" s="16"/>
    </row>
    <row r="78" spans="1:35" x14ac:dyDescent="0.2">
      <c r="A78" s="5">
        <v>2020</v>
      </c>
      <c r="B78" s="2" t="s">
        <v>722</v>
      </c>
      <c r="C78" s="2" t="s">
        <v>724</v>
      </c>
      <c r="D78" s="2" t="s">
        <v>676</v>
      </c>
      <c r="E78" s="2">
        <v>9609100</v>
      </c>
      <c r="F78" s="2">
        <v>0</v>
      </c>
      <c r="G78" s="2">
        <v>0</v>
      </c>
      <c r="H78" s="2">
        <v>0</v>
      </c>
      <c r="S78" s="2"/>
      <c r="T78" s="2">
        <v>0</v>
      </c>
      <c r="U78" s="7">
        <v>0</v>
      </c>
      <c r="V78" s="7">
        <v>0</v>
      </c>
      <c r="W78" s="7">
        <v>0</v>
      </c>
      <c r="X78" s="7">
        <v>0</v>
      </c>
      <c r="Y78" s="7">
        <v>0</v>
      </c>
      <c r="AB78" s="7"/>
      <c r="AC78" s="7"/>
      <c r="AD78" s="7"/>
      <c r="AE78" s="7"/>
      <c r="AF78" s="16"/>
      <c r="AG78" s="16"/>
      <c r="AH78" s="16"/>
      <c r="AI78" s="16"/>
    </row>
    <row r="79" spans="1:35" x14ac:dyDescent="0.2">
      <c r="A79" s="5">
        <v>2020</v>
      </c>
      <c r="B79" s="2" t="s">
        <v>722</v>
      </c>
      <c r="C79" s="2" t="s">
        <v>725</v>
      </c>
      <c r="D79" s="2" t="s">
        <v>676</v>
      </c>
      <c r="E79" s="2">
        <v>6122572</v>
      </c>
      <c r="F79" s="2">
        <v>0</v>
      </c>
      <c r="G79" s="2">
        <v>0</v>
      </c>
      <c r="H79" s="2">
        <v>0</v>
      </c>
      <c r="S79" s="2"/>
      <c r="T79" s="2">
        <v>0</v>
      </c>
      <c r="U79" s="7">
        <v>0</v>
      </c>
      <c r="V79" s="7">
        <v>0</v>
      </c>
      <c r="W79" s="7">
        <v>0</v>
      </c>
      <c r="X79" s="7">
        <v>0</v>
      </c>
      <c r="Y79" s="7">
        <v>0</v>
      </c>
      <c r="AB79" s="7"/>
      <c r="AC79" s="7"/>
      <c r="AD79" s="7"/>
      <c r="AE79" s="7"/>
      <c r="AF79" s="16"/>
      <c r="AG79" s="16"/>
      <c r="AH79" s="16"/>
      <c r="AI79" s="16"/>
    </row>
    <row r="80" spans="1:35" x14ac:dyDescent="0.2">
      <c r="A80" s="5">
        <v>2020</v>
      </c>
      <c r="B80" s="2" t="s">
        <v>723</v>
      </c>
      <c r="C80" s="2" t="s">
        <v>735</v>
      </c>
      <c r="D80" s="2" t="s">
        <v>676</v>
      </c>
      <c r="F80" s="2">
        <v>0</v>
      </c>
      <c r="G80" s="2">
        <v>4371000</v>
      </c>
      <c r="H80" s="2">
        <v>0</v>
      </c>
      <c r="S80" s="2"/>
      <c r="T80" s="2">
        <v>0</v>
      </c>
      <c r="U80" s="7">
        <v>0</v>
      </c>
      <c r="V80" s="7">
        <v>0</v>
      </c>
      <c r="W80" s="7">
        <v>0</v>
      </c>
      <c r="X80" s="7">
        <v>0</v>
      </c>
      <c r="Y80" s="7">
        <v>0</v>
      </c>
      <c r="AB80" s="7"/>
      <c r="AC80" s="7"/>
      <c r="AD80" s="7"/>
      <c r="AE80" s="7"/>
      <c r="AF80" s="16"/>
      <c r="AG80" s="16"/>
      <c r="AH80" s="16"/>
      <c r="AI80" s="16"/>
    </row>
    <row r="81" spans="1:35" x14ac:dyDescent="0.2">
      <c r="A81" s="5">
        <v>2020</v>
      </c>
      <c r="B81" s="2" t="s">
        <v>722</v>
      </c>
      <c r="C81" s="2" t="s">
        <v>726</v>
      </c>
      <c r="D81" s="2" t="s">
        <v>676</v>
      </c>
      <c r="F81" s="2">
        <v>0</v>
      </c>
      <c r="G81" s="2">
        <v>0</v>
      </c>
      <c r="H81" s="2">
        <v>0</v>
      </c>
      <c r="S81" s="2"/>
      <c r="T81" s="2">
        <v>0</v>
      </c>
      <c r="U81" s="7">
        <v>0</v>
      </c>
      <c r="V81" s="7">
        <v>0</v>
      </c>
      <c r="W81" s="7">
        <v>0</v>
      </c>
      <c r="X81" s="7">
        <v>0</v>
      </c>
      <c r="Y81" s="7">
        <v>0</v>
      </c>
      <c r="AB81" s="7"/>
      <c r="AC81" s="7"/>
      <c r="AD81" s="7"/>
      <c r="AE81" s="7"/>
      <c r="AF81" s="16"/>
      <c r="AG81" s="16"/>
      <c r="AH81" s="16"/>
      <c r="AI81" s="16"/>
    </row>
    <row r="82" spans="1:35" x14ac:dyDescent="0.2">
      <c r="A82" s="5">
        <v>2020</v>
      </c>
      <c r="B82" s="2" t="s">
        <v>722</v>
      </c>
      <c r="C82" s="2" t="s">
        <v>727</v>
      </c>
      <c r="D82" s="2" t="s">
        <v>676</v>
      </c>
      <c r="E82" s="2">
        <v>17240330</v>
      </c>
      <c r="F82" s="2">
        <v>0</v>
      </c>
      <c r="G82" s="2">
        <v>0</v>
      </c>
      <c r="H82" s="2">
        <v>0</v>
      </c>
      <c r="S82" s="2"/>
      <c r="T82" s="2">
        <v>0</v>
      </c>
      <c r="U82" s="7">
        <v>0</v>
      </c>
      <c r="V82" s="7">
        <v>0</v>
      </c>
      <c r="W82" s="7">
        <v>0</v>
      </c>
      <c r="X82" s="7">
        <v>0</v>
      </c>
      <c r="Y82" s="7">
        <v>0</v>
      </c>
      <c r="AB82" s="7"/>
      <c r="AC82" s="7"/>
      <c r="AD82" s="7"/>
      <c r="AE82" s="7"/>
      <c r="AF82" s="16"/>
      <c r="AG82" s="16"/>
      <c r="AH82" s="16"/>
      <c r="AI82" s="16"/>
    </row>
    <row r="83" spans="1:35" x14ac:dyDescent="0.2">
      <c r="A83" s="5">
        <v>2020</v>
      </c>
      <c r="B83" s="2" t="s">
        <v>723</v>
      </c>
      <c r="C83" s="2" t="s">
        <v>728</v>
      </c>
      <c r="D83" s="2" t="s">
        <v>676</v>
      </c>
      <c r="E83" s="2">
        <v>32184412</v>
      </c>
      <c r="F83" s="2">
        <v>0</v>
      </c>
      <c r="G83" s="2">
        <v>3323592</v>
      </c>
      <c r="H83" s="2">
        <v>0</v>
      </c>
      <c r="S83" s="2"/>
      <c r="T83" s="2">
        <v>0</v>
      </c>
      <c r="U83" s="7">
        <v>0</v>
      </c>
      <c r="V83" s="7">
        <v>0</v>
      </c>
      <c r="W83" s="7">
        <v>0</v>
      </c>
      <c r="X83" s="7">
        <v>0</v>
      </c>
      <c r="Y83" s="7">
        <v>0</v>
      </c>
      <c r="AB83" s="7"/>
      <c r="AC83" s="7"/>
      <c r="AD83" s="7"/>
      <c r="AE83" s="7"/>
      <c r="AF83" s="16"/>
      <c r="AG83" s="16"/>
      <c r="AH83" s="16"/>
      <c r="AI83" s="16"/>
    </row>
    <row r="84" spans="1:35" x14ac:dyDescent="0.2">
      <c r="A84" s="5">
        <v>2020</v>
      </c>
      <c r="B84" s="2" t="s">
        <v>723</v>
      </c>
      <c r="C84" s="2" t="s">
        <v>729</v>
      </c>
      <c r="D84" s="2" t="s">
        <v>676</v>
      </c>
      <c r="E84" s="2">
        <v>4878925</v>
      </c>
      <c r="F84" s="2">
        <v>0</v>
      </c>
      <c r="G84" s="2">
        <v>0</v>
      </c>
      <c r="H84" s="2">
        <v>0</v>
      </c>
      <c r="S84" s="2"/>
      <c r="T84" s="2">
        <v>0</v>
      </c>
      <c r="U84" s="7">
        <v>0</v>
      </c>
      <c r="V84" s="7">
        <v>0</v>
      </c>
      <c r="W84" s="7">
        <v>0</v>
      </c>
      <c r="X84" s="7">
        <v>0</v>
      </c>
      <c r="Y84" s="7">
        <v>0</v>
      </c>
      <c r="AB84" s="7"/>
      <c r="AC84" s="7"/>
      <c r="AD84" s="7"/>
      <c r="AE84" s="7"/>
      <c r="AF84" s="16"/>
      <c r="AG84" s="16"/>
      <c r="AH84" s="16"/>
      <c r="AI84" s="16"/>
    </row>
    <row r="85" spans="1:35" x14ac:dyDescent="0.2">
      <c r="A85" s="5">
        <v>2020</v>
      </c>
      <c r="B85" s="2" t="s">
        <v>723</v>
      </c>
      <c r="C85" s="2" t="s">
        <v>730</v>
      </c>
      <c r="D85" s="2" t="s">
        <v>676</v>
      </c>
      <c r="E85" s="2">
        <v>14643734</v>
      </c>
      <c r="F85" s="2">
        <v>0</v>
      </c>
      <c r="G85" s="2">
        <v>0</v>
      </c>
      <c r="H85" s="2">
        <v>0</v>
      </c>
      <c r="S85" s="2"/>
      <c r="T85" s="2">
        <v>0</v>
      </c>
      <c r="U85" s="7">
        <v>0</v>
      </c>
      <c r="V85" s="7">
        <v>0</v>
      </c>
      <c r="W85" s="7">
        <v>0</v>
      </c>
      <c r="X85" s="7">
        <v>0</v>
      </c>
      <c r="Y85" s="7">
        <v>0</v>
      </c>
      <c r="AB85" s="7"/>
      <c r="AC85" s="7"/>
      <c r="AD85" s="7"/>
      <c r="AE85" s="7"/>
      <c r="AF85" s="16"/>
      <c r="AG85" s="16"/>
      <c r="AH85" s="16"/>
      <c r="AI85" s="16"/>
    </row>
    <row r="86" spans="1:35" x14ac:dyDescent="0.2">
      <c r="A86" s="5">
        <v>2020</v>
      </c>
      <c r="B86" s="2" t="s">
        <v>723</v>
      </c>
      <c r="C86" s="2" t="s">
        <v>731</v>
      </c>
      <c r="D86" s="2" t="s">
        <v>676</v>
      </c>
      <c r="E86" s="2">
        <v>13652856</v>
      </c>
      <c r="F86" s="2">
        <v>0</v>
      </c>
      <c r="G86" s="2">
        <v>0</v>
      </c>
      <c r="H86" s="2">
        <v>0</v>
      </c>
      <c r="S86" s="2"/>
      <c r="T86" s="2">
        <v>0</v>
      </c>
      <c r="U86" s="7">
        <v>0</v>
      </c>
      <c r="V86" s="7">
        <v>0</v>
      </c>
      <c r="W86" s="7">
        <v>0</v>
      </c>
      <c r="X86" s="7">
        <v>0</v>
      </c>
      <c r="Y86" s="7">
        <v>0</v>
      </c>
      <c r="AB86" s="7"/>
      <c r="AC86" s="7"/>
      <c r="AD86" s="7"/>
      <c r="AE86" s="7"/>
      <c r="AF86" s="16"/>
      <c r="AG86" s="16"/>
      <c r="AH86" s="16"/>
      <c r="AI86" s="16"/>
    </row>
    <row r="87" spans="1:35" x14ac:dyDescent="0.2">
      <c r="A87" s="5">
        <v>2020</v>
      </c>
      <c r="B87" s="2" t="s">
        <v>722</v>
      </c>
      <c r="C87" s="2" t="s">
        <v>81</v>
      </c>
      <c r="D87" s="2" t="s">
        <v>676</v>
      </c>
      <c r="E87" s="2">
        <v>6862919</v>
      </c>
      <c r="F87" s="2">
        <v>0</v>
      </c>
      <c r="G87" s="2">
        <v>0</v>
      </c>
      <c r="H87" s="2">
        <v>0</v>
      </c>
      <c r="S87" s="2"/>
      <c r="T87" s="2">
        <v>0</v>
      </c>
      <c r="U87" s="7">
        <v>0</v>
      </c>
      <c r="V87" s="7">
        <v>0</v>
      </c>
      <c r="W87" s="7">
        <v>0</v>
      </c>
      <c r="X87" s="7">
        <v>0</v>
      </c>
      <c r="Y87" s="7">
        <v>0</v>
      </c>
      <c r="AB87" s="7"/>
      <c r="AC87" s="7"/>
      <c r="AD87" s="7"/>
      <c r="AE87" s="7"/>
      <c r="AF87" s="16"/>
      <c r="AG87" s="16"/>
      <c r="AH87" s="16"/>
      <c r="AI87" s="16"/>
    </row>
    <row r="88" spans="1:35" x14ac:dyDescent="0.2">
      <c r="A88" s="5">
        <v>2020</v>
      </c>
      <c r="B88" s="2" t="s">
        <v>723</v>
      </c>
      <c r="C88" s="2" t="s">
        <v>82</v>
      </c>
      <c r="D88" s="2" t="s">
        <v>676</v>
      </c>
      <c r="E88" s="2">
        <v>5957965</v>
      </c>
      <c r="F88" s="2">
        <v>0</v>
      </c>
      <c r="G88" s="2">
        <v>0</v>
      </c>
      <c r="H88" s="2">
        <v>0</v>
      </c>
      <c r="S88" s="2"/>
      <c r="T88" s="2">
        <v>0</v>
      </c>
      <c r="U88" s="7">
        <v>0</v>
      </c>
      <c r="V88" s="7">
        <v>0</v>
      </c>
      <c r="W88" s="7">
        <v>0</v>
      </c>
      <c r="X88" s="7">
        <v>0</v>
      </c>
      <c r="Y88" s="7">
        <v>0</v>
      </c>
      <c r="AB88" s="7"/>
      <c r="AC88" s="7"/>
      <c r="AD88" s="7"/>
      <c r="AE88" s="7"/>
      <c r="AF88" s="16"/>
      <c r="AG88" s="16"/>
      <c r="AH88" s="16"/>
      <c r="AI88" s="16"/>
    </row>
    <row r="89" spans="1:35" x14ac:dyDescent="0.2">
      <c r="A89" s="5">
        <v>2020</v>
      </c>
      <c r="B89" s="2" t="s">
        <v>723</v>
      </c>
      <c r="C89" s="2" t="s">
        <v>83</v>
      </c>
      <c r="D89" s="2" t="s">
        <v>676</v>
      </c>
      <c r="E89" s="2">
        <v>21760028</v>
      </c>
      <c r="F89" s="2">
        <v>0</v>
      </c>
      <c r="G89" s="2">
        <v>0</v>
      </c>
      <c r="H89" s="2">
        <v>0</v>
      </c>
      <c r="S89" s="2"/>
      <c r="T89" s="2">
        <v>0</v>
      </c>
      <c r="U89" s="7">
        <v>0</v>
      </c>
      <c r="V89" s="7">
        <v>0</v>
      </c>
      <c r="W89" s="7">
        <v>0</v>
      </c>
      <c r="X89" s="7">
        <v>0</v>
      </c>
      <c r="Y89" s="7">
        <v>0</v>
      </c>
      <c r="AB89" s="7"/>
      <c r="AC89" s="7"/>
      <c r="AD89" s="7"/>
      <c r="AE89" s="7"/>
      <c r="AF89" s="16"/>
      <c r="AG89" s="16"/>
      <c r="AH89" s="16"/>
      <c r="AI89" s="16"/>
    </row>
    <row r="90" spans="1:35" x14ac:dyDescent="0.2">
      <c r="A90" s="5">
        <v>2020</v>
      </c>
      <c r="B90" s="2" t="s">
        <v>722</v>
      </c>
      <c r="C90" s="2" t="s">
        <v>84</v>
      </c>
      <c r="D90" s="2" t="s">
        <v>676</v>
      </c>
      <c r="E90" s="2">
        <v>7914535</v>
      </c>
      <c r="F90" s="2">
        <v>0</v>
      </c>
      <c r="G90" s="2">
        <v>0</v>
      </c>
      <c r="H90" s="2">
        <v>0</v>
      </c>
      <c r="S90" s="2"/>
      <c r="T90" s="2">
        <v>0</v>
      </c>
      <c r="U90" s="7">
        <v>0</v>
      </c>
      <c r="V90" s="7">
        <v>0</v>
      </c>
      <c r="W90" s="7">
        <v>0</v>
      </c>
      <c r="X90" s="7">
        <v>0</v>
      </c>
      <c r="Y90" s="7">
        <v>0</v>
      </c>
      <c r="AB90" s="7"/>
      <c r="AC90" s="7"/>
      <c r="AD90" s="7"/>
      <c r="AE90" s="7"/>
      <c r="AF90" s="16"/>
      <c r="AG90" s="16"/>
      <c r="AH90" s="16"/>
      <c r="AI90" s="16"/>
    </row>
    <row r="91" spans="1:35" x14ac:dyDescent="0.2">
      <c r="A91" s="5">
        <v>2020</v>
      </c>
      <c r="B91" s="2" t="s">
        <v>723</v>
      </c>
      <c r="C91" s="2" t="s">
        <v>85</v>
      </c>
      <c r="D91" s="2" t="s">
        <v>676</v>
      </c>
      <c r="F91" s="2">
        <v>0</v>
      </c>
      <c r="G91" s="2">
        <v>0</v>
      </c>
      <c r="H91" s="2">
        <v>0</v>
      </c>
      <c r="S91" s="2"/>
      <c r="T91" s="2">
        <v>0</v>
      </c>
      <c r="U91" s="7">
        <v>0</v>
      </c>
      <c r="V91" s="7">
        <v>0</v>
      </c>
      <c r="W91" s="7">
        <v>0</v>
      </c>
      <c r="X91" s="7">
        <v>0</v>
      </c>
      <c r="Y91" s="7">
        <v>0</v>
      </c>
      <c r="AB91" s="7"/>
      <c r="AC91" s="7"/>
      <c r="AD91" s="7"/>
      <c r="AE91" s="7"/>
      <c r="AF91" s="16"/>
      <c r="AG91" s="16"/>
      <c r="AH91" s="16"/>
      <c r="AI91" s="16"/>
    </row>
    <row r="92" spans="1:35" x14ac:dyDescent="0.2">
      <c r="A92" s="5">
        <v>2020</v>
      </c>
      <c r="B92" s="2" t="s">
        <v>723</v>
      </c>
      <c r="C92" s="2" t="s">
        <v>86</v>
      </c>
      <c r="D92" s="2" t="s">
        <v>676</v>
      </c>
      <c r="E92" s="2">
        <v>4346730</v>
      </c>
      <c r="F92" s="2">
        <v>0</v>
      </c>
      <c r="G92" s="2">
        <v>0</v>
      </c>
      <c r="H92" s="2">
        <v>0</v>
      </c>
      <c r="S92" s="2"/>
      <c r="T92" s="2">
        <v>0</v>
      </c>
      <c r="U92" s="7">
        <v>0</v>
      </c>
      <c r="V92" s="7">
        <v>0</v>
      </c>
      <c r="W92" s="7">
        <v>0</v>
      </c>
      <c r="X92" s="7">
        <v>0</v>
      </c>
      <c r="Y92" s="7">
        <v>0</v>
      </c>
      <c r="AB92" s="7"/>
      <c r="AC92" s="7"/>
      <c r="AD92" s="7"/>
      <c r="AE92" s="7"/>
      <c r="AF92" s="16"/>
      <c r="AG92" s="16"/>
      <c r="AH92" s="16"/>
      <c r="AI92" s="16"/>
    </row>
    <row r="93" spans="1:35" x14ac:dyDescent="0.2">
      <c r="A93" s="5">
        <v>2020</v>
      </c>
      <c r="B93" s="2" t="s">
        <v>722</v>
      </c>
      <c r="C93" s="2" t="s">
        <v>87</v>
      </c>
      <c r="D93" s="2" t="s">
        <v>676</v>
      </c>
      <c r="E93" s="2">
        <v>5878161</v>
      </c>
      <c r="F93" s="2">
        <v>0</v>
      </c>
      <c r="G93" s="2">
        <v>0</v>
      </c>
      <c r="H93" s="2">
        <v>0</v>
      </c>
      <c r="S93" s="2"/>
      <c r="T93" s="2">
        <v>0</v>
      </c>
      <c r="U93" s="7">
        <v>0</v>
      </c>
      <c r="V93" s="7">
        <v>0</v>
      </c>
      <c r="W93" s="7">
        <v>0</v>
      </c>
      <c r="X93" s="7">
        <v>0</v>
      </c>
      <c r="Y93" s="7">
        <v>0</v>
      </c>
      <c r="AB93" s="7"/>
      <c r="AC93" s="7"/>
      <c r="AD93" s="7"/>
      <c r="AE93" s="7"/>
      <c r="AF93" s="16"/>
      <c r="AG93" s="16"/>
      <c r="AH93" s="16"/>
      <c r="AI93" s="16"/>
    </row>
    <row r="94" spans="1:35" x14ac:dyDescent="0.2">
      <c r="A94" s="5">
        <v>2020</v>
      </c>
      <c r="B94" s="2" t="s">
        <v>722</v>
      </c>
      <c r="C94" s="2" t="s">
        <v>732</v>
      </c>
      <c r="D94" s="2" t="s">
        <v>676</v>
      </c>
      <c r="F94" s="2">
        <v>0</v>
      </c>
      <c r="G94" s="2">
        <v>3002775</v>
      </c>
      <c r="H94" s="2">
        <v>0</v>
      </c>
      <c r="S94" s="2"/>
      <c r="T94" s="2">
        <v>0</v>
      </c>
      <c r="U94" s="7">
        <v>0</v>
      </c>
      <c r="V94" s="7">
        <v>0</v>
      </c>
      <c r="W94" s="7">
        <v>0</v>
      </c>
      <c r="X94" s="7">
        <v>0</v>
      </c>
      <c r="Y94" s="7">
        <v>0</v>
      </c>
      <c r="AB94" s="7"/>
      <c r="AC94" s="7"/>
      <c r="AD94" s="7"/>
      <c r="AE94" s="7"/>
      <c r="AF94" s="16"/>
      <c r="AG94" s="16"/>
      <c r="AH94" s="16"/>
      <c r="AI94" s="16"/>
    </row>
    <row r="95" spans="1:35" x14ac:dyDescent="0.2">
      <c r="A95" s="5">
        <v>2020</v>
      </c>
      <c r="B95" s="2" t="s">
        <v>723</v>
      </c>
      <c r="C95" s="2" t="s">
        <v>733</v>
      </c>
      <c r="D95" s="2" t="s">
        <v>676</v>
      </c>
      <c r="E95" s="2">
        <v>27163876</v>
      </c>
      <c r="F95" s="2">
        <v>0</v>
      </c>
      <c r="G95" s="2">
        <v>0</v>
      </c>
      <c r="H95" s="2">
        <v>0</v>
      </c>
      <c r="S95" s="2"/>
      <c r="T95" s="2">
        <v>0</v>
      </c>
      <c r="U95" s="7">
        <v>0</v>
      </c>
      <c r="V95" s="7">
        <v>0</v>
      </c>
      <c r="W95" s="7">
        <v>0</v>
      </c>
      <c r="X95" s="7">
        <v>0</v>
      </c>
      <c r="Y95" s="7">
        <v>0</v>
      </c>
      <c r="AB95" s="7"/>
      <c r="AC95" s="7"/>
      <c r="AD95" s="7"/>
      <c r="AE95" s="7"/>
      <c r="AF95" s="16"/>
      <c r="AG95" s="16"/>
      <c r="AH95" s="16"/>
      <c r="AI95" s="16"/>
    </row>
    <row r="96" spans="1:35" x14ac:dyDescent="0.2">
      <c r="A96" s="5">
        <v>2020</v>
      </c>
      <c r="B96" s="2" t="s">
        <v>723</v>
      </c>
      <c r="C96" s="2" t="s">
        <v>734</v>
      </c>
      <c r="D96" s="2" t="s">
        <v>676</v>
      </c>
      <c r="E96" s="2">
        <v>7554065</v>
      </c>
      <c r="F96" s="2">
        <v>0</v>
      </c>
      <c r="G96" s="2">
        <v>1127251</v>
      </c>
      <c r="H96" s="2">
        <v>0</v>
      </c>
      <c r="S96" s="2"/>
      <c r="T96" s="2">
        <v>0</v>
      </c>
      <c r="U96" s="7">
        <v>0</v>
      </c>
      <c r="V96" s="7">
        <v>0</v>
      </c>
      <c r="W96" s="7">
        <v>0</v>
      </c>
      <c r="X96" s="7">
        <v>0</v>
      </c>
      <c r="Y96" s="7">
        <v>0</v>
      </c>
      <c r="AB96" s="7"/>
      <c r="AC96" s="7"/>
      <c r="AD96" s="7"/>
      <c r="AE96" s="7"/>
      <c r="AF96" s="16"/>
      <c r="AG96" s="16"/>
      <c r="AH96" s="16"/>
      <c r="AI96" s="16"/>
    </row>
    <row r="97" spans="1:35" x14ac:dyDescent="0.2">
      <c r="A97" s="5">
        <v>2020</v>
      </c>
      <c r="B97" s="2" t="s">
        <v>722</v>
      </c>
      <c r="C97" s="2" t="s">
        <v>724</v>
      </c>
      <c r="D97" s="2" t="s">
        <v>677</v>
      </c>
      <c r="E97" s="2">
        <v>0</v>
      </c>
      <c r="F97" s="2">
        <v>8744237</v>
      </c>
      <c r="G97" s="2">
        <v>0</v>
      </c>
      <c r="H97" s="2">
        <v>0</v>
      </c>
      <c r="S97" s="2"/>
      <c r="T97" s="2">
        <v>0</v>
      </c>
      <c r="U97" s="7">
        <v>0</v>
      </c>
      <c r="V97" s="7">
        <v>0</v>
      </c>
      <c r="W97" s="7">
        <v>0</v>
      </c>
      <c r="X97" s="7">
        <v>0</v>
      </c>
      <c r="Y97" s="7">
        <v>0</v>
      </c>
      <c r="AB97" s="7"/>
      <c r="AC97" s="7"/>
      <c r="AD97" s="7"/>
      <c r="AE97" s="7"/>
      <c r="AF97" s="16"/>
      <c r="AG97" s="16"/>
      <c r="AH97" s="16"/>
      <c r="AI97" s="16"/>
    </row>
    <row r="98" spans="1:35" x14ac:dyDescent="0.2">
      <c r="A98" s="5">
        <v>2020</v>
      </c>
      <c r="B98" s="2" t="s">
        <v>722</v>
      </c>
      <c r="C98" s="2" t="s">
        <v>725</v>
      </c>
      <c r="D98" s="2" t="s">
        <v>677</v>
      </c>
      <c r="E98" s="2">
        <v>0</v>
      </c>
      <c r="F98" s="2">
        <v>7209606</v>
      </c>
      <c r="G98" s="2">
        <v>0</v>
      </c>
      <c r="H98" s="2">
        <v>0</v>
      </c>
      <c r="S98" s="2"/>
      <c r="T98" s="2">
        <v>0</v>
      </c>
      <c r="U98" s="7">
        <v>0</v>
      </c>
      <c r="V98" s="7">
        <v>0</v>
      </c>
      <c r="W98" s="7">
        <v>0</v>
      </c>
      <c r="X98" s="7">
        <v>0</v>
      </c>
      <c r="Y98" s="7">
        <v>0</v>
      </c>
      <c r="AB98" s="7"/>
      <c r="AC98" s="7"/>
      <c r="AD98" s="7"/>
      <c r="AE98" s="7"/>
      <c r="AF98" s="16"/>
      <c r="AG98" s="16"/>
      <c r="AH98" s="16"/>
      <c r="AI98" s="16"/>
    </row>
    <row r="99" spans="1:35" x14ac:dyDescent="0.2">
      <c r="A99" s="5">
        <v>2020</v>
      </c>
      <c r="B99" s="2" t="s">
        <v>723</v>
      </c>
      <c r="C99" s="2" t="s">
        <v>735</v>
      </c>
      <c r="D99" s="2" t="s">
        <v>677</v>
      </c>
      <c r="E99" s="2">
        <v>0</v>
      </c>
      <c r="F99" s="2">
        <v>0</v>
      </c>
      <c r="G99" s="2">
        <v>0</v>
      </c>
      <c r="H99" s="2">
        <v>0</v>
      </c>
      <c r="S99" s="2"/>
      <c r="T99" s="2">
        <v>0</v>
      </c>
      <c r="U99" s="7">
        <v>0</v>
      </c>
      <c r="V99" s="7">
        <v>0</v>
      </c>
      <c r="W99" s="7">
        <v>0</v>
      </c>
      <c r="X99" s="7">
        <v>0</v>
      </c>
      <c r="Y99" s="7">
        <v>0</v>
      </c>
      <c r="AB99" s="7"/>
      <c r="AC99" s="7"/>
      <c r="AD99" s="7"/>
      <c r="AE99" s="7"/>
      <c r="AF99" s="16"/>
      <c r="AG99" s="16"/>
      <c r="AH99" s="16"/>
      <c r="AI99" s="16"/>
    </row>
    <row r="100" spans="1:35" x14ac:dyDescent="0.2">
      <c r="A100" s="5">
        <v>2020</v>
      </c>
      <c r="B100" s="2" t="s">
        <v>722</v>
      </c>
      <c r="C100" s="2" t="s">
        <v>726</v>
      </c>
      <c r="D100" s="2" t="s">
        <v>677</v>
      </c>
      <c r="E100" s="2">
        <v>0</v>
      </c>
      <c r="F100" s="2">
        <v>5691609</v>
      </c>
      <c r="G100" s="2">
        <v>0</v>
      </c>
      <c r="H100" s="2">
        <v>0</v>
      </c>
      <c r="S100" s="2"/>
      <c r="T100" s="2">
        <v>0</v>
      </c>
      <c r="U100" s="7">
        <v>0</v>
      </c>
      <c r="V100" s="7">
        <v>0</v>
      </c>
      <c r="W100" s="7">
        <v>0</v>
      </c>
      <c r="X100" s="7">
        <v>0</v>
      </c>
      <c r="Y100" s="7">
        <v>0</v>
      </c>
      <c r="AB100" s="7"/>
      <c r="AC100" s="7"/>
      <c r="AD100" s="7"/>
      <c r="AE100" s="7"/>
      <c r="AF100" s="16"/>
      <c r="AG100" s="16"/>
      <c r="AH100" s="16"/>
      <c r="AI100" s="16"/>
    </row>
    <row r="101" spans="1:35" x14ac:dyDescent="0.2">
      <c r="A101" s="5">
        <v>2020</v>
      </c>
      <c r="B101" s="2" t="s">
        <v>722</v>
      </c>
      <c r="C101" s="2" t="s">
        <v>727</v>
      </c>
      <c r="D101" s="2" t="s">
        <v>677</v>
      </c>
      <c r="E101" s="2">
        <v>0</v>
      </c>
      <c r="F101" s="2">
        <v>1901191</v>
      </c>
      <c r="G101" s="2">
        <v>0</v>
      </c>
      <c r="H101" s="2">
        <v>0</v>
      </c>
      <c r="S101" s="2"/>
      <c r="T101" s="2">
        <v>0</v>
      </c>
      <c r="U101" s="7">
        <v>0</v>
      </c>
      <c r="V101" s="7">
        <v>0</v>
      </c>
      <c r="W101" s="7">
        <v>0</v>
      </c>
      <c r="X101" s="7">
        <v>0</v>
      </c>
      <c r="Y101" s="7">
        <v>0</v>
      </c>
      <c r="AB101" s="7"/>
      <c r="AC101" s="7"/>
      <c r="AD101" s="7"/>
      <c r="AE101" s="7"/>
      <c r="AF101" s="16"/>
      <c r="AG101" s="16"/>
      <c r="AH101" s="16"/>
      <c r="AI101" s="16"/>
    </row>
    <row r="102" spans="1:35" x14ac:dyDescent="0.2">
      <c r="A102" s="5">
        <v>2020</v>
      </c>
      <c r="B102" s="2" t="s">
        <v>723</v>
      </c>
      <c r="C102" s="2" t="s">
        <v>728</v>
      </c>
      <c r="D102" s="2" t="s">
        <v>677</v>
      </c>
      <c r="E102" s="2">
        <v>0</v>
      </c>
      <c r="F102" s="2">
        <v>7578018</v>
      </c>
      <c r="G102" s="2">
        <v>0</v>
      </c>
      <c r="H102" s="2">
        <v>0</v>
      </c>
      <c r="S102" s="2"/>
      <c r="T102" s="2">
        <v>0</v>
      </c>
      <c r="U102" s="7">
        <v>0</v>
      </c>
      <c r="V102" s="7">
        <v>0</v>
      </c>
      <c r="W102" s="7">
        <v>0</v>
      </c>
      <c r="X102" s="7">
        <v>0</v>
      </c>
      <c r="Y102" s="7">
        <v>0</v>
      </c>
      <c r="AB102" s="7"/>
      <c r="AC102" s="7"/>
      <c r="AD102" s="7"/>
      <c r="AE102" s="7"/>
      <c r="AF102" s="16"/>
      <c r="AG102" s="16"/>
      <c r="AH102" s="16"/>
      <c r="AI102" s="16"/>
    </row>
    <row r="103" spans="1:35" x14ac:dyDescent="0.2">
      <c r="A103" s="5">
        <v>2020</v>
      </c>
      <c r="B103" s="2" t="s">
        <v>723</v>
      </c>
      <c r="C103" s="2" t="s">
        <v>729</v>
      </c>
      <c r="D103" s="2" t="s">
        <v>677</v>
      </c>
      <c r="E103" s="2">
        <v>0</v>
      </c>
      <c r="F103" s="2">
        <v>6398275</v>
      </c>
      <c r="G103" s="2">
        <v>0</v>
      </c>
      <c r="H103" s="2">
        <v>0</v>
      </c>
      <c r="S103" s="2"/>
      <c r="T103" s="2">
        <v>0</v>
      </c>
      <c r="U103" s="7">
        <v>0</v>
      </c>
      <c r="V103" s="7">
        <v>0</v>
      </c>
      <c r="W103" s="7">
        <v>0</v>
      </c>
      <c r="X103" s="7">
        <v>0</v>
      </c>
      <c r="Y103" s="7">
        <v>0</v>
      </c>
      <c r="AB103" s="7"/>
      <c r="AC103" s="7"/>
      <c r="AD103" s="7"/>
      <c r="AE103" s="7"/>
      <c r="AF103" s="16"/>
      <c r="AG103" s="16"/>
      <c r="AH103" s="16"/>
      <c r="AI103" s="16"/>
    </row>
    <row r="104" spans="1:35" x14ac:dyDescent="0.2">
      <c r="A104" s="5">
        <v>2020</v>
      </c>
      <c r="B104" s="2" t="s">
        <v>723</v>
      </c>
      <c r="C104" s="2" t="s">
        <v>730</v>
      </c>
      <c r="D104" s="2" t="s">
        <v>677</v>
      </c>
      <c r="E104" s="2">
        <v>0</v>
      </c>
      <c r="F104" s="2">
        <v>5962116</v>
      </c>
      <c r="G104" s="2">
        <v>0</v>
      </c>
      <c r="H104" s="2">
        <v>0</v>
      </c>
      <c r="S104" s="2"/>
      <c r="T104" s="2">
        <v>0</v>
      </c>
      <c r="U104" s="7">
        <v>0</v>
      </c>
      <c r="V104" s="7">
        <v>0</v>
      </c>
      <c r="W104" s="7">
        <v>0</v>
      </c>
      <c r="X104" s="7">
        <v>0</v>
      </c>
      <c r="Y104" s="7">
        <v>0</v>
      </c>
      <c r="AB104" s="7"/>
      <c r="AC104" s="7"/>
      <c r="AD104" s="7"/>
      <c r="AE104" s="7"/>
      <c r="AF104" s="16"/>
      <c r="AG104" s="16"/>
      <c r="AH104" s="16"/>
      <c r="AI104" s="16"/>
    </row>
    <row r="105" spans="1:35" x14ac:dyDescent="0.2">
      <c r="A105" s="5">
        <v>2020</v>
      </c>
      <c r="B105" s="2" t="s">
        <v>723</v>
      </c>
      <c r="C105" s="2" t="s">
        <v>731</v>
      </c>
      <c r="D105" s="2" t="s">
        <v>677</v>
      </c>
      <c r="E105" s="2">
        <v>0</v>
      </c>
      <c r="F105" s="2">
        <v>9478610</v>
      </c>
      <c r="G105" s="2">
        <v>0</v>
      </c>
      <c r="H105" s="2">
        <v>0</v>
      </c>
      <c r="S105" s="2"/>
      <c r="T105" s="2">
        <v>0</v>
      </c>
      <c r="U105" s="7">
        <v>0</v>
      </c>
      <c r="V105" s="7">
        <v>0</v>
      </c>
      <c r="W105" s="7">
        <v>0</v>
      </c>
      <c r="X105" s="7">
        <v>0</v>
      </c>
      <c r="Y105" s="7">
        <v>0</v>
      </c>
      <c r="AB105" s="7"/>
      <c r="AC105" s="7"/>
      <c r="AD105" s="7"/>
      <c r="AE105" s="7"/>
      <c r="AF105" s="16"/>
      <c r="AG105" s="16"/>
      <c r="AH105" s="16"/>
      <c r="AI105" s="16"/>
    </row>
    <row r="106" spans="1:35" x14ac:dyDescent="0.2">
      <c r="A106" s="5">
        <v>2020</v>
      </c>
      <c r="B106" s="2" t="s">
        <v>722</v>
      </c>
      <c r="C106" s="2" t="s">
        <v>81</v>
      </c>
      <c r="D106" s="2" t="s">
        <v>677</v>
      </c>
      <c r="E106" s="2">
        <v>0</v>
      </c>
      <c r="F106" s="2">
        <v>1023396</v>
      </c>
      <c r="G106" s="2">
        <v>0</v>
      </c>
      <c r="H106" s="2">
        <v>0</v>
      </c>
      <c r="S106" s="2"/>
      <c r="T106" s="2">
        <v>0</v>
      </c>
      <c r="U106" s="7">
        <v>0</v>
      </c>
      <c r="V106" s="7">
        <v>0</v>
      </c>
      <c r="W106" s="7">
        <v>0</v>
      </c>
      <c r="X106" s="7">
        <v>0</v>
      </c>
      <c r="Y106" s="7">
        <v>0</v>
      </c>
      <c r="AB106" s="7"/>
      <c r="AC106" s="7"/>
      <c r="AD106" s="7"/>
      <c r="AE106" s="7"/>
      <c r="AF106" s="16"/>
      <c r="AG106" s="16"/>
      <c r="AH106" s="16"/>
      <c r="AI106" s="16"/>
    </row>
    <row r="107" spans="1:35" x14ac:dyDescent="0.2">
      <c r="A107" s="5">
        <v>2020</v>
      </c>
      <c r="B107" s="2" t="s">
        <v>723</v>
      </c>
      <c r="C107" s="2" t="s">
        <v>82</v>
      </c>
      <c r="D107" s="2" t="s">
        <v>677</v>
      </c>
      <c r="E107" s="2">
        <v>0</v>
      </c>
      <c r="F107" s="2">
        <v>1396675</v>
      </c>
      <c r="G107" s="2">
        <v>0</v>
      </c>
      <c r="H107" s="2">
        <v>0</v>
      </c>
      <c r="S107" s="2"/>
      <c r="T107" s="2">
        <v>0</v>
      </c>
      <c r="U107" s="7">
        <v>0</v>
      </c>
      <c r="V107" s="7">
        <v>0</v>
      </c>
      <c r="W107" s="7">
        <v>0</v>
      </c>
      <c r="X107" s="7">
        <v>0</v>
      </c>
      <c r="Y107" s="7">
        <v>0</v>
      </c>
      <c r="AB107" s="7"/>
      <c r="AC107" s="7"/>
      <c r="AD107" s="7"/>
      <c r="AE107" s="7"/>
      <c r="AF107" s="16"/>
      <c r="AG107" s="16"/>
      <c r="AH107" s="16"/>
      <c r="AI107" s="16"/>
    </row>
    <row r="108" spans="1:35" x14ac:dyDescent="0.2">
      <c r="A108" s="5">
        <v>2020</v>
      </c>
      <c r="B108" s="2" t="s">
        <v>723</v>
      </c>
      <c r="C108" s="2" t="s">
        <v>83</v>
      </c>
      <c r="D108" s="2" t="s">
        <v>677</v>
      </c>
      <c r="E108" s="2">
        <v>0</v>
      </c>
      <c r="F108" s="2">
        <v>1981589</v>
      </c>
      <c r="G108" s="2">
        <v>0</v>
      </c>
      <c r="H108" s="2">
        <v>0</v>
      </c>
      <c r="S108" s="2"/>
      <c r="T108" s="2">
        <v>0</v>
      </c>
      <c r="U108" s="7">
        <v>0</v>
      </c>
      <c r="V108" s="7">
        <v>0</v>
      </c>
      <c r="W108" s="7">
        <v>0</v>
      </c>
      <c r="X108" s="7">
        <v>0</v>
      </c>
      <c r="Y108" s="7">
        <v>0</v>
      </c>
      <c r="AB108" s="7"/>
      <c r="AC108" s="7"/>
      <c r="AD108" s="7"/>
      <c r="AE108" s="7"/>
      <c r="AF108" s="16"/>
      <c r="AG108" s="16"/>
      <c r="AH108" s="16"/>
      <c r="AI108" s="16"/>
    </row>
    <row r="109" spans="1:35" x14ac:dyDescent="0.2">
      <c r="A109" s="5">
        <v>2020</v>
      </c>
      <c r="B109" s="2" t="s">
        <v>722</v>
      </c>
      <c r="C109" s="2" t="s">
        <v>84</v>
      </c>
      <c r="D109" s="2" t="s">
        <v>677</v>
      </c>
      <c r="E109" s="2">
        <v>0</v>
      </c>
      <c r="F109" s="2">
        <v>4659690</v>
      </c>
      <c r="G109" s="2">
        <v>0</v>
      </c>
      <c r="H109" s="2">
        <v>0</v>
      </c>
      <c r="S109" s="2"/>
      <c r="T109" s="2">
        <v>0</v>
      </c>
      <c r="U109" s="7">
        <v>0</v>
      </c>
      <c r="V109" s="7">
        <v>0</v>
      </c>
      <c r="W109" s="7">
        <v>0</v>
      </c>
      <c r="X109" s="7">
        <v>0</v>
      </c>
      <c r="Y109" s="7">
        <v>0</v>
      </c>
      <c r="AB109" s="7"/>
      <c r="AC109" s="7"/>
      <c r="AD109" s="7"/>
      <c r="AE109" s="7"/>
      <c r="AF109" s="16"/>
      <c r="AG109" s="16"/>
      <c r="AH109" s="16"/>
      <c r="AI109" s="16"/>
    </row>
    <row r="110" spans="1:35" x14ac:dyDescent="0.2">
      <c r="A110" s="5">
        <v>2020</v>
      </c>
      <c r="B110" s="2" t="s">
        <v>723</v>
      </c>
      <c r="C110" s="2" t="s">
        <v>85</v>
      </c>
      <c r="D110" s="2" t="s">
        <v>677</v>
      </c>
      <c r="E110" s="2">
        <v>0</v>
      </c>
      <c r="F110" s="2">
        <v>241109</v>
      </c>
      <c r="G110" s="2">
        <v>0</v>
      </c>
      <c r="H110" s="2">
        <v>0</v>
      </c>
      <c r="S110" s="2"/>
      <c r="T110" s="2">
        <v>0</v>
      </c>
      <c r="U110" s="7">
        <v>0</v>
      </c>
      <c r="V110" s="7">
        <v>0</v>
      </c>
      <c r="W110" s="7">
        <v>0</v>
      </c>
      <c r="X110" s="7">
        <v>0</v>
      </c>
      <c r="Y110" s="7">
        <v>0</v>
      </c>
      <c r="AB110" s="7"/>
      <c r="AC110" s="7"/>
      <c r="AD110" s="7"/>
      <c r="AE110" s="7"/>
      <c r="AF110" s="16"/>
      <c r="AG110" s="16"/>
      <c r="AH110" s="16"/>
      <c r="AI110" s="16"/>
    </row>
    <row r="111" spans="1:35" x14ac:dyDescent="0.2">
      <c r="A111" s="5">
        <v>2020</v>
      </c>
      <c r="B111" s="2" t="s">
        <v>723</v>
      </c>
      <c r="C111" s="2" t="s">
        <v>86</v>
      </c>
      <c r="D111" s="2" t="s">
        <v>677</v>
      </c>
      <c r="E111" s="2">
        <v>0</v>
      </c>
      <c r="F111" s="2">
        <v>2989667</v>
      </c>
      <c r="G111" s="2">
        <v>0</v>
      </c>
      <c r="H111" s="2">
        <v>0</v>
      </c>
      <c r="S111" s="2"/>
      <c r="T111" s="2">
        <v>0</v>
      </c>
      <c r="U111" s="7">
        <v>0</v>
      </c>
      <c r="V111" s="7">
        <v>0</v>
      </c>
      <c r="W111" s="7">
        <v>0</v>
      </c>
      <c r="X111" s="7">
        <v>0</v>
      </c>
      <c r="Y111" s="7">
        <v>0</v>
      </c>
      <c r="AB111" s="7"/>
      <c r="AC111" s="7"/>
      <c r="AD111" s="7"/>
      <c r="AE111" s="7"/>
      <c r="AF111" s="16"/>
      <c r="AG111" s="16"/>
      <c r="AH111" s="16"/>
      <c r="AI111" s="16"/>
    </row>
    <row r="112" spans="1:35" x14ac:dyDescent="0.2">
      <c r="A112" s="5">
        <v>2020</v>
      </c>
      <c r="B112" s="2" t="s">
        <v>722</v>
      </c>
      <c r="C112" s="2" t="s">
        <v>87</v>
      </c>
      <c r="D112" s="2" t="s">
        <v>677</v>
      </c>
      <c r="E112" s="2">
        <v>0</v>
      </c>
      <c r="F112" s="2">
        <v>5030220</v>
      </c>
      <c r="G112" s="2">
        <v>0</v>
      </c>
      <c r="H112" s="2">
        <v>0</v>
      </c>
      <c r="S112" s="2"/>
      <c r="T112" s="2">
        <v>0</v>
      </c>
      <c r="U112" s="7">
        <v>0</v>
      </c>
      <c r="V112" s="7">
        <v>0</v>
      </c>
      <c r="W112" s="7">
        <v>0</v>
      </c>
      <c r="X112" s="7">
        <v>0</v>
      </c>
      <c r="Y112" s="7">
        <v>0</v>
      </c>
      <c r="AB112" s="7"/>
      <c r="AC112" s="7"/>
      <c r="AD112" s="7"/>
      <c r="AE112" s="7"/>
      <c r="AF112" s="16"/>
      <c r="AG112" s="16"/>
      <c r="AH112" s="16"/>
      <c r="AI112" s="16"/>
    </row>
    <row r="113" spans="1:35" x14ac:dyDescent="0.2">
      <c r="A113" s="5">
        <v>2020</v>
      </c>
      <c r="B113" s="2" t="s">
        <v>722</v>
      </c>
      <c r="C113" s="2" t="s">
        <v>732</v>
      </c>
      <c r="D113" s="2" t="s">
        <v>677</v>
      </c>
      <c r="E113" s="2">
        <v>0</v>
      </c>
      <c r="F113" s="2">
        <v>7780714</v>
      </c>
      <c r="G113" s="2">
        <v>0</v>
      </c>
      <c r="H113" s="2">
        <v>0</v>
      </c>
      <c r="S113" s="2"/>
      <c r="T113" s="2">
        <v>0</v>
      </c>
      <c r="U113" s="7">
        <v>0</v>
      </c>
      <c r="V113" s="7">
        <v>0</v>
      </c>
      <c r="W113" s="7">
        <v>0</v>
      </c>
      <c r="X113" s="7">
        <v>0</v>
      </c>
      <c r="Y113" s="7">
        <v>0</v>
      </c>
      <c r="AB113" s="7"/>
      <c r="AC113" s="7"/>
      <c r="AD113" s="7"/>
      <c r="AE113" s="7"/>
      <c r="AF113" s="16"/>
      <c r="AG113" s="16"/>
      <c r="AH113" s="16"/>
      <c r="AI113" s="16"/>
    </row>
    <row r="114" spans="1:35" x14ac:dyDescent="0.2">
      <c r="A114" s="5">
        <v>2020</v>
      </c>
      <c r="B114" s="2" t="s">
        <v>723</v>
      </c>
      <c r="C114" s="2" t="s">
        <v>733</v>
      </c>
      <c r="D114" s="2" t="s">
        <v>677</v>
      </c>
      <c r="E114" s="2">
        <v>0</v>
      </c>
      <c r="F114" s="2">
        <v>3435843</v>
      </c>
      <c r="G114" s="2">
        <v>0</v>
      </c>
      <c r="H114" s="2">
        <v>0</v>
      </c>
      <c r="S114" s="2"/>
      <c r="T114" s="2">
        <v>0</v>
      </c>
      <c r="U114" s="7">
        <v>0</v>
      </c>
      <c r="V114" s="7">
        <v>0</v>
      </c>
      <c r="W114" s="7">
        <v>0</v>
      </c>
      <c r="X114" s="7">
        <v>0</v>
      </c>
      <c r="Y114" s="7">
        <v>0</v>
      </c>
      <c r="AB114" s="7"/>
      <c r="AC114" s="7"/>
      <c r="AD114" s="7"/>
      <c r="AE114" s="7"/>
      <c r="AF114" s="16"/>
      <c r="AG114" s="16"/>
      <c r="AH114" s="16"/>
      <c r="AI114" s="16"/>
    </row>
    <row r="115" spans="1:35" x14ac:dyDescent="0.2">
      <c r="A115" s="5">
        <v>2020</v>
      </c>
      <c r="B115" s="2" t="s">
        <v>723</v>
      </c>
      <c r="C115" s="2" t="s">
        <v>734</v>
      </c>
      <c r="D115" s="2" t="s">
        <v>677</v>
      </c>
      <c r="E115" s="2">
        <v>0</v>
      </c>
      <c r="F115" s="2">
        <v>7506542</v>
      </c>
      <c r="G115" s="2">
        <v>0</v>
      </c>
      <c r="H115" s="2">
        <v>0</v>
      </c>
      <c r="S115" s="2"/>
      <c r="T115" s="2">
        <v>0</v>
      </c>
      <c r="U115" s="7">
        <v>0</v>
      </c>
      <c r="V115" s="7">
        <v>0</v>
      </c>
      <c r="W115" s="7">
        <v>0</v>
      </c>
      <c r="X115" s="7">
        <v>0</v>
      </c>
      <c r="Y115" s="7">
        <v>0</v>
      </c>
      <c r="AB115" s="7"/>
      <c r="AC115" s="7"/>
      <c r="AD115" s="7"/>
      <c r="AE115" s="7"/>
      <c r="AF115" s="16"/>
      <c r="AG115" s="16"/>
      <c r="AH115" s="16"/>
      <c r="AI115" s="16"/>
    </row>
    <row r="116" spans="1:35" x14ac:dyDescent="0.2">
      <c r="A116" s="5">
        <v>2020</v>
      </c>
      <c r="B116" s="2" t="s">
        <v>722</v>
      </c>
      <c r="C116" s="2" t="s">
        <v>724</v>
      </c>
      <c r="D116" s="2" t="s">
        <v>678</v>
      </c>
      <c r="E116" s="2">
        <v>0</v>
      </c>
      <c r="F116" s="2">
        <v>0</v>
      </c>
      <c r="G116" s="2">
        <v>0</v>
      </c>
      <c r="H116" s="2">
        <v>417358</v>
      </c>
      <c r="S116" s="2"/>
      <c r="T116" s="2">
        <v>0</v>
      </c>
      <c r="U116" s="7">
        <v>0</v>
      </c>
      <c r="V116" s="7">
        <v>0</v>
      </c>
      <c r="W116" s="7">
        <v>9596</v>
      </c>
      <c r="X116" s="7">
        <v>3.03</v>
      </c>
      <c r="Y116" s="7">
        <v>72.709999999999994</v>
      </c>
      <c r="AB116" s="7"/>
      <c r="AC116" s="7"/>
      <c r="AD116" s="7"/>
      <c r="AE116" s="7"/>
      <c r="AF116" s="16"/>
      <c r="AG116" s="16"/>
      <c r="AH116" s="16"/>
      <c r="AI116" s="16"/>
    </row>
    <row r="117" spans="1:35" x14ac:dyDescent="0.2">
      <c r="A117" s="5">
        <v>2020</v>
      </c>
      <c r="B117" s="2" t="s">
        <v>722</v>
      </c>
      <c r="C117" s="2" t="s">
        <v>725</v>
      </c>
      <c r="D117" s="2" t="s">
        <v>678</v>
      </c>
      <c r="E117" s="2">
        <v>0</v>
      </c>
      <c r="F117" s="2">
        <v>0</v>
      </c>
      <c r="G117" s="2">
        <v>0</v>
      </c>
      <c r="H117" s="2">
        <v>417358</v>
      </c>
      <c r="S117" s="2"/>
      <c r="T117" s="2">
        <v>0</v>
      </c>
      <c r="U117" s="7">
        <v>0</v>
      </c>
      <c r="V117" s="7">
        <v>0</v>
      </c>
      <c r="W117" s="7">
        <v>9651</v>
      </c>
      <c r="X117" s="7">
        <v>4.6100000000000003</v>
      </c>
      <c r="Y117" s="7">
        <v>70.290000000000006</v>
      </c>
      <c r="AB117" s="7"/>
      <c r="AC117" s="7"/>
      <c r="AD117" s="7"/>
      <c r="AE117" s="7"/>
      <c r="AF117" s="16"/>
      <c r="AG117" s="16"/>
      <c r="AH117" s="16"/>
      <c r="AI117" s="16"/>
    </row>
    <row r="118" spans="1:35" x14ac:dyDescent="0.2">
      <c r="A118" s="5">
        <v>2020</v>
      </c>
      <c r="B118" s="2" t="s">
        <v>723</v>
      </c>
      <c r="C118" s="2" t="s">
        <v>735</v>
      </c>
      <c r="D118" s="2" t="s">
        <v>678</v>
      </c>
      <c r="E118" s="2">
        <v>0</v>
      </c>
      <c r="F118" s="2">
        <v>1426329</v>
      </c>
      <c r="G118" s="2">
        <v>0</v>
      </c>
      <c r="H118" s="2">
        <v>0</v>
      </c>
      <c r="S118" s="2"/>
      <c r="T118" s="2">
        <v>0</v>
      </c>
      <c r="U118" s="7">
        <v>0</v>
      </c>
      <c r="V118" s="7">
        <v>0</v>
      </c>
      <c r="W118" s="7">
        <v>6281</v>
      </c>
      <c r="X118" s="7">
        <v>3.98</v>
      </c>
      <c r="Y118" s="7">
        <v>81.650000000000006</v>
      </c>
      <c r="AB118" s="7"/>
      <c r="AC118" s="7"/>
      <c r="AD118" s="7"/>
      <c r="AE118" s="7"/>
      <c r="AF118" s="16"/>
      <c r="AG118" s="16"/>
      <c r="AH118" s="16"/>
      <c r="AI118" s="16"/>
    </row>
    <row r="119" spans="1:35" x14ac:dyDescent="0.2">
      <c r="A119" s="5">
        <v>2020</v>
      </c>
      <c r="B119" s="2" t="s">
        <v>722</v>
      </c>
      <c r="C119" s="2" t="s">
        <v>726</v>
      </c>
      <c r="D119" s="2" t="s">
        <v>678</v>
      </c>
      <c r="E119" s="2">
        <v>0</v>
      </c>
      <c r="F119" s="2">
        <v>8676095</v>
      </c>
      <c r="G119" s="2">
        <v>0</v>
      </c>
      <c r="H119" s="2">
        <v>0</v>
      </c>
      <c r="S119" s="2"/>
      <c r="T119" s="2">
        <v>0</v>
      </c>
      <c r="U119" s="7">
        <v>0</v>
      </c>
      <c r="V119" s="7">
        <v>0</v>
      </c>
      <c r="W119" s="7">
        <v>10998</v>
      </c>
      <c r="X119" s="7">
        <v>8.1300000000000008</v>
      </c>
      <c r="Y119" s="7">
        <v>67.180000000000007</v>
      </c>
      <c r="AB119" s="7"/>
      <c r="AC119" s="7"/>
      <c r="AD119" s="7"/>
      <c r="AE119" s="7"/>
      <c r="AF119" s="16"/>
      <c r="AG119" s="16"/>
      <c r="AH119" s="16"/>
      <c r="AI119" s="16"/>
    </row>
    <row r="120" spans="1:35" x14ac:dyDescent="0.2">
      <c r="A120" s="5">
        <v>2020</v>
      </c>
      <c r="B120" s="2" t="s">
        <v>722</v>
      </c>
      <c r="C120" s="2" t="s">
        <v>727</v>
      </c>
      <c r="D120" s="2" t="s">
        <v>678</v>
      </c>
      <c r="E120" s="2">
        <v>0</v>
      </c>
      <c r="F120" s="2">
        <v>0</v>
      </c>
      <c r="G120" s="2">
        <v>0</v>
      </c>
      <c r="H120" s="2">
        <v>417358</v>
      </c>
      <c r="S120" s="2"/>
      <c r="T120" s="2">
        <v>0</v>
      </c>
      <c r="U120" s="7">
        <v>0</v>
      </c>
      <c r="V120" s="7">
        <v>0</v>
      </c>
      <c r="W120" s="7">
        <v>8425</v>
      </c>
      <c r="X120" s="7">
        <v>5.04</v>
      </c>
      <c r="Y120" s="7">
        <v>72.97</v>
      </c>
      <c r="AB120" s="7"/>
      <c r="AC120" s="7"/>
      <c r="AD120" s="7"/>
      <c r="AE120" s="7"/>
      <c r="AF120" s="16"/>
      <c r="AG120" s="16"/>
      <c r="AH120" s="16"/>
      <c r="AI120" s="16"/>
    </row>
    <row r="121" spans="1:35" x14ac:dyDescent="0.2">
      <c r="A121" s="5">
        <v>2020</v>
      </c>
      <c r="B121" s="2" t="s">
        <v>723</v>
      </c>
      <c r="C121" s="2" t="s">
        <v>728</v>
      </c>
      <c r="D121" s="2" t="s">
        <v>678</v>
      </c>
      <c r="E121" s="2">
        <v>0</v>
      </c>
      <c r="F121" s="2">
        <v>0</v>
      </c>
      <c r="G121" s="2">
        <v>0</v>
      </c>
      <c r="H121" s="2">
        <v>417358</v>
      </c>
      <c r="S121" s="2"/>
      <c r="T121" s="2">
        <v>0</v>
      </c>
      <c r="U121" s="7">
        <v>0</v>
      </c>
      <c r="V121" s="7">
        <v>0</v>
      </c>
      <c r="W121" s="7">
        <v>9212</v>
      </c>
      <c r="X121" s="7">
        <v>7</v>
      </c>
      <c r="Y121" s="7">
        <v>65</v>
      </c>
      <c r="AB121" s="7"/>
      <c r="AC121" s="7"/>
      <c r="AD121" s="7"/>
      <c r="AE121" s="7"/>
      <c r="AF121" s="16"/>
      <c r="AG121" s="16"/>
      <c r="AH121" s="16"/>
      <c r="AI121" s="16"/>
    </row>
    <row r="122" spans="1:35" x14ac:dyDescent="0.2">
      <c r="A122" s="5">
        <v>2020</v>
      </c>
      <c r="B122" s="2" t="s">
        <v>723</v>
      </c>
      <c r="C122" s="2" t="s">
        <v>729</v>
      </c>
      <c r="D122" s="2" t="s">
        <v>678</v>
      </c>
      <c r="E122" s="2">
        <v>0</v>
      </c>
      <c r="F122" s="2">
        <v>552000</v>
      </c>
      <c r="G122" s="2">
        <v>0</v>
      </c>
      <c r="H122" s="2">
        <v>0</v>
      </c>
      <c r="S122" s="2"/>
      <c r="T122" s="2">
        <v>0</v>
      </c>
      <c r="U122" s="7">
        <v>0</v>
      </c>
      <c r="V122" s="7">
        <v>0</v>
      </c>
      <c r="W122" s="7">
        <v>10361</v>
      </c>
      <c r="X122" s="7">
        <v>5.3</v>
      </c>
      <c r="Y122" s="7">
        <v>70.7</v>
      </c>
      <c r="AB122" s="7"/>
      <c r="AC122" s="7"/>
      <c r="AD122" s="7"/>
      <c r="AE122" s="7"/>
      <c r="AF122" s="16"/>
      <c r="AG122" s="16"/>
      <c r="AH122" s="16"/>
      <c r="AI122" s="16"/>
    </row>
    <row r="123" spans="1:35" x14ac:dyDescent="0.2">
      <c r="A123" s="5">
        <v>2020</v>
      </c>
      <c r="B123" s="2" t="s">
        <v>723</v>
      </c>
      <c r="C123" s="2" t="s">
        <v>730</v>
      </c>
      <c r="D123" s="2" t="s">
        <v>678</v>
      </c>
      <c r="E123" s="2">
        <v>0</v>
      </c>
      <c r="F123" s="2">
        <v>0</v>
      </c>
      <c r="G123" s="2">
        <v>0</v>
      </c>
      <c r="H123" s="2">
        <v>417358</v>
      </c>
      <c r="S123" s="2"/>
      <c r="T123" s="2">
        <v>0</v>
      </c>
      <c r="U123" s="7">
        <v>0</v>
      </c>
      <c r="V123" s="7">
        <v>0</v>
      </c>
      <c r="W123" s="7">
        <v>10171</v>
      </c>
      <c r="X123" s="7">
        <v>4.6500000000000004</v>
      </c>
      <c r="Y123" s="7">
        <v>74.64</v>
      </c>
      <c r="AB123" s="7"/>
      <c r="AC123" s="7"/>
      <c r="AD123" s="7"/>
      <c r="AE123" s="7"/>
      <c r="AF123" s="16"/>
      <c r="AG123" s="16"/>
      <c r="AH123" s="16"/>
      <c r="AI123" s="16"/>
    </row>
    <row r="124" spans="1:35" x14ac:dyDescent="0.2">
      <c r="A124" s="5">
        <v>2020</v>
      </c>
      <c r="B124" s="2" t="s">
        <v>723</v>
      </c>
      <c r="C124" s="2" t="s">
        <v>731</v>
      </c>
      <c r="D124" s="2" t="s">
        <v>678</v>
      </c>
      <c r="E124" s="2">
        <v>0</v>
      </c>
      <c r="F124" s="2">
        <v>0</v>
      </c>
      <c r="G124" s="2">
        <v>0</v>
      </c>
      <c r="H124" s="2">
        <v>417358</v>
      </c>
      <c r="S124" s="2"/>
      <c r="T124" s="2">
        <v>0</v>
      </c>
      <c r="U124" s="7">
        <v>0</v>
      </c>
      <c r="V124" s="7">
        <v>0</v>
      </c>
      <c r="W124" s="7">
        <v>10588</v>
      </c>
      <c r="X124" s="7">
        <v>4.79</v>
      </c>
      <c r="Y124" s="7">
        <v>69.42</v>
      </c>
      <c r="AB124" s="7"/>
      <c r="AC124" s="7"/>
      <c r="AD124" s="7"/>
      <c r="AE124" s="7"/>
      <c r="AF124" s="16"/>
      <c r="AG124" s="16"/>
      <c r="AH124" s="16"/>
      <c r="AI124" s="16"/>
    </row>
    <row r="125" spans="1:35" x14ac:dyDescent="0.2">
      <c r="A125" s="5">
        <v>2020</v>
      </c>
      <c r="B125" s="2" t="s">
        <v>722</v>
      </c>
      <c r="C125" s="2" t="s">
        <v>81</v>
      </c>
      <c r="D125" s="2" t="s">
        <v>678</v>
      </c>
      <c r="E125" s="2">
        <v>0</v>
      </c>
      <c r="F125" s="2">
        <v>0</v>
      </c>
      <c r="G125" s="2">
        <v>0</v>
      </c>
      <c r="H125" s="2">
        <v>417358</v>
      </c>
      <c r="S125" s="2"/>
      <c r="T125" s="2">
        <v>0</v>
      </c>
      <c r="U125" s="7">
        <v>0</v>
      </c>
      <c r="V125" s="7">
        <v>0</v>
      </c>
      <c r="W125" s="7">
        <v>13282</v>
      </c>
      <c r="X125" s="7">
        <v>7.51</v>
      </c>
      <c r="Y125" s="7">
        <v>69.84</v>
      </c>
      <c r="AB125" s="7"/>
      <c r="AC125" s="7"/>
      <c r="AD125" s="7"/>
      <c r="AE125" s="7"/>
      <c r="AF125" s="16"/>
      <c r="AG125" s="16"/>
      <c r="AH125" s="16"/>
      <c r="AI125" s="16"/>
    </row>
    <row r="126" spans="1:35" x14ac:dyDescent="0.2">
      <c r="A126" s="5">
        <v>2020</v>
      </c>
      <c r="B126" s="2" t="s">
        <v>723</v>
      </c>
      <c r="C126" s="2" t="s">
        <v>82</v>
      </c>
      <c r="D126" s="2" t="s">
        <v>678</v>
      </c>
      <c r="E126" s="2">
        <v>0</v>
      </c>
      <c r="F126" s="2">
        <v>0</v>
      </c>
      <c r="G126" s="2">
        <v>0</v>
      </c>
      <c r="H126" s="2">
        <v>417358</v>
      </c>
      <c r="S126" s="2"/>
      <c r="T126" s="2">
        <v>0</v>
      </c>
      <c r="U126" s="7">
        <v>0</v>
      </c>
      <c r="V126" s="7">
        <v>0</v>
      </c>
      <c r="W126" s="7">
        <v>10734</v>
      </c>
      <c r="X126" s="7">
        <v>7.22</v>
      </c>
      <c r="Y126" s="7">
        <v>69.81</v>
      </c>
      <c r="AB126" s="7"/>
      <c r="AC126" s="7"/>
      <c r="AD126" s="7"/>
      <c r="AE126" s="7"/>
      <c r="AF126" s="16"/>
      <c r="AG126" s="16"/>
      <c r="AH126" s="16"/>
      <c r="AI126" s="16"/>
    </row>
    <row r="127" spans="1:35" x14ac:dyDescent="0.2">
      <c r="A127" s="5">
        <v>2020</v>
      </c>
      <c r="B127" s="2" t="s">
        <v>723</v>
      </c>
      <c r="C127" s="2" t="s">
        <v>83</v>
      </c>
      <c r="D127" s="2" t="s">
        <v>678</v>
      </c>
      <c r="E127" s="2">
        <v>0</v>
      </c>
      <c r="F127" s="2">
        <v>0</v>
      </c>
      <c r="G127" s="2">
        <v>0</v>
      </c>
      <c r="H127" s="2">
        <v>417358</v>
      </c>
      <c r="S127" s="2"/>
      <c r="T127" s="2">
        <v>0</v>
      </c>
      <c r="U127" s="7">
        <v>0</v>
      </c>
      <c r="V127" s="7">
        <v>0</v>
      </c>
      <c r="W127" s="7">
        <v>14481</v>
      </c>
      <c r="X127" s="7">
        <v>13.64</v>
      </c>
      <c r="Y127" s="7">
        <v>64.31</v>
      </c>
      <c r="AB127" s="7"/>
      <c r="AC127" s="7"/>
      <c r="AD127" s="7"/>
      <c r="AE127" s="7"/>
      <c r="AF127" s="16"/>
      <c r="AG127" s="16"/>
      <c r="AH127" s="16"/>
      <c r="AI127" s="16"/>
    </row>
    <row r="128" spans="1:35" x14ac:dyDescent="0.2">
      <c r="A128" s="5">
        <v>2020</v>
      </c>
      <c r="B128" s="2" t="s">
        <v>722</v>
      </c>
      <c r="C128" s="2" t="s">
        <v>84</v>
      </c>
      <c r="D128" s="2" t="s">
        <v>678</v>
      </c>
      <c r="E128" s="2">
        <v>0</v>
      </c>
      <c r="F128" s="2">
        <v>0</v>
      </c>
      <c r="G128" s="2">
        <v>0</v>
      </c>
      <c r="H128" s="2">
        <v>491010</v>
      </c>
      <c r="S128" s="2"/>
      <c r="T128" s="2">
        <v>0</v>
      </c>
      <c r="U128" s="7">
        <v>0</v>
      </c>
      <c r="V128" s="7">
        <v>0</v>
      </c>
      <c r="W128" s="7">
        <v>13281</v>
      </c>
      <c r="X128" s="7">
        <v>6.68</v>
      </c>
      <c r="Y128" s="7">
        <v>68.680000000000007</v>
      </c>
      <c r="AB128" s="7"/>
      <c r="AC128" s="7"/>
      <c r="AD128" s="7"/>
      <c r="AE128" s="7"/>
      <c r="AF128" s="16"/>
      <c r="AG128" s="16"/>
      <c r="AH128" s="16"/>
      <c r="AI128" s="16"/>
    </row>
    <row r="129" spans="1:35" x14ac:dyDescent="0.2">
      <c r="A129" s="5">
        <v>2020</v>
      </c>
      <c r="B129" s="2" t="s">
        <v>723</v>
      </c>
      <c r="C129" s="2" t="s">
        <v>85</v>
      </c>
      <c r="D129" s="2" t="s">
        <v>678</v>
      </c>
      <c r="E129" s="2">
        <v>0</v>
      </c>
      <c r="F129" s="2">
        <v>0</v>
      </c>
      <c r="G129" s="2">
        <v>0</v>
      </c>
      <c r="H129" s="2">
        <v>491010</v>
      </c>
      <c r="S129" s="2"/>
      <c r="T129" s="2">
        <v>0</v>
      </c>
      <c r="U129" s="7">
        <v>0</v>
      </c>
      <c r="V129" s="7">
        <v>0</v>
      </c>
      <c r="W129" s="7">
        <v>10182</v>
      </c>
      <c r="X129" s="7">
        <v>8.1999999999999993</v>
      </c>
      <c r="Y129" s="7">
        <v>70.569999999999993</v>
      </c>
      <c r="AB129" s="7"/>
      <c r="AC129" s="7"/>
      <c r="AD129" s="7"/>
      <c r="AE129" s="7"/>
      <c r="AF129" s="16"/>
      <c r="AG129" s="16"/>
      <c r="AH129" s="16"/>
      <c r="AI129" s="16"/>
    </row>
    <row r="130" spans="1:35" x14ac:dyDescent="0.2">
      <c r="A130" s="5">
        <v>2020</v>
      </c>
      <c r="B130" s="2" t="s">
        <v>723</v>
      </c>
      <c r="C130" s="2" t="s">
        <v>86</v>
      </c>
      <c r="D130" s="2" t="s">
        <v>678</v>
      </c>
      <c r="E130" s="2">
        <v>0</v>
      </c>
      <c r="F130" s="2">
        <v>0</v>
      </c>
      <c r="G130" s="2">
        <v>0</v>
      </c>
      <c r="H130" s="2">
        <v>417358</v>
      </c>
      <c r="S130" s="2"/>
      <c r="T130" s="2">
        <v>0</v>
      </c>
      <c r="U130" s="7">
        <v>0</v>
      </c>
      <c r="V130" s="7">
        <v>0</v>
      </c>
      <c r="W130" s="7">
        <v>12117</v>
      </c>
      <c r="X130" s="7">
        <v>8.35</v>
      </c>
      <c r="Y130" s="7">
        <v>66.77</v>
      </c>
      <c r="AB130" s="7"/>
      <c r="AC130" s="7"/>
      <c r="AD130" s="7"/>
      <c r="AE130" s="7"/>
      <c r="AF130" s="16"/>
      <c r="AG130" s="16"/>
      <c r="AH130" s="16"/>
      <c r="AI130" s="16"/>
    </row>
    <row r="131" spans="1:35" x14ac:dyDescent="0.2">
      <c r="A131" s="5">
        <v>2020</v>
      </c>
      <c r="B131" s="2" t="s">
        <v>722</v>
      </c>
      <c r="C131" s="2" t="s">
        <v>87</v>
      </c>
      <c r="D131" s="2" t="s">
        <v>678</v>
      </c>
      <c r="E131" s="2">
        <v>0</v>
      </c>
      <c r="F131" s="2">
        <v>0</v>
      </c>
      <c r="G131" s="2">
        <v>0</v>
      </c>
      <c r="H131" s="2">
        <v>417358</v>
      </c>
      <c r="S131" s="2"/>
      <c r="T131" s="2">
        <v>0</v>
      </c>
      <c r="U131" s="7">
        <v>0</v>
      </c>
      <c r="V131" s="7">
        <v>0</v>
      </c>
      <c r="W131" s="7">
        <v>12796</v>
      </c>
      <c r="X131" s="7">
        <v>5.73</v>
      </c>
      <c r="Y131" s="7">
        <v>64.16</v>
      </c>
      <c r="AB131" s="7"/>
      <c r="AC131" s="7"/>
      <c r="AD131" s="7"/>
      <c r="AE131" s="7"/>
      <c r="AF131" s="16"/>
      <c r="AG131" s="16"/>
      <c r="AH131" s="16"/>
      <c r="AI131" s="16"/>
    </row>
    <row r="132" spans="1:35" x14ac:dyDescent="0.2">
      <c r="A132" s="5">
        <v>2020</v>
      </c>
      <c r="B132" s="2" t="s">
        <v>722</v>
      </c>
      <c r="C132" s="2" t="s">
        <v>732</v>
      </c>
      <c r="D132" s="2" t="s">
        <v>678</v>
      </c>
      <c r="E132" s="2">
        <v>0</v>
      </c>
      <c r="F132" s="2">
        <v>0</v>
      </c>
      <c r="G132" s="2">
        <v>0</v>
      </c>
      <c r="H132" s="2">
        <v>417358</v>
      </c>
      <c r="S132" s="2"/>
      <c r="T132" s="2">
        <v>0</v>
      </c>
      <c r="U132" s="7">
        <v>0</v>
      </c>
      <c r="V132" s="7">
        <v>0</v>
      </c>
      <c r="W132" s="7">
        <v>9047</v>
      </c>
      <c r="X132" s="7">
        <v>4.6900000000000004</v>
      </c>
      <c r="Y132" s="7">
        <v>67.47</v>
      </c>
      <c r="AB132" s="7"/>
      <c r="AC132" s="7"/>
      <c r="AD132" s="7"/>
      <c r="AE132" s="7"/>
      <c r="AF132" s="16"/>
      <c r="AG132" s="16"/>
      <c r="AH132" s="16"/>
      <c r="AI132" s="16"/>
    </row>
    <row r="133" spans="1:35" x14ac:dyDescent="0.2">
      <c r="A133" s="5">
        <v>2020</v>
      </c>
      <c r="B133" s="2" t="s">
        <v>723</v>
      </c>
      <c r="C133" s="2" t="s">
        <v>733</v>
      </c>
      <c r="D133" s="2" t="s">
        <v>678</v>
      </c>
      <c r="E133" s="2">
        <v>0</v>
      </c>
      <c r="F133" s="2">
        <v>3284589</v>
      </c>
      <c r="G133" s="2">
        <v>0</v>
      </c>
      <c r="H133" s="2">
        <v>417358</v>
      </c>
      <c r="S133" s="2"/>
      <c r="T133" s="2">
        <v>0</v>
      </c>
      <c r="U133" s="7">
        <v>0</v>
      </c>
      <c r="V133" s="7">
        <v>0</v>
      </c>
      <c r="W133" s="7">
        <v>11273</v>
      </c>
      <c r="X133" s="7">
        <v>5.31</v>
      </c>
      <c r="Y133" s="7">
        <v>72.72</v>
      </c>
      <c r="AB133" s="7"/>
      <c r="AC133" s="7"/>
      <c r="AD133" s="7"/>
      <c r="AE133" s="7"/>
      <c r="AF133" s="16"/>
      <c r="AG133" s="16"/>
      <c r="AH133" s="16"/>
      <c r="AI133" s="16"/>
    </row>
    <row r="134" spans="1:35" x14ac:dyDescent="0.2">
      <c r="A134" s="5">
        <v>2020</v>
      </c>
      <c r="B134" s="2" t="s">
        <v>723</v>
      </c>
      <c r="C134" s="2" t="s">
        <v>734</v>
      </c>
      <c r="D134" s="2" t="s">
        <v>678</v>
      </c>
      <c r="E134" s="2">
        <v>0</v>
      </c>
      <c r="F134" s="2">
        <v>0</v>
      </c>
      <c r="G134" s="2">
        <v>0</v>
      </c>
      <c r="H134" s="2">
        <v>417358</v>
      </c>
      <c r="S134" s="2"/>
      <c r="T134" s="2">
        <v>0</v>
      </c>
      <c r="U134" s="7">
        <v>0</v>
      </c>
      <c r="V134" s="7">
        <v>0</v>
      </c>
      <c r="W134" s="7">
        <v>10325</v>
      </c>
      <c r="X134" s="7">
        <v>5.62</v>
      </c>
      <c r="Y134" s="7">
        <v>72.67</v>
      </c>
      <c r="AB134" s="7"/>
      <c r="AC134" s="7"/>
      <c r="AD134" s="7"/>
      <c r="AE134" s="7"/>
      <c r="AF134" s="16"/>
      <c r="AG134" s="16"/>
      <c r="AH134" s="16"/>
      <c r="AI134" s="16"/>
    </row>
    <row r="135" spans="1:35" x14ac:dyDescent="0.2">
      <c r="A135" s="5">
        <v>2020</v>
      </c>
      <c r="B135" s="2" t="s">
        <v>722</v>
      </c>
      <c r="C135" s="2" t="s">
        <v>724</v>
      </c>
      <c r="D135" s="2" t="s">
        <v>679</v>
      </c>
      <c r="F135" s="2">
        <v>1385962</v>
      </c>
      <c r="G135" s="2">
        <v>0</v>
      </c>
      <c r="H135" s="2">
        <v>0</v>
      </c>
      <c r="S135" s="2"/>
      <c r="T135" s="2">
        <v>0</v>
      </c>
      <c r="U135" s="7">
        <v>0</v>
      </c>
      <c r="V135" s="7">
        <v>0</v>
      </c>
      <c r="W135" s="7">
        <v>0</v>
      </c>
      <c r="X135" s="7">
        <v>0</v>
      </c>
      <c r="Y135" s="7">
        <v>0</v>
      </c>
      <c r="AB135" s="7"/>
      <c r="AC135" s="7"/>
      <c r="AD135" s="7"/>
      <c r="AE135" s="7"/>
      <c r="AF135" s="16"/>
      <c r="AG135" s="16"/>
      <c r="AH135" s="16"/>
      <c r="AI135" s="16"/>
    </row>
    <row r="136" spans="1:35" x14ac:dyDescent="0.2">
      <c r="A136" s="5">
        <v>2020</v>
      </c>
      <c r="B136" s="2" t="s">
        <v>722</v>
      </c>
      <c r="C136" s="2" t="s">
        <v>725</v>
      </c>
      <c r="D136" s="2" t="s">
        <v>679</v>
      </c>
      <c r="F136" s="2">
        <v>1334357</v>
      </c>
      <c r="G136" s="2">
        <v>0</v>
      </c>
      <c r="H136" s="2">
        <v>0</v>
      </c>
      <c r="S136" s="2"/>
      <c r="T136" s="2">
        <v>0</v>
      </c>
      <c r="U136" s="7">
        <v>0</v>
      </c>
      <c r="V136" s="7">
        <v>0</v>
      </c>
      <c r="W136" s="7">
        <v>0</v>
      </c>
      <c r="X136" s="7">
        <v>0</v>
      </c>
      <c r="Y136" s="7">
        <v>0</v>
      </c>
      <c r="AB136" s="7"/>
      <c r="AC136" s="7"/>
      <c r="AD136" s="7"/>
      <c r="AE136" s="7"/>
      <c r="AF136" s="16"/>
      <c r="AG136" s="16"/>
      <c r="AH136" s="16"/>
      <c r="AI136" s="16"/>
    </row>
    <row r="137" spans="1:35" x14ac:dyDescent="0.2">
      <c r="A137" s="5">
        <v>2020</v>
      </c>
      <c r="B137" s="2" t="s">
        <v>723</v>
      </c>
      <c r="C137" s="2" t="s">
        <v>735</v>
      </c>
      <c r="D137" s="2" t="s">
        <v>679</v>
      </c>
      <c r="F137" s="2">
        <v>1048222</v>
      </c>
      <c r="G137" s="2">
        <v>0</v>
      </c>
      <c r="H137" s="2">
        <v>0</v>
      </c>
      <c r="S137" s="2"/>
      <c r="T137" s="2">
        <v>0</v>
      </c>
      <c r="U137" s="7">
        <v>0</v>
      </c>
      <c r="V137" s="7">
        <v>0</v>
      </c>
      <c r="W137" s="7">
        <v>0</v>
      </c>
      <c r="X137" s="7">
        <v>0</v>
      </c>
      <c r="Y137" s="7">
        <v>0</v>
      </c>
      <c r="AB137" s="7"/>
      <c r="AC137" s="7"/>
      <c r="AD137" s="7"/>
      <c r="AE137" s="7"/>
      <c r="AF137" s="16"/>
      <c r="AG137" s="16"/>
      <c r="AH137" s="16"/>
      <c r="AI137" s="16"/>
    </row>
    <row r="138" spans="1:35" x14ac:dyDescent="0.2">
      <c r="A138" s="5">
        <v>2020</v>
      </c>
      <c r="B138" s="2" t="s">
        <v>722</v>
      </c>
      <c r="C138" s="2" t="s">
        <v>726</v>
      </c>
      <c r="D138" s="2" t="s">
        <v>679</v>
      </c>
      <c r="F138" s="2">
        <v>1473138</v>
      </c>
      <c r="G138" s="2">
        <v>0</v>
      </c>
      <c r="H138" s="2">
        <v>0</v>
      </c>
      <c r="S138" s="2"/>
      <c r="T138" s="2">
        <v>0</v>
      </c>
      <c r="U138" s="7">
        <v>0</v>
      </c>
      <c r="V138" s="7">
        <v>0</v>
      </c>
      <c r="W138" s="7">
        <v>0</v>
      </c>
      <c r="X138" s="7">
        <v>0</v>
      </c>
      <c r="Y138" s="7">
        <v>0</v>
      </c>
      <c r="AB138" s="7"/>
      <c r="AC138" s="7"/>
      <c r="AD138" s="7"/>
      <c r="AE138" s="7"/>
      <c r="AF138" s="16"/>
      <c r="AG138" s="16"/>
      <c r="AH138" s="16"/>
      <c r="AI138" s="16"/>
    </row>
    <row r="139" spans="1:35" x14ac:dyDescent="0.2">
      <c r="A139" s="5">
        <v>2020</v>
      </c>
      <c r="B139" s="2" t="s">
        <v>722</v>
      </c>
      <c r="C139" s="2" t="s">
        <v>727</v>
      </c>
      <c r="D139" s="2" t="s">
        <v>679</v>
      </c>
      <c r="F139" s="2">
        <v>910959</v>
      </c>
      <c r="G139" s="2">
        <v>0</v>
      </c>
      <c r="H139" s="2">
        <v>0</v>
      </c>
      <c r="S139" s="2"/>
      <c r="T139" s="2">
        <v>0</v>
      </c>
      <c r="U139" s="7">
        <v>0</v>
      </c>
      <c r="V139" s="7">
        <v>0</v>
      </c>
      <c r="W139" s="7">
        <v>0</v>
      </c>
      <c r="X139" s="7">
        <v>0</v>
      </c>
      <c r="Y139" s="7">
        <v>0</v>
      </c>
      <c r="AB139" s="7"/>
      <c r="AC139" s="7"/>
      <c r="AD139" s="7"/>
      <c r="AE139" s="7"/>
      <c r="AF139" s="16"/>
      <c r="AG139" s="16"/>
      <c r="AH139" s="16"/>
      <c r="AI139" s="16"/>
    </row>
    <row r="140" spans="1:35" x14ac:dyDescent="0.2">
      <c r="A140" s="5">
        <v>2020</v>
      </c>
      <c r="B140" s="2" t="s">
        <v>723</v>
      </c>
      <c r="C140" s="2" t="s">
        <v>728</v>
      </c>
      <c r="D140" s="2" t="s">
        <v>679</v>
      </c>
      <c r="F140" s="2">
        <v>1991145</v>
      </c>
      <c r="G140" s="2">
        <v>0</v>
      </c>
      <c r="H140" s="2">
        <v>0</v>
      </c>
      <c r="S140" s="2"/>
      <c r="T140" s="2">
        <v>0</v>
      </c>
      <c r="U140" s="7">
        <v>0</v>
      </c>
      <c r="V140" s="7">
        <v>0</v>
      </c>
      <c r="W140" s="7">
        <v>0</v>
      </c>
      <c r="X140" s="7">
        <v>0</v>
      </c>
      <c r="Y140" s="7">
        <v>0</v>
      </c>
      <c r="AB140" s="7"/>
      <c r="AC140" s="7"/>
      <c r="AD140" s="7"/>
      <c r="AE140" s="7"/>
      <c r="AF140" s="16"/>
      <c r="AG140" s="16"/>
      <c r="AH140" s="16"/>
      <c r="AI140" s="16"/>
    </row>
    <row r="141" spans="1:35" x14ac:dyDescent="0.2">
      <c r="A141" s="5">
        <v>2020</v>
      </c>
      <c r="B141" s="2" t="s">
        <v>723</v>
      </c>
      <c r="C141" s="2" t="s">
        <v>729</v>
      </c>
      <c r="D141" s="2" t="s">
        <v>679</v>
      </c>
      <c r="F141" s="2">
        <v>1080145</v>
      </c>
      <c r="G141" s="2">
        <v>0</v>
      </c>
      <c r="H141" s="2">
        <v>0</v>
      </c>
      <c r="S141" s="2"/>
      <c r="T141" s="2">
        <v>0</v>
      </c>
      <c r="U141" s="7">
        <v>0</v>
      </c>
      <c r="V141" s="7">
        <v>0</v>
      </c>
      <c r="W141" s="7">
        <v>0</v>
      </c>
      <c r="X141" s="7">
        <v>0</v>
      </c>
      <c r="Y141" s="7">
        <v>0</v>
      </c>
      <c r="AB141" s="7"/>
      <c r="AC141" s="7"/>
      <c r="AD141" s="7"/>
      <c r="AE141" s="7"/>
      <c r="AF141" s="16"/>
      <c r="AG141" s="16"/>
      <c r="AH141" s="16"/>
      <c r="AI141" s="16"/>
    </row>
    <row r="142" spans="1:35" x14ac:dyDescent="0.2">
      <c r="A142" s="5">
        <v>2020</v>
      </c>
      <c r="B142" s="2" t="s">
        <v>723</v>
      </c>
      <c r="C142" s="2" t="s">
        <v>730</v>
      </c>
      <c r="D142" s="2" t="s">
        <v>679</v>
      </c>
      <c r="F142" s="2">
        <v>658050</v>
      </c>
      <c r="G142" s="2">
        <v>0</v>
      </c>
      <c r="H142" s="2">
        <v>0</v>
      </c>
      <c r="S142" s="2"/>
      <c r="T142" s="2">
        <v>0</v>
      </c>
      <c r="U142" s="7">
        <v>0</v>
      </c>
      <c r="V142" s="7">
        <v>0</v>
      </c>
      <c r="W142" s="7">
        <v>0</v>
      </c>
      <c r="X142" s="7">
        <v>0</v>
      </c>
      <c r="Y142" s="7">
        <v>0</v>
      </c>
      <c r="AB142" s="7"/>
      <c r="AC142" s="7"/>
      <c r="AD142" s="7"/>
      <c r="AE142" s="7"/>
      <c r="AF142" s="16"/>
      <c r="AG142" s="16"/>
      <c r="AH142" s="16"/>
      <c r="AI142" s="16"/>
    </row>
    <row r="143" spans="1:35" x14ac:dyDescent="0.2">
      <c r="A143" s="5">
        <v>2020</v>
      </c>
      <c r="B143" s="2" t="s">
        <v>723</v>
      </c>
      <c r="C143" s="2" t="s">
        <v>731</v>
      </c>
      <c r="D143" s="2" t="s">
        <v>679</v>
      </c>
      <c r="F143" s="2">
        <v>1519734</v>
      </c>
      <c r="G143" s="2">
        <v>0</v>
      </c>
      <c r="H143" s="2">
        <v>0</v>
      </c>
      <c r="S143" s="2"/>
      <c r="T143" s="2">
        <v>0</v>
      </c>
      <c r="U143" s="7">
        <v>0</v>
      </c>
      <c r="V143" s="7">
        <v>0</v>
      </c>
      <c r="W143" s="7">
        <v>0</v>
      </c>
      <c r="X143" s="7">
        <v>0</v>
      </c>
      <c r="Y143" s="7">
        <v>0</v>
      </c>
      <c r="AB143" s="7"/>
      <c r="AC143" s="7"/>
      <c r="AD143" s="7"/>
      <c r="AE143" s="7"/>
      <c r="AF143" s="16"/>
      <c r="AG143" s="16"/>
      <c r="AH143" s="16"/>
      <c r="AI143" s="16"/>
    </row>
    <row r="144" spans="1:35" x14ac:dyDescent="0.2">
      <c r="A144" s="5">
        <v>2020</v>
      </c>
      <c r="B144" s="2" t="s">
        <v>722</v>
      </c>
      <c r="C144" s="2" t="s">
        <v>81</v>
      </c>
      <c r="D144" s="2" t="s">
        <v>679</v>
      </c>
      <c r="G144" s="2">
        <v>0</v>
      </c>
      <c r="H144" s="2">
        <v>0</v>
      </c>
      <c r="S144" s="2"/>
      <c r="T144" s="2">
        <v>0</v>
      </c>
      <c r="U144" s="7">
        <v>0</v>
      </c>
      <c r="V144" s="7">
        <v>0</v>
      </c>
      <c r="W144" s="7">
        <v>0</v>
      </c>
      <c r="X144" s="7">
        <v>0</v>
      </c>
      <c r="Y144" s="7">
        <v>0</v>
      </c>
      <c r="AB144" s="7"/>
      <c r="AC144" s="7"/>
      <c r="AD144" s="7"/>
      <c r="AE144" s="7"/>
      <c r="AF144" s="16"/>
      <c r="AG144" s="16"/>
      <c r="AH144" s="16"/>
      <c r="AI144" s="16"/>
    </row>
    <row r="145" spans="1:35" x14ac:dyDescent="0.2">
      <c r="A145" s="5">
        <v>2020</v>
      </c>
      <c r="B145" s="2" t="s">
        <v>723</v>
      </c>
      <c r="C145" s="2" t="s">
        <v>82</v>
      </c>
      <c r="D145" s="2" t="s">
        <v>679</v>
      </c>
      <c r="F145" s="2">
        <v>500288</v>
      </c>
      <c r="G145" s="2">
        <v>0</v>
      </c>
      <c r="H145" s="2">
        <v>0</v>
      </c>
      <c r="S145" s="2"/>
      <c r="T145" s="2">
        <v>0</v>
      </c>
      <c r="U145" s="7">
        <v>0</v>
      </c>
      <c r="V145" s="7">
        <v>0</v>
      </c>
      <c r="W145" s="7">
        <v>0</v>
      </c>
      <c r="X145" s="7">
        <v>0</v>
      </c>
      <c r="Y145" s="7">
        <v>0</v>
      </c>
      <c r="AB145" s="7"/>
      <c r="AC145" s="7"/>
      <c r="AD145" s="7"/>
      <c r="AE145" s="7"/>
      <c r="AF145" s="16"/>
      <c r="AG145" s="16"/>
      <c r="AH145" s="16"/>
      <c r="AI145" s="16"/>
    </row>
    <row r="146" spans="1:35" x14ac:dyDescent="0.2">
      <c r="A146" s="5">
        <v>2020</v>
      </c>
      <c r="B146" s="2" t="s">
        <v>723</v>
      </c>
      <c r="C146" s="2" t="s">
        <v>83</v>
      </c>
      <c r="D146" s="2" t="s">
        <v>679</v>
      </c>
      <c r="G146" s="2">
        <v>0</v>
      </c>
      <c r="H146" s="2">
        <v>0</v>
      </c>
      <c r="S146" s="2"/>
      <c r="T146" s="2">
        <v>0</v>
      </c>
      <c r="U146" s="7">
        <v>0</v>
      </c>
      <c r="V146" s="7">
        <v>0</v>
      </c>
      <c r="W146" s="7">
        <v>0</v>
      </c>
      <c r="X146" s="7">
        <v>0</v>
      </c>
      <c r="Y146" s="7">
        <v>0</v>
      </c>
      <c r="AB146" s="7"/>
      <c r="AC146" s="7"/>
      <c r="AD146" s="7"/>
      <c r="AE146" s="7"/>
      <c r="AF146" s="16"/>
      <c r="AG146" s="16"/>
      <c r="AH146" s="16"/>
      <c r="AI146" s="16"/>
    </row>
    <row r="147" spans="1:35" x14ac:dyDescent="0.2">
      <c r="A147" s="5">
        <v>2020</v>
      </c>
      <c r="B147" s="2" t="s">
        <v>722</v>
      </c>
      <c r="C147" s="2" t="s">
        <v>84</v>
      </c>
      <c r="D147" s="2" t="s">
        <v>679</v>
      </c>
      <c r="G147" s="2">
        <v>0</v>
      </c>
      <c r="H147" s="2">
        <v>0</v>
      </c>
      <c r="S147" s="2"/>
      <c r="T147" s="2">
        <v>0</v>
      </c>
      <c r="U147" s="7">
        <v>0</v>
      </c>
      <c r="V147" s="7">
        <v>0</v>
      </c>
      <c r="W147" s="7">
        <v>0</v>
      </c>
      <c r="X147" s="7">
        <v>0</v>
      </c>
      <c r="Y147" s="7">
        <v>0</v>
      </c>
      <c r="AB147" s="7"/>
      <c r="AC147" s="7"/>
      <c r="AD147" s="7"/>
      <c r="AE147" s="7"/>
      <c r="AF147" s="16"/>
      <c r="AG147" s="16"/>
      <c r="AH147" s="16"/>
      <c r="AI147" s="16"/>
    </row>
    <row r="148" spans="1:35" x14ac:dyDescent="0.2">
      <c r="A148" s="5">
        <v>2020</v>
      </c>
      <c r="B148" s="2" t="s">
        <v>723</v>
      </c>
      <c r="C148" s="2" t="s">
        <v>85</v>
      </c>
      <c r="D148" s="2" t="s">
        <v>679</v>
      </c>
      <c r="G148" s="2">
        <v>0</v>
      </c>
      <c r="H148" s="2">
        <v>0</v>
      </c>
      <c r="S148" s="2"/>
      <c r="T148" s="2">
        <v>0</v>
      </c>
      <c r="U148" s="7">
        <v>0</v>
      </c>
      <c r="V148" s="7">
        <v>0</v>
      </c>
      <c r="W148" s="7">
        <v>0</v>
      </c>
      <c r="X148" s="7">
        <v>0</v>
      </c>
      <c r="Y148" s="7">
        <v>0</v>
      </c>
      <c r="AB148" s="7"/>
      <c r="AC148" s="7"/>
      <c r="AD148" s="7"/>
      <c r="AE148" s="7"/>
      <c r="AF148" s="16"/>
      <c r="AG148" s="16"/>
      <c r="AH148" s="16"/>
      <c r="AI148" s="16"/>
    </row>
    <row r="149" spans="1:35" x14ac:dyDescent="0.2">
      <c r="A149" s="5">
        <v>2020</v>
      </c>
      <c r="B149" s="2" t="s">
        <v>723</v>
      </c>
      <c r="C149" s="2" t="s">
        <v>86</v>
      </c>
      <c r="D149" s="2" t="s">
        <v>679</v>
      </c>
      <c r="G149" s="2">
        <v>0</v>
      </c>
      <c r="H149" s="2">
        <v>0</v>
      </c>
      <c r="S149" s="2"/>
      <c r="T149" s="2">
        <v>0</v>
      </c>
      <c r="U149" s="7">
        <v>0</v>
      </c>
      <c r="V149" s="7">
        <v>0</v>
      </c>
      <c r="W149" s="7">
        <v>0</v>
      </c>
      <c r="X149" s="7">
        <v>0</v>
      </c>
      <c r="Y149" s="7">
        <v>0</v>
      </c>
      <c r="AB149" s="7"/>
      <c r="AC149" s="7"/>
      <c r="AD149" s="7"/>
      <c r="AE149" s="7"/>
      <c r="AF149" s="16"/>
      <c r="AG149" s="16"/>
      <c r="AH149" s="16"/>
      <c r="AI149" s="16"/>
    </row>
    <row r="150" spans="1:35" x14ac:dyDescent="0.2">
      <c r="A150" s="5">
        <v>2020</v>
      </c>
      <c r="B150" s="2" t="s">
        <v>722</v>
      </c>
      <c r="C150" s="2" t="s">
        <v>87</v>
      </c>
      <c r="D150" s="2" t="s">
        <v>679</v>
      </c>
      <c r="F150" s="2">
        <v>1326477</v>
      </c>
      <c r="G150" s="2">
        <v>0</v>
      </c>
      <c r="H150" s="2">
        <v>0</v>
      </c>
      <c r="S150" s="2"/>
      <c r="T150" s="2">
        <v>0</v>
      </c>
      <c r="U150" s="7">
        <v>0</v>
      </c>
      <c r="V150" s="7">
        <v>0</v>
      </c>
      <c r="W150" s="7">
        <v>0</v>
      </c>
      <c r="X150" s="7">
        <v>0</v>
      </c>
      <c r="Y150" s="7">
        <v>0</v>
      </c>
      <c r="AB150" s="7"/>
      <c r="AC150" s="7"/>
      <c r="AD150" s="7"/>
      <c r="AE150" s="7"/>
      <c r="AF150" s="16"/>
      <c r="AG150" s="16"/>
      <c r="AH150" s="16"/>
      <c r="AI150" s="16"/>
    </row>
    <row r="151" spans="1:35" x14ac:dyDescent="0.2">
      <c r="A151" s="5">
        <v>2020</v>
      </c>
      <c r="B151" s="2" t="s">
        <v>722</v>
      </c>
      <c r="C151" s="2" t="s">
        <v>732</v>
      </c>
      <c r="D151" s="2" t="s">
        <v>679</v>
      </c>
      <c r="F151" s="2">
        <v>1101041</v>
      </c>
      <c r="G151" s="2">
        <v>0</v>
      </c>
      <c r="H151" s="2">
        <v>0</v>
      </c>
      <c r="S151" s="2"/>
      <c r="T151" s="2">
        <v>0</v>
      </c>
      <c r="U151" s="7">
        <v>0</v>
      </c>
      <c r="V151" s="7">
        <v>0</v>
      </c>
      <c r="W151" s="7">
        <v>0</v>
      </c>
      <c r="X151" s="7">
        <v>0</v>
      </c>
      <c r="Y151" s="7">
        <v>0</v>
      </c>
      <c r="AB151" s="7"/>
      <c r="AC151" s="7"/>
      <c r="AD151" s="7"/>
      <c r="AE151" s="7"/>
      <c r="AF151" s="16"/>
      <c r="AG151" s="16"/>
      <c r="AH151" s="16"/>
      <c r="AI151" s="16"/>
    </row>
    <row r="152" spans="1:35" x14ac:dyDescent="0.2">
      <c r="A152" s="5">
        <v>2020</v>
      </c>
      <c r="B152" s="2" t="s">
        <v>723</v>
      </c>
      <c r="C152" s="2" t="s">
        <v>733</v>
      </c>
      <c r="D152" s="2" t="s">
        <v>679</v>
      </c>
      <c r="F152" s="2">
        <v>1039814</v>
      </c>
      <c r="G152" s="2">
        <v>0</v>
      </c>
      <c r="H152" s="2">
        <v>0</v>
      </c>
      <c r="S152" s="2"/>
      <c r="T152" s="2">
        <v>0</v>
      </c>
      <c r="U152" s="7">
        <v>0</v>
      </c>
      <c r="V152" s="7">
        <v>0</v>
      </c>
      <c r="W152" s="7">
        <v>0</v>
      </c>
      <c r="X152" s="7">
        <v>0</v>
      </c>
      <c r="Y152" s="7">
        <v>0</v>
      </c>
      <c r="AB152" s="7"/>
      <c r="AC152" s="7"/>
      <c r="AD152" s="7"/>
      <c r="AE152" s="7"/>
      <c r="AF152" s="16"/>
      <c r="AG152" s="16"/>
      <c r="AH152" s="16"/>
      <c r="AI152" s="16"/>
    </row>
    <row r="153" spans="1:35" x14ac:dyDescent="0.2">
      <c r="A153" s="5">
        <v>2020</v>
      </c>
      <c r="B153" s="2" t="s">
        <v>723</v>
      </c>
      <c r="C153" s="2" t="s">
        <v>734</v>
      </c>
      <c r="D153" s="2" t="s">
        <v>679</v>
      </c>
      <c r="F153" s="2">
        <v>968462</v>
      </c>
      <c r="G153" s="2">
        <v>0</v>
      </c>
      <c r="H153" s="2">
        <v>0</v>
      </c>
      <c r="S153" s="2"/>
      <c r="T153" s="2">
        <v>0</v>
      </c>
      <c r="U153" s="7">
        <v>0</v>
      </c>
      <c r="V153" s="7">
        <v>0</v>
      </c>
      <c r="W153" s="7">
        <v>0</v>
      </c>
      <c r="X153" s="7">
        <v>0</v>
      </c>
      <c r="Y153" s="7">
        <v>0</v>
      </c>
      <c r="AB153" s="7"/>
      <c r="AC153" s="7"/>
      <c r="AD153" s="7"/>
      <c r="AE153" s="7"/>
      <c r="AF153" s="16"/>
      <c r="AG153" s="16"/>
      <c r="AH153" s="16"/>
      <c r="AI153" s="16"/>
    </row>
    <row r="154" spans="1:35" x14ac:dyDescent="0.2">
      <c r="A154" s="5">
        <v>2020</v>
      </c>
      <c r="B154" s="2" t="s">
        <v>722</v>
      </c>
      <c r="C154" s="2" t="s">
        <v>724</v>
      </c>
      <c r="D154" s="2" t="s">
        <v>680</v>
      </c>
      <c r="F154" s="2">
        <v>1215924</v>
      </c>
      <c r="G154" s="2">
        <v>0</v>
      </c>
      <c r="H154" s="2">
        <v>344050</v>
      </c>
      <c r="S154" s="2"/>
      <c r="T154" s="2">
        <v>0</v>
      </c>
      <c r="U154" s="7">
        <v>0</v>
      </c>
      <c r="V154" s="7">
        <v>0</v>
      </c>
      <c r="W154" s="7">
        <v>0</v>
      </c>
      <c r="X154" s="7">
        <v>0</v>
      </c>
      <c r="Y154" s="7">
        <v>0</v>
      </c>
      <c r="AB154" s="7"/>
      <c r="AC154" s="7"/>
      <c r="AD154" s="7"/>
      <c r="AE154" s="7"/>
      <c r="AF154" s="16"/>
      <c r="AG154" s="16"/>
      <c r="AH154" s="16"/>
      <c r="AI154" s="16"/>
    </row>
    <row r="155" spans="1:35" x14ac:dyDescent="0.2">
      <c r="A155" s="5">
        <v>2020</v>
      </c>
      <c r="B155" s="2" t="s">
        <v>722</v>
      </c>
      <c r="C155" s="2" t="s">
        <v>725</v>
      </c>
      <c r="D155" s="2" t="s">
        <v>680</v>
      </c>
      <c r="F155" s="2">
        <v>2001478</v>
      </c>
      <c r="G155" s="2">
        <v>0</v>
      </c>
      <c r="H155" s="2">
        <v>664050</v>
      </c>
      <c r="S155" s="2"/>
      <c r="T155" s="2">
        <v>0</v>
      </c>
      <c r="U155" s="7">
        <v>0</v>
      </c>
      <c r="V155" s="7">
        <v>0</v>
      </c>
      <c r="W155" s="7">
        <v>0</v>
      </c>
      <c r="X155" s="7">
        <v>0</v>
      </c>
      <c r="Y155" s="7">
        <v>0</v>
      </c>
      <c r="AB155" s="7"/>
      <c r="AC155" s="7"/>
      <c r="AD155" s="7"/>
      <c r="AE155" s="7"/>
      <c r="AF155" s="16"/>
      <c r="AG155" s="16"/>
      <c r="AH155" s="16"/>
      <c r="AI155" s="16"/>
    </row>
    <row r="156" spans="1:35" x14ac:dyDescent="0.2">
      <c r="A156" s="5">
        <v>2020</v>
      </c>
      <c r="B156" s="2" t="s">
        <v>723</v>
      </c>
      <c r="C156" s="2" t="s">
        <v>735</v>
      </c>
      <c r="D156" s="2" t="s">
        <v>680</v>
      </c>
      <c r="F156" s="2">
        <v>2672887</v>
      </c>
      <c r="G156" s="2">
        <v>0</v>
      </c>
      <c r="H156" s="2">
        <v>664050</v>
      </c>
      <c r="S156" s="2"/>
      <c r="T156" s="2">
        <v>0</v>
      </c>
      <c r="U156" s="7">
        <v>0</v>
      </c>
      <c r="V156" s="7">
        <v>0</v>
      </c>
      <c r="W156" s="7">
        <v>0</v>
      </c>
      <c r="X156" s="7">
        <v>0</v>
      </c>
      <c r="Y156" s="7">
        <v>0</v>
      </c>
      <c r="AB156" s="7"/>
      <c r="AC156" s="7"/>
      <c r="AD156" s="7"/>
      <c r="AE156" s="7"/>
      <c r="AF156" s="16"/>
      <c r="AG156" s="16"/>
      <c r="AH156" s="16"/>
      <c r="AI156" s="16"/>
    </row>
    <row r="157" spans="1:35" x14ac:dyDescent="0.2">
      <c r="A157" s="5">
        <v>2020</v>
      </c>
      <c r="B157" s="2" t="s">
        <v>722</v>
      </c>
      <c r="C157" s="2" t="s">
        <v>726</v>
      </c>
      <c r="D157" s="2" t="s">
        <v>680</v>
      </c>
      <c r="F157" s="2">
        <v>557996</v>
      </c>
      <c r="G157" s="2">
        <v>0</v>
      </c>
      <c r="H157" s="2">
        <v>664050</v>
      </c>
      <c r="S157" s="2"/>
      <c r="T157" s="2">
        <v>0</v>
      </c>
      <c r="U157" s="7">
        <v>0</v>
      </c>
      <c r="V157" s="7">
        <v>0</v>
      </c>
      <c r="W157" s="7">
        <v>0</v>
      </c>
      <c r="X157" s="7">
        <v>0</v>
      </c>
      <c r="Y157" s="7">
        <v>0</v>
      </c>
      <c r="AB157" s="7"/>
      <c r="AC157" s="7"/>
      <c r="AD157" s="7"/>
      <c r="AE157" s="7"/>
      <c r="AF157" s="16"/>
      <c r="AG157" s="16"/>
      <c r="AH157" s="16"/>
      <c r="AI157" s="16"/>
    </row>
    <row r="158" spans="1:35" x14ac:dyDescent="0.2">
      <c r="A158" s="5">
        <v>2020</v>
      </c>
      <c r="B158" s="2" t="s">
        <v>722</v>
      </c>
      <c r="C158" s="2" t="s">
        <v>727</v>
      </c>
      <c r="D158" s="2" t="s">
        <v>680</v>
      </c>
      <c r="G158" s="2">
        <v>0</v>
      </c>
      <c r="H158" s="2">
        <v>0</v>
      </c>
      <c r="S158" s="2"/>
      <c r="T158" s="2">
        <v>0</v>
      </c>
      <c r="U158" s="7">
        <v>0</v>
      </c>
      <c r="V158" s="7">
        <v>0</v>
      </c>
      <c r="W158" s="7">
        <v>0</v>
      </c>
      <c r="X158" s="7">
        <v>0</v>
      </c>
      <c r="Y158" s="7">
        <v>0</v>
      </c>
      <c r="AB158" s="7"/>
      <c r="AC158" s="7"/>
      <c r="AD158" s="7"/>
      <c r="AE158" s="7"/>
      <c r="AF158" s="16"/>
      <c r="AG158" s="16"/>
      <c r="AH158" s="16"/>
      <c r="AI158" s="16"/>
    </row>
    <row r="159" spans="1:35" x14ac:dyDescent="0.2">
      <c r="A159" s="5">
        <v>2020</v>
      </c>
      <c r="B159" s="2" t="s">
        <v>723</v>
      </c>
      <c r="C159" s="2" t="s">
        <v>728</v>
      </c>
      <c r="D159" s="2" t="s">
        <v>680</v>
      </c>
      <c r="F159" s="2">
        <v>2723155</v>
      </c>
      <c r="G159" s="2">
        <v>0</v>
      </c>
      <c r="H159" s="2">
        <v>575870</v>
      </c>
      <c r="S159" s="2"/>
      <c r="T159" s="2">
        <v>0</v>
      </c>
      <c r="U159" s="7">
        <v>0</v>
      </c>
      <c r="V159" s="7">
        <v>0</v>
      </c>
      <c r="W159" s="7">
        <v>0</v>
      </c>
      <c r="X159" s="7">
        <v>0</v>
      </c>
      <c r="Y159" s="7">
        <v>0</v>
      </c>
      <c r="AB159" s="7"/>
      <c r="AC159" s="7"/>
      <c r="AD159" s="7"/>
      <c r="AE159" s="7"/>
      <c r="AF159" s="16"/>
      <c r="AG159" s="16"/>
      <c r="AH159" s="16"/>
      <c r="AI159" s="16"/>
    </row>
    <row r="160" spans="1:35" x14ac:dyDescent="0.2">
      <c r="A160" s="5">
        <v>2020</v>
      </c>
      <c r="B160" s="2" t="s">
        <v>723</v>
      </c>
      <c r="C160" s="2" t="s">
        <v>729</v>
      </c>
      <c r="D160" s="2" t="s">
        <v>680</v>
      </c>
      <c r="F160" s="2">
        <v>2554532</v>
      </c>
      <c r="G160" s="2">
        <v>0</v>
      </c>
      <c r="H160" s="2">
        <v>0</v>
      </c>
      <c r="S160" s="2"/>
      <c r="T160" s="2">
        <v>0</v>
      </c>
      <c r="U160" s="7">
        <v>0</v>
      </c>
      <c r="V160" s="7">
        <v>0</v>
      </c>
      <c r="W160" s="7">
        <v>0</v>
      </c>
      <c r="X160" s="7">
        <v>0</v>
      </c>
      <c r="Y160" s="7">
        <v>0</v>
      </c>
      <c r="AB160" s="7"/>
      <c r="AC160" s="7"/>
      <c r="AD160" s="7"/>
      <c r="AE160" s="7"/>
      <c r="AF160" s="16"/>
      <c r="AG160" s="16"/>
      <c r="AH160" s="16"/>
      <c r="AI160" s="16"/>
    </row>
    <row r="161" spans="1:35" x14ac:dyDescent="0.2">
      <c r="A161" s="5">
        <v>2020</v>
      </c>
      <c r="B161" s="2" t="s">
        <v>723</v>
      </c>
      <c r="C161" s="2" t="s">
        <v>730</v>
      </c>
      <c r="D161" s="2" t="s">
        <v>680</v>
      </c>
      <c r="F161" s="2">
        <v>1379848</v>
      </c>
      <c r="G161" s="2">
        <v>0</v>
      </c>
      <c r="H161" s="2">
        <v>444050</v>
      </c>
      <c r="S161" s="2"/>
      <c r="T161" s="2">
        <v>0</v>
      </c>
      <c r="U161" s="7">
        <v>0</v>
      </c>
      <c r="V161" s="7">
        <v>0</v>
      </c>
      <c r="W161" s="7">
        <v>0</v>
      </c>
      <c r="X161" s="7">
        <v>0</v>
      </c>
      <c r="Y161" s="7">
        <v>0</v>
      </c>
      <c r="AB161" s="7"/>
      <c r="AC161" s="7"/>
      <c r="AD161" s="7"/>
      <c r="AE161" s="7"/>
      <c r="AF161" s="16"/>
      <c r="AG161" s="16"/>
      <c r="AH161" s="16"/>
      <c r="AI161" s="16"/>
    </row>
    <row r="162" spans="1:35" x14ac:dyDescent="0.2">
      <c r="A162" s="5">
        <v>2020</v>
      </c>
      <c r="B162" s="2" t="s">
        <v>723</v>
      </c>
      <c r="C162" s="2" t="s">
        <v>731</v>
      </c>
      <c r="D162" s="2" t="s">
        <v>680</v>
      </c>
      <c r="F162" s="2">
        <v>2515544</v>
      </c>
      <c r="G162" s="2">
        <v>0</v>
      </c>
      <c r="H162" s="2">
        <v>344050</v>
      </c>
      <c r="S162" s="2"/>
      <c r="T162" s="2">
        <v>0</v>
      </c>
      <c r="U162" s="7">
        <v>0</v>
      </c>
      <c r="V162" s="7">
        <v>0</v>
      </c>
      <c r="W162" s="7">
        <v>0</v>
      </c>
      <c r="X162" s="7">
        <v>0</v>
      </c>
      <c r="Y162" s="7">
        <v>0</v>
      </c>
      <c r="AB162" s="7"/>
      <c r="AC162" s="7"/>
      <c r="AD162" s="7"/>
      <c r="AE162" s="7"/>
      <c r="AF162" s="16"/>
      <c r="AG162" s="16"/>
      <c r="AH162" s="16"/>
      <c r="AI162" s="16"/>
    </row>
    <row r="163" spans="1:35" x14ac:dyDescent="0.2">
      <c r="A163" s="5">
        <v>2020</v>
      </c>
      <c r="B163" s="2" t="s">
        <v>722</v>
      </c>
      <c r="C163" s="2" t="s">
        <v>81</v>
      </c>
      <c r="D163" s="2" t="s">
        <v>680</v>
      </c>
      <c r="F163" s="2">
        <v>1941793</v>
      </c>
      <c r="G163" s="2">
        <v>0</v>
      </c>
      <c r="H163" s="2">
        <v>344050</v>
      </c>
      <c r="S163" s="2"/>
      <c r="T163" s="2">
        <v>0</v>
      </c>
      <c r="U163" s="7">
        <v>0</v>
      </c>
      <c r="V163" s="7">
        <v>0</v>
      </c>
      <c r="W163" s="7">
        <v>0</v>
      </c>
      <c r="X163" s="7">
        <v>0</v>
      </c>
      <c r="Y163" s="7">
        <v>0</v>
      </c>
      <c r="AB163" s="7"/>
      <c r="AC163" s="7"/>
      <c r="AD163" s="7"/>
      <c r="AE163" s="7"/>
      <c r="AF163" s="16"/>
      <c r="AG163" s="16"/>
      <c r="AH163" s="16"/>
      <c r="AI163" s="16"/>
    </row>
    <row r="164" spans="1:35" x14ac:dyDescent="0.2">
      <c r="A164" s="5">
        <v>2020</v>
      </c>
      <c r="B164" s="2" t="s">
        <v>723</v>
      </c>
      <c r="C164" s="2" t="s">
        <v>82</v>
      </c>
      <c r="D164" s="2" t="s">
        <v>680</v>
      </c>
      <c r="F164" s="2">
        <v>1606591</v>
      </c>
      <c r="G164" s="2">
        <v>0</v>
      </c>
      <c r="H164" s="2">
        <v>255870</v>
      </c>
      <c r="S164" s="2"/>
      <c r="T164" s="2">
        <v>0</v>
      </c>
      <c r="U164" s="7">
        <v>0</v>
      </c>
      <c r="V164" s="7">
        <v>0</v>
      </c>
      <c r="W164" s="7">
        <v>0</v>
      </c>
      <c r="X164" s="7">
        <v>0</v>
      </c>
      <c r="Y164" s="7">
        <v>0</v>
      </c>
      <c r="AB164" s="7"/>
      <c r="AC164" s="7"/>
      <c r="AD164" s="7"/>
      <c r="AE164" s="7"/>
      <c r="AF164" s="16"/>
      <c r="AG164" s="16"/>
      <c r="AH164" s="16"/>
      <c r="AI164" s="16"/>
    </row>
    <row r="165" spans="1:35" x14ac:dyDescent="0.2">
      <c r="A165" s="5">
        <v>2020</v>
      </c>
      <c r="B165" s="2" t="s">
        <v>723</v>
      </c>
      <c r="C165" s="2" t="s">
        <v>83</v>
      </c>
      <c r="D165" s="2" t="s">
        <v>680</v>
      </c>
      <c r="G165" s="2">
        <v>0</v>
      </c>
      <c r="H165" s="2">
        <v>432220</v>
      </c>
      <c r="S165" s="2"/>
      <c r="T165" s="2">
        <v>0</v>
      </c>
      <c r="U165" s="7">
        <v>0</v>
      </c>
      <c r="V165" s="7">
        <v>0</v>
      </c>
      <c r="W165" s="7">
        <v>0</v>
      </c>
      <c r="X165" s="7">
        <v>0</v>
      </c>
      <c r="Y165" s="7">
        <v>0</v>
      </c>
      <c r="AB165" s="7"/>
      <c r="AC165" s="7"/>
      <c r="AD165" s="7"/>
      <c r="AE165" s="7"/>
      <c r="AF165" s="16"/>
      <c r="AG165" s="16"/>
      <c r="AH165" s="16"/>
      <c r="AI165" s="16"/>
    </row>
    <row r="166" spans="1:35" x14ac:dyDescent="0.2">
      <c r="A166" s="5">
        <v>2020</v>
      </c>
      <c r="B166" s="2" t="s">
        <v>722</v>
      </c>
      <c r="C166" s="2" t="s">
        <v>84</v>
      </c>
      <c r="D166" s="2" t="s">
        <v>680</v>
      </c>
      <c r="F166" s="2">
        <v>2680526</v>
      </c>
      <c r="G166" s="2">
        <v>0</v>
      </c>
      <c r="H166" s="2">
        <v>255870</v>
      </c>
      <c r="S166" s="2"/>
      <c r="T166" s="2">
        <v>0</v>
      </c>
      <c r="U166" s="7">
        <v>0</v>
      </c>
      <c r="V166" s="7">
        <v>0</v>
      </c>
      <c r="W166" s="7">
        <v>0</v>
      </c>
      <c r="X166" s="7">
        <v>0</v>
      </c>
      <c r="Y166" s="7">
        <v>0</v>
      </c>
      <c r="AB166" s="7"/>
      <c r="AC166" s="7"/>
      <c r="AD166" s="7"/>
      <c r="AE166" s="7"/>
      <c r="AF166" s="16"/>
      <c r="AG166" s="16"/>
      <c r="AH166" s="16"/>
      <c r="AI166" s="16"/>
    </row>
    <row r="167" spans="1:35" x14ac:dyDescent="0.2">
      <c r="A167" s="5">
        <v>2020</v>
      </c>
      <c r="B167" s="2" t="s">
        <v>723</v>
      </c>
      <c r="C167" s="2" t="s">
        <v>85</v>
      </c>
      <c r="D167" s="2" t="s">
        <v>680</v>
      </c>
      <c r="F167" s="2">
        <v>2028561</v>
      </c>
      <c r="G167" s="2">
        <v>0</v>
      </c>
      <c r="H167" s="2">
        <v>344050</v>
      </c>
      <c r="S167" s="2"/>
      <c r="T167" s="2">
        <v>0</v>
      </c>
      <c r="U167" s="7">
        <v>0</v>
      </c>
      <c r="V167" s="7">
        <v>0</v>
      </c>
      <c r="W167" s="7">
        <v>0</v>
      </c>
      <c r="X167" s="7">
        <v>0</v>
      </c>
      <c r="Y167" s="7">
        <v>0</v>
      </c>
      <c r="AB167" s="7"/>
      <c r="AC167" s="7"/>
      <c r="AD167" s="7"/>
      <c r="AE167" s="7"/>
      <c r="AF167" s="16"/>
      <c r="AG167" s="16"/>
      <c r="AH167" s="16"/>
      <c r="AI167" s="16"/>
    </row>
    <row r="168" spans="1:35" x14ac:dyDescent="0.2">
      <c r="A168" s="5">
        <v>2020</v>
      </c>
      <c r="B168" s="2" t="s">
        <v>723</v>
      </c>
      <c r="C168" s="2" t="s">
        <v>86</v>
      </c>
      <c r="D168" s="2" t="s">
        <v>680</v>
      </c>
      <c r="F168" s="2">
        <v>770382</v>
      </c>
      <c r="G168" s="2">
        <v>0</v>
      </c>
      <c r="H168" s="2">
        <v>444050</v>
      </c>
      <c r="S168" s="2"/>
      <c r="T168" s="2">
        <v>0</v>
      </c>
      <c r="U168" s="7">
        <v>0</v>
      </c>
      <c r="V168" s="7">
        <v>0</v>
      </c>
      <c r="W168" s="7">
        <v>0</v>
      </c>
      <c r="X168" s="7">
        <v>0</v>
      </c>
      <c r="Y168" s="7">
        <v>0</v>
      </c>
      <c r="AB168" s="7"/>
      <c r="AC168" s="7"/>
      <c r="AD168" s="7"/>
      <c r="AE168" s="7"/>
      <c r="AF168" s="16"/>
      <c r="AG168" s="16"/>
      <c r="AH168" s="16"/>
      <c r="AI168" s="16"/>
    </row>
    <row r="169" spans="1:35" x14ac:dyDescent="0.2">
      <c r="A169" s="5">
        <v>2020</v>
      </c>
      <c r="B169" s="2" t="s">
        <v>722</v>
      </c>
      <c r="C169" s="2" t="s">
        <v>87</v>
      </c>
      <c r="D169" s="2" t="s">
        <v>680</v>
      </c>
      <c r="F169" s="2">
        <v>2355000</v>
      </c>
      <c r="G169" s="2">
        <v>0</v>
      </c>
      <c r="H169" s="2">
        <v>255870</v>
      </c>
      <c r="S169" s="2"/>
      <c r="T169" s="2">
        <v>0</v>
      </c>
      <c r="U169" s="7">
        <v>0</v>
      </c>
      <c r="V169" s="7">
        <v>0</v>
      </c>
      <c r="W169" s="7">
        <v>0</v>
      </c>
      <c r="X169" s="7">
        <v>0</v>
      </c>
      <c r="Y169" s="7">
        <v>0</v>
      </c>
      <c r="AB169" s="7"/>
      <c r="AC169" s="7"/>
      <c r="AD169" s="7"/>
      <c r="AE169" s="7"/>
      <c r="AF169" s="16"/>
      <c r="AG169" s="16"/>
      <c r="AH169" s="16"/>
      <c r="AI169" s="16"/>
    </row>
    <row r="170" spans="1:35" x14ac:dyDescent="0.2">
      <c r="A170" s="5">
        <v>2020</v>
      </c>
      <c r="B170" s="2" t="s">
        <v>722</v>
      </c>
      <c r="C170" s="2" t="s">
        <v>732</v>
      </c>
      <c r="D170" s="2" t="s">
        <v>680</v>
      </c>
      <c r="F170" s="2">
        <v>3063155</v>
      </c>
      <c r="G170" s="2">
        <v>0</v>
      </c>
      <c r="H170" s="2">
        <v>0</v>
      </c>
      <c r="S170" s="2"/>
      <c r="T170" s="2">
        <v>0</v>
      </c>
      <c r="U170" s="7">
        <v>0</v>
      </c>
      <c r="V170" s="7">
        <v>0</v>
      </c>
      <c r="W170" s="7">
        <v>0</v>
      </c>
      <c r="X170" s="7">
        <v>0</v>
      </c>
      <c r="Y170" s="7">
        <v>0</v>
      </c>
      <c r="AB170" s="7"/>
      <c r="AC170" s="7"/>
      <c r="AD170" s="7"/>
      <c r="AE170" s="7"/>
      <c r="AF170" s="16"/>
      <c r="AG170" s="16"/>
      <c r="AH170" s="16"/>
      <c r="AI170" s="16"/>
    </row>
    <row r="171" spans="1:35" x14ac:dyDescent="0.2">
      <c r="A171" s="5">
        <v>2020</v>
      </c>
      <c r="B171" s="2" t="s">
        <v>723</v>
      </c>
      <c r="C171" s="2" t="s">
        <v>733</v>
      </c>
      <c r="D171" s="2" t="s">
        <v>680</v>
      </c>
      <c r="F171" s="2">
        <v>2153867</v>
      </c>
      <c r="G171" s="2">
        <v>0</v>
      </c>
      <c r="H171" s="2">
        <v>0</v>
      </c>
      <c r="S171" s="2"/>
      <c r="T171" s="2">
        <v>0</v>
      </c>
      <c r="U171" s="7">
        <v>0</v>
      </c>
      <c r="V171" s="7">
        <v>0</v>
      </c>
      <c r="W171" s="7">
        <v>0</v>
      </c>
      <c r="X171" s="7">
        <v>0</v>
      </c>
      <c r="Y171" s="7">
        <v>0</v>
      </c>
      <c r="AB171" s="7"/>
      <c r="AC171" s="7"/>
      <c r="AD171" s="7"/>
      <c r="AE171" s="7"/>
      <c r="AF171" s="16"/>
      <c r="AG171" s="16"/>
      <c r="AH171" s="16"/>
      <c r="AI171" s="16"/>
    </row>
    <row r="172" spans="1:35" x14ac:dyDescent="0.2">
      <c r="A172" s="5">
        <v>2020</v>
      </c>
      <c r="B172" s="2" t="s">
        <v>723</v>
      </c>
      <c r="C172" s="2" t="s">
        <v>734</v>
      </c>
      <c r="D172" s="2" t="s">
        <v>680</v>
      </c>
      <c r="F172" s="2">
        <v>2674141</v>
      </c>
      <c r="G172" s="2">
        <v>0</v>
      </c>
      <c r="H172" s="2">
        <v>0</v>
      </c>
      <c r="S172" s="2"/>
      <c r="T172" s="2">
        <v>0</v>
      </c>
      <c r="U172" s="7">
        <v>0</v>
      </c>
      <c r="V172" s="7">
        <v>0</v>
      </c>
      <c r="W172" s="7">
        <v>0</v>
      </c>
      <c r="X172" s="7">
        <v>0</v>
      </c>
      <c r="Y172" s="7">
        <v>0</v>
      </c>
      <c r="AB172" s="7"/>
      <c r="AC172" s="7"/>
      <c r="AD172" s="7"/>
      <c r="AE172" s="7"/>
      <c r="AF172" s="16"/>
      <c r="AG172" s="16"/>
      <c r="AH172" s="16"/>
      <c r="AI172" s="16"/>
    </row>
    <row r="173" spans="1:35" x14ac:dyDescent="0.2">
      <c r="A173" s="5">
        <v>2020</v>
      </c>
      <c r="B173" s="2" t="s">
        <v>722</v>
      </c>
      <c r="C173" s="2" t="s">
        <v>724</v>
      </c>
      <c r="D173" s="2" t="s">
        <v>681</v>
      </c>
      <c r="E173" s="2">
        <v>8488273</v>
      </c>
      <c r="F173" s="2">
        <v>8985541</v>
      </c>
      <c r="G173" s="2">
        <v>0</v>
      </c>
      <c r="H173" s="2">
        <v>0</v>
      </c>
      <c r="S173" s="2"/>
      <c r="T173" s="2">
        <v>0</v>
      </c>
      <c r="U173" s="7">
        <v>0</v>
      </c>
      <c r="V173" s="7">
        <v>0</v>
      </c>
      <c r="W173" s="7">
        <v>0</v>
      </c>
      <c r="X173" s="7">
        <v>0</v>
      </c>
      <c r="Y173" s="7">
        <v>0</v>
      </c>
      <c r="AB173" s="7"/>
      <c r="AC173" s="7"/>
      <c r="AD173" s="7"/>
      <c r="AE173" s="7"/>
      <c r="AF173" s="16"/>
      <c r="AG173" s="16"/>
      <c r="AH173" s="16"/>
      <c r="AI173" s="16"/>
    </row>
    <row r="174" spans="1:35" x14ac:dyDescent="0.2">
      <c r="A174" s="5">
        <v>2020</v>
      </c>
      <c r="B174" s="2" t="s">
        <v>722</v>
      </c>
      <c r="C174" s="2" t="s">
        <v>725</v>
      </c>
      <c r="D174" s="2" t="s">
        <v>681</v>
      </c>
      <c r="E174" s="2">
        <v>6495546</v>
      </c>
      <c r="F174" s="2">
        <v>2629216</v>
      </c>
      <c r="G174" s="2">
        <v>0</v>
      </c>
      <c r="H174" s="2">
        <v>0</v>
      </c>
      <c r="S174" s="2"/>
      <c r="T174" s="2">
        <v>0</v>
      </c>
      <c r="U174" s="7">
        <v>0</v>
      </c>
      <c r="V174" s="7">
        <v>0</v>
      </c>
      <c r="W174" s="7">
        <v>0</v>
      </c>
      <c r="X174" s="7">
        <v>0</v>
      </c>
      <c r="Y174" s="7">
        <v>0</v>
      </c>
      <c r="AB174" s="7"/>
      <c r="AC174" s="7"/>
      <c r="AD174" s="7"/>
      <c r="AE174" s="7"/>
      <c r="AF174" s="16"/>
      <c r="AG174" s="16"/>
      <c r="AH174" s="16"/>
      <c r="AI174" s="16"/>
    </row>
    <row r="175" spans="1:35" x14ac:dyDescent="0.2">
      <c r="A175" s="5">
        <v>2020</v>
      </c>
      <c r="B175" s="2" t="s">
        <v>723</v>
      </c>
      <c r="C175" s="2" t="s">
        <v>735</v>
      </c>
      <c r="D175" s="2" t="s">
        <v>681</v>
      </c>
      <c r="E175" s="2">
        <v>0</v>
      </c>
      <c r="F175" s="2">
        <v>0</v>
      </c>
      <c r="G175" s="2">
        <v>12321960</v>
      </c>
      <c r="H175" s="2">
        <v>0</v>
      </c>
      <c r="S175" s="2"/>
      <c r="T175" s="2">
        <v>0</v>
      </c>
      <c r="U175" s="7">
        <v>0</v>
      </c>
      <c r="V175" s="7">
        <v>0</v>
      </c>
      <c r="W175" s="7">
        <v>0</v>
      </c>
      <c r="X175" s="7">
        <v>0</v>
      </c>
      <c r="Y175" s="7">
        <v>0</v>
      </c>
      <c r="AB175" s="7"/>
      <c r="AC175" s="7"/>
      <c r="AD175" s="7"/>
      <c r="AE175" s="7"/>
      <c r="AF175" s="16"/>
      <c r="AG175" s="16"/>
      <c r="AH175" s="16"/>
      <c r="AI175" s="16"/>
    </row>
    <row r="176" spans="1:35" x14ac:dyDescent="0.2">
      <c r="A176" s="5">
        <v>2020</v>
      </c>
      <c r="B176" s="2" t="s">
        <v>722</v>
      </c>
      <c r="C176" s="2" t="s">
        <v>726</v>
      </c>
      <c r="D176" s="2" t="s">
        <v>681</v>
      </c>
      <c r="E176" s="2">
        <v>8086797</v>
      </c>
      <c r="F176" s="2">
        <v>0</v>
      </c>
      <c r="G176" s="2">
        <v>0</v>
      </c>
      <c r="H176" s="2">
        <v>0</v>
      </c>
      <c r="S176" s="2"/>
      <c r="T176" s="2">
        <v>0</v>
      </c>
      <c r="U176" s="7">
        <v>0</v>
      </c>
      <c r="V176" s="7">
        <v>0</v>
      </c>
      <c r="W176" s="7">
        <v>0</v>
      </c>
      <c r="X176" s="7">
        <v>0</v>
      </c>
      <c r="Y176" s="7">
        <v>0</v>
      </c>
      <c r="AB176" s="7"/>
      <c r="AC176" s="7"/>
      <c r="AD176" s="7"/>
      <c r="AE176" s="7"/>
      <c r="AF176" s="16"/>
      <c r="AG176" s="16"/>
      <c r="AH176" s="16"/>
      <c r="AI176" s="16"/>
    </row>
    <row r="177" spans="1:35" x14ac:dyDescent="0.2">
      <c r="A177" s="5">
        <v>2020</v>
      </c>
      <c r="B177" s="2" t="s">
        <v>722</v>
      </c>
      <c r="C177" s="2" t="s">
        <v>727</v>
      </c>
      <c r="D177" s="2" t="s">
        <v>681</v>
      </c>
      <c r="E177" s="2">
        <v>1581650</v>
      </c>
      <c r="F177" s="2">
        <v>4743265</v>
      </c>
      <c r="G177" s="2">
        <v>0</v>
      </c>
      <c r="H177" s="2">
        <v>0</v>
      </c>
      <c r="S177" s="2"/>
      <c r="T177" s="2">
        <v>0</v>
      </c>
      <c r="U177" s="7">
        <v>0</v>
      </c>
      <c r="V177" s="7">
        <v>0</v>
      </c>
      <c r="W177" s="7">
        <v>0</v>
      </c>
      <c r="X177" s="7">
        <v>0</v>
      </c>
      <c r="Y177" s="7">
        <v>0</v>
      </c>
      <c r="AB177" s="7"/>
      <c r="AC177" s="7"/>
      <c r="AD177" s="7"/>
      <c r="AE177" s="7"/>
      <c r="AF177" s="16"/>
      <c r="AG177" s="16"/>
      <c r="AH177" s="16"/>
      <c r="AI177" s="16"/>
    </row>
    <row r="178" spans="1:35" x14ac:dyDescent="0.2">
      <c r="A178" s="5">
        <v>2020</v>
      </c>
      <c r="B178" s="2" t="s">
        <v>723</v>
      </c>
      <c r="C178" s="2" t="s">
        <v>728</v>
      </c>
      <c r="D178" s="2" t="s">
        <v>681</v>
      </c>
      <c r="E178" s="2">
        <v>4580648</v>
      </c>
      <c r="F178" s="2">
        <v>1593000</v>
      </c>
      <c r="G178" s="2">
        <v>0</v>
      </c>
      <c r="H178" s="2">
        <v>0</v>
      </c>
      <c r="S178" s="2"/>
      <c r="T178" s="2">
        <v>0</v>
      </c>
      <c r="U178" s="7">
        <v>0</v>
      </c>
      <c r="V178" s="7">
        <v>0</v>
      </c>
      <c r="W178" s="7">
        <v>0</v>
      </c>
      <c r="X178" s="7">
        <v>0</v>
      </c>
      <c r="Y178" s="7">
        <v>0</v>
      </c>
      <c r="AB178" s="7"/>
      <c r="AC178" s="7"/>
      <c r="AD178" s="7"/>
      <c r="AE178" s="7"/>
      <c r="AF178" s="16"/>
      <c r="AG178" s="16"/>
      <c r="AH178" s="16"/>
      <c r="AI178" s="16"/>
    </row>
    <row r="179" spans="1:35" x14ac:dyDescent="0.2">
      <c r="A179" s="5">
        <v>2020</v>
      </c>
      <c r="B179" s="2" t="s">
        <v>723</v>
      </c>
      <c r="C179" s="2" t="s">
        <v>729</v>
      </c>
      <c r="D179" s="2" t="s">
        <v>681</v>
      </c>
      <c r="E179" s="2">
        <v>10019992</v>
      </c>
      <c r="F179" s="2">
        <v>0</v>
      </c>
      <c r="G179" s="2">
        <v>0</v>
      </c>
      <c r="H179" s="2">
        <v>0</v>
      </c>
      <c r="S179" s="2"/>
      <c r="T179" s="2">
        <v>0</v>
      </c>
      <c r="U179" s="7">
        <v>0</v>
      </c>
      <c r="V179" s="7">
        <v>0</v>
      </c>
      <c r="W179" s="7">
        <v>0</v>
      </c>
      <c r="X179" s="7">
        <v>0</v>
      </c>
      <c r="Y179" s="7">
        <v>0</v>
      </c>
      <c r="AB179" s="7"/>
      <c r="AC179" s="7"/>
      <c r="AD179" s="7"/>
      <c r="AE179" s="7"/>
      <c r="AF179" s="16"/>
      <c r="AG179" s="16"/>
      <c r="AH179" s="16"/>
      <c r="AI179" s="16"/>
    </row>
    <row r="180" spans="1:35" x14ac:dyDescent="0.2">
      <c r="A180" s="5">
        <v>2020</v>
      </c>
      <c r="B180" s="2" t="s">
        <v>723</v>
      </c>
      <c r="C180" s="2" t="s">
        <v>730</v>
      </c>
      <c r="D180" s="2" t="s">
        <v>681</v>
      </c>
      <c r="E180" s="2">
        <v>1613504</v>
      </c>
      <c r="F180" s="2">
        <v>134305</v>
      </c>
      <c r="G180" s="2">
        <v>0</v>
      </c>
      <c r="H180" s="2">
        <v>0</v>
      </c>
      <c r="S180" s="2"/>
      <c r="T180" s="2">
        <v>0</v>
      </c>
      <c r="U180" s="7">
        <v>0</v>
      </c>
      <c r="V180" s="7">
        <v>0</v>
      </c>
      <c r="W180" s="7">
        <v>0</v>
      </c>
      <c r="X180" s="7">
        <v>0</v>
      </c>
      <c r="Y180" s="7">
        <v>0</v>
      </c>
      <c r="AB180" s="7"/>
      <c r="AC180" s="7"/>
      <c r="AD180" s="7"/>
      <c r="AE180" s="7"/>
      <c r="AF180" s="16"/>
      <c r="AG180" s="16"/>
      <c r="AH180" s="16"/>
      <c r="AI180" s="16"/>
    </row>
    <row r="181" spans="1:35" x14ac:dyDescent="0.2">
      <c r="A181" s="5">
        <v>2020</v>
      </c>
      <c r="B181" s="2" t="s">
        <v>723</v>
      </c>
      <c r="C181" s="2" t="s">
        <v>731</v>
      </c>
      <c r="D181" s="2" t="s">
        <v>681</v>
      </c>
      <c r="E181" s="2">
        <v>1672125</v>
      </c>
      <c r="F181" s="2">
        <v>0</v>
      </c>
      <c r="G181" s="2">
        <v>0</v>
      </c>
      <c r="H181" s="2">
        <v>0</v>
      </c>
      <c r="S181" s="2"/>
      <c r="T181" s="2">
        <v>0</v>
      </c>
      <c r="U181" s="7">
        <v>0</v>
      </c>
      <c r="V181" s="7">
        <v>0</v>
      </c>
      <c r="W181" s="7">
        <v>0</v>
      </c>
      <c r="X181" s="7">
        <v>0</v>
      </c>
      <c r="Y181" s="7">
        <v>0</v>
      </c>
      <c r="AB181" s="7"/>
      <c r="AC181" s="7"/>
      <c r="AD181" s="7"/>
      <c r="AE181" s="7"/>
      <c r="AF181" s="16"/>
      <c r="AG181" s="16"/>
      <c r="AH181" s="16"/>
      <c r="AI181" s="16"/>
    </row>
    <row r="182" spans="1:35" x14ac:dyDescent="0.2">
      <c r="A182" s="5">
        <v>2020</v>
      </c>
      <c r="B182" s="2" t="s">
        <v>722</v>
      </c>
      <c r="C182" s="2" t="s">
        <v>81</v>
      </c>
      <c r="D182" s="2" t="s">
        <v>681</v>
      </c>
      <c r="E182" s="2">
        <v>698250</v>
      </c>
      <c r="F182" s="2">
        <v>1236618</v>
      </c>
      <c r="G182" s="2">
        <v>0</v>
      </c>
      <c r="H182" s="2">
        <v>0</v>
      </c>
      <c r="S182" s="2"/>
      <c r="T182" s="2">
        <v>0</v>
      </c>
      <c r="U182" s="7">
        <v>0</v>
      </c>
      <c r="V182" s="7">
        <v>0</v>
      </c>
      <c r="W182" s="7">
        <v>0</v>
      </c>
      <c r="X182" s="7">
        <v>0</v>
      </c>
      <c r="Y182" s="7">
        <v>0</v>
      </c>
      <c r="AB182" s="7"/>
      <c r="AC182" s="7"/>
      <c r="AD182" s="7"/>
      <c r="AE182" s="7"/>
      <c r="AF182" s="16"/>
      <c r="AG182" s="16"/>
      <c r="AH182" s="16"/>
      <c r="AI182" s="16"/>
    </row>
    <row r="183" spans="1:35" x14ac:dyDescent="0.2">
      <c r="A183" s="5">
        <v>2020</v>
      </c>
      <c r="B183" s="2" t="s">
        <v>723</v>
      </c>
      <c r="C183" s="2" t="s">
        <v>82</v>
      </c>
      <c r="D183" s="2" t="s">
        <v>681</v>
      </c>
      <c r="E183" s="2">
        <v>0</v>
      </c>
      <c r="F183" s="2">
        <v>160000</v>
      </c>
      <c r="G183" s="2">
        <v>0</v>
      </c>
      <c r="H183" s="2">
        <v>0</v>
      </c>
      <c r="S183" s="2"/>
      <c r="T183" s="2">
        <v>0</v>
      </c>
      <c r="U183" s="7">
        <v>0</v>
      </c>
      <c r="V183" s="7">
        <v>0</v>
      </c>
      <c r="W183" s="7">
        <v>0</v>
      </c>
      <c r="X183" s="7">
        <v>0</v>
      </c>
      <c r="Y183" s="7">
        <v>0</v>
      </c>
      <c r="AB183" s="7"/>
      <c r="AC183" s="7"/>
      <c r="AD183" s="7"/>
      <c r="AE183" s="7"/>
      <c r="AF183" s="16"/>
      <c r="AG183" s="16"/>
      <c r="AH183" s="16"/>
      <c r="AI183" s="16"/>
    </row>
    <row r="184" spans="1:35" x14ac:dyDescent="0.2">
      <c r="A184" s="5">
        <v>2020</v>
      </c>
      <c r="B184" s="2" t="s">
        <v>723</v>
      </c>
      <c r="C184" s="2" t="s">
        <v>83</v>
      </c>
      <c r="D184" s="2" t="s">
        <v>681</v>
      </c>
      <c r="E184" s="2">
        <v>0</v>
      </c>
      <c r="F184" s="2">
        <v>4834547</v>
      </c>
      <c r="G184" s="2">
        <v>0</v>
      </c>
      <c r="H184" s="2">
        <v>0</v>
      </c>
      <c r="S184" s="2"/>
      <c r="T184" s="2">
        <v>0</v>
      </c>
      <c r="U184" s="7">
        <v>0</v>
      </c>
      <c r="V184" s="7">
        <v>0</v>
      </c>
      <c r="W184" s="7">
        <v>0</v>
      </c>
      <c r="X184" s="7">
        <v>0</v>
      </c>
      <c r="Y184" s="7">
        <v>0</v>
      </c>
      <c r="AB184" s="7"/>
      <c r="AC184" s="7"/>
      <c r="AD184" s="7"/>
      <c r="AE184" s="7"/>
      <c r="AF184" s="16"/>
      <c r="AG184" s="16"/>
      <c r="AH184" s="16"/>
      <c r="AI184" s="16"/>
    </row>
    <row r="185" spans="1:35" x14ac:dyDescent="0.2">
      <c r="A185" s="5">
        <v>2020</v>
      </c>
      <c r="B185" s="2" t="s">
        <v>722</v>
      </c>
      <c r="C185" s="2" t="s">
        <v>84</v>
      </c>
      <c r="D185" s="2" t="s">
        <v>681</v>
      </c>
      <c r="E185" s="2">
        <v>3507082</v>
      </c>
      <c r="F185" s="2">
        <v>2482670</v>
      </c>
      <c r="G185" s="2">
        <v>0</v>
      </c>
      <c r="H185" s="2">
        <v>0</v>
      </c>
      <c r="S185" s="2"/>
      <c r="T185" s="2">
        <v>0</v>
      </c>
      <c r="U185" s="7">
        <v>0</v>
      </c>
      <c r="V185" s="7">
        <v>0</v>
      </c>
      <c r="W185" s="7">
        <v>0</v>
      </c>
      <c r="X185" s="7">
        <v>0</v>
      </c>
      <c r="Y185" s="7">
        <v>0</v>
      </c>
      <c r="AB185" s="7"/>
      <c r="AC185" s="7"/>
      <c r="AD185" s="7"/>
      <c r="AE185" s="7"/>
      <c r="AF185" s="16"/>
      <c r="AG185" s="16"/>
      <c r="AH185" s="16"/>
      <c r="AI185" s="16"/>
    </row>
    <row r="186" spans="1:35" x14ac:dyDescent="0.2">
      <c r="A186" s="5">
        <v>2020</v>
      </c>
      <c r="B186" s="2" t="s">
        <v>723</v>
      </c>
      <c r="C186" s="2" t="s">
        <v>85</v>
      </c>
      <c r="D186" s="2" t="s">
        <v>681</v>
      </c>
      <c r="E186" s="2">
        <v>3919733</v>
      </c>
      <c r="F186" s="2">
        <v>415000</v>
      </c>
      <c r="G186" s="2">
        <v>0</v>
      </c>
      <c r="H186" s="2">
        <v>0</v>
      </c>
      <c r="S186" s="2"/>
      <c r="T186" s="2">
        <v>0</v>
      </c>
      <c r="U186" s="7">
        <v>0</v>
      </c>
      <c r="V186" s="7">
        <v>0</v>
      </c>
      <c r="W186" s="7">
        <v>0</v>
      </c>
      <c r="X186" s="7">
        <v>0</v>
      </c>
      <c r="Y186" s="7">
        <v>0</v>
      </c>
      <c r="AB186" s="7"/>
      <c r="AC186" s="7"/>
      <c r="AD186" s="7"/>
      <c r="AE186" s="7"/>
      <c r="AF186" s="16"/>
      <c r="AG186" s="16"/>
      <c r="AH186" s="16"/>
      <c r="AI186" s="16"/>
    </row>
    <row r="187" spans="1:35" x14ac:dyDescent="0.2">
      <c r="A187" s="5">
        <v>2020</v>
      </c>
      <c r="B187" s="2" t="s">
        <v>723</v>
      </c>
      <c r="C187" s="2" t="s">
        <v>86</v>
      </c>
      <c r="D187" s="2" t="s">
        <v>681</v>
      </c>
      <c r="E187" s="2">
        <v>4056308</v>
      </c>
      <c r="F187" s="2">
        <v>1124255</v>
      </c>
      <c r="G187" s="2">
        <v>0</v>
      </c>
      <c r="H187" s="2">
        <v>0</v>
      </c>
      <c r="S187" s="2"/>
      <c r="T187" s="2">
        <v>0</v>
      </c>
      <c r="U187" s="7">
        <v>0</v>
      </c>
      <c r="V187" s="7">
        <v>0</v>
      </c>
      <c r="W187" s="7">
        <v>0</v>
      </c>
      <c r="X187" s="7">
        <v>0</v>
      </c>
      <c r="Y187" s="7">
        <v>0</v>
      </c>
      <c r="AB187" s="7"/>
      <c r="AC187" s="7"/>
      <c r="AD187" s="7"/>
      <c r="AE187" s="7"/>
      <c r="AF187" s="16"/>
      <c r="AG187" s="16"/>
      <c r="AH187" s="16"/>
      <c r="AI187" s="16"/>
    </row>
    <row r="188" spans="1:35" x14ac:dyDescent="0.2">
      <c r="A188" s="5">
        <v>2020</v>
      </c>
      <c r="B188" s="2" t="s">
        <v>722</v>
      </c>
      <c r="C188" s="2" t="s">
        <v>87</v>
      </c>
      <c r="D188" s="2" t="s">
        <v>681</v>
      </c>
      <c r="E188" s="2">
        <v>8408839</v>
      </c>
      <c r="F188" s="2">
        <v>1800000</v>
      </c>
      <c r="G188" s="2">
        <v>0</v>
      </c>
      <c r="H188" s="2">
        <v>0</v>
      </c>
      <c r="S188" s="2"/>
      <c r="T188" s="2">
        <v>0</v>
      </c>
      <c r="U188" s="7">
        <v>0</v>
      </c>
      <c r="V188" s="7">
        <v>0</v>
      </c>
      <c r="W188" s="7">
        <v>0</v>
      </c>
      <c r="X188" s="7">
        <v>0</v>
      </c>
      <c r="Y188" s="7">
        <v>0</v>
      </c>
      <c r="AB188" s="7"/>
      <c r="AC188" s="7"/>
      <c r="AD188" s="7"/>
      <c r="AE188" s="7"/>
      <c r="AF188" s="16"/>
      <c r="AG188" s="16"/>
      <c r="AH188" s="16"/>
      <c r="AI188" s="16"/>
    </row>
    <row r="189" spans="1:35" x14ac:dyDescent="0.2">
      <c r="A189" s="5">
        <v>2020</v>
      </c>
      <c r="B189" s="2" t="s">
        <v>722</v>
      </c>
      <c r="C189" s="2" t="s">
        <v>732</v>
      </c>
      <c r="D189" s="2" t="s">
        <v>681</v>
      </c>
      <c r="E189" s="2">
        <v>10721105</v>
      </c>
      <c r="F189" s="2">
        <v>2560198</v>
      </c>
      <c r="G189" s="2">
        <v>1550000</v>
      </c>
      <c r="H189" s="2">
        <v>0</v>
      </c>
      <c r="S189" s="2"/>
      <c r="T189" s="2">
        <v>0</v>
      </c>
      <c r="U189" s="7">
        <v>0</v>
      </c>
      <c r="V189" s="7">
        <v>0</v>
      </c>
      <c r="W189" s="7">
        <v>0</v>
      </c>
      <c r="X189" s="7">
        <v>0</v>
      </c>
      <c r="Y189" s="7">
        <v>0</v>
      </c>
      <c r="AB189" s="7"/>
      <c r="AC189" s="7"/>
      <c r="AD189" s="7"/>
      <c r="AE189" s="7"/>
      <c r="AF189" s="16"/>
      <c r="AG189" s="16"/>
      <c r="AH189" s="16"/>
      <c r="AI189" s="16"/>
    </row>
    <row r="190" spans="1:35" x14ac:dyDescent="0.2">
      <c r="A190" s="5">
        <v>2020</v>
      </c>
      <c r="B190" s="2" t="s">
        <v>723</v>
      </c>
      <c r="C190" s="2" t="s">
        <v>733</v>
      </c>
      <c r="D190" s="2" t="s">
        <v>681</v>
      </c>
      <c r="E190" s="2">
        <v>1734215</v>
      </c>
      <c r="F190" s="2">
        <v>2119044</v>
      </c>
      <c r="G190" s="2">
        <v>0</v>
      </c>
      <c r="H190" s="2">
        <v>0</v>
      </c>
      <c r="S190" s="2"/>
      <c r="T190" s="2">
        <v>0</v>
      </c>
      <c r="U190" s="7">
        <v>0</v>
      </c>
      <c r="V190" s="7">
        <v>0</v>
      </c>
      <c r="W190" s="7">
        <v>0</v>
      </c>
      <c r="X190" s="7">
        <v>0</v>
      </c>
      <c r="Y190" s="7">
        <v>0</v>
      </c>
      <c r="AB190" s="7"/>
      <c r="AC190" s="7"/>
      <c r="AD190" s="7"/>
      <c r="AE190" s="7"/>
      <c r="AF190" s="16"/>
      <c r="AG190" s="16"/>
      <c r="AH190" s="16"/>
      <c r="AI190" s="16"/>
    </row>
    <row r="191" spans="1:35" x14ac:dyDescent="0.2">
      <c r="A191" s="5">
        <v>2020</v>
      </c>
      <c r="B191" s="2" t="s">
        <v>723</v>
      </c>
      <c r="C191" s="2" t="s">
        <v>734</v>
      </c>
      <c r="D191" s="2" t="s">
        <v>681</v>
      </c>
      <c r="E191" s="2">
        <v>1520336</v>
      </c>
      <c r="F191" s="2">
        <v>3794918</v>
      </c>
      <c r="G191" s="2">
        <v>6955034</v>
      </c>
      <c r="H191" s="2">
        <v>0</v>
      </c>
      <c r="S191" s="2"/>
      <c r="T191" s="2">
        <v>0</v>
      </c>
      <c r="U191" s="7">
        <v>0</v>
      </c>
      <c r="V191" s="7">
        <v>0</v>
      </c>
      <c r="W191" s="7">
        <v>0</v>
      </c>
      <c r="X191" s="7">
        <v>0</v>
      </c>
      <c r="Y191" s="7">
        <v>0</v>
      </c>
      <c r="AB191" s="7"/>
      <c r="AC191" s="7"/>
      <c r="AD191" s="7"/>
      <c r="AE191" s="7"/>
      <c r="AF191" s="16"/>
      <c r="AG191" s="16"/>
      <c r="AH191" s="16"/>
      <c r="AI191" s="16"/>
    </row>
    <row r="192" spans="1:35" x14ac:dyDescent="0.2">
      <c r="A192" s="5">
        <v>2020</v>
      </c>
      <c r="B192" s="2" t="s">
        <v>722</v>
      </c>
      <c r="C192" s="2" t="s">
        <v>724</v>
      </c>
      <c r="D192" s="2" t="s">
        <v>682</v>
      </c>
      <c r="E192" s="2">
        <v>0</v>
      </c>
      <c r="F192" s="2">
        <v>0</v>
      </c>
      <c r="G192" s="2">
        <v>0</v>
      </c>
      <c r="H192" s="2">
        <v>0</v>
      </c>
      <c r="S192" s="2"/>
      <c r="T192" s="2">
        <v>0</v>
      </c>
      <c r="U192" s="7">
        <v>0</v>
      </c>
      <c r="V192" s="7">
        <v>0</v>
      </c>
      <c r="W192" s="7">
        <v>0</v>
      </c>
      <c r="X192" s="7">
        <v>0</v>
      </c>
      <c r="Y192" s="7">
        <v>0</v>
      </c>
      <c r="AB192" s="7"/>
      <c r="AC192" s="7"/>
      <c r="AD192" s="7"/>
      <c r="AE192" s="7"/>
      <c r="AF192" s="16"/>
      <c r="AG192" s="16"/>
      <c r="AH192" s="16"/>
      <c r="AI192" s="16"/>
    </row>
    <row r="193" spans="1:35" x14ac:dyDescent="0.2">
      <c r="A193" s="5">
        <v>2020</v>
      </c>
      <c r="B193" s="2" t="s">
        <v>722</v>
      </c>
      <c r="C193" s="2" t="s">
        <v>725</v>
      </c>
      <c r="D193" s="2" t="s">
        <v>682</v>
      </c>
      <c r="E193" s="2">
        <v>0</v>
      </c>
      <c r="F193" s="2">
        <v>0</v>
      </c>
      <c r="G193" s="2">
        <v>0</v>
      </c>
      <c r="H193" s="2">
        <v>600000</v>
      </c>
      <c r="S193" s="2"/>
      <c r="T193" s="2">
        <v>0</v>
      </c>
      <c r="U193" s="7">
        <v>0</v>
      </c>
      <c r="V193" s="7">
        <v>0</v>
      </c>
      <c r="W193" s="7">
        <v>0</v>
      </c>
      <c r="X193" s="7">
        <v>0</v>
      </c>
      <c r="Y193" s="7">
        <v>0</v>
      </c>
      <c r="AB193" s="7"/>
      <c r="AC193" s="7"/>
      <c r="AD193" s="7"/>
      <c r="AE193" s="7"/>
      <c r="AF193" s="16"/>
      <c r="AG193" s="16"/>
      <c r="AH193" s="16"/>
      <c r="AI193" s="16"/>
    </row>
    <row r="194" spans="1:35" x14ac:dyDescent="0.2">
      <c r="A194" s="5">
        <v>2020</v>
      </c>
      <c r="B194" s="2" t="s">
        <v>723</v>
      </c>
      <c r="C194" s="2" t="s">
        <v>735</v>
      </c>
      <c r="D194" s="2" t="s">
        <v>682</v>
      </c>
      <c r="E194" s="2">
        <v>0</v>
      </c>
      <c r="F194" s="2">
        <v>0</v>
      </c>
      <c r="G194" s="2">
        <v>0</v>
      </c>
      <c r="H194" s="2">
        <v>0</v>
      </c>
      <c r="S194" s="2"/>
      <c r="T194" s="2">
        <v>0</v>
      </c>
      <c r="U194" s="7">
        <v>0</v>
      </c>
      <c r="V194" s="7">
        <v>0</v>
      </c>
      <c r="W194" s="7">
        <v>0</v>
      </c>
      <c r="X194" s="7">
        <v>0</v>
      </c>
      <c r="Y194" s="7">
        <v>0</v>
      </c>
      <c r="AB194" s="7"/>
      <c r="AC194" s="7"/>
      <c r="AD194" s="7"/>
      <c r="AE194" s="7"/>
      <c r="AF194" s="16"/>
      <c r="AG194" s="16"/>
      <c r="AH194" s="16"/>
      <c r="AI194" s="16"/>
    </row>
    <row r="195" spans="1:35" x14ac:dyDescent="0.2">
      <c r="A195" s="5">
        <v>2020</v>
      </c>
      <c r="B195" s="2" t="s">
        <v>722</v>
      </c>
      <c r="C195" s="2" t="s">
        <v>726</v>
      </c>
      <c r="D195" s="2" t="s">
        <v>682</v>
      </c>
      <c r="E195" s="2">
        <v>0</v>
      </c>
      <c r="F195" s="2">
        <v>0</v>
      </c>
      <c r="G195" s="2">
        <v>0</v>
      </c>
      <c r="H195" s="2">
        <v>0</v>
      </c>
      <c r="S195" s="2"/>
      <c r="T195" s="2">
        <v>0</v>
      </c>
      <c r="U195" s="7">
        <v>0</v>
      </c>
      <c r="V195" s="7">
        <v>0</v>
      </c>
      <c r="W195" s="7">
        <v>0</v>
      </c>
      <c r="X195" s="7">
        <v>0</v>
      </c>
      <c r="Y195" s="7">
        <v>0</v>
      </c>
      <c r="AB195" s="7"/>
      <c r="AC195" s="7"/>
      <c r="AD195" s="7"/>
      <c r="AE195" s="7"/>
      <c r="AF195" s="16"/>
      <c r="AG195" s="16"/>
      <c r="AH195" s="16"/>
      <c r="AI195" s="16"/>
    </row>
    <row r="196" spans="1:35" x14ac:dyDescent="0.2">
      <c r="A196" s="5">
        <v>2020</v>
      </c>
      <c r="B196" s="2" t="s">
        <v>722</v>
      </c>
      <c r="C196" s="2" t="s">
        <v>727</v>
      </c>
      <c r="D196" s="2" t="s">
        <v>682</v>
      </c>
      <c r="E196" s="2">
        <v>0</v>
      </c>
      <c r="F196" s="2">
        <v>0</v>
      </c>
      <c r="G196" s="2">
        <v>0</v>
      </c>
      <c r="H196" s="2">
        <v>600000</v>
      </c>
      <c r="S196" s="2"/>
      <c r="T196" s="2">
        <v>0</v>
      </c>
      <c r="U196" s="7">
        <v>0</v>
      </c>
      <c r="V196" s="7">
        <v>0</v>
      </c>
      <c r="W196" s="7">
        <v>0</v>
      </c>
      <c r="X196" s="7">
        <v>0</v>
      </c>
      <c r="Y196" s="7">
        <v>0</v>
      </c>
      <c r="AB196" s="7"/>
      <c r="AC196" s="7"/>
      <c r="AD196" s="7"/>
      <c r="AE196" s="7"/>
      <c r="AF196" s="16"/>
      <c r="AG196" s="16"/>
      <c r="AH196" s="16"/>
      <c r="AI196" s="16"/>
    </row>
    <row r="197" spans="1:35" x14ac:dyDescent="0.2">
      <c r="A197" s="5">
        <v>2020</v>
      </c>
      <c r="B197" s="2" t="s">
        <v>723</v>
      </c>
      <c r="C197" s="2" t="s">
        <v>728</v>
      </c>
      <c r="D197" s="2" t="s">
        <v>682</v>
      </c>
      <c r="E197" s="2">
        <v>0</v>
      </c>
      <c r="F197" s="2">
        <v>0</v>
      </c>
      <c r="G197" s="2">
        <v>0</v>
      </c>
      <c r="H197" s="2">
        <v>0</v>
      </c>
      <c r="S197" s="2"/>
      <c r="T197" s="2">
        <v>0</v>
      </c>
      <c r="U197" s="7">
        <v>0</v>
      </c>
      <c r="V197" s="7">
        <v>0</v>
      </c>
      <c r="W197" s="7">
        <v>0</v>
      </c>
      <c r="X197" s="7">
        <v>0</v>
      </c>
      <c r="Y197" s="7">
        <v>0</v>
      </c>
      <c r="AB197" s="7"/>
      <c r="AC197" s="7"/>
      <c r="AD197" s="7"/>
      <c r="AE197" s="7"/>
      <c r="AF197" s="16"/>
      <c r="AG197" s="16"/>
      <c r="AH197" s="16"/>
      <c r="AI197" s="16"/>
    </row>
    <row r="198" spans="1:35" x14ac:dyDescent="0.2">
      <c r="A198" s="5">
        <v>2020</v>
      </c>
      <c r="B198" s="2" t="s">
        <v>723</v>
      </c>
      <c r="C198" s="2" t="s">
        <v>729</v>
      </c>
      <c r="D198" s="2" t="s">
        <v>682</v>
      </c>
      <c r="E198" s="2">
        <v>0</v>
      </c>
      <c r="F198" s="2">
        <v>0</v>
      </c>
      <c r="G198" s="2">
        <v>0</v>
      </c>
      <c r="H198" s="2">
        <v>0</v>
      </c>
      <c r="S198" s="2"/>
      <c r="T198" s="2">
        <v>0</v>
      </c>
      <c r="U198" s="7">
        <v>0</v>
      </c>
      <c r="V198" s="7">
        <v>0</v>
      </c>
      <c r="W198" s="7">
        <v>0</v>
      </c>
      <c r="X198" s="7">
        <v>0</v>
      </c>
      <c r="Y198" s="7">
        <v>0</v>
      </c>
      <c r="AB198" s="7"/>
      <c r="AC198" s="7"/>
      <c r="AD198" s="7"/>
      <c r="AE198" s="7"/>
      <c r="AF198" s="16"/>
      <c r="AG198" s="16"/>
      <c r="AH198" s="16"/>
      <c r="AI198" s="16"/>
    </row>
    <row r="199" spans="1:35" x14ac:dyDescent="0.2">
      <c r="A199" s="5">
        <v>2020</v>
      </c>
      <c r="B199" s="2" t="s">
        <v>723</v>
      </c>
      <c r="C199" s="2" t="s">
        <v>730</v>
      </c>
      <c r="D199" s="2" t="s">
        <v>682</v>
      </c>
      <c r="E199" s="2">
        <v>0</v>
      </c>
      <c r="F199" s="2">
        <v>0</v>
      </c>
      <c r="G199" s="2">
        <v>0</v>
      </c>
      <c r="H199" s="2">
        <v>0</v>
      </c>
      <c r="S199" s="2"/>
      <c r="T199" s="2">
        <v>0</v>
      </c>
      <c r="U199" s="7">
        <v>0</v>
      </c>
      <c r="V199" s="7">
        <v>0</v>
      </c>
      <c r="W199" s="7">
        <v>0</v>
      </c>
      <c r="X199" s="7">
        <v>0</v>
      </c>
      <c r="Y199" s="7">
        <v>0</v>
      </c>
      <c r="AB199" s="7"/>
      <c r="AC199" s="7"/>
      <c r="AD199" s="7"/>
      <c r="AE199" s="7"/>
      <c r="AF199" s="16"/>
      <c r="AG199" s="16"/>
      <c r="AH199" s="16"/>
      <c r="AI199" s="16"/>
    </row>
    <row r="200" spans="1:35" x14ac:dyDescent="0.2">
      <c r="A200" s="5">
        <v>2020</v>
      </c>
      <c r="B200" s="2" t="s">
        <v>723</v>
      </c>
      <c r="C200" s="2" t="s">
        <v>731</v>
      </c>
      <c r="D200" s="2" t="s">
        <v>682</v>
      </c>
      <c r="E200" s="2">
        <v>0</v>
      </c>
      <c r="F200" s="2">
        <v>0</v>
      </c>
      <c r="G200" s="2">
        <v>0</v>
      </c>
      <c r="H200" s="2">
        <v>600000</v>
      </c>
      <c r="S200" s="2"/>
      <c r="T200" s="2">
        <v>0</v>
      </c>
      <c r="U200" s="7">
        <v>0</v>
      </c>
      <c r="V200" s="7">
        <v>0</v>
      </c>
      <c r="W200" s="7">
        <v>0</v>
      </c>
      <c r="X200" s="7">
        <v>0</v>
      </c>
      <c r="Y200" s="7">
        <v>0</v>
      </c>
      <c r="AB200" s="7"/>
      <c r="AC200" s="7"/>
      <c r="AD200" s="7"/>
      <c r="AE200" s="7"/>
      <c r="AF200" s="16"/>
      <c r="AG200" s="16"/>
      <c r="AH200" s="16"/>
      <c r="AI200" s="16"/>
    </row>
    <row r="201" spans="1:35" x14ac:dyDescent="0.2">
      <c r="A201" s="5">
        <v>2020</v>
      </c>
      <c r="B201" s="2" t="s">
        <v>722</v>
      </c>
      <c r="C201" s="2" t="s">
        <v>81</v>
      </c>
      <c r="D201" s="2" t="s">
        <v>682</v>
      </c>
      <c r="E201" s="2">
        <v>0</v>
      </c>
      <c r="F201" s="2">
        <v>0</v>
      </c>
      <c r="G201" s="2">
        <v>0</v>
      </c>
      <c r="H201" s="2">
        <v>600000</v>
      </c>
      <c r="S201" s="2"/>
      <c r="T201" s="2">
        <v>0</v>
      </c>
      <c r="U201" s="7">
        <v>0</v>
      </c>
      <c r="V201" s="7">
        <v>0</v>
      </c>
      <c r="W201" s="7">
        <v>0</v>
      </c>
      <c r="X201" s="7">
        <v>0</v>
      </c>
      <c r="Y201" s="7">
        <v>0</v>
      </c>
      <c r="AB201" s="7"/>
      <c r="AC201" s="7"/>
      <c r="AD201" s="7"/>
      <c r="AE201" s="7"/>
      <c r="AF201" s="16"/>
      <c r="AG201" s="16"/>
      <c r="AH201" s="16"/>
      <c r="AI201" s="16"/>
    </row>
    <row r="202" spans="1:35" x14ac:dyDescent="0.2">
      <c r="A202" s="5">
        <v>2020</v>
      </c>
      <c r="B202" s="2" t="s">
        <v>723</v>
      </c>
      <c r="C202" s="2" t="s">
        <v>82</v>
      </c>
      <c r="D202" s="2" t="s">
        <v>682</v>
      </c>
      <c r="E202" s="2">
        <v>0</v>
      </c>
      <c r="F202" s="2">
        <v>0</v>
      </c>
      <c r="G202" s="2">
        <v>0</v>
      </c>
      <c r="H202" s="2">
        <v>0</v>
      </c>
      <c r="S202" s="2"/>
      <c r="T202" s="2">
        <v>0</v>
      </c>
      <c r="U202" s="7">
        <v>0</v>
      </c>
      <c r="V202" s="7">
        <v>0</v>
      </c>
      <c r="W202" s="7">
        <v>0</v>
      </c>
      <c r="X202" s="7">
        <v>0</v>
      </c>
      <c r="Y202" s="7">
        <v>0</v>
      </c>
      <c r="AB202" s="7"/>
      <c r="AC202" s="7"/>
      <c r="AD202" s="7"/>
      <c r="AE202" s="7"/>
      <c r="AF202" s="16"/>
      <c r="AG202" s="16"/>
      <c r="AH202" s="16"/>
      <c r="AI202" s="16"/>
    </row>
    <row r="203" spans="1:35" x14ac:dyDescent="0.2">
      <c r="A203" s="5">
        <v>2020</v>
      </c>
      <c r="B203" s="2" t="s">
        <v>723</v>
      </c>
      <c r="C203" s="2" t="s">
        <v>83</v>
      </c>
      <c r="D203" s="2" t="s">
        <v>682</v>
      </c>
      <c r="E203" s="2">
        <v>0</v>
      </c>
      <c r="F203" s="2">
        <v>0</v>
      </c>
      <c r="G203" s="2">
        <v>0</v>
      </c>
      <c r="H203" s="2">
        <v>0</v>
      </c>
      <c r="S203" s="2"/>
      <c r="T203" s="2">
        <v>0</v>
      </c>
      <c r="U203" s="7">
        <v>0</v>
      </c>
      <c r="V203" s="7">
        <v>0</v>
      </c>
      <c r="W203" s="7">
        <v>0</v>
      </c>
      <c r="X203" s="7">
        <v>0</v>
      </c>
      <c r="Y203" s="7">
        <v>0</v>
      </c>
      <c r="AB203" s="7"/>
      <c r="AC203" s="7"/>
      <c r="AD203" s="7"/>
      <c r="AE203" s="7"/>
      <c r="AF203" s="16"/>
      <c r="AG203" s="16"/>
      <c r="AH203" s="16"/>
      <c r="AI203" s="16"/>
    </row>
    <row r="204" spans="1:35" x14ac:dyDescent="0.2">
      <c r="A204" s="5">
        <v>2020</v>
      </c>
      <c r="B204" s="2" t="s">
        <v>722</v>
      </c>
      <c r="C204" s="2" t="s">
        <v>84</v>
      </c>
      <c r="D204" s="2" t="s">
        <v>682</v>
      </c>
      <c r="E204" s="2">
        <v>0</v>
      </c>
      <c r="F204" s="2">
        <v>0</v>
      </c>
      <c r="G204" s="2">
        <v>0</v>
      </c>
      <c r="H204" s="2">
        <v>0</v>
      </c>
      <c r="S204" s="2"/>
      <c r="T204" s="2">
        <v>0</v>
      </c>
      <c r="U204" s="7">
        <v>0</v>
      </c>
      <c r="V204" s="7">
        <v>0</v>
      </c>
      <c r="W204" s="7">
        <v>0</v>
      </c>
      <c r="X204" s="7">
        <v>0</v>
      </c>
      <c r="Y204" s="7">
        <v>0</v>
      </c>
      <c r="AB204" s="7"/>
      <c r="AC204" s="7"/>
      <c r="AD204" s="7"/>
      <c r="AE204" s="7"/>
      <c r="AF204" s="16"/>
      <c r="AG204" s="16"/>
      <c r="AH204" s="16"/>
      <c r="AI204" s="16"/>
    </row>
    <row r="205" spans="1:35" x14ac:dyDescent="0.2">
      <c r="A205" s="5">
        <v>2020</v>
      </c>
      <c r="B205" s="2" t="s">
        <v>723</v>
      </c>
      <c r="C205" s="2" t="s">
        <v>85</v>
      </c>
      <c r="D205" s="2" t="s">
        <v>682</v>
      </c>
      <c r="E205" s="2">
        <v>0</v>
      </c>
      <c r="F205" s="2">
        <v>0</v>
      </c>
      <c r="G205" s="2">
        <v>0</v>
      </c>
      <c r="H205" s="2">
        <v>1300000</v>
      </c>
      <c r="S205" s="2"/>
      <c r="T205" s="2">
        <v>0</v>
      </c>
      <c r="U205" s="7">
        <v>0</v>
      </c>
      <c r="V205" s="7">
        <v>0</v>
      </c>
      <c r="W205" s="7">
        <v>0</v>
      </c>
      <c r="X205" s="7">
        <v>0</v>
      </c>
      <c r="Y205" s="7">
        <v>0</v>
      </c>
      <c r="AB205" s="7"/>
      <c r="AC205" s="7"/>
      <c r="AD205" s="7"/>
      <c r="AE205" s="7"/>
      <c r="AF205" s="16"/>
      <c r="AG205" s="16"/>
      <c r="AH205" s="16"/>
      <c r="AI205" s="16"/>
    </row>
    <row r="206" spans="1:35" x14ac:dyDescent="0.2">
      <c r="A206" s="5">
        <v>2020</v>
      </c>
      <c r="B206" s="2" t="s">
        <v>723</v>
      </c>
      <c r="C206" s="2" t="s">
        <v>86</v>
      </c>
      <c r="D206" s="2" t="s">
        <v>682</v>
      </c>
      <c r="E206" s="2">
        <v>0</v>
      </c>
      <c r="F206" s="2">
        <v>0</v>
      </c>
      <c r="G206" s="2">
        <v>0</v>
      </c>
      <c r="H206" s="2">
        <v>0</v>
      </c>
      <c r="S206" s="2"/>
      <c r="T206" s="2">
        <v>0</v>
      </c>
      <c r="U206" s="7">
        <v>0</v>
      </c>
      <c r="V206" s="7">
        <v>0</v>
      </c>
      <c r="W206" s="7">
        <v>0</v>
      </c>
      <c r="X206" s="7">
        <v>0</v>
      </c>
      <c r="Y206" s="7">
        <v>0</v>
      </c>
      <c r="AB206" s="7"/>
      <c r="AC206" s="7"/>
      <c r="AD206" s="7"/>
      <c r="AE206" s="7"/>
      <c r="AF206" s="16"/>
      <c r="AG206" s="16"/>
      <c r="AH206" s="16"/>
      <c r="AI206" s="16"/>
    </row>
    <row r="207" spans="1:35" x14ac:dyDescent="0.2">
      <c r="A207" s="5">
        <v>2020</v>
      </c>
      <c r="B207" s="2" t="s">
        <v>722</v>
      </c>
      <c r="C207" s="2" t="s">
        <v>87</v>
      </c>
      <c r="D207" s="2" t="s">
        <v>682</v>
      </c>
      <c r="E207" s="2">
        <v>0</v>
      </c>
      <c r="F207" s="2">
        <v>0</v>
      </c>
      <c r="G207" s="2">
        <v>0</v>
      </c>
      <c r="H207" s="2">
        <v>0</v>
      </c>
      <c r="S207" s="2"/>
      <c r="T207" s="2">
        <v>0</v>
      </c>
      <c r="U207" s="7">
        <v>0</v>
      </c>
      <c r="V207" s="7">
        <v>0</v>
      </c>
      <c r="W207" s="7">
        <v>0</v>
      </c>
      <c r="X207" s="7">
        <v>0</v>
      </c>
      <c r="Y207" s="7">
        <v>0</v>
      </c>
      <c r="AB207" s="7"/>
      <c r="AC207" s="7"/>
      <c r="AD207" s="7"/>
      <c r="AE207" s="7"/>
      <c r="AF207" s="16"/>
      <c r="AG207" s="16"/>
      <c r="AH207" s="16"/>
      <c r="AI207" s="16"/>
    </row>
    <row r="208" spans="1:35" x14ac:dyDescent="0.2">
      <c r="A208" s="5">
        <v>2020</v>
      </c>
      <c r="B208" s="2" t="s">
        <v>722</v>
      </c>
      <c r="C208" s="2" t="s">
        <v>732</v>
      </c>
      <c r="D208" s="2" t="s">
        <v>682</v>
      </c>
      <c r="E208" s="2">
        <v>0</v>
      </c>
      <c r="F208" s="2">
        <v>0</v>
      </c>
      <c r="G208" s="2">
        <v>0</v>
      </c>
      <c r="H208" s="2">
        <v>0</v>
      </c>
      <c r="S208" s="2"/>
      <c r="T208" s="2">
        <v>0</v>
      </c>
      <c r="U208" s="7">
        <v>0</v>
      </c>
      <c r="V208" s="7">
        <v>0</v>
      </c>
      <c r="W208" s="7">
        <v>0</v>
      </c>
      <c r="X208" s="7">
        <v>0</v>
      </c>
      <c r="Y208" s="7">
        <v>0</v>
      </c>
      <c r="AB208" s="7"/>
      <c r="AC208" s="7"/>
      <c r="AD208" s="7"/>
      <c r="AE208" s="7"/>
      <c r="AF208" s="16"/>
      <c r="AG208" s="16"/>
      <c r="AH208" s="16"/>
      <c r="AI208" s="16"/>
    </row>
    <row r="209" spans="1:35" x14ac:dyDescent="0.2">
      <c r="A209" s="5">
        <v>2020</v>
      </c>
      <c r="B209" s="2" t="s">
        <v>723</v>
      </c>
      <c r="C209" s="2" t="s">
        <v>733</v>
      </c>
      <c r="D209" s="2" t="s">
        <v>682</v>
      </c>
      <c r="E209" s="2">
        <v>0</v>
      </c>
      <c r="F209" s="2">
        <v>0</v>
      </c>
      <c r="G209" s="2">
        <v>0</v>
      </c>
      <c r="H209" s="2">
        <v>0</v>
      </c>
      <c r="S209" s="2"/>
      <c r="T209" s="2">
        <v>0</v>
      </c>
      <c r="U209" s="7">
        <v>0</v>
      </c>
      <c r="V209" s="7">
        <v>0</v>
      </c>
      <c r="W209" s="7">
        <v>0</v>
      </c>
      <c r="X209" s="7">
        <v>0</v>
      </c>
      <c r="Y209" s="7">
        <v>0</v>
      </c>
      <c r="AB209" s="7"/>
      <c r="AC209" s="7"/>
      <c r="AD209" s="7"/>
      <c r="AE209" s="7"/>
      <c r="AF209" s="16"/>
      <c r="AG209" s="16"/>
      <c r="AH209" s="16"/>
      <c r="AI209" s="16"/>
    </row>
    <row r="210" spans="1:35" x14ac:dyDescent="0.2">
      <c r="A210" s="5">
        <v>2020</v>
      </c>
      <c r="B210" s="2" t="s">
        <v>723</v>
      </c>
      <c r="C210" s="2" t="s">
        <v>734</v>
      </c>
      <c r="D210" s="2" t="s">
        <v>682</v>
      </c>
      <c r="E210" s="2">
        <v>0</v>
      </c>
      <c r="F210" s="2">
        <v>0</v>
      </c>
      <c r="G210" s="2">
        <v>0</v>
      </c>
      <c r="H210" s="2">
        <v>0</v>
      </c>
      <c r="S210" s="2"/>
      <c r="T210" s="2">
        <v>0</v>
      </c>
      <c r="U210" s="7">
        <v>0</v>
      </c>
      <c r="V210" s="7">
        <v>0</v>
      </c>
      <c r="W210" s="7">
        <v>0</v>
      </c>
      <c r="X210" s="7">
        <v>0</v>
      </c>
      <c r="Y210" s="7">
        <v>0</v>
      </c>
      <c r="AB210" s="7"/>
      <c r="AC210" s="7"/>
      <c r="AD210" s="7"/>
      <c r="AE210" s="7"/>
      <c r="AF210" s="16"/>
      <c r="AG210" s="16"/>
      <c r="AH210" s="16"/>
      <c r="AI210" s="16"/>
    </row>
    <row r="211" spans="1:35" x14ac:dyDescent="0.2">
      <c r="A211" s="5">
        <v>2021</v>
      </c>
      <c r="B211" s="2" t="s">
        <v>722</v>
      </c>
      <c r="C211" s="2" t="s">
        <v>724</v>
      </c>
      <c r="D211" s="2" t="s">
        <v>665</v>
      </c>
      <c r="E211" s="2">
        <v>0</v>
      </c>
      <c r="F211" s="2">
        <v>0</v>
      </c>
      <c r="G211" s="2">
        <v>0</v>
      </c>
      <c r="H211" s="2">
        <v>1284322</v>
      </c>
      <c r="I211" s="2">
        <v>709388713</v>
      </c>
      <c r="J211" s="2">
        <v>30442552</v>
      </c>
      <c r="K211" s="2">
        <v>81722352</v>
      </c>
      <c r="L211" s="2">
        <v>5226108</v>
      </c>
      <c r="M211" s="2">
        <v>4490653</v>
      </c>
      <c r="N211" s="2" t="s">
        <v>736</v>
      </c>
      <c r="O211" s="2">
        <v>636347</v>
      </c>
      <c r="P211" s="2">
        <v>278367</v>
      </c>
      <c r="Q211" s="2">
        <v>1128319</v>
      </c>
      <c r="R211" s="2">
        <v>435017</v>
      </c>
      <c r="S211" s="7">
        <v>69.680000000000007</v>
      </c>
      <c r="T211" s="2">
        <v>0</v>
      </c>
      <c r="U211" s="7">
        <v>0</v>
      </c>
      <c r="V211" s="7">
        <v>0</v>
      </c>
      <c r="W211" s="7">
        <v>0</v>
      </c>
      <c r="X211" s="7">
        <v>0</v>
      </c>
      <c r="Y211" s="7">
        <v>0</v>
      </c>
      <c r="AB211" s="7"/>
      <c r="AC211" s="7"/>
      <c r="AD211" s="7"/>
      <c r="AE211" s="7"/>
      <c r="AF211" s="16"/>
      <c r="AG211" s="16"/>
      <c r="AH211" s="16"/>
      <c r="AI211" s="16"/>
    </row>
    <row r="212" spans="1:35" x14ac:dyDescent="0.2">
      <c r="A212" s="5">
        <v>2021</v>
      </c>
      <c r="B212" s="2" t="s">
        <v>722</v>
      </c>
      <c r="C212" s="2" t="s">
        <v>725</v>
      </c>
      <c r="D212" s="2" t="s">
        <v>665</v>
      </c>
      <c r="E212" s="2">
        <v>0</v>
      </c>
      <c r="F212" s="2">
        <v>0</v>
      </c>
      <c r="G212" s="2">
        <v>0</v>
      </c>
      <c r="H212" s="2">
        <v>1510208</v>
      </c>
      <c r="I212" s="2">
        <v>770168377</v>
      </c>
      <c r="J212" s="2">
        <v>8146329</v>
      </c>
      <c r="K212" s="2">
        <v>79977047</v>
      </c>
      <c r="L212" s="2">
        <v>6088182</v>
      </c>
      <c r="M212" s="2">
        <v>6393257</v>
      </c>
      <c r="N212" s="2" t="s">
        <v>736</v>
      </c>
      <c r="O212" s="2">
        <v>568304</v>
      </c>
      <c r="P212" s="2">
        <v>260270</v>
      </c>
      <c r="Q212" s="2">
        <v>1128319</v>
      </c>
      <c r="R212" s="2">
        <v>435017</v>
      </c>
      <c r="S212" s="7">
        <v>72.569999999999993</v>
      </c>
      <c r="T212" s="2">
        <v>0</v>
      </c>
      <c r="U212" s="7">
        <v>0</v>
      </c>
      <c r="V212" s="7">
        <v>0</v>
      </c>
      <c r="W212" s="7">
        <v>0</v>
      </c>
      <c r="X212" s="7">
        <v>0</v>
      </c>
      <c r="Y212" s="7">
        <v>0</v>
      </c>
      <c r="AB212" s="7"/>
      <c r="AC212" s="7"/>
      <c r="AD212" s="7"/>
      <c r="AE212" s="7"/>
      <c r="AF212" s="16"/>
      <c r="AG212" s="16"/>
      <c r="AH212" s="16"/>
      <c r="AI212" s="16"/>
    </row>
    <row r="213" spans="1:35" x14ac:dyDescent="0.2">
      <c r="A213" s="5">
        <v>2021</v>
      </c>
      <c r="B213" s="2" t="s">
        <v>723</v>
      </c>
      <c r="C213" s="2" t="s">
        <v>735</v>
      </c>
      <c r="D213" s="2" t="s">
        <v>665</v>
      </c>
      <c r="E213" s="2">
        <v>0</v>
      </c>
      <c r="F213" s="2">
        <v>0</v>
      </c>
      <c r="G213" s="2">
        <v>0</v>
      </c>
      <c r="H213" s="2">
        <v>2033966</v>
      </c>
      <c r="I213" s="2">
        <v>567152366</v>
      </c>
      <c r="K213" s="2">
        <v>60855878</v>
      </c>
      <c r="L213" s="2">
        <v>3661682</v>
      </c>
      <c r="M213" s="2">
        <v>5937332</v>
      </c>
      <c r="N213" s="2" t="s">
        <v>736</v>
      </c>
      <c r="O213" s="2">
        <v>560385</v>
      </c>
      <c r="P213" s="2">
        <v>3562821</v>
      </c>
      <c r="Q213" s="2">
        <v>1128319</v>
      </c>
      <c r="R213" s="2">
        <v>435017</v>
      </c>
      <c r="S213" s="7">
        <v>61.35</v>
      </c>
      <c r="T213" s="2">
        <v>0</v>
      </c>
      <c r="U213" s="7">
        <v>0</v>
      </c>
      <c r="V213" s="7">
        <v>0</v>
      </c>
      <c r="W213" s="7">
        <v>0</v>
      </c>
      <c r="X213" s="7">
        <v>0</v>
      </c>
      <c r="Y213" s="7">
        <v>0</v>
      </c>
      <c r="AB213" s="7"/>
      <c r="AC213" s="7"/>
      <c r="AD213" s="7"/>
      <c r="AE213" s="7"/>
      <c r="AF213" s="16"/>
      <c r="AG213" s="16"/>
      <c r="AH213" s="16"/>
      <c r="AI213" s="16"/>
    </row>
    <row r="214" spans="1:35" x14ac:dyDescent="0.2">
      <c r="A214" s="5">
        <v>2021</v>
      </c>
      <c r="B214" s="2" t="s">
        <v>722</v>
      </c>
      <c r="C214" s="2" t="s">
        <v>726</v>
      </c>
      <c r="D214" s="2" t="s">
        <v>665</v>
      </c>
      <c r="E214" s="2">
        <v>0</v>
      </c>
      <c r="F214" s="2">
        <v>0</v>
      </c>
      <c r="G214" s="2">
        <v>0</v>
      </c>
      <c r="H214" s="2">
        <v>1379847</v>
      </c>
      <c r="I214" s="2">
        <v>729862287</v>
      </c>
      <c r="K214" s="2">
        <v>99705928</v>
      </c>
      <c r="L214" s="2">
        <v>3391537</v>
      </c>
      <c r="M214" s="2">
        <v>3954704</v>
      </c>
      <c r="N214" s="2" t="s">
        <v>736</v>
      </c>
      <c r="O214" s="2">
        <v>560774</v>
      </c>
      <c r="P214" s="2">
        <v>256790</v>
      </c>
      <c r="Q214" s="2">
        <v>1128319</v>
      </c>
      <c r="R214" s="2">
        <v>435017</v>
      </c>
      <c r="S214" s="7">
        <v>70.760000000000005</v>
      </c>
      <c r="T214" s="2">
        <v>0</v>
      </c>
      <c r="U214" s="7">
        <v>0</v>
      </c>
      <c r="V214" s="7">
        <v>0</v>
      </c>
      <c r="W214" s="7">
        <v>0</v>
      </c>
      <c r="X214" s="7">
        <v>0</v>
      </c>
      <c r="Y214" s="7">
        <v>0</v>
      </c>
      <c r="AB214" s="7"/>
      <c r="AC214" s="7"/>
      <c r="AD214" s="7"/>
      <c r="AE214" s="7"/>
      <c r="AF214" s="16"/>
      <c r="AG214" s="16"/>
      <c r="AH214" s="16"/>
      <c r="AI214" s="16"/>
    </row>
    <row r="215" spans="1:35" x14ac:dyDescent="0.2">
      <c r="A215" s="5">
        <v>2021</v>
      </c>
      <c r="B215" s="2" t="s">
        <v>722</v>
      </c>
      <c r="C215" s="2" t="s">
        <v>727</v>
      </c>
      <c r="D215" s="2" t="s">
        <v>665</v>
      </c>
      <c r="E215" s="2">
        <v>0</v>
      </c>
      <c r="F215" s="2">
        <v>0</v>
      </c>
      <c r="G215" s="2">
        <v>0</v>
      </c>
      <c r="H215" s="2">
        <v>1391972</v>
      </c>
      <c r="I215" s="2">
        <v>569917922</v>
      </c>
      <c r="J215" s="2">
        <v>9118148</v>
      </c>
      <c r="K215" s="2">
        <v>51662548</v>
      </c>
      <c r="L215" s="2">
        <v>4233238</v>
      </c>
      <c r="M215" s="2">
        <v>4027010</v>
      </c>
      <c r="N215" s="2" t="s">
        <v>736</v>
      </c>
      <c r="O215" s="2">
        <v>602873</v>
      </c>
      <c r="P215" s="2">
        <v>263750</v>
      </c>
      <c r="Q215" s="2">
        <v>1128319</v>
      </c>
      <c r="R215" s="2">
        <v>435017</v>
      </c>
      <c r="S215" s="7">
        <v>66.77</v>
      </c>
      <c r="T215" s="2">
        <v>0</v>
      </c>
      <c r="U215" s="7">
        <v>0</v>
      </c>
      <c r="V215" s="7">
        <v>0</v>
      </c>
      <c r="W215" s="7">
        <v>0</v>
      </c>
      <c r="X215" s="7">
        <v>0</v>
      </c>
      <c r="Y215" s="7">
        <v>0</v>
      </c>
      <c r="AB215" s="7"/>
      <c r="AC215" s="7"/>
      <c r="AD215" s="7"/>
      <c r="AE215" s="7"/>
      <c r="AF215" s="16"/>
      <c r="AG215" s="16"/>
      <c r="AH215" s="16"/>
      <c r="AI215" s="16"/>
    </row>
    <row r="216" spans="1:35" x14ac:dyDescent="0.2">
      <c r="A216" s="5">
        <v>2021</v>
      </c>
      <c r="B216" s="2" t="s">
        <v>723</v>
      </c>
      <c r="C216" s="2" t="s">
        <v>728</v>
      </c>
      <c r="D216" s="2" t="s">
        <v>665</v>
      </c>
      <c r="E216" s="2">
        <v>0</v>
      </c>
      <c r="F216" s="2">
        <v>0</v>
      </c>
      <c r="G216" s="2">
        <v>0</v>
      </c>
      <c r="H216" s="2">
        <v>1221357</v>
      </c>
      <c r="I216" s="2">
        <v>802984691</v>
      </c>
      <c r="J216" s="2">
        <v>34744705</v>
      </c>
      <c r="K216" s="2">
        <v>169802227</v>
      </c>
      <c r="L216" s="2">
        <v>4086425</v>
      </c>
      <c r="M216" s="2">
        <v>9091551</v>
      </c>
      <c r="N216" s="2" t="s">
        <v>736</v>
      </c>
      <c r="O216" s="2">
        <v>1639271</v>
      </c>
      <c r="P216" s="2">
        <v>302031</v>
      </c>
      <c r="Q216" s="2">
        <v>1128319</v>
      </c>
      <c r="R216" s="2">
        <v>435017</v>
      </c>
      <c r="S216" s="7">
        <v>70.03</v>
      </c>
      <c r="T216" s="2">
        <v>0</v>
      </c>
      <c r="U216" s="7">
        <v>0</v>
      </c>
      <c r="V216" s="7">
        <v>0</v>
      </c>
      <c r="W216" s="7">
        <v>0</v>
      </c>
      <c r="X216" s="7">
        <v>0</v>
      </c>
      <c r="Y216" s="7">
        <v>0</v>
      </c>
      <c r="AB216" s="7"/>
      <c r="AC216" s="7"/>
      <c r="AD216" s="7"/>
      <c r="AE216" s="7"/>
      <c r="AF216" s="16"/>
      <c r="AG216" s="16"/>
      <c r="AH216" s="16"/>
      <c r="AI216" s="16"/>
    </row>
    <row r="217" spans="1:35" x14ac:dyDescent="0.2">
      <c r="A217" s="5">
        <v>2021</v>
      </c>
      <c r="B217" s="2" t="s">
        <v>723</v>
      </c>
      <c r="C217" s="2" t="s">
        <v>729</v>
      </c>
      <c r="D217" s="2" t="s">
        <v>665</v>
      </c>
      <c r="E217" s="2">
        <v>0</v>
      </c>
      <c r="F217" s="2">
        <v>0</v>
      </c>
      <c r="G217" s="2">
        <v>0</v>
      </c>
      <c r="H217" s="2">
        <v>1052030</v>
      </c>
      <c r="I217" s="2">
        <v>518814633</v>
      </c>
      <c r="J217" s="2">
        <v>33087409</v>
      </c>
      <c r="K217" s="2">
        <v>62342074</v>
      </c>
      <c r="L217" s="2">
        <v>3510824</v>
      </c>
      <c r="M217" s="2">
        <v>5549671</v>
      </c>
      <c r="N217" s="2" t="s">
        <v>736</v>
      </c>
      <c r="O217" s="2">
        <v>1472871</v>
      </c>
      <c r="P217" s="2">
        <v>709195</v>
      </c>
      <c r="Q217" s="2">
        <v>1128319</v>
      </c>
      <c r="R217" s="2">
        <v>435017</v>
      </c>
      <c r="S217" s="7">
        <v>67.86</v>
      </c>
      <c r="T217" s="2">
        <v>0</v>
      </c>
      <c r="U217" s="7">
        <v>0</v>
      </c>
      <c r="V217" s="7">
        <v>0</v>
      </c>
      <c r="W217" s="7">
        <v>0</v>
      </c>
      <c r="X217" s="7">
        <v>0</v>
      </c>
      <c r="Y217" s="7">
        <v>0</v>
      </c>
      <c r="AB217" s="7"/>
      <c r="AC217" s="7"/>
      <c r="AD217" s="7"/>
      <c r="AE217" s="7"/>
      <c r="AF217" s="16"/>
      <c r="AG217" s="16"/>
      <c r="AH217" s="16"/>
      <c r="AI217" s="16"/>
    </row>
    <row r="218" spans="1:35" x14ac:dyDescent="0.2">
      <c r="A218" s="5">
        <v>2021</v>
      </c>
      <c r="B218" s="2" t="s">
        <v>723</v>
      </c>
      <c r="C218" s="2" t="s">
        <v>730</v>
      </c>
      <c r="D218" s="2" t="s">
        <v>665</v>
      </c>
      <c r="E218" s="2">
        <v>0</v>
      </c>
      <c r="F218" s="2">
        <v>0</v>
      </c>
      <c r="G218" s="2">
        <v>0</v>
      </c>
      <c r="H218" s="2">
        <v>1298616</v>
      </c>
      <c r="I218" s="2">
        <v>676154865</v>
      </c>
      <c r="J218" s="2">
        <v>40029310</v>
      </c>
      <c r="K218" s="2">
        <v>81257319</v>
      </c>
      <c r="L218" s="2">
        <v>4344112</v>
      </c>
      <c r="M218" s="2">
        <v>4262309</v>
      </c>
      <c r="N218" s="2" t="s">
        <v>736</v>
      </c>
      <c r="O218" s="2">
        <v>582432</v>
      </c>
      <c r="P218" s="2">
        <v>274191</v>
      </c>
      <c r="Q218" s="2">
        <v>1128319</v>
      </c>
      <c r="R218" s="2">
        <v>601965</v>
      </c>
      <c r="S218" s="7">
        <v>69.239999999999995</v>
      </c>
      <c r="T218" s="2">
        <v>0</v>
      </c>
      <c r="U218" s="7">
        <v>0</v>
      </c>
      <c r="V218" s="7">
        <v>0</v>
      </c>
      <c r="W218" s="7">
        <v>0</v>
      </c>
      <c r="X218" s="7">
        <v>0</v>
      </c>
      <c r="Y218" s="7">
        <v>0</v>
      </c>
      <c r="AB218" s="7"/>
      <c r="AC218" s="7"/>
      <c r="AD218" s="7"/>
      <c r="AE218" s="7"/>
      <c r="AF218" s="16"/>
      <c r="AG218" s="16"/>
      <c r="AH218" s="16"/>
      <c r="AI218" s="16"/>
    </row>
    <row r="219" spans="1:35" x14ac:dyDescent="0.2">
      <c r="A219" s="5">
        <v>2021</v>
      </c>
      <c r="B219" s="2" t="s">
        <v>723</v>
      </c>
      <c r="C219" s="2" t="s">
        <v>731</v>
      </c>
      <c r="D219" s="2" t="s">
        <v>665</v>
      </c>
      <c r="E219" s="2">
        <v>0</v>
      </c>
      <c r="F219" s="2">
        <v>0</v>
      </c>
      <c r="G219" s="2">
        <v>0</v>
      </c>
      <c r="H219" s="2">
        <v>1265012</v>
      </c>
      <c r="I219" s="2">
        <v>658257163</v>
      </c>
      <c r="J219" s="2">
        <v>50671183</v>
      </c>
      <c r="K219" s="2">
        <v>71180798</v>
      </c>
      <c r="L219" s="2">
        <v>5154564</v>
      </c>
      <c r="M219" s="2">
        <v>3826553</v>
      </c>
      <c r="N219" s="2" t="s">
        <v>736</v>
      </c>
      <c r="O219" s="2">
        <v>560385</v>
      </c>
      <c r="P219" s="2">
        <v>265142</v>
      </c>
      <c r="Q219" s="2">
        <v>1128319</v>
      </c>
      <c r="R219" s="2">
        <v>435017</v>
      </c>
      <c r="S219" s="7">
        <v>72.459999999999994</v>
      </c>
      <c r="T219" s="2">
        <v>0</v>
      </c>
      <c r="U219" s="7">
        <v>0</v>
      </c>
      <c r="V219" s="7">
        <v>0</v>
      </c>
      <c r="W219" s="7">
        <v>0</v>
      </c>
      <c r="X219" s="7">
        <v>0</v>
      </c>
      <c r="Y219" s="7">
        <v>0</v>
      </c>
      <c r="AB219" s="7"/>
      <c r="AC219" s="7"/>
      <c r="AD219" s="7"/>
      <c r="AE219" s="7"/>
      <c r="AF219" s="16"/>
      <c r="AG219" s="16"/>
      <c r="AH219" s="16"/>
      <c r="AI219" s="16"/>
    </row>
    <row r="220" spans="1:35" x14ac:dyDescent="0.2">
      <c r="A220" s="5">
        <v>2021</v>
      </c>
      <c r="B220" s="2" t="s">
        <v>722</v>
      </c>
      <c r="C220" s="2" t="s">
        <v>81</v>
      </c>
      <c r="D220" s="2" t="s">
        <v>665</v>
      </c>
      <c r="E220" s="2">
        <v>0</v>
      </c>
      <c r="F220" s="2">
        <v>0</v>
      </c>
      <c r="G220" s="2">
        <v>0</v>
      </c>
      <c r="H220" s="2">
        <v>565256</v>
      </c>
      <c r="I220" s="2">
        <v>435274988</v>
      </c>
      <c r="J220" s="2">
        <v>45531556</v>
      </c>
      <c r="L220" s="2">
        <v>6842612</v>
      </c>
      <c r="M220" s="2">
        <v>3309407</v>
      </c>
      <c r="N220" s="2" t="s">
        <v>736</v>
      </c>
      <c r="O220" s="2">
        <v>560385</v>
      </c>
      <c r="P220" s="2">
        <v>256790</v>
      </c>
      <c r="Q220" s="2">
        <v>1128319</v>
      </c>
      <c r="R220" s="2">
        <v>435017</v>
      </c>
      <c r="S220" s="7">
        <v>80.7</v>
      </c>
      <c r="T220" s="2">
        <v>0</v>
      </c>
      <c r="U220" s="7">
        <v>0</v>
      </c>
      <c r="V220" s="7">
        <v>0</v>
      </c>
      <c r="W220" s="7">
        <v>0</v>
      </c>
      <c r="X220" s="7">
        <v>0</v>
      </c>
      <c r="Y220" s="7">
        <v>0</v>
      </c>
      <c r="AB220" s="7"/>
      <c r="AC220" s="7"/>
      <c r="AD220" s="7"/>
      <c r="AE220" s="7"/>
      <c r="AF220" s="16"/>
      <c r="AG220" s="16"/>
      <c r="AH220" s="16"/>
      <c r="AI220" s="16"/>
    </row>
    <row r="221" spans="1:35" x14ac:dyDescent="0.2">
      <c r="A221" s="5">
        <v>2021</v>
      </c>
      <c r="B221" s="2" t="s">
        <v>723</v>
      </c>
      <c r="C221" s="2" t="s">
        <v>82</v>
      </c>
      <c r="D221" s="2" t="s">
        <v>665</v>
      </c>
      <c r="E221" s="2">
        <v>0</v>
      </c>
      <c r="F221" s="2">
        <v>0</v>
      </c>
      <c r="G221" s="2">
        <v>0</v>
      </c>
      <c r="H221" s="2">
        <v>756871</v>
      </c>
      <c r="I221" s="2">
        <v>357910679</v>
      </c>
      <c r="J221" s="2">
        <v>22015680</v>
      </c>
      <c r="L221" s="2">
        <v>3537789</v>
      </c>
      <c r="M221" s="2">
        <v>3336379</v>
      </c>
      <c r="N221" s="2" t="s">
        <v>736</v>
      </c>
      <c r="O221" s="2">
        <v>560385</v>
      </c>
      <c r="P221" s="2">
        <v>256790</v>
      </c>
      <c r="Q221" s="2">
        <v>1128319</v>
      </c>
      <c r="R221" s="2">
        <v>435017</v>
      </c>
      <c r="S221" s="7">
        <v>77.97</v>
      </c>
      <c r="T221" s="2">
        <v>0</v>
      </c>
      <c r="U221" s="7">
        <v>0</v>
      </c>
      <c r="V221" s="7">
        <v>0</v>
      </c>
      <c r="W221" s="7">
        <v>0</v>
      </c>
      <c r="X221" s="7">
        <v>0</v>
      </c>
      <c r="Y221" s="7">
        <v>0</v>
      </c>
      <c r="AB221" s="7"/>
      <c r="AC221" s="7"/>
      <c r="AD221" s="7"/>
      <c r="AE221" s="7"/>
      <c r="AF221" s="16"/>
      <c r="AG221" s="16"/>
      <c r="AH221" s="16"/>
      <c r="AI221" s="16"/>
    </row>
    <row r="222" spans="1:35" x14ac:dyDescent="0.2">
      <c r="A222" s="5">
        <v>2021</v>
      </c>
      <c r="B222" s="2" t="s">
        <v>723</v>
      </c>
      <c r="C222" s="2" t="s">
        <v>83</v>
      </c>
      <c r="D222" s="2" t="s">
        <v>665</v>
      </c>
      <c r="E222" s="2">
        <v>0</v>
      </c>
      <c r="F222" s="2">
        <v>0</v>
      </c>
      <c r="G222" s="2">
        <v>0</v>
      </c>
      <c r="H222" s="2">
        <v>2044019</v>
      </c>
      <c r="I222" s="2">
        <v>1079443056</v>
      </c>
      <c r="J222" s="2">
        <v>25381995</v>
      </c>
      <c r="L222" s="2">
        <v>48971994</v>
      </c>
      <c r="M222" s="2">
        <v>5905854</v>
      </c>
      <c r="N222" s="2" t="s">
        <v>736</v>
      </c>
      <c r="O222" s="2">
        <v>560385</v>
      </c>
      <c r="P222" s="2">
        <v>259574</v>
      </c>
      <c r="Q222" s="2">
        <v>1128319</v>
      </c>
      <c r="R222" s="2">
        <v>435017</v>
      </c>
      <c r="S222" s="7">
        <v>82.9</v>
      </c>
      <c r="T222" s="2">
        <v>0</v>
      </c>
      <c r="U222" s="7">
        <v>0</v>
      </c>
      <c r="V222" s="7">
        <v>0</v>
      </c>
      <c r="W222" s="7">
        <v>0</v>
      </c>
      <c r="X222" s="7">
        <v>0</v>
      </c>
      <c r="Y222" s="7">
        <v>0</v>
      </c>
      <c r="AB222" s="7"/>
      <c r="AC222" s="7"/>
      <c r="AD222" s="7"/>
      <c r="AE222" s="7"/>
      <c r="AF222" s="16"/>
      <c r="AG222" s="16"/>
      <c r="AH222" s="16"/>
      <c r="AI222" s="16"/>
    </row>
    <row r="223" spans="1:35" x14ac:dyDescent="0.2">
      <c r="A223" s="5">
        <v>2021</v>
      </c>
      <c r="B223" s="2" t="s">
        <v>722</v>
      </c>
      <c r="C223" s="2" t="s">
        <v>84</v>
      </c>
      <c r="D223" s="2" t="s">
        <v>665</v>
      </c>
      <c r="E223" s="2">
        <v>0</v>
      </c>
      <c r="F223" s="2">
        <v>0</v>
      </c>
      <c r="G223" s="2">
        <v>0</v>
      </c>
      <c r="H223" s="2">
        <v>886527</v>
      </c>
      <c r="I223" s="2">
        <v>427519801</v>
      </c>
      <c r="J223" s="2">
        <v>17694330</v>
      </c>
      <c r="L223" s="2">
        <v>4496884</v>
      </c>
      <c r="M223" s="2">
        <v>3353184</v>
      </c>
      <c r="N223" s="2" t="s">
        <v>736</v>
      </c>
      <c r="O223" s="2">
        <v>560385</v>
      </c>
      <c r="P223" s="2">
        <v>257165</v>
      </c>
      <c r="Q223" s="2">
        <v>1128319</v>
      </c>
      <c r="R223" s="2">
        <v>435017</v>
      </c>
      <c r="S223" s="7">
        <v>79.08</v>
      </c>
      <c r="T223" s="2">
        <v>0</v>
      </c>
      <c r="U223" s="7">
        <v>0</v>
      </c>
      <c r="V223" s="7">
        <v>0</v>
      </c>
      <c r="W223" s="7">
        <v>0</v>
      </c>
      <c r="X223" s="7">
        <v>0</v>
      </c>
      <c r="Y223" s="7">
        <v>0</v>
      </c>
      <c r="AB223" s="7"/>
      <c r="AC223" s="7"/>
      <c r="AD223" s="7"/>
      <c r="AE223" s="7"/>
      <c r="AF223" s="16"/>
      <c r="AG223" s="16"/>
      <c r="AH223" s="16"/>
      <c r="AI223" s="16"/>
    </row>
    <row r="224" spans="1:35" x14ac:dyDescent="0.2">
      <c r="A224" s="5">
        <v>2021</v>
      </c>
      <c r="B224" s="2" t="s">
        <v>723</v>
      </c>
      <c r="C224" s="2" t="s">
        <v>85</v>
      </c>
      <c r="D224" s="2" t="s">
        <v>665</v>
      </c>
      <c r="E224" s="2">
        <v>0</v>
      </c>
      <c r="F224" s="2">
        <v>0</v>
      </c>
      <c r="G224" s="2">
        <v>0</v>
      </c>
      <c r="H224" s="2">
        <v>775275</v>
      </c>
      <c r="I224" s="2">
        <v>352689253</v>
      </c>
      <c r="J224" s="2">
        <v>37290036</v>
      </c>
      <c r="K224" s="2">
        <v>30109763</v>
      </c>
      <c r="L224" s="2">
        <v>3422645</v>
      </c>
      <c r="M224" s="2">
        <v>3897078</v>
      </c>
      <c r="N224" s="2" t="s">
        <v>736</v>
      </c>
      <c r="O224" s="2">
        <v>8465157</v>
      </c>
      <c r="P224" s="2">
        <v>264098</v>
      </c>
      <c r="Q224" s="2">
        <v>1128319</v>
      </c>
      <c r="R224" s="2">
        <v>435017</v>
      </c>
      <c r="S224" s="7">
        <v>72.88</v>
      </c>
      <c r="T224" s="2">
        <v>0</v>
      </c>
      <c r="U224" s="7">
        <v>0</v>
      </c>
      <c r="V224" s="7">
        <v>0</v>
      </c>
      <c r="W224" s="7">
        <v>0</v>
      </c>
      <c r="Y224" s="7">
        <v>0</v>
      </c>
      <c r="AB224" s="7"/>
      <c r="AC224" s="7"/>
      <c r="AD224" s="7"/>
      <c r="AE224" s="7"/>
      <c r="AF224" s="16"/>
      <c r="AG224" s="16"/>
      <c r="AH224" s="16"/>
      <c r="AI224" s="16"/>
    </row>
    <row r="225" spans="1:35" x14ac:dyDescent="0.2">
      <c r="A225" s="5">
        <v>2021</v>
      </c>
      <c r="B225" s="2" t="s">
        <v>723</v>
      </c>
      <c r="C225" s="2" t="s">
        <v>86</v>
      </c>
      <c r="D225" s="2" t="s">
        <v>665</v>
      </c>
      <c r="E225" s="2">
        <v>0</v>
      </c>
      <c r="F225" s="2">
        <v>0</v>
      </c>
      <c r="G225" s="2">
        <v>0</v>
      </c>
      <c r="H225" s="2">
        <v>781113</v>
      </c>
      <c r="I225" s="2">
        <v>381556605</v>
      </c>
      <c r="J225" s="2">
        <v>9206716</v>
      </c>
      <c r="L225" s="2">
        <v>4927759</v>
      </c>
      <c r="M225" s="2">
        <v>3442869</v>
      </c>
      <c r="N225" s="2" t="s">
        <v>736</v>
      </c>
      <c r="O225" s="2">
        <v>560385</v>
      </c>
      <c r="P225" s="2">
        <v>256850</v>
      </c>
      <c r="Q225" s="2">
        <v>1128319</v>
      </c>
      <c r="R225" s="2">
        <v>435017</v>
      </c>
      <c r="S225" s="7">
        <v>78.41</v>
      </c>
      <c r="T225" s="2">
        <v>0</v>
      </c>
      <c r="U225" s="7">
        <v>0</v>
      </c>
      <c r="V225" s="7">
        <v>0</v>
      </c>
      <c r="W225" s="7">
        <v>0</v>
      </c>
      <c r="X225" s="7">
        <v>0</v>
      </c>
      <c r="Y225" s="7">
        <v>0</v>
      </c>
      <c r="AB225" s="7"/>
      <c r="AC225" s="7"/>
      <c r="AD225" s="7"/>
      <c r="AE225" s="7"/>
      <c r="AF225" s="16"/>
      <c r="AG225" s="16"/>
      <c r="AH225" s="16"/>
      <c r="AI225" s="16"/>
    </row>
    <row r="226" spans="1:35" x14ac:dyDescent="0.2">
      <c r="A226" s="5">
        <v>2021</v>
      </c>
      <c r="B226" s="2" t="s">
        <v>722</v>
      </c>
      <c r="C226" s="2" t="s">
        <v>87</v>
      </c>
      <c r="D226" s="2" t="s">
        <v>665</v>
      </c>
      <c r="E226" s="2">
        <v>0</v>
      </c>
      <c r="F226" s="2">
        <v>0</v>
      </c>
      <c r="G226" s="2">
        <v>0</v>
      </c>
      <c r="H226" s="2">
        <v>744373</v>
      </c>
      <c r="I226" s="2">
        <v>395431952</v>
      </c>
      <c r="J226" s="2">
        <v>7148713</v>
      </c>
      <c r="K226" s="2">
        <v>49758531</v>
      </c>
      <c r="L226" s="2">
        <v>5672130</v>
      </c>
      <c r="M226" s="2">
        <v>3586049</v>
      </c>
      <c r="N226" s="2" t="s">
        <v>736</v>
      </c>
      <c r="O226" s="2">
        <v>560385</v>
      </c>
      <c r="P226" s="2">
        <v>256790</v>
      </c>
      <c r="Q226" s="2">
        <v>1128319</v>
      </c>
      <c r="R226" s="2">
        <v>435017</v>
      </c>
      <c r="S226" s="7">
        <v>77.069999999999993</v>
      </c>
      <c r="T226" s="2">
        <v>0</v>
      </c>
      <c r="U226" s="7">
        <v>0</v>
      </c>
      <c r="V226" s="7">
        <v>0</v>
      </c>
      <c r="W226" s="7">
        <v>0</v>
      </c>
      <c r="X226" s="7">
        <v>0</v>
      </c>
      <c r="Y226" s="7">
        <v>0</v>
      </c>
      <c r="AB226" s="7"/>
      <c r="AC226" s="7"/>
      <c r="AD226" s="7"/>
      <c r="AE226" s="7"/>
      <c r="AF226" s="16"/>
      <c r="AG226" s="16"/>
      <c r="AH226" s="16"/>
      <c r="AI226" s="16"/>
    </row>
    <row r="227" spans="1:35" x14ac:dyDescent="0.2">
      <c r="A227" s="5">
        <v>2021</v>
      </c>
      <c r="B227" s="2" t="s">
        <v>722</v>
      </c>
      <c r="C227" s="2" t="s">
        <v>732</v>
      </c>
      <c r="D227" s="2" t="s">
        <v>665</v>
      </c>
      <c r="E227" s="2">
        <v>0</v>
      </c>
      <c r="F227" s="2">
        <v>0</v>
      </c>
      <c r="G227" s="2">
        <v>0</v>
      </c>
      <c r="H227" s="2">
        <v>1974410</v>
      </c>
      <c r="I227" s="2">
        <v>616168178</v>
      </c>
      <c r="J227" s="2">
        <v>8347189</v>
      </c>
      <c r="K227" s="2">
        <v>49994645</v>
      </c>
      <c r="L227" s="2">
        <v>5073632</v>
      </c>
      <c r="M227" s="2">
        <v>12264795</v>
      </c>
      <c r="N227" s="2" t="s">
        <v>736</v>
      </c>
      <c r="O227" s="2">
        <v>568922</v>
      </c>
      <c r="P227" s="2">
        <v>263054</v>
      </c>
      <c r="Q227" s="2">
        <v>1128319</v>
      </c>
      <c r="R227" s="2">
        <v>435017</v>
      </c>
      <c r="S227" s="7">
        <v>68.760000000000005</v>
      </c>
      <c r="T227" s="2">
        <v>0</v>
      </c>
      <c r="U227" s="7">
        <v>0</v>
      </c>
      <c r="V227" s="7">
        <v>0</v>
      </c>
      <c r="W227" s="7">
        <v>0</v>
      </c>
      <c r="X227" s="7">
        <v>0</v>
      </c>
      <c r="Y227" s="7">
        <v>0</v>
      </c>
      <c r="AB227" s="7"/>
      <c r="AC227" s="7"/>
      <c r="AD227" s="7"/>
      <c r="AE227" s="7"/>
      <c r="AF227" s="16"/>
      <c r="AG227" s="16"/>
      <c r="AH227" s="16"/>
      <c r="AI227" s="16"/>
    </row>
    <row r="228" spans="1:35" x14ac:dyDescent="0.2">
      <c r="A228" s="5">
        <v>2021</v>
      </c>
      <c r="B228" s="2" t="s">
        <v>723</v>
      </c>
      <c r="C228" s="2" t="s">
        <v>733</v>
      </c>
      <c r="D228" s="2" t="s">
        <v>665</v>
      </c>
      <c r="E228" s="2">
        <v>0</v>
      </c>
      <c r="F228" s="2">
        <v>0</v>
      </c>
      <c r="G228" s="2">
        <v>0</v>
      </c>
      <c r="H228" s="2">
        <v>1022096</v>
      </c>
      <c r="I228" s="2">
        <v>488046996</v>
      </c>
      <c r="J228" s="2">
        <v>17000339</v>
      </c>
      <c r="K228" s="2">
        <v>56540066</v>
      </c>
      <c r="L228" s="2">
        <v>4851689</v>
      </c>
      <c r="M228" s="2">
        <v>9315374</v>
      </c>
      <c r="N228" s="2" t="s">
        <v>736</v>
      </c>
      <c r="O228" s="2">
        <v>847673</v>
      </c>
      <c r="P228" s="2">
        <v>500393</v>
      </c>
      <c r="Q228" s="2">
        <v>1128319</v>
      </c>
      <c r="R228" s="2">
        <v>435017</v>
      </c>
      <c r="S228" s="7">
        <v>71.760000000000005</v>
      </c>
      <c r="T228" s="2">
        <v>0</v>
      </c>
      <c r="U228" s="7">
        <v>0</v>
      </c>
      <c r="V228" s="7">
        <v>0</v>
      </c>
      <c r="W228" s="7">
        <v>0</v>
      </c>
      <c r="X228" s="7">
        <v>0</v>
      </c>
      <c r="Y228" s="7">
        <v>0</v>
      </c>
      <c r="AB228" s="7"/>
      <c r="AC228" s="7"/>
      <c r="AD228" s="7"/>
      <c r="AE228" s="7"/>
      <c r="AF228" s="16"/>
      <c r="AG228" s="16"/>
      <c r="AH228" s="16"/>
      <c r="AI228" s="16"/>
    </row>
    <row r="229" spans="1:35" x14ac:dyDescent="0.2">
      <c r="A229" s="5">
        <v>2021</v>
      </c>
      <c r="B229" s="2" t="s">
        <v>723</v>
      </c>
      <c r="C229" s="2" t="s">
        <v>734</v>
      </c>
      <c r="D229" s="2" t="s">
        <v>665</v>
      </c>
      <c r="E229" s="2">
        <v>0</v>
      </c>
      <c r="F229" s="2">
        <v>0</v>
      </c>
      <c r="G229" s="2">
        <v>0</v>
      </c>
      <c r="H229" s="2">
        <v>1393505</v>
      </c>
      <c r="I229" s="2">
        <v>451638869</v>
      </c>
      <c r="J229" s="2">
        <v>8567934</v>
      </c>
      <c r="K229" s="2">
        <v>47688372</v>
      </c>
      <c r="L229" s="2">
        <v>3852094</v>
      </c>
      <c r="M229" s="2">
        <v>11497957</v>
      </c>
      <c r="N229" s="2" t="s">
        <v>736</v>
      </c>
      <c r="O229" s="2">
        <v>605547</v>
      </c>
      <c r="P229" s="2">
        <v>500393</v>
      </c>
      <c r="Q229" s="2">
        <v>1128319</v>
      </c>
      <c r="R229" s="2">
        <v>7663355</v>
      </c>
      <c r="S229" s="7">
        <v>69.23</v>
      </c>
      <c r="T229" s="2">
        <v>0</v>
      </c>
      <c r="U229" s="7">
        <v>0</v>
      </c>
      <c r="V229" s="7">
        <v>0</v>
      </c>
      <c r="W229" s="7">
        <v>0</v>
      </c>
      <c r="X229" s="7">
        <v>0</v>
      </c>
      <c r="Y229" s="7">
        <v>0</v>
      </c>
      <c r="AB229" s="7"/>
      <c r="AC229" s="7"/>
      <c r="AD229" s="7"/>
      <c r="AE229" s="7"/>
      <c r="AF229" s="16"/>
      <c r="AG229" s="16"/>
      <c r="AH229" s="16"/>
      <c r="AI229" s="16"/>
    </row>
    <row r="230" spans="1:35" x14ac:dyDescent="0.2">
      <c r="A230" s="5">
        <v>2021</v>
      </c>
      <c r="B230" s="2" t="s">
        <v>722</v>
      </c>
      <c r="C230" s="2" t="s">
        <v>724</v>
      </c>
      <c r="D230" s="2" t="s">
        <v>673</v>
      </c>
      <c r="E230" s="2">
        <v>19164293</v>
      </c>
      <c r="F230" s="2">
        <v>0</v>
      </c>
      <c r="G230" s="2">
        <v>0</v>
      </c>
      <c r="H230" s="2">
        <v>145745323</v>
      </c>
      <c r="S230" s="2"/>
      <c r="T230" s="2">
        <v>0</v>
      </c>
      <c r="U230" s="7">
        <v>13.3</v>
      </c>
      <c r="V230" s="7">
        <v>8.07</v>
      </c>
      <c r="W230" s="7">
        <v>0</v>
      </c>
      <c r="X230" s="7">
        <v>0</v>
      </c>
      <c r="Y230" s="7">
        <v>0</v>
      </c>
      <c r="AB230" s="7">
        <v>32.35</v>
      </c>
      <c r="AC230" s="7">
        <v>98.77</v>
      </c>
      <c r="AD230" s="7">
        <v>112.74</v>
      </c>
      <c r="AE230" s="7">
        <v>95.66</v>
      </c>
      <c r="AF230" s="16">
        <v>88.71</v>
      </c>
      <c r="AG230" s="16">
        <v>85.82</v>
      </c>
      <c r="AH230" s="16">
        <v>69.09</v>
      </c>
      <c r="AI230" s="16"/>
    </row>
    <row r="231" spans="1:35" x14ac:dyDescent="0.2">
      <c r="A231" s="5">
        <v>2021</v>
      </c>
      <c r="B231" s="2" t="s">
        <v>722</v>
      </c>
      <c r="C231" s="2" t="s">
        <v>725</v>
      </c>
      <c r="D231" s="2" t="s">
        <v>673</v>
      </c>
      <c r="E231" s="2">
        <v>26576753</v>
      </c>
      <c r="F231" s="2">
        <v>0</v>
      </c>
      <c r="G231" s="2">
        <v>0</v>
      </c>
      <c r="H231" s="2">
        <v>167493715</v>
      </c>
      <c r="S231" s="2"/>
      <c r="T231" s="2">
        <v>0</v>
      </c>
      <c r="U231" s="7">
        <v>13.88</v>
      </c>
      <c r="V231" s="7">
        <v>8.9700000000000006</v>
      </c>
      <c r="W231" s="7">
        <v>0</v>
      </c>
      <c r="X231" s="7">
        <v>0</v>
      </c>
      <c r="Y231" s="7">
        <v>0</v>
      </c>
      <c r="AB231" s="7">
        <v>29.46</v>
      </c>
      <c r="AC231" s="7">
        <v>102.55</v>
      </c>
      <c r="AD231" s="7">
        <v>107.91</v>
      </c>
      <c r="AE231" s="7">
        <v>99.48</v>
      </c>
      <c r="AF231" s="16">
        <v>92.66</v>
      </c>
      <c r="AG231" s="16">
        <v>82.85</v>
      </c>
      <c r="AH231" s="16">
        <v>76.819999999999993</v>
      </c>
      <c r="AI231" s="16"/>
    </row>
    <row r="232" spans="1:35" x14ac:dyDescent="0.2">
      <c r="A232" s="5">
        <v>2021</v>
      </c>
      <c r="B232" s="2" t="s">
        <v>723</v>
      </c>
      <c r="C232" s="2" t="s">
        <v>735</v>
      </c>
      <c r="D232" s="2" t="s">
        <v>673</v>
      </c>
      <c r="E232" s="2">
        <v>13436863</v>
      </c>
      <c r="F232" s="2">
        <v>0</v>
      </c>
      <c r="G232" s="2">
        <v>0</v>
      </c>
      <c r="H232" s="2">
        <v>27524054</v>
      </c>
      <c r="S232" s="2"/>
      <c r="T232" s="2">
        <v>0</v>
      </c>
      <c r="U232" s="7">
        <v>12.89</v>
      </c>
      <c r="V232" s="7">
        <v>7.2</v>
      </c>
      <c r="W232" s="7">
        <v>0</v>
      </c>
      <c r="X232" s="7">
        <v>0</v>
      </c>
      <c r="Y232" s="7">
        <v>0</v>
      </c>
      <c r="AB232" s="7">
        <v>22.48</v>
      </c>
      <c r="AC232" s="7">
        <v>101.01</v>
      </c>
      <c r="AD232" s="7">
        <v>109.64</v>
      </c>
      <c r="AE232" s="7">
        <v>110.36</v>
      </c>
      <c r="AF232" s="16">
        <v>78.400000000000006</v>
      </c>
      <c r="AG232" s="16">
        <v>64.45</v>
      </c>
      <c r="AH232" s="16">
        <v>61.98</v>
      </c>
      <c r="AI232" s="16"/>
    </row>
    <row r="233" spans="1:35" x14ac:dyDescent="0.2">
      <c r="A233" s="5">
        <v>2021</v>
      </c>
      <c r="B233" s="2" t="s">
        <v>722</v>
      </c>
      <c r="C233" s="2" t="s">
        <v>726</v>
      </c>
      <c r="D233" s="2" t="s">
        <v>673</v>
      </c>
      <c r="E233" s="2">
        <v>31588471</v>
      </c>
      <c r="F233" s="2">
        <v>0</v>
      </c>
      <c r="G233" s="2">
        <v>0</v>
      </c>
      <c r="H233" s="2">
        <v>151405582</v>
      </c>
      <c r="S233" s="2"/>
      <c r="T233" s="2">
        <v>0</v>
      </c>
      <c r="U233" s="7">
        <v>13.68</v>
      </c>
      <c r="V233" s="7">
        <v>7.88</v>
      </c>
      <c r="W233" s="7">
        <v>0</v>
      </c>
      <c r="X233" s="7">
        <v>0</v>
      </c>
      <c r="Y233" s="7">
        <v>0</v>
      </c>
      <c r="AB233" s="7">
        <v>21.43</v>
      </c>
      <c r="AC233" s="7">
        <v>98.89</v>
      </c>
      <c r="AD233" s="7">
        <v>102.9</v>
      </c>
      <c r="AE233" s="7">
        <v>97.82</v>
      </c>
      <c r="AF233" s="16">
        <v>88.56</v>
      </c>
      <c r="AG233" s="16">
        <v>75.97</v>
      </c>
      <c r="AH233" s="16">
        <v>72.39</v>
      </c>
      <c r="AI233" s="16"/>
    </row>
    <row r="234" spans="1:35" x14ac:dyDescent="0.2">
      <c r="A234" s="5">
        <v>2021</v>
      </c>
      <c r="B234" s="2" t="s">
        <v>722</v>
      </c>
      <c r="C234" s="2" t="s">
        <v>727</v>
      </c>
      <c r="D234" s="2" t="s">
        <v>673</v>
      </c>
      <c r="E234" s="2">
        <v>12636205</v>
      </c>
      <c r="F234" s="2">
        <v>0</v>
      </c>
      <c r="G234" s="2">
        <v>0</v>
      </c>
      <c r="H234" s="2">
        <v>96188660</v>
      </c>
      <c r="S234" s="2"/>
      <c r="T234" s="2">
        <v>0</v>
      </c>
      <c r="U234" s="7">
        <v>12.81</v>
      </c>
      <c r="V234" s="7">
        <v>8.1</v>
      </c>
      <c r="W234" s="7">
        <v>0</v>
      </c>
      <c r="X234" s="7">
        <v>0</v>
      </c>
      <c r="Y234" s="7">
        <v>0</v>
      </c>
      <c r="AB234" s="7">
        <v>36.369999999999997</v>
      </c>
      <c r="AC234" s="7">
        <v>101.38</v>
      </c>
      <c r="AD234" s="7">
        <v>104.95</v>
      </c>
      <c r="AE234" s="7">
        <v>105.85</v>
      </c>
      <c r="AF234" s="16">
        <v>90.55</v>
      </c>
      <c r="AG234" s="16">
        <v>76.709999999999994</v>
      </c>
      <c r="AH234" s="16">
        <v>78.239999999999995</v>
      </c>
      <c r="AI234" s="16"/>
    </row>
    <row r="235" spans="1:35" x14ac:dyDescent="0.2">
      <c r="A235" s="5">
        <v>2021</v>
      </c>
      <c r="B235" s="2" t="s">
        <v>723</v>
      </c>
      <c r="C235" s="2" t="s">
        <v>728</v>
      </c>
      <c r="D235" s="2" t="s">
        <v>673</v>
      </c>
      <c r="E235" s="2">
        <v>21472168</v>
      </c>
      <c r="F235" s="2">
        <v>0</v>
      </c>
      <c r="G235" s="2">
        <v>0</v>
      </c>
      <c r="H235" s="2">
        <v>162610138</v>
      </c>
      <c r="S235" s="2"/>
      <c r="T235" s="2">
        <v>0</v>
      </c>
      <c r="U235" s="7">
        <v>13.33</v>
      </c>
      <c r="V235" s="7">
        <v>8.27</v>
      </c>
      <c r="W235" s="7">
        <v>0</v>
      </c>
      <c r="X235" s="7">
        <v>0</v>
      </c>
      <c r="Y235" s="7">
        <v>0</v>
      </c>
      <c r="AB235" s="7">
        <v>59.37</v>
      </c>
      <c r="AC235" s="7">
        <v>99.13</v>
      </c>
      <c r="AD235" s="7">
        <v>99.99</v>
      </c>
      <c r="AE235" s="7">
        <v>108.69</v>
      </c>
      <c r="AF235" s="16">
        <v>89</v>
      </c>
      <c r="AG235" s="16">
        <v>74.95</v>
      </c>
      <c r="AH235" s="16">
        <v>77.33</v>
      </c>
      <c r="AI235" s="16"/>
    </row>
    <row r="236" spans="1:35" x14ac:dyDescent="0.2">
      <c r="A236" s="5">
        <v>2021</v>
      </c>
      <c r="B236" s="2" t="s">
        <v>723</v>
      </c>
      <c r="C236" s="2" t="s">
        <v>729</v>
      </c>
      <c r="D236" s="2" t="s">
        <v>673</v>
      </c>
      <c r="E236" s="2">
        <v>31699792</v>
      </c>
      <c r="F236" s="2">
        <v>0</v>
      </c>
      <c r="G236" s="2">
        <v>0</v>
      </c>
      <c r="H236" s="2">
        <v>74064088</v>
      </c>
      <c r="S236" s="2"/>
      <c r="T236" s="2">
        <v>0</v>
      </c>
      <c r="U236" s="7">
        <v>12.38</v>
      </c>
      <c r="V236" s="7">
        <v>8.1199999999999992</v>
      </c>
      <c r="W236" s="7">
        <v>0</v>
      </c>
      <c r="X236" s="7">
        <v>0</v>
      </c>
      <c r="Y236" s="7">
        <v>0</v>
      </c>
      <c r="AB236" s="7">
        <v>45.81</v>
      </c>
      <c r="AC236" s="7">
        <v>102.76</v>
      </c>
      <c r="AD236" s="7">
        <v>103.02</v>
      </c>
      <c r="AE236" s="7">
        <v>107.67</v>
      </c>
      <c r="AF236" s="16">
        <v>92.3</v>
      </c>
      <c r="AG236" s="16">
        <v>79.69</v>
      </c>
      <c r="AH236" s="16">
        <v>79.3</v>
      </c>
      <c r="AI236" s="16"/>
    </row>
    <row r="237" spans="1:35" x14ac:dyDescent="0.2">
      <c r="A237" s="5">
        <v>2021</v>
      </c>
      <c r="B237" s="2" t="s">
        <v>723</v>
      </c>
      <c r="C237" s="2" t="s">
        <v>730</v>
      </c>
      <c r="D237" s="2" t="s">
        <v>673</v>
      </c>
      <c r="E237" s="2">
        <v>11474817</v>
      </c>
      <c r="F237" s="2">
        <v>0</v>
      </c>
      <c r="G237" s="2">
        <v>0</v>
      </c>
      <c r="H237" s="2">
        <v>139751237</v>
      </c>
      <c r="S237" s="2"/>
      <c r="T237" s="2">
        <v>0</v>
      </c>
      <c r="U237" s="7">
        <v>13.05</v>
      </c>
      <c r="V237" s="7">
        <v>7.87</v>
      </c>
      <c r="W237" s="7">
        <v>0</v>
      </c>
      <c r="X237" s="7">
        <v>0</v>
      </c>
      <c r="Y237" s="7">
        <v>0</v>
      </c>
      <c r="AB237" s="7">
        <v>30.67</v>
      </c>
      <c r="AC237" s="7">
        <v>102.53</v>
      </c>
      <c r="AD237" s="7">
        <v>106.83</v>
      </c>
      <c r="AE237" s="7">
        <v>95.83</v>
      </c>
      <c r="AF237" s="16">
        <v>91.35</v>
      </c>
      <c r="AG237" s="16">
        <v>78.59</v>
      </c>
      <c r="AH237" s="16">
        <v>68.02</v>
      </c>
      <c r="AI237" s="16"/>
    </row>
    <row r="238" spans="1:35" x14ac:dyDescent="0.2">
      <c r="A238" s="5">
        <v>2021</v>
      </c>
      <c r="B238" s="2" t="s">
        <v>723</v>
      </c>
      <c r="C238" s="2" t="s">
        <v>731</v>
      </c>
      <c r="D238" s="2" t="s">
        <v>673</v>
      </c>
      <c r="E238" s="2">
        <v>13553889</v>
      </c>
      <c r="F238" s="2">
        <v>0</v>
      </c>
      <c r="G238" s="2">
        <v>0</v>
      </c>
      <c r="H238" s="2">
        <v>137599946</v>
      </c>
      <c r="S238" s="2"/>
      <c r="T238" s="2">
        <v>0</v>
      </c>
      <c r="U238" s="7">
        <v>14.34</v>
      </c>
      <c r="V238" s="7">
        <v>8.6199999999999992</v>
      </c>
      <c r="W238" s="7">
        <v>0</v>
      </c>
      <c r="X238" s="7">
        <v>0</v>
      </c>
      <c r="Y238" s="7">
        <v>0</v>
      </c>
      <c r="AB238" s="7">
        <v>27.09</v>
      </c>
      <c r="AC238" s="7">
        <v>103.65</v>
      </c>
      <c r="AD238" s="7">
        <v>108.76</v>
      </c>
      <c r="AE238" s="7">
        <v>95.02</v>
      </c>
      <c r="AF238" s="16">
        <v>94.15</v>
      </c>
      <c r="AG238" s="16">
        <v>85.7</v>
      </c>
      <c r="AH238" s="16">
        <v>74.94</v>
      </c>
      <c r="AI238" s="16"/>
    </row>
    <row r="239" spans="1:35" x14ac:dyDescent="0.2">
      <c r="A239" s="5">
        <v>2021</v>
      </c>
      <c r="B239" s="2" t="s">
        <v>722</v>
      </c>
      <c r="C239" s="2" t="s">
        <v>81</v>
      </c>
      <c r="D239" s="2" t="s">
        <v>673</v>
      </c>
      <c r="E239" s="2">
        <v>5571260</v>
      </c>
      <c r="F239" s="2">
        <v>0</v>
      </c>
      <c r="G239" s="2">
        <v>0</v>
      </c>
      <c r="H239" s="2">
        <v>34865756</v>
      </c>
      <c r="S239" s="2"/>
      <c r="T239" s="2">
        <v>0</v>
      </c>
      <c r="U239" s="7">
        <v>14.98</v>
      </c>
      <c r="V239" s="7">
        <v>11.34</v>
      </c>
      <c r="W239" s="7">
        <v>0</v>
      </c>
      <c r="X239" s="7">
        <v>0</v>
      </c>
      <c r="Y239" s="7">
        <v>0</v>
      </c>
      <c r="AB239" s="7">
        <v>49.03</v>
      </c>
      <c r="AC239" s="7">
        <v>106.22</v>
      </c>
      <c r="AD239" s="7">
        <v>106.51</v>
      </c>
      <c r="AE239" s="7">
        <v>118.65</v>
      </c>
      <c r="AF239" s="16">
        <v>97.41</v>
      </c>
      <c r="AG239" s="16">
        <v>84.9</v>
      </c>
      <c r="AH239" s="16">
        <v>94.02</v>
      </c>
      <c r="AI239" s="16"/>
    </row>
    <row r="240" spans="1:35" x14ac:dyDescent="0.2">
      <c r="A240" s="5">
        <v>2021</v>
      </c>
      <c r="B240" s="2" t="s">
        <v>723</v>
      </c>
      <c r="C240" s="2" t="s">
        <v>82</v>
      </c>
      <c r="D240" s="2" t="s">
        <v>673</v>
      </c>
      <c r="E240" s="2">
        <v>9348309</v>
      </c>
      <c r="F240" s="2">
        <v>0</v>
      </c>
      <c r="G240" s="2">
        <v>0</v>
      </c>
      <c r="H240" s="2">
        <v>21001910</v>
      </c>
      <c r="S240" s="2"/>
      <c r="T240" s="2">
        <v>0</v>
      </c>
      <c r="U240" s="7">
        <v>15.07</v>
      </c>
      <c r="V240" s="7">
        <v>11.63</v>
      </c>
      <c r="W240" s="7">
        <v>0</v>
      </c>
      <c r="X240" s="7">
        <v>0</v>
      </c>
      <c r="Y240" s="7">
        <v>0</v>
      </c>
      <c r="AB240" s="7">
        <v>49.74</v>
      </c>
      <c r="AC240" s="7">
        <v>108.25</v>
      </c>
      <c r="AD240" s="7">
        <v>102.22</v>
      </c>
      <c r="AE240" s="7">
        <v>116.09</v>
      </c>
      <c r="AF240" s="16">
        <v>99.6</v>
      </c>
      <c r="AG240" s="16">
        <v>79.63</v>
      </c>
      <c r="AH240" s="16">
        <v>90.9</v>
      </c>
      <c r="AI240" s="16"/>
    </row>
    <row r="241" spans="1:35" x14ac:dyDescent="0.2">
      <c r="A241" s="5">
        <v>2021</v>
      </c>
      <c r="B241" s="2" t="s">
        <v>723</v>
      </c>
      <c r="C241" s="2" t="s">
        <v>83</v>
      </c>
      <c r="D241" s="2" t="s">
        <v>673</v>
      </c>
      <c r="E241" s="2">
        <v>25951075</v>
      </c>
      <c r="F241" s="2">
        <v>0</v>
      </c>
      <c r="G241" s="2">
        <v>0</v>
      </c>
      <c r="H241" s="2">
        <v>194669744</v>
      </c>
      <c r="S241" s="2"/>
      <c r="T241" s="2">
        <v>0</v>
      </c>
      <c r="U241" s="7">
        <v>16.53</v>
      </c>
      <c r="V241" s="7">
        <v>11.59</v>
      </c>
      <c r="W241" s="7">
        <v>0</v>
      </c>
      <c r="X241" s="7">
        <v>0</v>
      </c>
      <c r="Y241" s="7">
        <v>0</v>
      </c>
      <c r="AB241" s="7">
        <v>22.94</v>
      </c>
      <c r="AC241" s="7">
        <v>96.83</v>
      </c>
      <c r="AD241" s="7">
        <v>105.18</v>
      </c>
      <c r="AE241" s="7">
        <v>104.69</v>
      </c>
      <c r="AF241" s="16">
        <v>89.17</v>
      </c>
      <c r="AG241" s="16">
        <v>79.14</v>
      </c>
      <c r="AH241" s="16">
        <v>76.52</v>
      </c>
      <c r="AI241" s="16"/>
    </row>
    <row r="242" spans="1:35" x14ac:dyDescent="0.2">
      <c r="A242" s="5">
        <v>2021</v>
      </c>
      <c r="B242" s="2" t="s">
        <v>722</v>
      </c>
      <c r="C242" s="2" t="s">
        <v>84</v>
      </c>
      <c r="D242" s="2" t="s">
        <v>673</v>
      </c>
      <c r="E242" s="2">
        <v>13831842</v>
      </c>
      <c r="F242" s="2">
        <v>0</v>
      </c>
      <c r="G242" s="2">
        <v>0</v>
      </c>
      <c r="H242" s="2">
        <v>44655408</v>
      </c>
      <c r="S242" s="2"/>
      <c r="T242" s="2">
        <v>0</v>
      </c>
      <c r="U242" s="7">
        <v>14.27</v>
      </c>
      <c r="V242" s="7">
        <v>10.81</v>
      </c>
      <c r="W242" s="7">
        <v>0</v>
      </c>
      <c r="X242" s="7">
        <v>0</v>
      </c>
      <c r="Y242" s="7">
        <v>0</v>
      </c>
      <c r="AB242" s="7">
        <v>41.14</v>
      </c>
      <c r="AC242" s="7">
        <v>105.99</v>
      </c>
      <c r="AD242" s="7">
        <v>109.86</v>
      </c>
      <c r="AE242" s="7">
        <v>123.52</v>
      </c>
      <c r="AF242" s="16">
        <v>96.24</v>
      </c>
      <c r="AG242" s="16">
        <v>84.98</v>
      </c>
      <c r="AH242" s="16">
        <v>94.95</v>
      </c>
      <c r="AI242" s="16"/>
    </row>
    <row r="243" spans="1:35" x14ac:dyDescent="0.2">
      <c r="A243" s="5">
        <v>2021</v>
      </c>
      <c r="B243" s="2" t="s">
        <v>723</v>
      </c>
      <c r="C243" s="2" t="s">
        <v>85</v>
      </c>
      <c r="D243" s="2" t="s">
        <v>673</v>
      </c>
      <c r="E243" s="2">
        <v>10398756</v>
      </c>
      <c r="F243" s="2">
        <v>0</v>
      </c>
      <c r="G243" s="2">
        <v>0</v>
      </c>
      <c r="H243" s="2">
        <v>28329501</v>
      </c>
      <c r="S243" s="2"/>
      <c r="T243" s="2">
        <v>0</v>
      </c>
      <c r="U243" s="7">
        <v>13.18</v>
      </c>
      <c r="V243" s="7">
        <v>10.32</v>
      </c>
      <c r="W243" s="7">
        <v>0</v>
      </c>
      <c r="X243" s="7">
        <v>0</v>
      </c>
      <c r="Y243" s="7">
        <v>0</v>
      </c>
      <c r="AB243" s="7">
        <v>62.02</v>
      </c>
      <c r="AC243" s="7">
        <v>105.21</v>
      </c>
      <c r="AD243" s="7">
        <v>104.56</v>
      </c>
      <c r="AE243" s="7">
        <v>104.11</v>
      </c>
      <c r="AF243" s="16">
        <v>94.84</v>
      </c>
      <c r="AG243" s="16">
        <v>81.400000000000006</v>
      </c>
      <c r="AH243" s="16">
        <v>76.86</v>
      </c>
      <c r="AI243" s="16"/>
    </row>
    <row r="244" spans="1:35" x14ac:dyDescent="0.2">
      <c r="A244" s="5">
        <v>2021</v>
      </c>
      <c r="B244" s="2" t="s">
        <v>723</v>
      </c>
      <c r="C244" s="2" t="s">
        <v>86</v>
      </c>
      <c r="D244" s="2" t="s">
        <v>673</v>
      </c>
      <c r="E244" s="2">
        <v>8893465</v>
      </c>
      <c r="F244" s="2">
        <v>0</v>
      </c>
      <c r="G244" s="2">
        <v>0</v>
      </c>
      <c r="H244" s="2">
        <v>27769805</v>
      </c>
      <c r="S244" s="2"/>
      <c r="T244" s="2">
        <v>0</v>
      </c>
      <c r="U244" s="7">
        <v>14.33</v>
      </c>
      <c r="V244" s="7">
        <v>11.04</v>
      </c>
      <c r="W244" s="7">
        <v>0</v>
      </c>
      <c r="X244" s="7">
        <v>0</v>
      </c>
      <c r="Y244" s="7">
        <v>0</v>
      </c>
      <c r="AB244" s="7">
        <v>54.08</v>
      </c>
      <c r="AC244" s="7">
        <v>101.61</v>
      </c>
      <c r="AD244" s="7">
        <v>102.7</v>
      </c>
      <c r="AE244" s="7">
        <v>110.06</v>
      </c>
      <c r="AF244" s="16">
        <v>92.33</v>
      </c>
      <c r="AG244" s="16">
        <v>78.98</v>
      </c>
      <c r="AH244" s="16">
        <v>85.79</v>
      </c>
      <c r="AI244" s="16"/>
    </row>
    <row r="245" spans="1:35" x14ac:dyDescent="0.2">
      <c r="A245" s="5">
        <v>2021</v>
      </c>
      <c r="B245" s="2" t="s">
        <v>722</v>
      </c>
      <c r="C245" s="2" t="s">
        <v>87</v>
      </c>
      <c r="D245" s="2" t="s">
        <v>673</v>
      </c>
      <c r="E245" s="2">
        <v>6306337</v>
      </c>
      <c r="F245" s="2">
        <v>0</v>
      </c>
      <c r="G245" s="2">
        <v>0</v>
      </c>
      <c r="H245" s="2">
        <v>35968912</v>
      </c>
      <c r="S245" s="2"/>
      <c r="T245" s="2">
        <v>0</v>
      </c>
      <c r="U245" s="7">
        <v>14.55</v>
      </c>
      <c r="V245" s="7">
        <v>10.67</v>
      </c>
      <c r="W245" s="7">
        <v>0</v>
      </c>
      <c r="X245" s="7">
        <v>0</v>
      </c>
      <c r="Y245" s="7">
        <v>0</v>
      </c>
      <c r="AB245" s="7">
        <v>41.89</v>
      </c>
      <c r="AC245" s="7">
        <v>108.96</v>
      </c>
      <c r="AD245" s="7">
        <v>102.94</v>
      </c>
      <c r="AE245" s="7">
        <v>117.64</v>
      </c>
      <c r="AF245" s="16">
        <v>97.87</v>
      </c>
      <c r="AG245" s="16">
        <v>75.349999999999994</v>
      </c>
      <c r="AH245" s="16">
        <v>85.32</v>
      </c>
      <c r="AI245" s="16"/>
    </row>
    <row r="246" spans="1:35" x14ac:dyDescent="0.2">
      <c r="A246" s="5">
        <v>2021</v>
      </c>
      <c r="B246" s="2" t="s">
        <v>722</v>
      </c>
      <c r="C246" s="2" t="s">
        <v>732</v>
      </c>
      <c r="D246" s="2" t="s">
        <v>673</v>
      </c>
      <c r="E246" s="2">
        <v>9182996</v>
      </c>
      <c r="F246" s="2">
        <v>0</v>
      </c>
      <c r="G246" s="2">
        <v>0</v>
      </c>
      <c r="H246" s="2">
        <v>99047743</v>
      </c>
      <c r="S246" s="2"/>
      <c r="T246" s="2">
        <v>0</v>
      </c>
      <c r="U246" s="7">
        <v>13.68</v>
      </c>
      <c r="V246" s="7">
        <v>8.27</v>
      </c>
      <c r="W246" s="7">
        <v>0</v>
      </c>
      <c r="X246" s="7">
        <v>0</v>
      </c>
      <c r="Y246" s="7">
        <v>0</v>
      </c>
      <c r="AB246" s="7">
        <v>44.82</v>
      </c>
      <c r="AC246" s="7">
        <v>104.35</v>
      </c>
      <c r="AD246" s="7">
        <v>103</v>
      </c>
      <c r="AE246" s="7">
        <v>109.83</v>
      </c>
      <c r="AF246" s="16">
        <v>94.31</v>
      </c>
      <c r="AG246" s="16">
        <v>79.11</v>
      </c>
      <c r="AH246" s="16">
        <v>84.29</v>
      </c>
      <c r="AI246" s="16"/>
    </row>
    <row r="247" spans="1:35" x14ac:dyDescent="0.2">
      <c r="A247" s="5">
        <v>2021</v>
      </c>
      <c r="B247" s="2" t="s">
        <v>723</v>
      </c>
      <c r="C247" s="2" t="s">
        <v>733</v>
      </c>
      <c r="D247" s="2" t="s">
        <v>673</v>
      </c>
      <c r="E247" s="2">
        <v>40340198</v>
      </c>
      <c r="F247" s="2">
        <v>0</v>
      </c>
      <c r="G247" s="2">
        <v>0</v>
      </c>
      <c r="H247" s="2">
        <v>69653601</v>
      </c>
      <c r="S247" s="2"/>
      <c r="T247" s="2">
        <v>0</v>
      </c>
      <c r="U247" s="7">
        <v>12.44</v>
      </c>
      <c r="V247" s="7">
        <v>8.5500000000000007</v>
      </c>
      <c r="W247" s="7">
        <v>0</v>
      </c>
      <c r="X247" s="7">
        <v>0</v>
      </c>
      <c r="Y247" s="7">
        <v>0</v>
      </c>
      <c r="AB247" s="7">
        <v>46.11</v>
      </c>
      <c r="AC247" s="7">
        <v>102.89</v>
      </c>
      <c r="AD247" s="7">
        <v>106.48</v>
      </c>
      <c r="AE247" s="7">
        <v>103.79</v>
      </c>
      <c r="AF247" s="16">
        <v>94.02</v>
      </c>
      <c r="AG247" s="16">
        <v>84.63</v>
      </c>
      <c r="AH247" s="16">
        <v>78.05</v>
      </c>
      <c r="AI247" s="16"/>
    </row>
    <row r="248" spans="1:35" x14ac:dyDescent="0.2">
      <c r="A248" s="5">
        <v>2021</v>
      </c>
      <c r="B248" s="2" t="s">
        <v>723</v>
      </c>
      <c r="C248" s="2" t="s">
        <v>734</v>
      </c>
      <c r="D248" s="2" t="s">
        <v>673</v>
      </c>
      <c r="E248" s="2">
        <v>23488733</v>
      </c>
      <c r="F248" s="2">
        <v>0</v>
      </c>
      <c r="G248" s="2">
        <v>0</v>
      </c>
      <c r="H248" s="2">
        <v>60767322</v>
      </c>
      <c r="S248" s="2"/>
      <c r="T248" s="2">
        <v>0</v>
      </c>
      <c r="U248" s="7">
        <v>12.72</v>
      </c>
      <c r="V248" s="7">
        <v>8.32</v>
      </c>
      <c r="W248" s="7">
        <v>0</v>
      </c>
      <c r="X248" s="7">
        <v>0</v>
      </c>
      <c r="Y248" s="7">
        <v>0</v>
      </c>
      <c r="AB248" s="7">
        <v>34.94</v>
      </c>
      <c r="AC248" s="7">
        <v>108.67</v>
      </c>
      <c r="AD248" s="7">
        <v>101.26</v>
      </c>
      <c r="AE248" s="7">
        <v>95.19</v>
      </c>
      <c r="AF248" s="16">
        <v>97.19</v>
      </c>
      <c r="AG248" s="16">
        <v>73.75</v>
      </c>
      <c r="AH248" s="16">
        <v>67.790000000000006</v>
      </c>
      <c r="AI248" s="16"/>
    </row>
    <row r="249" spans="1:35" x14ac:dyDescent="0.2">
      <c r="A249" s="5">
        <v>2021</v>
      </c>
      <c r="B249" s="2" t="s">
        <v>722</v>
      </c>
      <c r="C249" s="2" t="s">
        <v>724</v>
      </c>
      <c r="D249" s="2" t="s">
        <v>682</v>
      </c>
      <c r="E249" s="2">
        <v>0</v>
      </c>
      <c r="F249" s="2">
        <v>0</v>
      </c>
      <c r="G249" s="2">
        <v>0</v>
      </c>
      <c r="H249" s="2">
        <v>0</v>
      </c>
      <c r="S249" s="2"/>
      <c r="T249" s="2">
        <v>0</v>
      </c>
      <c r="U249" s="2">
        <v>0</v>
      </c>
      <c r="V249" s="2">
        <v>0</v>
      </c>
      <c r="W249" s="7">
        <v>0</v>
      </c>
      <c r="X249" s="7">
        <v>0</v>
      </c>
      <c r="Y249" s="7">
        <v>0</v>
      </c>
      <c r="AB249" s="7"/>
      <c r="AC249" s="7"/>
      <c r="AD249" s="7"/>
      <c r="AE249" s="7"/>
      <c r="AF249" s="16"/>
      <c r="AG249" s="16"/>
      <c r="AH249" s="16"/>
      <c r="AI249" s="16"/>
    </row>
    <row r="250" spans="1:35" x14ac:dyDescent="0.2">
      <c r="A250" s="5">
        <v>2021</v>
      </c>
      <c r="B250" s="2" t="s">
        <v>722</v>
      </c>
      <c r="C250" s="2" t="s">
        <v>725</v>
      </c>
      <c r="D250" s="2" t="s">
        <v>682</v>
      </c>
      <c r="E250" s="2">
        <v>0</v>
      </c>
      <c r="F250" s="2">
        <v>0</v>
      </c>
      <c r="G250" s="2">
        <v>0</v>
      </c>
      <c r="H250" s="2">
        <v>600000</v>
      </c>
      <c r="S250" s="2"/>
      <c r="T250" s="2">
        <v>0</v>
      </c>
      <c r="U250" s="2">
        <v>0</v>
      </c>
      <c r="V250" s="2">
        <v>0</v>
      </c>
      <c r="W250" s="7">
        <v>0</v>
      </c>
      <c r="X250" s="7">
        <v>0</v>
      </c>
      <c r="Y250" s="7">
        <v>0</v>
      </c>
      <c r="AB250" s="7"/>
      <c r="AC250" s="7"/>
      <c r="AD250" s="7"/>
      <c r="AE250" s="7"/>
      <c r="AF250" s="16"/>
      <c r="AG250" s="16"/>
      <c r="AH250" s="16"/>
      <c r="AI250" s="16"/>
    </row>
    <row r="251" spans="1:35" x14ac:dyDescent="0.2">
      <c r="A251" s="5">
        <v>2021</v>
      </c>
      <c r="B251" s="2" t="s">
        <v>723</v>
      </c>
      <c r="C251" s="2" t="s">
        <v>735</v>
      </c>
      <c r="D251" s="2" t="s">
        <v>682</v>
      </c>
      <c r="E251" s="2">
        <v>0</v>
      </c>
      <c r="F251" s="2">
        <v>0</v>
      </c>
      <c r="G251" s="2">
        <v>0</v>
      </c>
      <c r="H251" s="2">
        <v>0</v>
      </c>
      <c r="S251" s="2"/>
      <c r="T251" s="2">
        <v>0</v>
      </c>
      <c r="U251" s="2">
        <v>0</v>
      </c>
      <c r="V251" s="2">
        <v>0</v>
      </c>
      <c r="W251" s="7">
        <v>0</v>
      </c>
      <c r="X251" s="7">
        <v>0</v>
      </c>
      <c r="Y251" s="7">
        <v>0</v>
      </c>
      <c r="AB251" s="7"/>
      <c r="AC251" s="7"/>
      <c r="AD251" s="7"/>
      <c r="AE251" s="7"/>
      <c r="AF251" s="16"/>
      <c r="AG251" s="16"/>
      <c r="AH251" s="16"/>
      <c r="AI251" s="16"/>
    </row>
    <row r="252" spans="1:35" x14ac:dyDescent="0.2">
      <c r="A252" s="5">
        <v>2021</v>
      </c>
      <c r="B252" s="2" t="s">
        <v>722</v>
      </c>
      <c r="C252" s="2" t="s">
        <v>726</v>
      </c>
      <c r="D252" s="2" t="s">
        <v>682</v>
      </c>
      <c r="E252" s="2">
        <v>0</v>
      </c>
      <c r="F252" s="2">
        <v>0</v>
      </c>
      <c r="G252" s="2">
        <v>0</v>
      </c>
      <c r="H252" s="2">
        <v>0</v>
      </c>
      <c r="S252" s="2"/>
      <c r="T252" s="2">
        <v>0</v>
      </c>
      <c r="U252" s="2">
        <v>0</v>
      </c>
      <c r="V252" s="2">
        <v>0</v>
      </c>
      <c r="W252" s="7">
        <v>0</v>
      </c>
      <c r="X252" s="7">
        <v>0</v>
      </c>
      <c r="Y252" s="7">
        <v>0</v>
      </c>
      <c r="AB252" s="7"/>
      <c r="AC252" s="7"/>
      <c r="AD252" s="7"/>
      <c r="AE252" s="7"/>
      <c r="AF252" s="16"/>
      <c r="AG252" s="16"/>
      <c r="AH252" s="16"/>
      <c r="AI252" s="16"/>
    </row>
    <row r="253" spans="1:35" x14ac:dyDescent="0.2">
      <c r="A253" s="5">
        <v>2021</v>
      </c>
      <c r="B253" s="2" t="s">
        <v>722</v>
      </c>
      <c r="C253" s="2" t="s">
        <v>727</v>
      </c>
      <c r="D253" s="2" t="s">
        <v>682</v>
      </c>
      <c r="E253" s="2">
        <v>0</v>
      </c>
      <c r="F253" s="2">
        <v>0</v>
      </c>
      <c r="G253" s="2">
        <v>0</v>
      </c>
      <c r="H253" s="2">
        <v>600000</v>
      </c>
      <c r="S253" s="2"/>
      <c r="T253" s="2">
        <v>0</v>
      </c>
      <c r="U253" s="2">
        <v>0</v>
      </c>
      <c r="V253" s="2">
        <v>0</v>
      </c>
      <c r="W253" s="7">
        <v>0</v>
      </c>
      <c r="X253" s="7">
        <v>0</v>
      </c>
      <c r="Y253" s="7">
        <v>0</v>
      </c>
      <c r="AB253" s="7"/>
      <c r="AC253" s="7"/>
      <c r="AD253" s="7"/>
      <c r="AE253" s="7"/>
      <c r="AF253" s="16"/>
      <c r="AG253" s="16"/>
      <c r="AH253" s="16"/>
      <c r="AI253" s="16"/>
    </row>
    <row r="254" spans="1:35" x14ac:dyDescent="0.2">
      <c r="A254" s="5">
        <v>2021</v>
      </c>
      <c r="B254" s="2" t="s">
        <v>723</v>
      </c>
      <c r="C254" s="2" t="s">
        <v>728</v>
      </c>
      <c r="D254" s="2" t="s">
        <v>682</v>
      </c>
      <c r="E254" s="2">
        <v>0</v>
      </c>
      <c r="F254" s="2">
        <v>0</v>
      </c>
      <c r="G254" s="2">
        <v>0</v>
      </c>
      <c r="H254" s="2">
        <v>0</v>
      </c>
      <c r="S254" s="2"/>
      <c r="T254" s="2">
        <v>0</v>
      </c>
      <c r="U254" s="2">
        <v>0</v>
      </c>
      <c r="V254" s="2">
        <v>0</v>
      </c>
      <c r="W254" s="7">
        <v>0</v>
      </c>
      <c r="X254" s="7">
        <v>0</v>
      </c>
      <c r="Y254" s="7">
        <v>0</v>
      </c>
      <c r="AB254" s="7"/>
      <c r="AC254" s="7"/>
      <c r="AD254" s="7"/>
      <c r="AE254" s="7"/>
      <c r="AF254" s="16"/>
      <c r="AG254" s="16"/>
      <c r="AH254" s="16"/>
      <c r="AI254" s="16"/>
    </row>
    <row r="255" spans="1:35" x14ac:dyDescent="0.2">
      <c r="A255" s="5">
        <v>2021</v>
      </c>
      <c r="B255" s="2" t="s">
        <v>723</v>
      </c>
      <c r="C255" s="2" t="s">
        <v>729</v>
      </c>
      <c r="D255" s="2" t="s">
        <v>682</v>
      </c>
      <c r="E255" s="2">
        <v>0</v>
      </c>
      <c r="F255" s="2">
        <v>0</v>
      </c>
      <c r="G255" s="2">
        <v>0</v>
      </c>
      <c r="H255" s="2">
        <v>0</v>
      </c>
      <c r="S255" s="2"/>
      <c r="T255" s="2">
        <v>0</v>
      </c>
      <c r="U255" s="2">
        <v>0</v>
      </c>
      <c r="V255" s="2">
        <v>0</v>
      </c>
      <c r="W255" s="7">
        <v>0</v>
      </c>
      <c r="X255" s="7">
        <v>0</v>
      </c>
      <c r="Y255" s="7">
        <v>0</v>
      </c>
      <c r="AB255" s="7"/>
      <c r="AC255" s="7"/>
      <c r="AD255" s="7"/>
      <c r="AE255" s="7"/>
      <c r="AF255" s="16"/>
      <c r="AG255" s="16"/>
      <c r="AH255" s="16"/>
      <c r="AI255" s="16"/>
    </row>
    <row r="256" spans="1:35" x14ac:dyDescent="0.2">
      <c r="A256" s="5">
        <v>2021</v>
      </c>
      <c r="B256" s="2" t="s">
        <v>723</v>
      </c>
      <c r="C256" s="2" t="s">
        <v>730</v>
      </c>
      <c r="D256" s="2" t="s">
        <v>682</v>
      </c>
      <c r="E256" s="2">
        <v>0</v>
      </c>
      <c r="F256" s="2">
        <v>0</v>
      </c>
      <c r="G256" s="2">
        <v>0</v>
      </c>
      <c r="H256" s="2">
        <v>0</v>
      </c>
      <c r="S256" s="2"/>
      <c r="T256" s="2">
        <v>0</v>
      </c>
      <c r="U256" s="2">
        <v>0</v>
      </c>
      <c r="V256" s="2">
        <v>0</v>
      </c>
      <c r="W256" s="7">
        <v>0</v>
      </c>
      <c r="X256" s="7">
        <v>0</v>
      </c>
      <c r="Y256" s="7">
        <v>0</v>
      </c>
      <c r="AB256" s="7"/>
      <c r="AC256" s="7"/>
      <c r="AD256" s="7"/>
      <c r="AE256" s="7"/>
      <c r="AF256" s="16"/>
      <c r="AG256" s="16"/>
      <c r="AH256" s="16"/>
      <c r="AI256" s="16"/>
    </row>
    <row r="257" spans="1:35" x14ac:dyDescent="0.2">
      <c r="A257" s="5">
        <v>2021</v>
      </c>
      <c r="B257" s="2" t="s">
        <v>723</v>
      </c>
      <c r="C257" s="2" t="s">
        <v>731</v>
      </c>
      <c r="D257" s="2" t="s">
        <v>682</v>
      </c>
      <c r="E257" s="2">
        <v>0</v>
      </c>
      <c r="F257" s="2">
        <v>0</v>
      </c>
      <c r="G257" s="2">
        <v>0</v>
      </c>
      <c r="H257" s="2">
        <v>600000</v>
      </c>
      <c r="S257" s="2"/>
      <c r="T257" s="2">
        <v>0</v>
      </c>
      <c r="U257" s="2">
        <v>0</v>
      </c>
      <c r="V257" s="2">
        <v>0</v>
      </c>
      <c r="W257" s="7">
        <v>0</v>
      </c>
      <c r="X257" s="7">
        <v>0</v>
      </c>
      <c r="Y257" s="7">
        <v>0</v>
      </c>
      <c r="AB257" s="7"/>
      <c r="AC257" s="7"/>
      <c r="AD257" s="7"/>
      <c r="AE257" s="7"/>
      <c r="AF257" s="16"/>
      <c r="AG257" s="16"/>
      <c r="AH257" s="16"/>
      <c r="AI257" s="16"/>
    </row>
    <row r="258" spans="1:35" x14ac:dyDescent="0.2">
      <c r="A258" s="5">
        <v>2021</v>
      </c>
      <c r="B258" s="2" t="s">
        <v>722</v>
      </c>
      <c r="C258" s="2" t="s">
        <v>81</v>
      </c>
      <c r="D258" s="2" t="s">
        <v>682</v>
      </c>
      <c r="E258" s="2">
        <v>0</v>
      </c>
      <c r="F258" s="2">
        <v>0</v>
      </c>
      <c r="G258" s="2">
        <v>0</v>
      </c>
      <c r="H258" s="2">
        <v>1200000</v>
      </c>
      <c r="S258" s="2"/>
      <c r="T258" s="2">
        <v>0</v>
      </c>
      <c r="U258" s="2">
        <v>0</v>
      </c>
      <c r="V258" s="2">
        <v>0</v>
      </c>
      <c r="W258" s="7">
        <v>0</v>
      </c>
      <c r="X258" s="7">
        <v>0</v>
      </c>
      <c r="Y258" s="7">
        <v>0</v>
      </c>
      <c r="AB258" s="7"/>
      <c r="AC258" s="7"/>
      <c r="AD258" s="7"/>
      <c r="AE258" s="7"/>
      <c r="AF258" s="16"/>
      <c r="AG258" s="16"/>
      <c r="AH258" s="16"/>
      <c r="AI258" s="16"/>
    </row>
    <row r="259" spans="1:35" x14ac:dyDescent="0.2">
      <c r="A259" s="5">
        <v>2021</v>
      </c>
      <c r="B259" s="2" t="s">
        <v>723</v>
      </c>
      <c r="C259" s="2" t="s">
        <v>82</v>
      </c>
      <c r="D259" s="2" t="s">
        <v>682</v>
      </c>
      <c r="E259" s="2">
        <v>0</v>
      </c>
      <c r="F259" s="2">
        <v>0</v>
      </c>
      <c r="G259" s="2">
        <v>0</v>
      </c>
      <c r="H259" s="2">
        <v>0</v>
      </c>
      <c r="S259" s="2"/>
      <c r="T259" s="2">
        <v>0</v>
      </c>
      <c r="U259" s="2">
        <v>0</v>
      </c>
      <c r="V259" s="2">
        <v>0</v>
      </c>
      <c r="W259" s="7">
        <v>0</v>
      </c>
      <c r="X259" s="7">
        <v>0</v>
      </c>
      <c r="Y259" s="7">
        <v>0</v>
      </c>
      <c r="AB259" s="7"/>
      <c r="AC259" s="7"/>
      <c r="AD259" s="7"/>
      <c r="AE259" s="7"/>
      <c r="AF259" s="16"/>
      <c r="AG259" s="16"/>
      <c r="AH259" s="16"/>
      <c r="AI259" s="16"/>
    </row>
    <row r="260" spans="1:35" x14ac:dyDescent="0.2">
      <c r="A260" s="5">
        <v>2021</v>
      </c>
      <c r="B260" s="2" t="s">
        <v>723</v>
      </c>
      <c r="C260" s="2" t="s">
        <v>83</v>
      </c>
      <c r="D260" s="2" t="s">
        <v>682</v>
      </c>
      <c r="E260" s="2">
        <v>0</v>
      </c>
      <c r="F260" s="2">
        <v>0</v>
      </c>
      <c r="G260" s="2">
        <v>0</v>
      </c>
      <c r="H260" s="2">
        <v>0</v>
      </c>
      <c r="S260" s="2"/>
      <c r="T260" s="2">
        <v>0</v>
      </c>
      <c r="U260" s="2">
        <v>0</v>
      </c>
      <c r="V260" s="2">
        <v>0</v>
      </c>
      <c r="W260" s="7">
        <v>0</v>
      </c>
      <c r="X260" s="7">
        <v>0</v>
      </c>
      <c r="Y260" s="7">
        <v>0</v>
      </c>
      <c r="AB260" s="7"/>
      <c r="AC260" s="7"/>
      <c r="AD260" s="7"/>
      <c r="AE260" s="7"/>
      <c r="AF260" s="16"/>
      <c r="AG260" s="16"/>
      <c r="AH260" s="16"/>
      <c r="AI260" s="16"/>
    </row>
    <row r="261" spans="1:35" x14ac:dyDescent="0.2">
      <c r="A261" s="5">
        <v>2021</v>
      </c>
      <c r="B261" s="2" t="s">
        <v>722</v>
      </c>
      <c r="C261" s="2" t="s">
        <v>84</v>
      </c>
      <c r="D261" s="2" t="s">
        <v>682</v>
      </c>
      <c r="E261" s="2">
        <v>0</v>
      </c>
      <c r="F261" s="2">
        <v>0</v>
      </c>
      <c r="G261" s="2">
        <v>0</v>
      </c>
      <c r="H261" s="2">
        <v>0</v>
      </c>
      <c r="S261" s="2"/>
      <c r="T261" s="2">
        <v>0</v>
      </c>
      <c r="U261" s="2">
        <v>0</v>
      </c>
      <c r="V261" s="2">
        <v>0</v>
      </c>
      <c r="W261" s="7">
        <v>0</v>
      </c>
      <c r="X261" s="7">
        <v>0</v>
      </c>
      <c r="Y261" s="7">
        <v>0</v>
      </c>
      <c r="AB261" s="7"/>
      <c r="AC261" s="7"/>
      <c r="AD261" s="7"/>
      <c r="AE261" s="7"/>
      <c r="AF261" s="16"/>
      <c r="AG261" s="16"/>
      <c r="AH261" s="16"/>
      <c r="AI261" s="16"/>
    </row>
    <row r="262" spans="1:35" x14ac:dyDescent="0.2">
      <c r="A262" s="5">
        <v>2021</v>
      </c>
      <c r="B262" s="2" t="s">
        <v>723</v>
      </c>
      <c r="C262" s="2" t="s">
        <v>85</v>
      </c>
      <c r="D262" s="2" t="s">
        <v>682</v>
      </c>
      <c r="E262" s="2">
        <v>0</v>
      </c>
      <c r="F262" s="2">
        <v>0</v>
      </c>
      <c r="G262" s="2">
        <v>0</v>
      </c>
      <c r="H262" s="2">
        <v>1300000</v>
      </c>
      <c r="S262" s="2"/>
      <c r="T262" s="2">
        <v>0</v>
      </c>
      <c r="U262" s="2">
        <v>0</v>
      </c>
      <c r="V262" s="2">
        <v>0</v>
      </c>
      <c r="W262" s="7">
        <v>0</v>
      </c>
      <c r="X262" s="7">
        <v>0</v>
      </c>
      <c r="Y262" s="7">
        <v>0</v>
      </c>
      <c r="AB262" s="7"/>
      <c r="AC262" s="7"/>
      <c r="AD262" s="7"/>
      <c r="AE262" s="7"/>
      <c r="AF262" s="16"/>
      <c r="AG262" s="16"/>
      <c r="AH262" s="16"/>
      <c r="AI262" s="16"/>
    </row>
    <row r="263" spans="1:35" x14ac:dyDescent="0.2">
      <c r="A263" s="5">
        <v>2021</v>
      </c>
      <c r="B263" s="2" t="s">
        <v>723</v>
      </c>
      <c r="C263" s="2" t="s">
        <v>86</v>
      </c>
      <c r="D263" s="2" t="s">
        <v>682</v>
      </c>
      <c r="E263" s="2">
        <v>0</v>
      </c>
      <c r="F263" s="2">
        <v>0</v>
      </c>
      <c r="G263" s="2">
        <v>0</v>
      </c>
      <c r="H263" s="2">
        <v>0</v>
      </c>
      <c r="S263" s="2"/>
      <c r="T263" s="2">
        <v>0</v>
      </c>
      <c r="U263" s="2">
        <v>0</v>
      </c>
      <c r="V263" s="2">
        <v>0</v>
      </c>
      <c r="W263" s="7">
        <v>0</v>
      </c>
      <c r="X263" s="7">
        <v>0</v>
      </c>
      <c r="Y263" s="7">
        <v>0</v>
      </c>
      <c r="AB263" s="7"/>
      <c r="AC263" s="7"/>
      <c r="AD263" s="7"/>
      <c r="AE263" s="7"/>
      <c r="AF263" s="16"/>
      <c r="AG263" s="16"/>
      <c r="AH263" s="16"/>
      <c r="AI263" s="16"/>
    </row>
    <row r="264" spans="1:35" x14ac:dyDescent="0.2">
      <c r="A264" s="5">
        <v>2021</v>
      </c>
      <c r="B264" s="2" t="s">
        <v>722</v>
      </c>
      <c r="C264" s="2" t="s">
        <v>87</v>
      </c>
      <c r="D264" s="2" t="s">
        <v>682</v>
      </c>
      <c r="E264" s="2">
        <v>0</v>
      </c>
      <c r="F264" s="2">
        <v>0</v>
      </c>
      <c r="G264" s="2">
        <v>0</v>
      </c>
      <c r="H264" s="2">
        <v>0</v>
      </c>
      <c r="S264" s="2"/>
      <c r="T264" s="2">
        <v>0</v>
      </c>
      <c r="U264" s="2">
        <v>0</v>
      </c>
      <c r="V264" s="2">
        <v>0</v>
      </c>
      <c r="W264" s="7">
        <v>0</v>
      </c>
      <c r="X264" s="7">
        <v>0</v>
      </c>
      <c r="Y264" s="7">
        <v>0</v>
      </c>
      <c r="AB264" s="7"/>
      <c r="AC264" s="7"/>
      <c r="AD264" s="7"/>
      <c r="AE264" s="7"/>
      <c r="AF264" s="16"/>
      <c r="AG264" s="16"/>
      <c r="AH264" s="16"/>
      <c r="AI264" s="16"/>
    </row>
    <row r="265" spans="1:35" x14ac:dyDescent="0.2">
      <c r="A265" s="5">
        <v>2021</v>
      </c>
      <c r="B265" s="2" t="s">
        <v>722</v>
      </c>
      <c r="C265" s="2" t="s">
        <v>732</v>
      </c>
      <c r="D265" s="2" t="s">
        <v>682</v>
      </c>
      <c r="E265" s="2">
        <v>0</v>
      </c>
      <c r="F265" s="2">
        <v>0</v>
      </c>
      <c r="G265" s="2">
        <v>0</v>
      </c>
      <c r="H265" s="2">
        <v>0</v>
      </c>
      <c r="S265" s="2"/>
      <c r="T265" s="2">
        <v>0</v>
      </c>
      <c r="U265" s="2">
        <v>0</v>
      </c>
      <c r="V265" s="2">
        <v>0</v>
      </c>
      <c r="W265" s="7">
        <v>0</v>
      </c>
      <c r="X265" s="7">
        <v>0</v>
      </c>
      <c r="Y265" s="7">
        <v>0</v>
      </c>
      <c r="AB265" s="7"/>
      <c r="AC265" s="7"/>
      <c r="AD265" s="7"/>
      <c r="AE265" s="7"/>
      <c r="AF265" s="16"/>
      <c r="AG265" s="16"/>
      <c r="AH265" s="16"/>
      <c r="AI265" s="16"/>
    </row>
    <row r="266" spans="1:35" x14ac:dyDescent="0.2">
      <c r="A266" s="5">
        <v>2021</v>
      </c>
      <c r="B266" s="2" t="s">
        <v>723</v>
      </c>
      <c r="C266" s="2" t="s">
        <v>733</v>
      </c>
      <c r="D266" s="2" t="s">
        <v>682</v>
      </c>
      <c r="E266" s="2">
        <v>0</v>
      </c>
      <c r="F266" s="2">
        <v>0</v>
      </c>
      <c r="G266" s="2">
        <v>0</v>
      </c>
      <c r="H266" s="2">
        <v>0</v>
      </c>
      <c r="S266" s="2"/>
      <c r="T266" s="2">
        <v>0</v>
      </c>
      <c r="U266" s="2">
        <v>0</v>
      </c>
      <c r="V266" s="2">
        <v>0</v>
      </c>
      <c r="W266" s="7">
        <v>0</v>
      </c>
      <c r="X266" s="7">
        <v>0</v>
      </c>
      <c r="Y266" s="7">
        <v>0</v>
      </c>
      <c r="AB266" s="7"/>
      <c r="AC266" s="7"/>
      <c r="AD266" s="7"/>
      <c r="AE266" s="7"/>
      <c r="AF266" s="16"/>
      <c r="AG266" s="16"/>
      <c r="AH266" s="16"/>
      <c r="AI266" s="16"/>
    </row>
    <row r="267" spans="1:35" x14ac:dyDescent="0.2">
      <c r="A267" s="5">
        <v>2021</v>
      </c>
      <c r="B267" s="2" t="s">
        <v>723</v>
      </c>
      <c r="C267" s="2" t="s">
        <v>734</v>
      </c>
      <c r="D267" s="2" t="s">
        <v>682</v>
      </c>
      <c r="E267" s="2">
        <v>0</v>
      </c>
      <c r="F267" s="2">
        <v>0</v>
      </c>
      <c r="G267" s="2">
        <v>0</v>
      </c>
      <c r="H267" s="2">
        <v>0</v>
      </c>
      <c r="S267" s="2"/>
      <c r="T267" s="2">
        <v>0</v>
      </c>
      <c r="U267" s="2">
        <v>0</v>
      </c>
      <c r="V267" s="2">
        <v>0</v>
      </c>
      <c r="W267" s="7">
        <v>0</v>
      </c>
      <c r="X267" s="7">
        <v>0</v>
      </c>
      <c r="Y267" s="7">
        <v>0</v>
      </c>
      <c r="AB267" s="7"/>
      <c r="AC267" s="7"/>
      <c r="AD267" s="7"/>
      <c r="AE267" s="7"/>
      <c r="AF267" s="16"/>
      <c r="AG267" s="16"/>
      <c r="AH267" s="16"/>
      <c r="AI267" s="16"/>
    </row>
    <row r="268" spans="1:35" x14ac:dyDescent="0.2">
      <c r="A268" s="5">
        <v>2021</v>
      </c>
      <c r="B268" s="2" t="s">
        <v>722</v>
      </c>
      <c r="C268" s="2" t="s">
        <v>724</v>
      </c>
      <c r="D268" s="2" t="s">
        <v>674</v>
      </c>
      <c r="E268" s="2">
        <v>19726748</v>
      </c>
      <c r="F268" s="2">
        <v>315000</v>
      </c>
      <c r="G268" s="2">
        <v>0</v>
      </c>
      <c r="H268" s="2">
        <v>24905448</v>
      </c>
      <c r="S268" s="2"/>
      <c r="T268" s="7">
        <v>69.84</v>
      </c>
      <c r="U268" s="2">
        <v>0</v>
      </c>
      <c r="V268" s="2">
        <v>0</v>
      </c>
      <c r="W268" s="7">
        <v>0</v>
      </c>
      <c r="X268" s="7">
        <v>0</v>
      </c>
      <c r="Y268" s="7">
        <v>0</v>
      </c>
      <c r="AB268" s="7"/>
      <c r="AC268" s="7"/>
      <c r="AD268" s="7"/>
      <c r="AE268" s="7"/>
      <c r="AF268" s="16"/>
      <c r="AG268" s="16"/>
      <c r="AH268" s="16"/>
      <c r="AI268" s="16"/>
    </row>
    <row r="269" spans="1:35" x14ac:dyDescent="0.2">
      <c r="A269" s="5">
        <v>2021</v>
      </c>
      <c r="B269" s="2" t="s">
        <v>722</v>
      </c>
      <c r="C269" s="2" t="s">
        <v>725</v>
      </c>
      <c r="D269" s="2" t="s">
        <v>674</v>
      </c>
      <c r="E269" s="2">
        <v>13410966</v>
      </c>
      <c r="F269" s="2">
        <v>21833585</v>
      </c>
      <c r="G269" s="2">
        <v>0</v>
      </c>
      <c r="H269" s="2">
        <v>27232325</v>
      </c>
      <c r="S269" s="2"/>
      <c r="T269" s="7">
        <v>72.53</v>
      </c>
      <c r="U269" s="2">
        <v>0</v>
      </c>
      <c r="V269" s="2">
        <v>0</v>
      </c>
      <c r="W269" s="7">
        <v>0</v>
      </c>
      <c r="X269" s="7">
        <v>0</v>
      </c>
      <c r="Y269" s="7">
        <v>0</v>
      </c>
      <c r="AB269" s="7"/>
      <c r="AC269" s="7"/>
      <c r="AD269" s="7"/>
      <c r="AE269" s="7"/>
      <c r="AF269" s="16"/>
      <c r="AG269" s="16"/>
      <c r="AH269" s="16"/>
      <c r="AI269" s="16"/>
    </row>
    <row r="270" spans="1:35" x14ac:dyDescent="0.2">
      <c r="A270" s="5">
        <v>2021</v>
      </c>
      <c r="B270" s="2" t="s">
        <v>723</v>
      </c>
      <c r="C270" s="2" t="s">
        <v>735</v>
      </c>
      <c r="D270" s="2" t="s">
        <v>674</v>
      </c>
      <c r="E270" s="2">
        <v>10309037</v>
      </c>
      <c r="F270" s="2">
        <v>9156871</v>
      </c>
      <c r="G270" s="2">
        <v>0</v>
      </c>
      <c r="H270" s="2">
        <v>16284050</v>
      </c>
      <c r="S270" s="2"/>
      <c r="T270" s="7">
        <v>64.73</v>
      </c>
      <c r="U270" s="2">
        <v>0</v>
      </c>
      <c r="V270" s="2">
        <v>0</v>
      </c>
      <c r="W270" s="7">
        <v>0</v>
      </c>
      <c r="X270" s="7">
        <v>0</v>
      </c>
      <c r="Y270" s="7">
        <v>0</v>
      </c>
      <c r="AB270" s="7"/>
      <c r="AC270" s="7"/>
      <c r="AD270" s="7"/>
      <c r="AE270" s="7"/>
      <c r="AF270" s="16"/>
      <c r="AG270" s="16"/>
      <c r="AH270" s="16"/>
      <c r="AI270" s="16"/>
    </row>
    <row r="271" spans="1:35" x14ac:dyDescent="0.2">
      <c r="A271" s="5">
        <v>2021</v>
      </c>
      <c r="B271" s="2" t="s">
        <v>722</v>
      </c>
      <c r="C271" s="2" t="s">
        <v>726</v>
      </c>
      <c r="D271" s="2" t="s">
        <v>674</v>
      </c>
      <c r="E271" s="2">
        <v>37823212</v>
      </c>
      <c r="F271" s="2">
        <v>2705000</v>
      </c>
      <c r="G271" s="2">
        <v>0</v>
      </c>
      <c r="H271" s="2">
        <v>31496253</v>
      </c>
      <c r="S271" s="2"/>
      <c r="T271" s="7">
        <v>68.97</v>
      </c>
      <c r="U271" s="2">
        <v>0</v>
      </c>
      <c r="V271" s="2">
        <v>0</v>
      </c>
      <c r="W271" s="7">
        <v>0</v>
      </c>
      <c r="X271" s="7">
        <v>0</v>
      </c>
      <c r="Y271" s="7">
        <v>0</v>
      </c>
      <c r="AB271" s="7"/>
      <c r="AC271" s="7"/>
      <c r="AD271" s="7"/>
      <c r="AE271" s="7"/>
      <c r="AF271" s="16"/>
      <c r="AG271" s="16"/>
      <c r="AH271" s="16"/>
      <c r="AI271" s="16"/>
    </row>
    <row r="272" spans="1:35" x14ac:dyDescent="0.2">
      <c r="A272" s="5">
        <v>2021</v>
      </c>
      <c r="B272" s="2" t="s">
        <v>722</v>
      </c>
      <c r="C272" s="2" t="s">
        <v>727</v>
      </c>
      <c r="D272" s="2" t="s">
        <v>674</v>
      </c>
      <c r="E272" s="2">
        <v>26274455</v>
      </c>
      <c r="F272" s="2">
        <v>280000</v>
      </c>
      <c r="G272" s="2">
        <v>0</v>
      </c>
      <c r="H272" s="2">
        <v>21618815</v>
      </c>
      <c r="S272" s="2"/>
      <c r="T272" s="7">
        <v>67.59</v>
      </c>
      <c r="U272" s="2">
        <v>0</v>
      </c>
      <c r="V272" s="2">
        <v>0</v>
      </c>
      <c r="W272" s="7">
        <v>0</v>
      </c>
      <c r="X272" s="7">
        <v>0</v>
      </c>
      <c r="Y272" s="7">
        <v>0</v>
      </c>
      <c r="AB272" s="7"/>
      <c r="AC272" s="7"/>
      <c r="AD272" s="7"/>
      <c r="AE272" s="7"/>
      <c r="AF272" s="16"/>
      <c r="AG272" s="16"/>
      <c r="AH272" s="16"/>
      <c r="AI272" s="16"/>
    </row>
    <row r="273" spans="1:35" x14ac:dyDescent="0.2">
      <c r="A273" s="5">
        <v>2021</v>
      </c>
      <c r="B273" s="2" t="s">
        <v>723</v>
      </c>
      <c r="C273" s="2" t="s">
        <v>728</v>
      </c>
      <c r="D273" s="2" t="s">
        <v>674</v>
      </c>
      <c r="E273" s="2">
        <v>24476692</v>
      </c>
      <c r="F273" s="2">
        <v>25134586</v>
      </c>
      <c r="G273" s="2">
        <v>0</v>
      </c>
      <c r="H273" s="2">
        <v>25111366</v>
      </c>
      <c r="S273" s="2"/>
      <c r="T273" s="7">
        <v>70.959999999999994</v>
      </c>
      <c r="U273" s="2">
        <v>0</v>
      </c>
      <c r="V273" s="2">
        <v>0</v>
      </c>
      <c r="W273" s="7">
        <v>0</v>
      </c>
      <c r="X273" s="7">
        <v>0</v>
      </c>
      <c r="Y273" s="7">
        <v>0</v>
      </c>
      <c r="AB273" s="7"/>
      <c r="AC273" s="7"/>
      <c r="AD273" s="7"/>
      <c r="AE273" s="7"/>
      <c r="AF273" s="16"/>
      <c r="AG273" s="16"/>
      <c r="AH273" s="16"/>
      <c r="AI273" s="16"/>
    </row>
    <row r="274" spans="1:35" x14ac:dyDescent="0.2">
      <c r="A274" s="5">
        <v>2021</v>
      </c>
      <c r="B274" s="2" t="s">
        <v>723</v>
      </c>
      <c r="C274" s="2" t="s">
        <v>729</v>
      </c>
      <c r="D274" s="2" t="s">
        <v>674</v>
      </c>
      <c r="E274" s="2">
        <v>10556635</v>
      </c>
      <c r="F274" s="2">
        <v>17388799</v>
      </c>
      <c r="G274" s="2">
        <v>0</v>
      </c>
      <c r="H274" s="2">
        <v>15971079</v>
      </c>
      <c r="S274" s="2"/>
      <c r="T274" s="7">
        <v>66.36</v>
      </c>
      <c r="U274" s="2">
        <v>0</v>
      </c>
      <c r="V274" s="2">
        <v>0</v>
      </c>
      <c r="W274" s="7">
        <v>0</v>
      </c>
      <c r="X274" s="7">
        <v>0</v>
      </c>
      <c r="Y274" s="7">
        <v>0</v>
      </c>
      <c r="AB274" s="7"/>
      <c r="AC274" s="7"/>
      <c r="AD274" s="7"/>
      <c r="AE274" s="7"/>
      <c r="AF274" s="16"/>
      <c r="AG274" s="16"/>
      <c r="AH274" s="16"/>
      <c r="AI274" s="16"/>
    </row>
    <row r="275" spans="1:35" x14ac:dyDescent="0.2">
      <c r="A275" s="5">
        <v>2021</v>
      </c>
      <c r="B275" s="2" t="s">
        <v>723</v>
      </c>
      <c r="C275" s="2" t="s">
        <v>730</v>
      </c>
      <c r="D275" s="2" t="s">
        <v>674</v>
      </c>
      <c r="E275" s="2">
        <v>15282935</v>
      </c>
      <c r="F275" s="2">
        <v>28271534</v>
      </c>
      <c r="G275" s="2">
        <v>0</v>
      </c>
      <c r="H275" s="2">
        <v>23595056</v>
      </c>
      <c r="S275" s="2"/>
      <c r="T275" s="7">
        <v>68.790000000000006</v>
      </c>
      <c r="U275" s="2">
        <v>0</v>
      </c>
      <c r="V275" s="2">
        <v>0</v>
      </c>
      <c r="W275" s="7">
        <v>0</v>
      </c>
      <c r="X275" s="7">
        <v>0</v>
      </c>
      <c r="Y275" s="7">
        <v>0</v>
      </c>
      <c r="AB275" s="7"/>
      <c r="AC275" s="7"/>
      <c r="AD275" s="7"/>
      <c r="AE275" s="7"/>
      <c r="AF275" s="16"/>
      <c r="AG275" s="16"/>
      <c r="AH275" s="16"/>
      <c r="AI275" s="16"/>
    </row>
    <row r="276" spans="1:35" x14ac:dyDescent="0.2">
      <c r="A276" s="5">
        <v>2021</v>
      </c>
      <c r="B276" s="2" t="s">
        <v>723</v>
      </c>
      <c r="C276" s="2" t="s">
        <v>731</v>
      </c>
      <c r="D276" s="2" t="s">
        <v>674</v>
      </c>
      <c r="E276" s="2">
        <v>49245417</v>
      </c>
      <c r="G276" s="2">
        <v>0</v>
      </c>
      <c r="H276" s="2">
        <v>22527717</v>
      </c>
      <c r="S276" s="2"/>
      <c r="T276" s="7">
        <v>70.12</v>
      </c>
      <c r="U276" s="2">
        <v>0</v>
      </c>
      <c r="V276" s="2">
        <v>0</v>
      </c>
      <c r="W276" s="7">
        <v>0</v>
      </c>
      <c r="X276" s="7">
        <v>0</v>
      </c>
      <c r="Y276" s="7">
        <v>0</v>
      </c>
      <c r="AB276" s="7"/>
      <c r="AC276" s="7"/>
      <c r="AD276" s="7"/>
      <c r="AE276" s="7"/>
      <c r="AF276" s="16"/>
      <c r="AG276" s="16"/>
      <c r="AH276" s="16"/>
      <c r="AI276" s="16"/>
    </row>
    <row r="277" spans="1:35" x14ac:dyDescent="0.2">
      <c r="A277" s="5">
        <v>2021</v>
      </c>
      <c r="B277" s="2" t="s">
        <v>722</v>
      </c>
      <c r="C277" s="2" t="s">
        <v>81</v>
      </c>
      <c r="D277" s="2" t="s">
        <v>674</v>
      </c>
      <c r="E277" s="2">
        <v>5889613</v>
      </c>
      <c r="G277" s="2">
        <v>0</v>
      </c>
      <c r="H277" s="2">
        <v>6512463</v>
      </c>
      <c r="S277" s="2"/>
      <c r="T277" s="7">
        <v>74.5</v>
      </c>
      <c r="U277" s="2">
        <v>0</v>
      </c>
      <c r="V277" s="2">
        <v>0</v>
      </c>
      <c r="W277" s="7">
        <v>0</v>
      </c>
      <c r="X277" s="7">
        <v>0</v>
      </c>
      <c r="Y277" s="7">
        <v>0</v>
      </c>
      <c r="AB277" s="7"/>
      <c r="AC277" s="7"/>
      <c r="AD277" s="7"/>
      <c r="AE277" s="7"/>
      <c r="AF277" s="16"/>
      <c r="AG277" s="16"/>
      <c r="AH277" s="16"/>
      <c r="AI277" s="16"/>
    </row>
    <row r="278" spans="1:35" x14ac:dyDescent="0.2">
      <c r="A278" s="5">
        <v>2021</v>
      </c>
      <c r="B278" s="2" t="s">
        <v>723</v>
      </c>
      <c r="C278" s="2" t="s">
        <v>82</v>
      </c>
      <c r="D278" s="2" t="s">
        <v>674</v>
      </c>
      <c r="E278" s="2">
        <v>12936338</v>
      </c>
      <c r="G278" s="2">
        <v>0</v>
      </c>
      <c r="H278" s="2">
        <v>4596101</v>
      </c>
      <c r="S278" s="2"/>
      <c r="T278" s="7">
        <v>72.819999999999993</v>
      </c>
      <c r="U278" s="2">
        <v>0</v>
      </c>
      <c r="V278" s="2">
        <v>0</v>
      </c>
      <c r="W278" s="7">
        <v>0</v>
      </c>
      <c r="X278" s="7">
        <v>0</v>
      </c>
      <c r="Y278" s="7">
        <v>0</v>
      </c>
      <c r="AB278" s="7"/>
      <c r="AC278" s="7"/>
      <c r="AD278" s="7"/>
      <c r="AE278" s="7"/>
      <c r="AF278" s="16"/>
      <c r="AG278" s="16"/>
      <c r="AH278" s="16"/>
      <c r="AI278" s="16"/>
    </row>
    <row r="279" spans="1:35" x14ac:dyDescent="0.2">
      <c r="A279" s="5">
        <v>2021</v>
      </c>
      <c r="B279" s="2" t="s">
        <v>723</v>
      </c>
      <c r="C279" s="2" t="s">
        <v>83</v>
      </c>
      <c r="D279" s="2" t="s">
        <v>674</v>
      </c>
      <c r="E279" s="2">
        <v>18625651</v>
      </c>
      <c r="F279" s="2">
        <v>5368167</v>
      </c>
      <c r="G279" s="2">
        <v>0</v>
      </c>
      <c r="H279" s="2">
        <v>22188782</v>
      </c>
      <c r="S279" s="2"/>
      <c r="T279" s="7">
        <v>73.69</v>
      </c>
      <c r="U279" s="2">
        <v>0</v>
      </c>
      <c r="V279" s="2">
        <v>0</v>
      </c>
      <c r="W279" s="7">
        <v>0</v>
      </c>
      <c r="X279" s="7">
        <v>0</v>
      </c>
      <c r="Y279" s="7">
        <v>0</v>
      </c>
      <c r="AB279" s="7"/>
      <c r="AC279" s="7"/>
      <c r="AD279" s="7"/>
      <c r="AE279" s="7"/>
      <c r="AF279" s="16"/>
      <c r="AG279" s="16"/>
      <c r="AH279" s="16"/>
      <c r="AI279" s="16"/>
    </row>
    <row r="280" spans="1:35" x14ac:dyDescent="0.2">
      <c r="A280" s="5">
        <v>2021</v>
      </c>
      <c r="B280" s="2" t="s">
        <v>722</v>
      </c>
      <c r="C280" s="2" t="s">
        <v>84</v>
      </c>
      <c r="D280" s="2" t="s">
        <v>674</v>
      </c>
      <c r="E280" s="2">
        <v>8227894</v>
      </c>
      <c r="G280" s="2">
        <v>0</v>
      </c>
      <c r="H280" s="2">
        <v>7783208</v>
      </c>
      <c r="S280" s="2"/>
      <c r="T280" s="7">
        <v>73.84</v>
      </c>
      <c r="U280" s="2">
        <v>0</v>
      </c>
      <c r="V280" s="2">
        <v>0</v>
      </c>
      <c r="W280" s="7">
        <v>0</v>
      </c>
      <c r="X280" s="7">
        <v>0</v>
      </c>
      <c r="Y280" s="7">
        <v>0</v>
      </c>
      <c r="AB280" s="7"/>
      <c r="AC280" s="7"/>
      <c r="AD280" s="7"/>
      <c r="AE280" s="7"/>
      <c r="AF280" s="16"/>
      <c r="AG280" s="16"/>
      <c r="AH280" s="16"/>
      <c r="AI280" s="16"/>
    </row>
    <row r="281" spans="1:35" x14ac:dyDescent="0.2">
      <c r="A281" s="5">
        <v>2021</v>
      </c>
      <c r="B281" s="2" t="s">
        <v>723</v>
      </c>
      <c r="C281" s="2" t="s">
        <v>85</v>
      </c>
      <c r="D281" s="2" t="s">
        <v>674</v>
      </c>
      <c r="E281" s="2">
        <v>12724650</v>
      </c>
      <c r="G281" s="2">
        <v>0</v>
      </c>
      <c r="H281" s="2">
        <v>6763446</v>
      </c>
      <c r="S281" s="2"/>
      <c r="T281" s="7">
        <v>70.099999999999994</v>
      </c>
      <c r="U281" s="2">
        <v>0</v>
      </c>
      <c r="V281" s="2">
        <v>0</v>
      </c>
      <c r="W281" s="7">
        <v>0</v>
      </c>
      <c r="X281" s="7">
        <v>0</v>
      </c>
      <c r="Y281" s="7">
        <v>0</v>
      </c>
      <c r="AB281" s="7"/>
      <c r="AC281" s="7"/>
      <c r="AD281" s="7"/>
      <c r="AE281" s="7"/>
      <c r="AF281" s="16"/>
      <c r="AG281" s="16"/>
      <c r="AH281" s="16"/>
      <c r="AI281" s="16"/>
    </row>
    <row r="282" spans="1:35" x14ac:dyDescent="0.2">
      <c r="A282" s="5">
        <v>2021</v>
      </c>
      <c r="B282" s="2" t="s">
        <v>723</v>
      </c>
      <c r="C282" s="2" t="s">
        <v>86</v>
      </c>
      <c r="D282" s="2" t="s">
        <v>674</v>
      </c>
      <c r="E282" s="2">
        <v>10701638</v>
      </c>
      <c r="G282" s="2">
        <v>0</v>
      </c>
      <c r="H282" s="2">
        <v>4910020</v>
      </c>
      <c r="S282" s="2"/>
      <c r="T282" s="7">
        <v>73.73</v>
      </c>
      <c r="U282" s="2">
        <v>0</v>
      </c>
      <c r="V282" s="2">
        <v>0</v>
      </c>
      <c r="W282" s="7">
        <v>0</v>
      </c>
      <c r="X282" s="7">
        <v>0</v>
      </c>
      <c r="Y282" s="7">
        <v>0</v>
      </c>
      <c r="AB282" s="7"/>
      <c r="AC282" s="7"/>
      <c r="AD282" s="7"/>
      <c r="AE282" s="7"/>
      <c r="AF282" s="16"/>
      <c r="AG282" s="16"/>
      <c r="AH282" s="16"/>
      <c r="AI282" s="16"/>
    </row>
    <row r="283" spans="1:35" x14ac:dyDescent="0.2">
      <c r="A283" s="5">
        <v>2021</v>
      </c>
      <c r="B283" s="2" t="s">
        <v>722</v>
      </c>
      <c r="C283" s="2" t="s">
        <v>87</v>
      </c>
      <c r="D283" s="2" t="s">
        <v>674</v>
      </c>
      <c r="E283" s="2">
        <v>9325553</v>
      </c>
      <c r="G283" s="2">
        <v>0</v>
      </c>
      <c r="H283" s="2">
        <v>7914929</v>
      </c>
      <c r="S283" s="2"/>
      <c r="T283" s="7">
        <v>70.38</v>
      </c>
      <c r="U283" s="2">
        <v>0</v>
      </c>
      <c r="V283" s="2">
        <v>0</v>
      </c>
      <c r="W283" s="7">
        <v>0</v>
      </c>
      <c r="X283" s="7">
        <v>0</v>
      </c>
      <c r="Y283" s="7">
        <v>0</v>
      </c>
      <c r="AB283" s="7"/>
      <c r="AC283" s="7"/>
      <c r="AD283" s="7"/>
      <c r="AE283" s="7"/>
      <c r="AF283" s="16"/>
      <c r="AG283" s="16"/>
      <c r="AH283" s="16"/>
      <c r="AI283" s="16"/>
    </row>
    <row r="284" spans="1:35" x14ac:dyDescent="0.2">
      <c r="A284" s="5">
        <v>2021</v>
      </c>
      <c r="B284" s="2" t="s">
        <v>722</v>
      </c>
      <c r="C284" s="2" t="s">
        <v>732</v>
      </c>
      <c r="D284" s="2" t="s">
        <v>674</v>
      </c>
      <c r="E284" s="2">
        <v>15245928</v>
      </c>
      <c r="F284" s="2">
        <v>30013363</v>
      </c>
      <c r="G284" s="2">
        <v>0</v>
      </c>
      <c r="H284" s="2">
        <v>23575654</v>
      </c>
      <c r="S284" s="2"/>
      <c r="T284" s="7">
        <v>67.94</v>
      </c>
      <c r="U284" s="2">
        <v>0</v>
      </c>
      <c r="V284" s="2">
        <v>0</v>
      </c>
      <c r="W284" s="7">
        <v>0</v>
      </c>
      <c r="X284" s="7">
        <v>0</v>
      </c>
      <c r="Y284" s="7">
        <v>0</v>
      </c>
      <c r="AB284" s="7"/>
      <c r="AC284" s="7"/>
      <c r="AD284" s="7"/>
      <c r="AE284" s="7"/>
      <c r="AF284" s="16"/>
      <c r="AG284" s="16"/>
      <c r="AH284" s="16"/>
      <c r="AI284" s="16"/>
    </row>
    <row r="285" spans="1:35" x14ac:dyDescent="0.2">
      <c r="A285" s="5">
        <v>2021</v>
      </c>
      <c r="B285" s="2" t="s">
        <v>723</v>
      </c>
      <c r="C285" s="2" t="s">
        <v>733</v>
      </c>
      <c r="D285" s="2" t="s">
        <v>674</v>
      </c>
      <c r="E285" s="2">
        <v>55385812</v>
      </c>
      <c r="G285" s="2">
        <v>0</v>
      </c>
      <c r="H285" s="2">
        <v>18001977</v>
      </c>
      <c r="S285" s="2"/>
      <c r="T285" s="7">
        <v>71.53</v>
      </c>
      <c r="U285" s="2">
        <v>0</v>
      </c>
      <c r="V285" s="2">
        <v>0</v>
      </c>
      <c r="W285" s="7">
        <v>0</v>
      </c>
      <c r="X285" s="7">
        <v>0</v>
      </c>
      <c r="Y285" s="7">
        <v>0</v>
      </c>
      <c r="AB285" s="7"/>
      <c r="AC285" s="7"/>
      <c r="AD285" s="7"/>
      <c r="AE285" s="7"/>
      <c r="AF285" s="16"/>
      <c r="AG285" s="16"/>
      <c r="AH285" s="16"/>
      <c r="AI285" s="16"/>
    </row>
    <row r="286" spans="1:35" x14ac:dyDescent="0.2">
      <c r="A286" s="5">
        <v>2021</v>
      </c>
      <c r="B286" s="2" t="s">
        <v>723</v>
      </c>
      <c r="C286" s="2" t="s">
        <v>734</v>
      </c>
      <c r="D286" s="2" t="s">
        <v>674</v>
      </c>
      <c r="E286" s="2">
        <v>8294836</v>
      </c>
      <c r="G286" s="2">
        <v>0</v>
      </c>
      <c r="H286" s="2">
        <v>11973321</v>
      </c>
      <c r="S286" s="2"/>
      <c r="T286" s="7">
        <v>68.010000000000005</v>
      </c>
      <c r="U286" s="2">
        <v>0</v>
      </c>
      <c r="V286" s="2">
        <v>0</v>
      </c>
      <c r="W286" s="7">
        <v>0</v>
      </c>
      <c r="X286" s="7">
        <v>0</v>
      </c>
      <c r="Y286" s="7">
        <v>0</v>
      </c>
      <c r="AB286" s="7"/>
      <c r="AC286" s="7"/>
      <c r="AD286" s="7"/>
      <c r="AE286" s="7"/>
      <c r="AF286" s="16"/>
      <c r="AG286" s="16"/>
      <c r="AH286" s="16"/>
      <c r="AI286" s="16"/>
    </row>
    <row r="287" spans="1:35" x14ac:dyDescent="0.2">
      <c r="A287" s="5">
        <v>2021</v>
      </c>
      <c r="B287" s="2" t="s">
        <v>722</v>
      </c>
      <c r="C287" s="2" t="s">
        <v>724</v>
      </c>
      <c r="D287" s="2" t="s">
        <v>680</v>
      </c>
      <c r="E287" s="2">
        <v>0</v>
      </c>
      <c r="G287" s="2">
        <v>0</v>
      </c>
      <c r="H287" s="2">
        <v>0</v>
      </c>
      <c r="S287" s="2"/>
      <c r="T287" s="2">
        <v>0</v>
      </c>
      <c r="U287" s="2">
        <v>0</v>
      </c>
      <c r="V287" s="2">
        <v>0</v>
      </c>
      <c r="W287" s="7">
        <v>0</v>
      </c>
      <c r="X287" s="7">
        <v>0</v>
      </c>
      <c r="Y287" s="7">
        <v>0</v>
      </c>
      <c r="AB287" s="7"/>
      <c r="AC287" s="7"/>
      <c r="AD287" s="7"/>
      <c r="AE287" s="7"/>
      <c r="AF287" s="16"/>
      <c r="AG287" s="16"/>
      <c r="AH287" s="16"/>
      <c r="AI287" s="16"/>
    </row>
    <row r="288" spans="1:35" x14ac:dyDescent="0.2">
      <c r="A288" s="5">
        <v>2021</v>
      </c>
      <c r="B288" s="2" t="s">
        <v>722</v>
      </c>
      <c r="C288" s="2" t="s">
        <v>725</v>
      </c>
      <c r="D288" s="2" t="s">
        <v>680</v>
      </c>
      <c r="E288" s="2">
        <v>0</v>
      </c>
      <c r="F288" s="2">
        <v>10332133</v>
      </c>
      <c r="G288" s="2">
        <v>0</v>
      </c>
      <c r="H288" s="2">
        <v>862578</v>
      </c>
      <c r="S288" s="2"/>
      <c r="T288" s="2">
        <v>0</v>
      </c>
      <c r="U288" s="2">
        <v>0</v>
      </c>
      <c r="V288" s="2">
        <v>0</v>
      </c>
      <c r="W288" s="7">
        <v>0</v>
      </c>
      <c r="X288" s="7">
        <v>0</v>
      </c>
      <c r="Y288" s="7">
        <v>0</v>
      </c>
      <c r="AB288" s="7"/>
      <c r="AC288" s="7"/>
      <c r="AD288" s="7"/>
      <c r="AE288" s="7"/>
      <c r="AF288" s="16"/>
      <c r="AG288" s="16"/>
      <c r="AH288" s="16"/>
      <c r="AI288" s="16"/>
    </row>
    <row r="289" spans="1:35" x14ac:dyDescent="0.2">
      <c r="A289" s="5">
        <v>2021</v>
      </c>
      <c r="B289" s="2" t="s">
        <v>723</v>
      </c>
      <c r="C289" s="2" t="s">
        <v>735</v>
      </c>
      <c r="D289" s="2" t="s">
        <v>680</v>
      </c>
      <c r="E289" s="2">
        <v>0</v>
      </c>
      <c r="G289" s="2">
        <v>0</v>
      </c>
      <c r="H289" s="2">
        <v>0</v>
      </c>
      <c r="S289" s="2"/>
      <c r="T289" s="2">
        <v>0</v>
      </c>
      <c r="U289" s="2">
        <v>0</v>
      </c>
      <c r="V289" s="2">
        <v>0</v>
      </c>
      <c r="W289" s="7">
        <v>0</v>
      </c>
      <c r="X289" s="7">
        <v>0</v>
      </c>
      <c r="Y289" s="7">
        <v>0</v>
      </c>
      <c r="AB289" s="7"/>
      <c r="AC289" s="7"/>
      <c r="AD289" s="7"/>
      <c r="AE289" s="7"/>
      <c r="AF289" s="16"/>
      <c r="AG289" s="16"/>
      <c r="AH289" s="16"/>
      <c r="AI289" s="16"/>
    </row>
    <row r="290" spans="1:35" x14ac:dyDescent="0.2">
      <c r="A290" s="5">
        <v>2021</v>
      </c>
      <c r="B290" s="2" t="s">
        <v>722</v>
      </c>
      <c r="C290" s="2" t="s">
        <v>726</v>
      </c>
      <c r="D290" s="2" t="s">
        <v>680</v>
      </c>
      <c r="E290" s="2">
        <v>0</v>
      </c>
      <c r="F290" s="2">
        <v>1619147</v>
      </c>
      <c r="G290" s="2">
        <v>0</v>
      </c>
      <c r="H290" s="2">
        <v>862578</v>
      </c>
      <c r="S290" s="2"/>
      <c r="T290" s="2">
        <v>0</v>
      </c>
      <c r="U290" s="2">
        <v>0</v>
      </c>
      <c r="V290" s="2">
        <v>0</v>
      </c>
      <c r="W290" s="7">
        <v>0</v>
      </c>
      <c r="X290" s="7">
        <v>0</v>
      </c>
      <c r="Y290" s="7">
        <v>0</v>
      </c>
      <c r="AB290" s="7"/>
      <c r="AC290" s="7"/>
      <c r="AD290" s="7"/>
      <c r="AE290" s="7"/>
      <c r="AF290" s="16"/>
      <c r="AG290" s="16"/>
      <c r="AH290" s="16"/>
      <c r="AI290" s="16"/>
    </row>
    <row r="291" spans="1:35" x14ac:dyDescent="0.2">
      <c r="A291" s="5">
        <v>2021</v>
      </c>
      <c r="B291" s="2" t="s">
        <v>722</v>
      </c>
      <c r="C291" s="2" t="s">
        <v>727</v>
      </c>
      <c r="D291" s="2" t="s">
        <v>680</v>
      </c>
      <c r="E291" s="2">
        <v>0</v>
      </c>
      <c r="G291" s="2">
        <v>0</v>
      </c>
      <c r="H291" s="2">
        <v>0</v>
      </c>
      <c r="S291" s="2"/>
      <c r="T291" s="2">
        <v>0</v>
      </c>
      <c r="U291" s="2">
        <v>0</v>
      </c>
      <c r="V291" s="2">
        <v>0</v>
      </c>
      <c r="W291" s="7">
        <v>0</v>
      </c>
      <c r="X291" s="7">
        <v>0</v>
      </c>
      <c r="Y291" s="7">
        <v>0</v>
      </c>
      <c r="AB291" s="7"/>
      <c r="AC291" s="7"/>
      <c r="AD291" s="7"/>
      <c r="AE291" s="7"/>
      <c r="AF291" s="16"/>
      <c r="AG291" s="16"/>
      <c r="AH291" s="16"/>
      <c r="AI291" s="16"/>
    </row>
    <row r="292" spans="1:35" x14ac:dyDescent="0.2">
      <c r="A292" s="5">
        <v>2021</v>
      </c>
      <c r="B292" s="2" t="s">
        <v>723</v>
      </c>
      <c r="C292" s="2" t="s">
        <v>728</v>
      </c>
      <c r="D292" s="2" t="s">
        <v>680</v>
      </c>
      <c r="E292" s="2">
        <v>0</v>
      </c>
      <c r="F292" s="2">
        <v>3703468</v>
      </c>
      <c r="G292" s="2">
        <v>0</v>
      </c>
      <c r="H292" s="2">
        <v>862578</v>
      </c>
      <c r="S292" s="2"/>
      <c r="T292" s="2">
        <v>0</v>
      </c>
      <c r="U292" s="2">
        <v>0</v>
      </c>
      <c r="V292" s="2">
        <v>0</v>
      </c>
      <c r="W292" s="7">
        <v>0</v>
      </c>
      <c r="X292" s="7">
        <v>0</v>
      </c>
      <c r="Y292" s="7">
        <v>0</v>
      </c>
      <c r="AB292" s="7"/>
      <c r="AC292" s="7"/>
      <c r="AD292" s="7"/>
      <c r="AE292" s="7"/>
      <c r="AF292" s="16"/>
      <c r="AG292" s="16"/>
      <c r="AH292" s="16"/>
      <c r="AI292" s="16"/>
    </row>
    <row r="293" spans="1:35" x14ac:dyDescent="0.2">
      <c r="A293" s="5">
        <v>2021</v>
      </c>
      <c r="B293" s="2" t="s">
        <v>723</v>
      </c>
      <c r="C293" s="2" t="s">
        <v>729</v>
      </c>
      <c r="D293" s="2" t="s">
        <v>680</v>
      </c>
      <c r="E293" s="2">
        <v>0</v>
      </c>
      <c r="F293" s="2">
        <v>4493486</v>
      </c>
      <c r="G293" s="2">
        <v>0</v>
      </c>
      <c r="H293" s="2">
        <v>862578</v>
      </c>
      <c r="S293" s="2"/>
      <c r="T293" s="2">
        <v>0</v>
      </c>
      <c r="U293" s="2">
        <v>0</v>
      </c>
      <c r="V293" s="2">
        <v>0</v>
      </c>
      <c r="W293" s="7">
        <v>0</v>
      </c>
      <c r="X293" s="7">
        <v>0</v>
      </c>
      <c r="Y293" s="7">
        <v>0</v>
      </c>
      <c r="AB293" s="7"/>
      <c r="AC293" s="7"/>
      <c r="AD293" s="7"/>
      <c r="AE293" s="7"/>
      <c r="AF293" s="16"/>
      <c r="AG293" s="16"/>
      <c r="AH293" s="16"/>
      <c r="AI293" s="16"/>
    </row>
    <row r="294" spans="1:35" x14ac:dyDescent="0.2">
      <c r="A294" s="5">
        <v>2021</v>
      </c>
      <c r="B294" s="2" t="s">
        <v>723</v>
      </c>
      <c r="C294" s="2" t="s">
        <v>730</v>
      </c>
      <c r="D294" s="2" t="s">
        <v>680</v>
      </c>
      <c r="E294" s="2">
        <v>0</v>
      </c>
      <c r="F294" s="2">
        <v>4568886</v>
      </c>
      <c r="G294" s="2">
        <v>0</v>
      </c>
      <c r="H294" s="2">
        <v>862578</v>
      </c>
      <c r="S294" s="2"/>
      <c r="T294" s="2">
        <v>0</v>
      </c>
      <c r="U294" s="2">
        <v>0</v>
      </c>
      <c r="V294" s="2">
        <v>0</v>
      </c>
      <c r="W294" s="7">
        <v>0</v>
      </c>
      <c r="X294" s="7">
        <v>0</v>
      </c>
      <c r="Y294" s="7">
        <v>0</v>
      </c>
      <c r="AB294" s="7"/>
      <c r="AC294" s="7"/>
      <c r="AD294" s="7"/>
      <c r="AE294" s="7"/>
      <c r="AF294" s="16"/>
      <c r="AG294" s="16"/>
      <c r="AH294" s="16"/>
      <c r="AI294" s="16"/>
    </row>
    <row r="295" spans="1:35" x14ac:dyDescent="0.2">
      <c r="A295" s="5">
        <v>2021</v>
      </c>
      <c r="B295" s="2" t="s">
        <v>723</v>
      </c>
      <c r="C295" s="2" t="s">
        <v>731</v>
      </c>
      <c r="D295" s="2" t="s">
        <v>680</v>
      </c>
      <c r="E295" s="2">
        <v>0</v>
      </c>
      <c r="F295" s="2">
        <v>12192979</v>
      </c>
      <c r="G295" s="2">
        <v>0</v>
      </c>
      <c r="H295" s="2">
        <v>862578</v>
      </c>
      <c r="S295" s="2"/>
      <c r="T295" s="2">
        <v>0</v>
      </c>
      <c r="U295" s="2">
        <v>0</v>
      </c>
      <c r="V295" s="2">
        <v>0</v>
      </c>
      <c r="W295" s="7">
        <v>0</v>
      </c>
      <c r="X295" s="7">
        <v>0</v>
      </c>
      <c r="Y295" s="7">
        <v>0</v>
      </c>
      <c r="AB295" s="7"/>
      <c r="AC295" s="7"/>
      <c r="AD295" s="7"/>
      <c r="AE295" s="7"/>
      <c r="AF295" s="16"/>
      <c r="AG295" s="16"/>
      <c r="AH295" s="16"/>
      <c r="AI295" s="16"/>
    </row>
    <row r="296" spans="1:35" x14ac:dyDescent="0.2">
      <c r="A296" s="5">
        <v>2021</v>
      </c>
      <c r="B296" s="2" t="s">
        <v>722</v>
      </c>
      <c r="C296" s="2" t="s">
        <v>81</v>
      </c>
      <c r="D296" s="2" t="s">
        <v>680</v>
      </c>
      <c r="E296" s="2">
        <v>0</v>
      </c>
      <c r="F296" s="2">
        <v>179501</v>
      </c>
      <c r="G296" s="2">
        <v>0</v>
      </c>
      <c r="H296" s="2">
        <v>862578</v>
      </c>
      <c r="S296" s="2"/>
      <c r="T296" s="2">
        <v>0</v>
      </c>
      <c r="U296" s="2">
        <v>0</v>
      </c>
      <c r="V296" s="2">
        <v>0</v>
      </c>
      <c r="W296" s="7">
        <v>0</v>
      </c>
      <c r="X296" s="7">
        <v>0</v>
      </c>
      <c r="Y296" s="7">
        <v>0</v>
      </c>
      <c r="AB296" s="7"/>
      <c r="AC296" s="7"/>
      <c r="AD296" s="7"/>
      <c r="AE296" s="7"/>
      <c r="AF296" s="16"/>
      <c r="AG296" s="16"/>
      <c r="AH296" s="16"/>
      <c r="AI296" s="16"/>
    </row>
    <row r="297" spans="1:35" x14ac:dyDescent="0.2">
      <c r="A297" s="5">
        <v>2021</v>
      </c>
      <c r="B297" s="2" t="s">
        <v>723</v>
      </c>
      <c r="C297" s="2" t="s">
        <v>82</v>
      </c>
      <c r="D297" s="2" t="s">
        <v>680</v>
      </c>
      <c r="E297" s="2">
        <v>0</v>
      </c>
      <c r="F297" s="2">
        <v>1897013</v>
      </c>
      <c r="G297" s="2">
        <v>0</v>
      </c>
      <c r="H297" s="2">
        <v>862578</v>
      </c>
      <c r="S297" s="2"/>
      <c r="T297" s="2">
        <v>0</v>
      </c>
      <c r="U297" s="2">
        <v>0</v>
      </c>
      <c r="V297" s="2">
        <v>0</v>
      </c>
      <c r="W297" s="7">
        <v>0</v>
      </c>
      <c r="X297" s="7">
        <v>0</v>
      </c>
      <c r="Y297" s="7">
        <v>0</v>
      </c>
      <c r="AB297" s="7"/>
      <c r="AC297" s="7"/>
      <c r="AD297" s="7"/>
      <c r="AE297" s="7"/>
      <c r="AF297" s="16"/>
      <c r="AG297" s="16"/>
      <c r="AH297" s="16"/>
      <c r="AI297" s="16"/>
    </row>
    <row r="298" spans="1:35" x14ac:dyDescent="0.2">
      <c r="A298" s="5">
        <v>2021</v>
      </c>
      <c r="B298" s="2" t="s">
        <v>723</v>
      </c>
      <c r="C298" s="2" t="s">
        <v>83</v>
      </c>
      <c r="D298" s="2" t="s">
        <v>680</v>
      </c>
      <c r="E298" s="2">
        <v>0</v>
      </c>
      <c r="F298" s="2">
        <v>8483654</v>
      </c>
      <c r="G298" s="2">
        <v>0</v>
      </c>
      <c r="H298" s="2">
        <v>862578</v>
      </c>
      <c r="S298" s="2"/>
      <c r="T298" s="2">
        <v>0</v>
      </c>
      <c r="U298" s="2">
        <v>0</v>
      </c>
      <c r="V298" s="2">
        <v>0</v>
      </c>
      <c r="W298" s="7">
        <v>0</v>
      </c>
      <c r="X298" s="7">
        <v>0</v>
      </c>
      <c r="Y298" s="7">
        <v>0</v>
      </c>
      <c r="AB298" s="7"/>
      <c r="AC298" s="7"/>
      <c r="AD298" s="7"/>
      <c r="AE298" s="7"/>
      <c r="AF298" s="16"/>
      <c r="AG298" s="16"/>
      <c r="AH298" s="16"/>
      <c r="AI298" s="16"/>
    </row>
    <row r="299" spans="1:35" x14ac:dyDescent="0.2">
      <c r="A299" s="5">
        <v>2021</v>
      </c>
      <c r="B299" s="2" t="s">
        <v>722</v>
      </c>
      <c r="C299" s="2" t="s">
        <v>84</v>
      </c>
      <c r="D299" s="2" t="s">
        <v>680</v>
      </c>
      <c r="E299" s="2">
        <v>0</v>
      </c>
      <c r="G299" s="2">
        <v>0</v>
      </c>
      <c r="H299" s="2">
        <v>100000</v>
      </c>
      <c r="S299" s="2"/>
      <c r="T299" s="2">
        <v>0</v>
      </c>
      <c r="U299" s="2">
        <v>0</v>
      </c>
      <c r="V299" s="2">
        <v>0</v>
      </c>
      <c r="W299" s="7">
        <v>0</v>
      </c>
      <c r="X299" s="7">
        <v>0</v>
      </c>
      <c r="Y299" s="7">
        <v>0</v>
      </c>
      <c r="AB299" s="7"/>
      <c r="AC299" s="7"/>
      <c r="AD299" s="7"/>
      <c r="AE299" s="7"/>
      <c r="AF299" s="16"/>
      <c r="AG299" s="16"/>
      <c r="AH299" s="16"/>
      <c r="AI299" s="16"/>
    </row>
    <row r="300" spans="1:35" x14ac:dyDescent="0.2">
      <c r="A300" s="5">
        <v>2021</v>
      </c>
      <c r="B300" s="2" t="s">
        <v>723</v>
      </c>
      <c r="C300" s="2" t="s">
        <v>85</v>
      </c>
      <c r="D300" s="2" t="s">
        <v>680</v>
      </c>
      <c r="E300" s="2">
        <v>0</v>
      </c>
      <c r="F300" s="2">
        <v>4695617</v>
      </c>
      <c r="G300" s="2">
        <v>0</v>
      </c>
      <c r="H300" s="2">
        <v>862578</v>
      </c>
      <c r="S300" s="2"/>
      <c r="T300" s="2">
        <v>0</v>
      </c>
      <c r="U300" s="2">
        <v>0</v>
      </c>
      <c r="V300" s="2">
        <v>0</v>
      </c>
      <c r="W300" s="7">
        <v>0</v>
      </c>
      <c r="X300" s="7">
        <v>0</v>
      </c>
      <c r="Y300" s="7">
        <v>0</v>
      </c>
      <c r="AB300" s="7"/>
      <c r="AC300" s="7"/>
      <c r="AD300" s="7"/>
      <c r="AE300" s="7"/>
      <c r="AF300" s="16"/>
      <c r="AG300" s="16"/>
      <c r="AH300" s="16"/>
      <c r="AI300" s="16"/>
    </row>
    <row r="301" spans="1:35" x14ac:dyDescent="0.2">
      <c r="A301" s="5">
        <v>2021</v>
      </c>
      <c r="B301" s="2" t="s">
        <v>723</v>
      </c>
      <c r="C301" s="2" t="s">
        <v>86</v>
      </c>
      <c r="D301" s="2" t="s">
        <v>680</v>
      </c>
      <c r="E301" s="2">
        <v>0</v>
      </c>
      <c r="F301" s="2">
        <v>5487287</v>
      </c>
      <c r="G301" s="2">
        <v>0</v>
      </c>
      <c r="H301" s="2">
        <v>862578</v>
      </c>
      <c r="S301" s="2"/>
      <c r="T301" s="2">
        <v>0</v>
      </c>
      <c r="U301" s="2">
        <v>0</v>
      </c>
      <c r="V301" s="2">
        <v>0</v>
      </c>
      <c r="W301" s="7">
        <v>0</v>
      </c>
      <c r="X301" s="7">
        <v>0</v>
      </c>
      <c r="Y301" s="7">
        <v>0</v>
      </c>
      <c r="AB301" s="7"/>
      <c r="AC301" s="7"/>
      <c r="AD301" s="7"/>
      <c r="AE301" s="7"/>
      <c r="AF301" s="16"/>
      <c r="AG301" s="16"/>
      <c r="AH301" s="16"/>
      <c r="AI301" s="16"/>
    </row>
    <row r="302" spans="1:35" x14ac:dyDescent="0.2">
      <c r="A302" s="5">
        <v>2021</v>
      </c>
      <c r="B302" s="2" t="s">
        <v>722</v>
      </c>
      <c r="C302" s="2" t="s">
        <v>87</v>
      </c>
      <c r="D302" s="2" t="s">
        <v>680</v>
      </c>
      <c r="E302" s="2">
        <v>0</v>
      </c>
      <c r="G302" s="2">
        <v>0</v>
      </c>
      <c r="H302" s="2">
        <v>862578</v>
      </c>
      <c r="S302" s="2"/>
      <c r="T302" s="2">
        <v>0</v>
      </c>
      <c r="U302" s="2">
        <v>0</v>
      </c>
      <c r="V302" s="2">
        <v>0</v>
      </c>
      <c r="W302" s="7">
        <v>0</v>
      </c>
      <c r="X302" s="7">
        <v>0</v>
      </c>
      <c r="Y302" s="7">
        <v>0</v>
      </c>
      <c r="AB302" s="7"/>
      <c r="AC302" s="7"/>
      <c r="AD302" s="7"/>
      <c r="AE302" s="7"/>
      <c r="AF302" s="16"/>
      <c r="AG302" s="16"/>
      <c r="AH302" s="16"/>
      <c r="AI302" s="16"/>
    </row>
    <row r="303" spans="1:35" x14ac:dyDescent="0.2">
      <c r="A303" s="5">
        <v>2021</v>
      </c>
      <c r="B303" s="2" t="s">
        <v>722</v>
      </c>
      <c r="C303" s="2" t="s">
        <v>732</v>
      </c>
      <c r="D303" s="2" t="s">
        <v>680</v>
      </c>
      <c r="E303" s="2">
        <v>0</v>
      </c>
      <c r="G303" s="2">
        <v>0</v>
      </c>
      <c r="H303" s="2">
        <v>0</v>
      </c>
      <c r="S303" s="2"/>
      <c r="T303" s="2">
        <v>0</v>
      </c>
      <c r="U303" s="2">
        <v>0</v>
      </c>
      <c r="V303" s="2">
        <v>0</v>
      </c>
      <c r="W303" s="7">
        <v>0</v>
      </c>
      <c r="X303" s="7">
        <v>0</v>
      </c>
      <c r="Y303" s="7">
        <v>0</v>
      </c>
      <c r="AB303" s="7"/>
      <c r="AC303" s="7"/>
      <c r="AD303" s="7"/>
      <c r="AE303" s="7"/>
      <c r="AF303" s="16"/>
      <c r="AG303" s="16"/>
      <c r="AH303" s="16"/>
      <c r="AI303" s="16"/>
    </row>
    <row r="304" spans="1:35" x14ac:dyDescent="0.2">
      <c r="A304" s="5">
        <v>2021</v>
      </c>
      <c r="B304" s="2" t="s">
        <v>723</v>
      </c>
      <c r="C304" s="2" t="s">
        <v>733</v>
      </c>
      <c r="D304" s="2" t="s">
        <v>680</v>
      </c>
      <c r="E304" s="2">
        <v>0</v>
      </c>
      <c r="G304" s="2">
        <v>0</v>
      </c>
      <c r="H304" s="2">
        <v>0</v>
      </c>
      <c r="S304" s="2"/>
      <c r="T304" s="2">
        <v>0</v>
      </c>
      <c r="U304" s="2">
        <v>0</v>
      </c>
      <c r="V304" s="2">
        <v>0</v>
      </c>
      <c r="W304" s="7">
        <v>0</v>
      </c>
      <c r="X304" s="7">
        <v>0</v>
      </c>
      <c r="Y304" s="7">
        <v>0</v>
      </c>
      <c r="AB304" s="7"/>
      <c r="AC304" s="7"/>
      <c r="AD304" s="7"/>
      <c r="AE304" s="7"/>
      <c r="AF304" s="16"/>
      <c r="AG304" s="16"/>
      <c r="AH304" s="16"/>
      <c r="AI304" s="16"/>
    </row>
    <row r="305" spans="1:35" x14ac:dyDescent="0.2">
      <c r="A305" s="5">
        <v>2021</v>
      </c>
      <c r="B305" s="2" t="s">
        <v>723</v>
      </c>
      <c r="C305" s="2" t="s">
        <v>734</v>
      </c>
      <c r="D305" s="2" t="s">
        <v>680</v>
      </c>
      <c r="E305" s="2">
        <v>0</v>
      </c>
      <c r="G305" s="2">
        <v>0</v>
      </c>
      <c r="H305" s="2">
        <v>0</v>
      </c>
      <c r="S305" s="2"/>
      <c r="T305" s="2">
        <v>0</v>
      </c>
      <c r="U305" s="2">
        <v>0</v>
      </c>
      <c r="V305" s="2">
        <v>0</v>
      </c>
      <c r="W305" s="7">
        <v>0</v>
      </c>
      <c r="X305" s="7">
        <v>0</v>
      </c>
      <c r="Y305" s="7">
        <v>0</v>
      </c>
      <c r="AB305" s="7"/>
      <c r="AC305" s="7"/>
      <c r="AD305" s="7"/>
      <c r="AE305" s="7"/>
      <c r="AF305" s="16"/>
      <c r="AG305" s="16"/>
      <c r="AH305" s="16"/>
      <c r="AI305" s="16"/>
    </row>
    <row r="306" spans="1:35" x14ac:dyDescent="0.2">
      <c r="A306" s="5">
        <v>2021</v>
      </c>
      <c r="B306" s="2" t="s">
        <v>722</v>
      </c>
      <c r="C306" s="2" t="s">
        <v>724</v>
      </c>
      <c r="D306" s="2" t="s">
        <v>678</v>
      </c>
      <c r="E306" s="2">
        <v>0</v>
      </c>
      <c r="F306" s="2">
        <v>600058</v>
      </c>
      <c r="G306" s="2">
        <v>0</v>
      </c>
      <c r="H306" s="2">
        <v>716426</v>
      </c>
      <c r="S306" s="2"/>
      <c r="T306" s="2">
        <v>0</v>
      </c>
      <c r="U306" s="2">
        <v>0</v>
      </c>
      <c r="V306" s="2">
        <v>0</v>
      </c>
      <c r="W306" s="7" t="s">
        <v>737</v>
      </c>
      <c r="X306" s="7">
        <v>2.25</v>
      </c>
      <c r="Y306" s="7">
        <v>71.33</v>
      </c>
      <c r="AB306" s="7"/>
      <c r="AC306" s="7"/>
      <c r="AD306" s="7"/>
      <c r="AE306" s="7"/>
      <c r="AF306" s="16"/>
      <c r="AG306" s="16"/>
      <c r="AH306" s="16"/>
      <c r="AI306" s="16"/>
    </row>
    <row r="307" spans="1:35" x14ac:dyDescent="0.2">
      <c r="A307" s="5">
        <v>2021</v>
      </c>
      <c r="B307" s="2" t="s">
        <v>722</v>
      </c>
      <c r="C307" s="2" t="s">
        <v>725</v>
      </c>
      <c r="D307" s="2" t="s">
        <v>678</v>
      </c>
      <c r="E307" s="2">
        <v>0</v>
      </c>
      <c r="G307" s="2">
        <v>0</v>
      </c>
      <c r="H307" s="2">
        <v>716426</v>
      </c>
      <c r="S307" s="2"/>
      <c r="T307" s="2">
        <v>0</v>
      </c>
      <c r="U307" s="2">
        <v>0</v>
      </c>
      <c r="V307" s="2">
        <v>0</v>
      </c>
      <c r="W307" s="7" t="s">
        <v>738</v>
      </c>
      <c r="X307" s="7">
        <v>5.0599999999999996</v>
      </c>
      <c r="Y307" s="7">
        <v>66.489999999999995</v>
      </c>
      <c r="AB307" s="7"/>
      <c r="AC307" s="7"/>
      <c r="AD307" s="7"/>
      <c r="AE307" s="7"/>
      <c r="AF307" s="16"/>
      <c r="AG307" s="16"/>
      <c r="AH307" s="16"/>
      <c r="AI307" s="16"/>
    </row>
    <row r="308" spans="1:35" x14ac:dyDescent="0.2">
      <c r="A308" s="5">
        <v>2021</v>
      </c>
      <c r="B308" s="2" t="s">
        <v>723</v>
      </c>
      <c r="C308" s="2" t="s">
        <v>735</v>
      </c>
      <c r="D308" s="2" t="s">
        <v>678</v>
      </c>
      <c r="E308" s="2">
        <v>0</v>
      </c>
      <c r="F308" s="2">
        <v>1170113</v>
      </c>
      <c r="G308" s="2">
        <v>0</v>
      </c>
      <c r="H308" s="2">
        <v>761286</v>
      </c>
      <c r="S308" s="2"/>
      <c r="T308" s="2">
        <v>0</v>
      </c>
      <c r="U308" s="2">
        <v>0</v>
      </c>
      <c r="V308" s="2">
        <v>0</v>
      </c>
      <c r="W308" s="7" t="s">
        <v>739</v>
      </c>
      <c r="X308" s="7">
        <v>2.79</v>
      </c>
      <c r="Y308" s="7">
        <v>82.57</v>
      </c>
      <c r="AB308" s="7"/>
      <c r="AC308" s="7"/>
      <c r="AD308" s="7"/>
      <c r="AE308" s="7"/>
      <c r="AF308" s="16"/>
      <c r="AG308" s="16"/>
      <c r="AH308" s="16"/>
      <c r="AI308" s="16"/>
    </row>
    <row r="309" spans="1:35" x14ac:dyDescent="0.2">
      <c r="A309" s="5">
        <v>2021</v>
      </c>
      <c r="B309" s="2" t="s">
        <v>722</v>
      </c>
      <c r="C309" s="2" t="s">
        <v>726</v>
      </c>
      <c r="D309" s="2" t="s">
        <v>678</v>
      </c>
      <c r="E309" s="2">
        <v>0</v>
      </c>
      <c r="F309" s="2">
        <v>19001851</v>
      </c>
      <c r="G309" s="2">
        <v>0</v>
      </c>
      <c r="H309" s="2">
        <v>716426</v>
      </c>
      <c r="S309" s="2"/>
      <c r="T309" s="2">
        <v>0</v>
      </c>
      <c r="U309" s="2">
        <v>0</v>
      </c>
      <c r="V309" s="2">
        <v>0</v>
      </c>
      <c r="W309" s="7" t="s">
        <v>740</v>
      </c>
      <c r="X309" s="7">
        <v>8.41</v>
      </c>
      <c r="Y309" s="7">
        <v>64.64</v>
      </c>
      <c r="AB309" s="7"/>
      <c r="AC309" s="7"/>
      <c r="AD309" s="7"/>
      <c r="AE309" s="7"/>
      <c r="AF309" s="16"/>
      <c r="AG309" s="16"/>
      <c r="AH309" s="16"/>
      <c r="AI309" s="16"/>
    </row>
    <row r="310" spans="1:35" x14ac:dyDescent="0.2">
      <c r="A310" s="5">
        <v>2021</v>
      </c>
      <c r="B310" s="2" t="s">
        <v>722</v>
      </c>
      <c r="C310" s="2" t="s">
        <v>727</v>
      </c>
      <c r="D310" s="2" t="s">
        <v>678</v>
      </c>
      <c r="E310" s="2">
        <v>0</v>
      </c>
      <c r="G310" s="2">
        <v>0</v>
      </c>
      <c r="H310" s="2">
        <v>716426</v>
      </c>
      <c r="S310" s="2"/>
      <c r="T310" s="2">
        <v>0</v>
      </c>
      <c r="U310" s="2">
        <v>0</v>
      </c>
      <c r="V310" s="2">
        <v>0</v>
      </c>
      <c r="W310" s="7" t="s">
        <v>741</v>
      </c>
      <c r="X310" s="7">
        <v>4.92</v>
      </c>
      <c r="Y310" s="7">
        <v>69.349999999999994</v>
      </c>
      <c r="AB310" s="7"/>
      <c r="AC310" s="7"/>
      <c r="AD310" s="7"/>
      <c r="AE310" s="7"/>
      <c r="AF310" s="16"/>
      <c r="AG310" s="16"/>
      <c r="AH310" s="16"/>
      <c r="AI310" s="16"/>
    </row>
    <row r="311" spans="1:35" x14ac:dyDescent="0.2">
      <c r="A311" s="5">
        <v>2021</v>
      </c>
      <c r="B311" s="2" t="s">
        <v>723</v>
      </c>
      <c r="C311" s="2" t="s">
        <v>728</v>
      </c>
      <c r="D311" s="2" t="s">
        <v>678</v>
      </c>
      <c r="E311" s="2">
        <v>0</v>
      </c>
      <c r="F311" s="2">
        <v>18001753</v>
      </c>
      <c r="G311" s="2">
        <v>0</v>
      </c>
      <c r="H311" s="2">
        <v>716426</v>
      </c>
      <c r="S311" s="2"/>
      <c r="T311" s="2">
        <v>0</v>
      </c>
      <c r="U311" s="2">
        <v>0</v>
      </c>
      <c r="V311" s="2">
        <v>0</v>
      </c>
      <c r="W311" s="7" t="s">
        <v>742</v>
      </c>
      <c r="X311" s="7">
        <v>5.97</v>
      </c>
      <c r="Y311" s="7">
        <v>66.59</v>
      </c>
      <c r="AB311" s="7"/>
      <c r="AC311" s="7"/>
      <c r="AD311" s="7"/>
      <c r="AE311" s="7"/>
      <c r="AF311" s="16"/>
      <c r="AG311" s="16"/>
      <c r="AH311" s="16"/>
      <c r="AI311" s="16"/>
    </row>
    <row r="312" spans="1:35" x14ac:dyDescent="0.2">
      <c r="A312" s="5">
        <v>2021</v>
      </c>
      <c r="B312" s="2" t="s">
        <v>723</v>
      </c>
      <c r="C312" s="2" t="s">
        <v>729</v>
      </c>
      <c r="D312" s="2" t="s">
        <v>678</v>
      </c>
      <c r="E312" s="2">
        <v>0</v>
      </c>
      <c r="F312" s="2">
        <v>1270123</v>
      </c>
      <c r="G312" s="2">
        <v>0</v>
      </c>
      <c r="H312" s="2">
        <v>716426</v>
      </c>
      <c r="S312" s="2"/>
      <c r="T312" s="2">
        <v>0</v>
      </c>
      <c r="U312" s="2">
        <v>0</v>
      </c>
      <c r="V312" s="2">
        <v>0</v>
      </c>
      <c r="W312" s="7" t="s">
        <v>743</v>
      </c>
      <c r="X312" s="7">
        <v>3.57</v>
      </c>
      <c r="Y312" s="7">
        <v>70.06</v>
      </c>
      <c r="AB312" s="7"/>
      <c r="AC312" s="7"/>
      <c r="AD312" s="7"/>
      <c r="AE312" s="7"/>
      <c r="AF312" s="16"/>
      <c r="AG312" s="16"/>
      <c r="AH312" s="16"/>
      <c r="AI312" s="16"/>
    </row>
    <row r="313" spans="1:35" x14ac:dyDescent="0.2">
      <c r="A313" s="5">
        <v>2021</v>
      </c>
      <c r="B313" s="2" t="s">
        <v>723</v>
      </c>
      <c r="C313" s="2" t="s">
        <v>730</v>
      </c>
      <c r="D313" s="2" t="s">
        <v>678</v>
      </c>
      <c r="E313" s="2">
        <v>0</v>
      </c>
      <c r="G313" s="2">
        <v>0</v>
      </c>
      <c r="H313" s="2">
        <v>716426</v>
      </c>
      <c r="S313" s="2"/>
      <c r="T313" s="2">
        <v>0</v>
      </c>
      <c r="U313" s="2">
        <v>0</v>
      </c>
      <c r="V313" s="2">
        <v>0</v>
      </c>
      <c r="W313" s="7" t="s">
        <v>744</v>
      </c>
      <c r="X313" s="7">
        <v>4.67</v>
      </c>
      <c r="Y313" s="7">
        <v>71.209999999999994</v>
      </c>
      <c r="AB313" s="7"/>
      <c r="AC313" s="7"/>
      <c r="AD313" s="7"/>
      <c r="AE313" s="7"/>
      <c r="AF313" s="16"/>
      <c r="AG313" s="16"/>
      <c r="AH313" s="16"/>
      <c r="AI313" s="16"/>
    </row>
    <row r="314" spans="1:35" x14ac:dyDescent="0.2">
      <c r="A314" s="5">
        <v>2021</v>
      </c>
      <c r="B314" s="2" t="s">
        <v>723</v>
      </c>
      <c r="C314" s="2" t="s">
        <v>731</v>
      </c>
      <c r="D314" s="2" t="s">
        <v>678</v>
      </c>
      <c r="E314" s="2">
        <v>0</v>
      </c>
      <c r="F314" s="2">
        <v>2480241</v>
      </c>
      <c r="G314" s="2">
        <v>0</v>
      </c>
      <c r="H314" s="2">
        <v>716426</v>
      </c>
      <c r="S314" s="2"/>
      <c r="T314" s="2">
        <v>0</v>
      </c>
      <c r="U314" s="2">
        <v>0</v>
      </c>
      <c r="V314" s="2">
        <v>0</v>
      </c>
      <c r="W314" s="7" t="s">
        <v>745</v>
      </c>
      <c r="X314" s="7">
        <v>4.63</v>
      </c>
      <c r="Y314" s="7">
        <v>66.88</v>
      </c>
      <c r="AB314" s="7"/>
      <c r="AC314" s="7"/>
      <c r="AD314" s="7"/>
      <c r="AE314" s="7"/>
      <c r="AF314" s="16"/>
      <c r="AG314" s="16"/>
      <c r="AH314" s="16"/>
      <c r="AI314" s="16"/>
    </row>
    <row r="315" spans="1:35" x14ac:dyDescent="0.2">
      <c r="A315" s="5">
        <v>2021</v>
      </c>
      <c r="B315" s="2" t="s">
        <v>722</v>
      </c>
      <c r="C315" s="2" t="s">
        <v>81</v>
      </c>
      <c r="D315" s="2" t="s">
        <v>678</v>
      </c>
      <c r="E315" s="2">
        <v>0</v>
      </c>
      <c r="G315" s="2">
        <v>0</v>
      </c>
      <c r="H315" s="2">
        <v>716426</v>
      </c>
      <c r="S315" s="2"/>
      <c r="T315" s="2">
        <v>0</v>
      </c>
      <c r="U315" s="2">
        <v>0</v>
      </c>
      <c r="V315" s="2">
        <v>0</v>
      </c>
      <c r="W315" s="7" t="s">
        <v>746</v>
      </c>
      <c r="X315" s="7">
        <v>6.09</v>
      </c>
      <c r="Y315" s="7">
        <v>67.42</v>
      </c>
      <c r="AB315" s="7"/>
      <c r="AC315" s="7"/>
      <c r="AD315" s="7"/>
      <c r="AE315" s="7"/>
      <c r="AF315" s="16"/>
      <c r="AG315" s="16"/>
      <c r="AH315" s="16"/>
      <c r="AI315" s="16"/>
    </row>
    <row r="316" spans="1:35" x14ac:dyDescent="0.2">
      <c r="A316" s="5">
        <v>2021</v>
      </c>
      <c r="B316" s="2" t="s">
        <v>723</v>
      </c>
      <c r="C316" s="2" t="s">
        <v>82</v>
      </c>
      <c r="D316" s="2" t="s">
        <v>678</v>
      </c>
      <c r="E316" s="2">
        <v>0</v>
      </c>
      <c r="G316" s="2">
        <v>0</v>
      </c>
      <c r="H316" s="2">
        <v>716426</v>
      </c>
      <c r="S316" s="2"/>
      <c r="T316" s="2">
        <v>0</v>
      </c>
      <c r="U316" s="2">
        <v>0</v>
      </c>
      <c r="V316" s="2">
        <v>0</v>
      </c>
      <c r="W316" s="7" t="s">
        <v>747</v>
      </c>
      <c r="X316" s="7">
        <v>4.9000000000000004</v>
      </c>
      <c r="Y316" s="7">
        <v>65.94</v>
      </c>
      <c r="AB316" s="7"/>
      <c r="AC316" s="7"/>
      <c r="AD316" s="7"/>
      <c r="AE316" s="7"/>
      <c r="AF316" s="16"/>
      <c r="AG316" s="16"/>
      <c r="AH316" s="16"/>
      <c r="AI316" s="16"/>
    </row>
    <row r="317" spans="1:35" x14ac:dyDescent="0.2">
      <c r="A317" s="5">
        <v>2021</v>
      </c>
      <c r="B317" s="2" t="s">
        <v>723</v>
      </c>
      <c r="C317" s="2" t="s">
        <v>83</v>
      </c>
      <c r="D317" s="2" t="s">
        <v>678</v>
      </c>
      <c r="E317" s="2">
        <v>0</v>
      </c>
      <c r="F317" s="2">
        <v>27605121</v>
      </c>
      <c r="G317" s="2">
        <v>0</v>
      </c>
      <c r="H317" s="2">
        <v>785303</v>
      </c>
      <c r="S317" s="2"/>
      <c r="T317" s="2">
        <v>0</v>
      </c>
      <c r="U317" s="2">
        <v>0</v>
      </c>
      <c r="V317" s="2">
        <v>0</v>
      </c>
      <c r="W317" s="7" t="s">
        <v>748</v>
      </c>
      <c r="X317" s="7">
        <v>13.37</v>
      </c>
      <c r="Y317" s="7">
        <v>63.78</v>
      </c>
      <c r="AB317" s="7"/>
      <c r="AC317" s="7"/>
      <c r="AD317" s="7"/>
      <c r="AE317" s="7"/>
      <c r="AF317" s="16"/>
      <c r="AG317" s="16"/>
      <c r="AH317" s="16"/>
      <c r="AI317" s="16"/>
    </row>
    <row r="318" spans="1:35" x14ac:dyDescent="0.2">
      <c r="A318" s="5">
        <v>2021</v>
      </c>
      <c r="B318" s="2" t="s">
        <v>722</v>
      </c>
      <c r="C318" s="2" t="s">
        <v>84</v>
      </c>
      <c r="D318" s="2" t="s">
        <v>678</v>
      </c>
      <c r="E318" s="2">
        <v>0</v>
      </c>
      <c r="F318" s="2">
        <v>5019949</v>
      </c>
      <c r="G318" s="2">
        <v>0</v>
      </c>
      <c r="H318" s="2">
        <v>716426</v>
      </c>
      <c r="S318" s="2"/>
      <c r="T318" s="2">
        <v>0</v>
      </c>
      <c r="U318" s="2">
        <v>0</v>
      </c>
      <c r="V318" s="2">
        <v>0</v>
      </c>
      <c r="W318" s="7" t="s">
        <v>749</v>
      </c>
      <c r="X318" s="7">
        <v>6.47</v>
      </c>
      <c r="Y318" s="7">
        <v>71.73</v>
      </c>
      <c r="AB318" s="7"/>
      <c r="AC318" s="7"/>
      <c r="AD318" s="7"/>
      <c r="AE318" s="7"/>
      <c r="AF318" s="16"/>
      <c r="AG318" s="16"/>
      <c r="AH318" s="16"/>
      <c r="AI318" s="16"/>
    </row>
    <row r="319" spans="1:35" x14ac:dyDescent="0.2">
      <c r="A319" s="5">
        <v>2021</v>
      </c>
      <c r="B319" s="2" t="s">
        <v>723</v>
      </c>
      <c r="C319" s="2" t="s">
        <v>85</v>
      </c>
      <c r="D319" s="2" t="s">
        <v>678</v>
      </c>
      <c r="E319" s="2">
        <v>0</v>
      </c>
      <c r="G319" s="2">
        <v>0</v>
      </c>
      <c r="H319" s="2">
        <v>716426</v>
      </c>
      <c r="S319" s="2"/>
      <c r="T319" s="2">
        <v>0</v>
      </c>
      <c r="U319" s="2">
        <v>0</v>
      </c>
      <c r="V319" s="2">
        <v>0</v>
      </c>
      <c r="W319" s="7" t="s">
        <v>750</v>
      </c>
      <c r="X319" s="7">
        <v>6.38</v>
      </c>
      <c r="Y319" s="7">
        <v>68.05</v>
      </c>
      <c r="AB319" s="7"/>
      <c r="AC319" s="7"/>
      <c r="AD319" s="7"/>
      <c r="AE319" s="7"/>
      <c r="AF319" s="16"/>
      <c r="AG319" s="16"/>
      <c r="AH319" s="16"/>
      <c r="AI319" s="16"/>
    </row>
    <row r="320" spans="1:35" x14ac:dyDescent="0.2">
      <c r="A320" s="5">
        <v>2021</v>
      </c>
      <c r="B320" s="2" t="s">
        <v>723</v>
      </c>
      <c r="C320" s="2" t="s">
        <v>86</v>
      </c>
      <c r="D320" s="2" t="s">
        <v>678</v>
      </c>
      <c r="E320" s="2">
        <v>0</v>
      </c>
      <c r="G320" s="2">
        <v>0</v>
      </c>
      <c r="H320" s="2">
        <v>716426</v>
      </c>
      <c r="S320" s="2"/>
      <c r="T320" s="2">
        <v>0</v>
      </c>
      <c r="U320" s="2">
        <v>0</v>
      </c>
      <c r="V320" s="2">
        <v>0</v>
      </c>
      <c r="W320" s="7" t="s">
        <v>751</v>
      </c>
      <c r="X320" s="7">
        <v>5.15</v>
      </c>
      <c r="Y320" s="7">
        <v>66.510000000000005</v>
      </c>
      <c r="AB320" s="7"/>
      <c r="AC320" s="7"/>
      <c r="AD320" s="7"/>
      <c r="AE320" s="7"/>
      <c r="AF320" s="16"/>
      <c r="AG320" s="16"/>
      <c r="AH320" s="16"/>
      <c r="AI320" s="16"/>
    </row>
    <row r="321" spans="1:35" x14ac:dyDescent="0.2">
      <c r="A321" s="5">
        <v>2021</v>
      </c>
      <c r="B321" s="2" t="s">
        <v>722</v>
      </c>
      <c r="C321" s="2" t="s">
        <v>87</v>
      </c>
      <c r="D321" s="2" t="s">
        <v>678</v>
      </c>
      <c r="E321" s="2">
        <v>0</v>
      </c>
      <c r="G321" s="2">
        <v>0</v>
      </c>
      <c r="H321" s="2">
        <v>785303</v>
      </c>
      <c r="S321" s="2"/>
      <c r="T321" s="2">
        <v>0</v>
      </c>
      <c r="U321" s="2">
        <v>0</v>
      </c>
      <c r="V321" s="2">
        <v>0</v>
      </c>
      <c r="W321" s="7" t="s">
        <v>752</v>
      </c>
      <c r="X321" s="7">
        <v>6.09</v>
      </c>
      <c r="Y321" s="7">
        <v>62.7</v>
      </c>
      <c r="AB321" s="7"/>
      <c r="AC321" s="7"/>
      <c r="AD321" s="7"/>
      <c r="AE321" s="7"/>
      <c r="AF321" s="16"/>
      <c r="AG321" s="16"/>
      <c r="AH321" s="16"/>
      <c r="AI321" s="16"/>
    </row>
    <row r="322" spans="1:35" x14ac:dyDescent="0.2">
      <c r="A322" s="5">
        <v>2021</v>
      </c>
      <c r="B322" s="2" t="s">
        <v>722</v>
      </c>
      <c r="C322" s="2" t="s">
        <v>732</v>
      </c>
      <c r="D322" s="2" t="s">
        <v>678</v>
      </c>
      <c r="E322" s="2">
        <v>0</v>
      </c>
      <c r="F322" s="2">
        <v>760074</v>
      </c>
      <c r="G322" s="2">
        <v>0</v>
      </c>
      <c r="H322" s="2">
        <v>716426</v>
      </c>
      <c r="S322" s="2"/>
      <c r="T322" s="2">
        <v>0</v>
      </c>
      <c r="U322" s="2">
        <v>0</v>
      </c>
      <c r="V322" s="2">
        <v>0</v>
      </c>
      <c r="W322" s="7" t="s">
        <v>753</v>
      </c>
      <c r="X322" s="7">
        <v>5.0199999999999996</v>
      </c>
      <c r="Y322" s="7">
        <v>66.930000000000007</v>
      </c>
      <c r="AB322" s="7"/>
      <c r="AC322" s="7"/>
      <c r="AD322" s="7"/>
      <c r="AE322" s="7"/>
      <c r="AF322" s="16"/>
      <c r="AG322" s="16"/>
      <c r="AH322" s="16"/>
      <c r="AI322" s="16"/>
    </row>
    <row r="323" spans="1:35" x14ac:dyDescent="0.2">
      <c r="A323" s="5">
        <v>2021</v>
      </c>
      <c r="B323" s="2" t="s">
        <v>723</v>
      </c>
      <c r="C323" s="2" t="s">
        <v>733</v>
      </c>
      <c r="D323" s="2" t="s">
        <v>678</v>
      </c>
      <c r="E323" s="2">
        <v>0</v>
      </c>
      <c r="G323" s="2">
        <v>0</v>
      </c>
      <c r="H323" s="2">
        <v>716426</v>
      </c>
      <c r="S323" s="2"/>
      <c r="T323" s="2">
        <v>0</v>
      </c>
      <c r="U323" s="2">
        <v>0</v>
      </c>
      <c r="V323" s="2">
        <v>0</v>
      </c>
      <c r="W323" s="7" t="s">
        <v>754</v>
      </c>
      <c r="X323" s="7">
        <v>5</v>
      </c>
      <c r="Y323" s="7">
        <v>73.040000000000006</v>
      </c>
      <c r="AB323" s="7"/>
      <c r="AC323" s="7"/>
      <c r="AD323" s="7"/>
      <c r="AE323" s="7"/>
      <c r="AF323" s="16"/>
      <c r="AG323" s="16"/>
      <c r="AH323" s="16"/>
      <c r="AI323" s="16"/>
    </row>
    <row r="324" spans="1:35" x14ac:dyDescent="0.2">
      <c r="A324" s="5">
        <v>2021</v>
      </c>
      <c r="B324" s="2" t="s">
        <v>723</v>
      </c>
      <c r="C324" s="2" t="s">
        <v>734</v>
      </c>
      <c r="D324" s="2" t="s">
        <v>678</v>
      </c>
      <c r="E324" s="2">
        <v>0</v>
      </c>
      <c r="F324" s="2">
        <v>8750852</v>
      </c>
      <c r="G324" s="2">
        <v>0</v>
      </c>
      <c r="H324" s="2">
        <v>716426</v>
      </c>
      <c r="S324" s="2"/>
      <c r="T324" s="2">
        <v>0</v>
      </c>
      <c r="U324" s="2">
        <v>0</v>
      </c>
      <c r="V324" s="2">
        <v>0</v>
      </c>
      <c r="W324" s="7" t="s">
        <v>755</v>
      </c>
      <c r="X324" s="7">
        <v>4.84</v>
      </c>
      <c r="Y324" s="7">
        <v>72.11</v>
      </c>
      <c r="AB324" s="7"/>
      <c r="AC324" s="7"/>
      <c r="AD324" s="7"/>
      <c r="AE324" s="7"/>
      <c r="AF324" s="16"/>
      <c r="AG324" s="16"/>
      <c r="AH324" s="16"/>
      <c r="AI324" s="16"/>
    </row>
    <row r="325" spans="1:35" x14ac:dyDescent="0.2">
      <c r="A325" s="5">
        <v>2021</v>
      </c>
      <c r="B325" s="2" t="s">
        <v>722</v>
      </c>
      <c r="C325" s="2" t="s">
        <v>724</v>
      </c>
      <c r="D325" s="2" t="s">
        <v>677</v>
      </c>
      <c r="E325" s="2">
        <v>0</v>
      </c>
      <c r="F325" s="2">
        <v>12381864</v>
      </c>
      <c r="G325" s="2">
        <v>0</v>
      </c>
      <c r="H325" s="2">
        <v>273250</v>
      </c>
      <c r="S325" s="2"/>
      <c r="T325" s="2">
        <v>0</v>
      </c>
      <c r="U325" s="2">
        <v>0</v>
      </c>
      <c r="V325" s="2">
        <v>0</v>
      </c>
      <c r="W325" s="7">
        <v>0</v>
      </c>
      <c r="X325" s="7">
        <v>0</v>
      </c>
      <c r="Y325" s="7">
        <v>0</v>
      </c>
      <c r="AB325" s="7"/>
      <c r="AC325" s="7"/>
      <c r="AD325" s="7"/>
      <c r="AE325" s="7"/>
      <c r="AF325" s="16"/>
      <c r="AG325" s="16"/>
      <c r="AH325" s="16"/>
      <c r="AI325" s="16"/>
    </row>
    <row r="326" spans="1:35" x14ac:dyDescent="0.2">
      <c r="A326" s="5">
        <v>2021</v>
      </c>
      <c r="B326" s="2" t="s">
        <v>722</v>
      </c>
      <c r="C326" s="2" t="s">
        <v>725</v>
      </c>
      <c r="D326" s="2" t="s">
        <v>677</v>
      </c>
      <c r="E326" s="2">
        <v>0</v>
      </c>
      <c r="F326" s="2">
        <v>16542300</v>
      </c>
      <c r="G326" s="2">
        <v>0</v>
      </c>
      <c r="H326" s="2">
        <v>304000</v>
      </c>
      <c r="S326" s="2"/>
      <c r="T326" s="2">
        <v>0</v>
      </c>
      <c r="U326" s="2">
        <v>0</v>
      </c>
      <c r="V326" s="2">
        <v>0</v>
      </c>
      <c r="W326" s="7">
        <v>0</v>
      </c>
      <c r="X326" s="7">
        <v>0</v>
      </c>
      <c r="Y326" s="7">
        <v>0</v>
      </c>
      <c r="AB326" s="7"/>
      <c r="AC326" s="7"/>
      <c r="AD326" s="7"/>
      <c r="AE326" s="7"/>
      <c r="AF326" s="16"/>
      <c r="AG326" s="16"/>
      <c r="AH326" s="16"/>
      <c r="AI326" s="16"/>
    </row>
    <row r="327" spans="1:35" x14ac:dyDescent="0.2">
      <c r="A327" s="5">
        <v>2021</v>
      </c>
      <c r="B327" s="2" t="s">
        <v>723</v>
      </c>
      <c r="C327" s="2" t="s">
        <v>735</v>
      </c>
      <c r="D327" s="2" t="s">
        <v>677</v>
      </c>
      <c r="E327" s="2">
        <v>0</v>
      </c>
      <c r="F327" s="2">
        <v>9244378</v>
      </c>
      <c r="G327" s="2">
        <v>0</v>
      </c>
      <c r="H327" s="2">
        <v>490000</v>
      </c>
      <c r="S327" s="2"/>
      <c r="T327" s="2">
        <v>0</v>
      </c>
      <c r="U327" s="2">
        <v>0</v>
      </c>
      <c r="V327" s="2">
        <v>0</v>
      </c>
      <c r="W327" s="7">
        <v>0</v>
      </c>
      <c r="X327" s="7">
        <v>0</v>
      </c>
      <c r="Y327" s="7">
        <v>0</v>
      </c>
      <c r="AB327" s="7"/>
      <c r="AC327" s="7"/>
      <c r="AD327" s="7"/>
      <c r="AE327" s="7"/>
      <c r="AF327" s="16"/>
      <c r="AG327" s="16"/>
      <c r="AH327" s="16"/>
      <c r="AI327" s="16"/>
    </row>
    <row r="328" spans="1:35" x14ac:dyDescent="0.2">
      <c r="A328" s="5">
        <v>2021</v>
      </c>
      <c r="B328" s="2" t="s">
        <v>722</v>
      </c>
      <c r="C328" s="2" t="s">
        <v>726</v>
      </c>
      <c r="D328" s="2" t="s">
        <v>677</v>
      </c>
      <c r="E328" s="2">
        <v>0</v>
      </c>
      <c r="F328" s="2">
        <v>13151500</v>
      </c>
      <c r="G328" s="2">
        <v>0</v>
      </c>
      <c r="H328" s="2">
        <v>314250</v>
      </c>
      <c r="S328" s="2"/>
      <c r="T328" s="2">
        <v>0</v>
      </c>
      <c r="U328" s="2">
        <v>0</v>
      </c>
      <c r="V328" s="2">
        <v>0</v>
      </c>
      <c r="W328" s="7">
        <v>0</v>
      </c>
      <c r="X328" s="7">
        <v>0</v>
      </c>
      <c r="Y328" s="7">
        <v>0</v>
      </c>
      <c r="AB328" s="7"/>
      <c r="AC328" s="7"/>
      <c r="AD328" s="7"/>
      <c r="AE328" s="7"/>
      <c r="AF328" s="16"/>
      <c r="AG328" s="16"/>
      <c r="AH328" s="16"/>
      <c r="AI328" s="16"/>
    </row>
    <row r="329" spans="1:35" x14ac:dyDescent="0.2">
      <c r="A329" s="5">
        <v>2021</v>
      </c>
      <c r="B329" s="2" t="s">
        <v>722</v>
      </c>
      <c r="C329" s="2" t="s">
        <v>727</v>
      </c>
      <c r="D329" s="2" t="s">
        <v>677</v>
      </c>
      <c r="E329" s="2">
        <v>0</v>
      </c>
      <c r="F329" s="2">
        <v>4525490</v>
      </c>
      <c r="G329" s="2">
        <v>0</v>
      </c>
      <c r="H329" s="2">
        <v>263000</v>
      </c>
      <c r="S329" s="2"/>
      <c r="T329" s="2">
        <v>0</v>
      </c>
      <c r="U329" s="2">
        <v>0</v>
      </c>
      <c r="V329" s="2">
        <v>0</v>
      </c>
      <c r="W329" s="7">
        <v>0</v>
      </c>
      <c r="X329" s="7">
        <v>0</v>
      </c>
      <c r="Y329" s="7">
        <v>0</v>
      </c>
      <c r="AB329" s="7"/>
      <c r="AC329" s="7"/>
      <c r="AD329" s="7"/>
      <c r="AE329" s="7"/>
      <c r="AF329" s="16"/>
      <c r="AG329" s="16"/>
      <c r="AH329" s="16"/>
      <c r="AI329" s="16"/>
    </row>
    <row r="330" spans="1:35" x14ac:dyDescent="0.2">
      <c r="A330" s="5">
        <v>2021</v>
      </c>
      <c r="B330" s="2" t="s">
        <v>723</v>
      </c>
      <c r="C330" s="2" t="s">
        <v>728</v>
      </c>
      <c r="D330" s="2" t="s">
        <v>677</v>
      </c>
      <c r="E330" s="2">
        <v>0</v>
      </c>
      <c r="F330" s="2">
        <v>6946096</v>
      </c>
      <c r="G330" s="2">
        <v>0</v>
      </c>
      <c r="H330" s="2">
        <v>293750</v>
      </c>
      <c r="S330" s="2"/>
      <c r="T330" s="2">
        <v>0</v>
      </c>
      <c r="U330" s="2">
        <v>0</v>
      </c>
      <c r="V330" s="2">
        <v>0</v>
      </c>
      <c r="W330" s="7">
        <v>0</v>
      </c>
      <c r="X330" s="7">
        <v>0</v>
      </c>
      <c r="Y330" s="7">
        <v>0</v>
      </c>
      <c r="AB330" s="7"/>
      <c r="AC330" s="7"/>
      <c r="AD330" s="7"/>
      <c r="AE330" s="7"/>
      <c r="AF330" s="16"/>
      <c r="AG330" s="16"/>
      <c r="AH330" s="16"/>
      <c r="AI330" s="16"/>
    </row>
    <row r="331" spans="1:35" x14ac:dyDescent="0.2">
      <c r="A331" s="5">
        <v>2021</v>
      </c>
      <c r="B331" s="2" t="s">
        <v>723</v>
      </c>
      <c r="C331" s="2" t="s">
        <v>729</v>
      </c>
      <c r="D331" s="2" t="s">
        <v>677</v>
      </c>
      <c r="E331" s="2">
        <v>0</v>
      </c>
      <c r="F331" s="2">
        <v>4330064</v>
      </c>
      <c r="G331" s="2">
        <v>0</v>
      </c>
      <c r="H331" s="2">
        <v>572000</v>
      </c>
      <c r="S331" s="2"/>
      <c r="T331" s="2">
        <v>0</v>
      </c>
      <c r="U331" s="2">
        <v>0</v>
      </c>
      <c r="V331" s="2">
        <v>0</v>
      </c>
      <c r="W331" s="7">
        <v>0</v>
      </c>
      <c r="X331" s="7">
        <v>0</v>
      </c>
      <c r="Y331" s="7">
        <v>0</v>
      </c>
      <c r="AB331" s="7"/>
      <c r="AC331" s="7"/>
      <c r="AD331" s="7"/>
      <c r="AE331" s="7"/>
      <c r="AF331" s="16"/>
      <c r="AG331" s="16"/>
      <c r="AH331" s="16"/>
      <c r="AI331" s="16"/>
    </row>
    <row r="332" spans="1:35" x14ac:dyDescent="0.2">
      <c r="A332" s="5">
        <v>2021</v>
      </c>
      <c r="B332" s="2" t="s">
        <v>723</v>
      </c>
      <c r="C332" s="2" t="s">
        <v>730</v>
      </c>
      <c r="D332" s="2" t="s">
        <v>677</v>
      </c>
      <c r="E332" s="2">
        <v>0</v>
      </c>
      <c r="F332" s="2">
        <v>6479840</v>
      </c>
      <c r="G332" s="2">
        <v>0</v>
      </c>
      <c r="H332" s="2">
        <v>283500</v>
      </c>
      <c r="S332" s="2"/>
      <c r="T332" s="2">
        <v>0</v>
      </c>
      <c r="U332" s="2">
        <v>0</v>
      </c>
      <c r="V332" s="2">
        <v>0</v>
      </c>
      <c r="W332" s="7">
        <v>0</v>
      </c>
      <c r="X332" s="7">
        <v>0</v>
      </c>
      <c r="Y332" s="7">
        <v>0</v>
      </c>
      <c r="AB332" s="7"/>
      <c r="AC332" s="7"/>
      <c r="AD332" s="7"/>
      <c r="AE332" s="7"/>
      <c r="AF332" s="16"/>
      <c r="AG332" s="16"/>
      <c r="AH332" s="16"/>
      <c r="AI332" s="16"/>
    </row>
    <row r="333" spans="1:35" x14ac:dyDescent="0.2">
      <c r="A333" s="5">
        <v>2021</v>
      </c>
      <c r="B333" s="2" t="s">
        <v>723</v>
      </c>
      <c r="C333" s="2" t="s">
        <v>731</v>
      </c>
      <c r="D333" s="2" t="s">
        <v>677</v>
      </c>
      <c r="E333" s="2">
        <v>0</v>
      </c>
      <c r="F333" s="2">
        <v>18102500</v>
      </c>
      <c r="G333" s="2">
        <v>0</v>
      </c>
      <c r="H333" s="2">
        <v>633500</v>
      </c>
      <c r="S333" s="2"/>
      <c r="T333" s="2">
        <v>0</v>
      </c>
      <c r="U333" s="2">
        <v>0</v>
      </c>
      <c r="V333" s="2">
        <v>0</v>
      </c>
      <c r="W333" s="7">
        <v>0</v>
      </c>
      <c r="X333" s="7">
        <v>0</v>
      </c>
      <c r="Y333" s="7">
        <v>0</v>
      </c>
      <c r="AB333" s="7"/>
      <c r="AC333" s="7"/>
      <c r="AD333" s="7"/>
      <c r="AE333" s="7"/>
      <c r="AF333" s="16"/>
      <c r="AG333" s="16"/>
      <c r="AH333" s="16"/>
      <c r="AI333" s="16"/>
    </row>
    <row r="334" spans="1:35" x14ac:dyDescent="0.2">
      <c r="A334" s="5">
        <v>2021</v>
      </c>
      <c r="B334" s="2" t="s">
        <v>722</v>
      </c>
      <c r="C334" s="2" t="s">
        <v>81</v>
      </c>
      <c r="D334" s="2" t="s">
        <v>677</v>
      </c>
      <c r="E334" s="2">
        <v>0</v>
      </c>
      <c r="F334" s="2">
        <v>1960540</v>
      </c>
      <c r="G334" s="2">
        <v>0</v>
      </c>
      <c r="H334" s="2">
        <v>490000</v>
      </c>
      <c r="S334" s="2"/>
      <c r="T334" s="2">
        <v>0</v>
      </c>
      <c r="U334" s="2">
        <v>0</v>
      </c>
      <c r="V334" s="2">
        <v>0</v>
      </c>
      <c r="W334" s="7">
        <v>0</v>
      </c>
      <c r="X334" s="7">
        <v>0</v>
      </c>
      <c r="Y334" s="7">
        <v>0</v>
      </c>
      <c r="AB334" s="7"/>
      <c r="AC334" s="7"/>
      <c r="AD334" s="7"/>
      <c r="AE334" s="7"/>
      <c r="AF334" s="16"/>
      <c r="AG334" s="16"/>
      <c r="AH334" s="16"/>
      <c r="AI334" s="16"/>
    </row>
    <row r="335" spans="1:35" x14ac:dyDescent="0.2">
      <c r="A335" s="5">
        <v>2021</v>
      </c>
      <c r="B335" s="2" t="s">
        <v>723</v>
      </c>
      <c r="C335" s="2" t="s">
        <v>82</v>
      </c>
      <c r="D335" s="2" t="s">
        <v>677</v>
      </c>
      <c r="E335" s="2">
        <v>0</v>
      </c>
      <c r="F335" s="2">
        <v>687500</v>
      </c>
      <c r="G335" s="2">
        <v>0</v>
      </c>
      <c r="H335" s="2">
        <v>0</v>
      </c>
      <c r="S335" s="2"/>
      <c r="T335" s="2">
        <v>0</v>
      </c>
      <c r="U335" s="2">
        <v>0</v>
      </c>
      <c r="V335" s="2">
        <v>0</v>
      </c>
      <c r="W335" s="7">
        <v>0</v>
      </c>
      <c r="X335" s="7">
        <v>0</v>
      </c>
      <c r="Y335" s="7">
        <v>0</v>
      </c>
      <c r="AB335" s="7"/>
      <c r="AC335" s="7"/>
      <c r="AD335" s="7"/>
      <c r="AE335" s="7"/>
      <c r="AF335" s="16"/>
      <c r="AG335" s="16"/>
      <c r="AH335" s="16"/>
      <c r="AI335" s="16"/>
    </row>
    <row r="336" spans="1:35" x14ac:dyDescent="0.2">
      <c r="A336" s="5">
        <v>2021</v>
      </c>
      <c r="B336" s="2" t="s">
        <v>723</v>
      </c>
      <c r="C336" s="2" t="s">
        <v>83</v>
      </c>
      <c r="D336" s="2" t="s">
        <v>677</v>
      </c>
      <c r="E336" s="2">
        <v>0</v>
      </c>
      <c r="F336" s="2">
        <v>7829000</v>
      </c>
      <c r="G336" s="2">
        <v>0</v>
      </c>
      <c r="H336" s="2">
        <v>0</v>
      </c>
      <c r="S336" s="2"/>
      <c r="T336" s="2">
        <v>0</v>
      </c>
      <c r="U336" s="2">
        <v>0</v>
      </c>
      <c r="V336" s="2">
        <v>0</v>
      </c>
      <c r="W336" s="7">
        <v>0</v>
      </c>
      <c r="X336" s="7">
        <v>0</v>
      </c>
      <c r="Y336" s="7">
        <v>0</v>
      </c>
      <c r="AB336" s="7"/>
      <c r="AC336" s="7"/>
      <c r="AD336" s="7"/>
      <c r="AE336" s="7"/>
      <c r="AF336" s="16"/>
      <c r="AG336" s="16"/>
      <c r="AH336" s="16"/>
      <c r="AI336" s="16"/>
    </row>
    <row r="337" spans="1:35" x14ac:dyDescent="0.2">
      <c r="A337" s="5">
        <v>2021</v>
      </c>
      <c r="B337" s="2" t="s">
        <v>722</v>
      </c>
      <c r="C337" s="2" t="s">
        <v>84</v>
      </c>
      <c r="D337" s="2" t="s">
        <v>677</v>
      </c>
      <c r="E337" s="2">
        <v>0</v>
      </c>
      <c r="F337" s="2">
        <v>4441712</v>
      </c>
      <c r="G337" s="2">
        <v>0</v>
      </c>
      <c r="H337" s="2">
        <v>490000</v>
      </c>
      <c r="S337" s="2"/>
      <c r="T337" s="2">
        <v>0</v>
      </c>
      <c r="U337" s="2">
        <v>0</v>
      </c>
      <c r="V337" s="2">
        <v>0</v>
      </c>
      <c r="W337" s="7">
        <v>0</v>
      </c>
      <c r="X337" s="7">
        <v>0</v>
      </c>
      <c r="Y337" s="7">
        <v>0</v>
      </c>
      <c r="AB337" s="7"/>
      <c r="AC337" s="7"/>
      <c r="AD337" s="7"/>
      <c r="AE337" s="7"/>
      <c r="AF337" s="16"/>
      <c r="AG337" s="16"/>
      <c r="AH337" s="16"/>
      <c r="AI337" s="16"/>
    </row>
    <row r="338" spans="1:35" x14ac:dyDescent="0.2">
      <c r="A338" s="5">
        <v>2021</v>
      </c>
      <c r="B338" s="2" t="s">
        <v>723</v>
      </c>
      <c r="C338" s="2" t="s">
        <v>85</v>
      </c>
      <c r="D338" s="2" t="s">
        <v>677</v>
      </c>
      <c r="E338" s="2">
        <v>0</v>
      </c>
      <c r="F338" s="2">
        <v>415000</v>
      </c>
      <c r="G338" s="2">
        <v>0</v>
      </c>
      <c r="H338" s="2">
        <v>0</v>
      </c>
      <c r="S338" s="2"/>
      <c r="T338" s="2">
        <v>0</v>
      </c>
      <c r="U338" s="2">
        <v>0</v>
      </c>
      <c r="V338" s="2">
        <v>0</v>
      </c>
      <c r="W338" s="7">
        <v>0</v>
      </c>
      <c r="X338" s="7">
        <v>0</v>
      </c>
      <c r="Y338" s="7">
        <v>0</v>
      </c>
      <c r="AB338" s="7"/>
      <c r="AC338" s="7"/>
      <c r="AD338" s="7"/>
      <c r="AE338" s="7"/>
      <c r="AF338" s="16"/>
      <c r="AG338" s="16"/>
      <c r="AH338" s="16"/>
      <c r="AI338" s="16"/>
    </row>
    <row r="339" spans="1:35" x14ac:dyDescent="0.2">
      <c r="A339" s="5">
        <v>2021</v>
      </c>
      <c r="B339" s="2" t="s">
        <v>723</v>
      </c>
      <c r="C339" s="2" t="s">
        <v>86</v>
      </c>
      <c r="D339" s="2" t="s">
        <v>677</v>
      </c>
      <c r="E339" s="2">
        <v>0</v>
      </c>
      <c r="F339" s="2">
        <v>2854550</v>
      </c>
      <c r="G339" s="2">
        <v>0</v>
      </c>
      <c r="H339" s="2">
        <v>0</v>
      </c>
      <c r="S339" s="2"/>
      <c r="T339" s="2">
        <v>0</v>
      </c>
      <c r="U339" s="2">
        <v>0</v>
      </c>
      <c r="V339" s="2">
        <v>0</v>
      </c>
      <c r="W339" s="7">
        <v>0</v>
      </c>
      <c r="X339" s="7">
        <v>0</v>
      </c>
      <c r="Y339" s="7">
        <v>0</v>
      </c>
      <c r="AB339" s="7"/>
      <c r="AC339" s="7"/>
      <c r="AD339" s="7"/>
      <c r="AE339" s="7"/>
      <c r="AF339" s="16"/>
      <c r="AG339" s="16"/>
      <c r="AH339" s="16"/>
      <c r="AI339" s="16"/>
    </row>
    <row r="340" spans="1:35" x14ac:dyDescent="0.2">
      <c r="A340" s="5">
        <v>2021</v>
      </c>
      <c r="B340" s="2" t="s">
        <v>722</v>
      </c>
      <c r="C340" s="2" t="s">
        <v>87</v>
      </c>
      <c r="D340" s="2" t="s">
        <v>677</v>
      </c>
      <c r="E340" s="2">
        <v>0</v>
      </c>
      <c r="F340" s="2">
        <v>7203856</v>
      </c>
      <c r="G340" s="2">
        <v>0</v>
      </c>
      <c r="H340" s="2">
        <v>490000</v>
      </c>
      <c r="S340" s="2"/>
      <c r="T340" s="2">
        <v>0</v>
      </c>
      <c r="U340" s="2">
        <v>0</v>
      </c>
      <c r="V340" s="2">
        <v>0</v>
      </c>
      <c r="W340" s="7">
        <v>0</v>
      </c>
      <c r="X340" s="7">
        <v>0</v>
      </c>
      <c r="Y340" s="7">
        <v>0</v>
      </c>
      <c r="AB340" s="7"/>
      <c r="AC340" s="7"/>
      <c r="AD340" s="7"/>
      <c r="AE340" s="7"/>
      <c r="AF340" s="16"/>
      <c r="AG340" s="16"/>
      <c r="AH340" s="16"/>
      <c r="AI340" s="16"/>
    </row>
    <row r="341" spans="1:35" x14ac:dyDescent="0.2">
      <c r="A341" s="5">
        <v>2021</v>
      </c>
      <c r="B341" s="2" t="s">
        <v>722</v>
      </c>
      <c r="C341" s="2" t="s">
        <v>732</v>
      </c>
      <c r="D341" s="2" t="s">
        <v>677</v>
      </c>
      <c r="E341" s="2">
        <v>0</v>
      </c>
      <c r="F341" s="2">
        <v>8308780</v>
      </c>
      <c r="G341" s="2">
        <v>0</v>
      </c>
      <c r="H341" s="2">
        <v>252750</v>
      </c>
      <c r="S341" s="2"/>
      <c r="T341" s="2">
        <v>0</v>
      </c>
      <c r="U341" s="2">
        <v>0</v>
      </c>
      <c r="V341" s="2">
        <v>0</v>
      </c>
      <c r="W341" s="7">
        <v>0</v>
      </c>
      <c r="X341" s="7">
        <v>0</v>
      </c>
      <c r="Y341" s="7">
        <v>0</v>
      </c>
      <c r="AB341" s="7"/>
      <c r="AC341" s="7"/>
      <c r="AD341" s="7"/>
      <c r="AE341" s="7"/>
      <c r="AF341" s="16"/>
      <c r="AG341" s="16"/>
      <c r="AH341" s="16"/>
      <c r="AI341" s="16"/>
    </row>
    <row r="342" spans="1:35" x14ac:dyDescent="0.2">
      <c r="A342" s="5">
        <v>2021</v>
      </c>
      <c r="B342" s="2" t="s">
        <v>723</v>
      </c>
      <c r="C342" s="2" t="s">
        <v>733</v>
      </c>
      <c r="D342" s="2" t="s">
        <v>677</v>
      </c>
      <c r="E342" s="2">
        <v>0</v>
      </c>
      <c r="F342" s="2">
        <v>5671767</v>
      </c>
      <c r="G342" s="2">
        <v>0</v>
      </c>
      <c r="H342" s="2">
        <v>602750</v>
      </c>
      <c r="S342" s="2"/>
      <c r="T342" s="2">
        <v>0</v>
      </c>
      <c r="U342" s="2">
        <v>0</v>
      </c>
      <c r="V342" s="2">
        <v>0</v>
      </c>
      <c r="W342" s="7">
        <v>0</v>
      </c>
      <c r="X342" s="7">
        <v>0</v>
      </c>
      <c r="Y342" s="7">
        <v>0</v>
      </c>
      <c r="AB342" s="7"/>
      <c r="AC342" s="7"/>
      <c r="AD342" s="7"/>
      <c r="AE342" s="7"/>
      <c r="AF342" s="16"/>
      <c r="AG342" s="16"/>
      <c r="AH342" s="16"/>
      <c r="AI342" s="16"/>
    </row>
    <row r="343" spans="1:35" x14ac:dyDescent="0.2">
      <c r="A343" s="5">
        <v>2021</v>
      </c>
      <c r="B343" s="2" t="s">
        <v>723</v>
      </c>
      <c r="C343" s="2" t="s">
        <v>734</v>
      </c>
      <c r="D343" s="2" t="s">
        <v>677</v>
      </c>
      <c r="E343" s="2">
        <v>0</v>
      </c>
      <c r="F343" s="2">
        <v>8280075</v>
      </c>
      <c r="G343" s="2">
        <v>0</v>
      </c>
      <c r="H343" s="2">
        <v>211750</v>
      </c>
      <c r="S343" s="2"/>
      <c r="T343" s="2">
        <v>0</v>
      </c>
      <c r="U343" s="2">
        <v>0</v>
      </c>
      <c r="V343" s="2">
        <v>0</v>
      </c>
      <c r="W343" s="7">
        <v>0</v>
      </c>
      <c r="X343" s="7">
        <v>0</v>
      </c>
      <c r="Y343" s="7">
        <v>0</v>
      </c>
      <c r="AB343" s="7"/>
      <c r="AC343" s="7"/>
      <c r="AD343" s="7"/>
      <c r="AE343" s="7"/>
      <c r="AF343" s="16"/>
      <c r="AG343" s="16"/>
      <c r="AH343" s="16"/>
      <c r="AI343" s="16"/>
    </row>
    <row r="344" spans="1:35" x14ac:dyDescent="0.2">
      <c r="A344" s="5">
        <v>2021</v>
      </c>
      <c r="B344" s="2" t="s">
        <v>722</v>
      </c>
      <c r="C344" s="2" t="s">
        <v>724</v>
      </c>
      <c r="D344" s="2" t="s">
        <v>676</v>
      </c>
      <c r="E344" s="2">
        <v>8423962</v>
      </c>
      <c r="F344" s="2">
        <v>7181312</v>
      </c>
      <c r="G344" s="2">
        <v>0</v>
      </c>
      <c r="H344" s="2">
        <v>0</v>
      </c>
      <c r="S344" s="2"/>
      <c r="T344" s="2">
        <v>0</v>
      </c>
      <c r="U344" s="2">
        <v>0</v>
      </c>
      <c r="V344" s="2">
        <v>0</v>
      </c>
      <c r="W344" s="7">
        <v>0</v>
      </c>
      <c r="X344" s="7">
        <v>0</v>
      </c>
      <c r="Y344" s="7">
        <v>0</v>
      </c>
      <c r="AB344" s="7"/>
      <c r="AC344" s="7"/>
      <c r="AD344" s="7"/>
      <c r="AE344" s="7"/>
      <c r="AF344" s="16"/>
      <c r="AG344" s="16"/>
      <c r="AH344" s="16"/>
      <c r="AI344" s="16"/>
    </row>
    <row r="345" spans="1:35" x14ac:dyDescent="0.2">
      <c r="A345" s="5">
        <v>2021</v>
      </c>
      <c r="B345" s="2" t="s">
        <v>722</v>
      </c>
      <c r="C345" s="2" t="s">
        <v>725</v>
      </c>
      <c r="D345" s="2" t="s">
        <v>676</v>
      </c>
      <c r="E345" s="2">
        <v>15712594</v>
      </c>
      <c r="F345" s="2">
        <v>10080000</v>
      </c>
      <c r="G345" s="2">
        <v>0</v>
      </c>
      <c r="H345" s="2">
        <v>0</v>
      </c>
      <c r="S345" s="2"/>
      <c r="T345" s="2">
        <v>0</v>
      </c>
      <c r="U345" s="2">
        <v>0</v>
      </c>
      <c r="V345" s="2">
        <v>0</v>
      </c>
      <c r="W345" s="7">
        <v>0</v>
      </c>
      <c r="X345" s="7">
        <v>0</v>
      </c>
      <c r="Y345" s="7">
        <v>0</v>
      </c>
      <c r="AB345" s="7"/>
      <c r="AC345" s="7"/>
      <c r="AD345" s="7"/>
      <c r="AE345" s="7"/>
      <c r="AF345" s="16"/>
      <c r="AG345" s="16"/>
      <c r="AH345" s="16"/>
      <c r="AI345" s="16"/>
    </row>
    <row r="346" spans="1:35" x14ac:dyDescent="0.2">
      <c r="A346" s="5">
        <v>2021</v>
      </c>
      <c r="B346" s="2" t="s">
        <v>723</v>
      </c>
      <c r="C346" s="2" t="s">
        <v>735</v>
      </c>
      <c r="D346" s="2" t="s">
        <v>676</v>
      </c>
      <c r="E346" s="2">
        <v>28269790</v>
      </c>
      <c r="F346" s="2">
        <v>7068068</v>
      </c>
      <c r="G346" s="2">
        <v>0</v>
      </c>
      <c r="H346" s="2">
        <v>0</v>
      </c>
      <c r="S346" s="2"/>
      <c r="T346" s="2">
        <v>0</v>
      </c>
      <c r="U346" s="2">
        <v>0</v>
      </c>
      <c r="V346" s="2">
        <v>0</v>
      </c>
      <c r="W346" s="7">
        <v>0</v>
      </c>
      <c r="X346" s="7">
        <v>0</v>
      </c>
      <c r="Y346" s="7">
        <v>0</v>
      </c>
      <c r="AB346" s="7"/>
      <c r="AC346" s="7"/>
      <c r="AD346" s="7"/>
      <c r="AE346" s="7"/>
      <c r="AF346" s="16"/>
      <c r="AG346" s="16"/>
      <c r="AH346" s="16"/>
      <c r="AI346" s="16"/>
    </row>
    <row r="347" spans="1:35" x14ac:dyDescent="0.2">
      <c r="A347" s="5">
        <v>2021</v>
      </c>
      <c r="B347" s="2" t="s">
        <v>722</v>
      </c>
      <c r="C347" s="2" t="s">
        <v>726</v>
      </c>
      <c r="D347" s="2" t="s">
        <v>676</v>
      </c>
      <c r="E347" s="2">
        <v>19349947</v>
      </c>
      <c r="F347" s="2">
        <v>8772769</v>
      </c>
      <c r="G347" s="2">
        <v>0</v>
      </c>
      <c r="H347" s="2">
        <v>0</v>
      </c>
      <c r="S347" s="2"/>
      <c r="T347" s="2">
        <v>0</v>
      </c>
      <c r="U347" s="2">
        <v>0</v>
      </c>
      <c r="V347" s="2">
        <v>0</v>
      </c>
      <c r="W347" s="7">
        <v>0</v>
      </c>
      <c r="X347" s="7">
        <v>0</v>
      </c>
      <c r="Y347" s="7">
        <v>0</v>
      </c>
      <c r="AB347" s="7"/>
      <c r="AC347" s="7"/>
      <c r="AD347" s="7"/>
      <c r="AE347" s="7"/>
      <c r="AF347" s="16"/>
      <c r="AG347" s="16"/>
      <c r="AH347" s="16"/>
      <c r="AI347" s="16"/>
    </row>
    <row r="348" spans="1:35" x14ac:dyDescent="0.2">
      <c r="A348" s="5">
        <v>2021</v>
      </c>
      <c r="B348" s="2" t="s">
        <v>722</v>
      </c>
      <c r="C348" s="2" t="s">
        <v>727</v>
      </c>
      <c r="D348" s="2" t="s">
        <v>676</v>
      </c>
      <c r="E348" s="2">
        <v>14585694</v>
      </c>
      <c r="F348" s="2">
        <v>8751917</v>
      </c>
      <c r="G348" s="2">
        <v>0</v>
      </c>
      <c r="H348" s="2">
        <v>0</v>
      </c>
      <c r="S348" s="2"/>
      <c r="T348" s="2">
        <v>0</v>
      </c>
      <c r="U348" s="2">
        <v>0</v>
      </c>
      <c r="V348" s="2">
        <v>0</v>
      </c>
      <c r="W348" s="7">
        <v>0</v>
      </c>
      <c r="X348" s="7">
        <v>0</v>
      </c>
      <c r="Y348" s="7">
        <v>0</v>
      </c>
      <c r="AB348" s="7"/>
      <c r="AC348" s="7"/>
      <c r="AD348" s="7"/>
      <c r="AE348" s="7"/>
      <c r="AF348" s="16"/>
      <c r="AG348" s="16"/>
      <c r="AH348" s="16"/>
      <c r="AI348" s="16"/>
    </row>
    <row r="349" spans="1:35" x14ac:dyDescent="0.2">
      <c r="A349" s="5">
        <v>2021</v>
      </c>
      <c r="B349" s="2" t="s">
        <v>723</v>
      </c>
      <c r="C349" s="2" t="s">
        <v>728</v>
      </c>
      <c r="D349" s="2" t="s">
        <v>676</v>
      </c>
      <c r="E349" s="2">
        <v>35296785</v>
      </c>
      <c r="F349" s="2">
        <v>13839968</v>
      </c>
      <c r="G349" s="2">
        <v>0</v>
      </c>
      <c r="H349" s="2">
        <v>0</v>
      </c>
      <c r="S349" s="2"/>
      <c r="T349" s="2">
        <v>0</v>
      </c>
      <c r="U349" s="2">
        <v>0</v>
      </c>
      <c r="V349" s="2">
        <v>0</v>
      </c>
      <c r="W349" s="7">
        <v>0</v>
      </c>
      <c r="X349" s="7">
        <v>0</v>
      </c>
      <c r="Y349" s="7">
        <v>0</v>
      </c>
      <c r="AB349" s="7"/>
      <c r="AC349" s="7"/>
      <c r="AD349" s="7"/>
      <c r="AE349" s="7"/>
      <c r="AF349" s="16"/>
      <c r="AG349" s="16"/>
      <c r="AH349" s="16"/>
      <c r="AI349" s="16"/>
    </row>
    <row r="350" spans="1:35" x14ac:dyDescent="0.2">
      <c r="A350" s="5">
        <v>2021</v>
      </c>
      <c r="B350" s="2" t="s">
        <v>723</v>
      </c>
      <c r="C350" s="2" t="s">
        <v>729</v>
      </c>
      <c r="D350" s="2" t="s">
        <v>676</v>
      </c>
      <c r="E350" s="2">
        <v>13965424</v>
      </c>
      <c r="G350" s="2">
        <v>0</v>
      </c>
      <c r="H350" s="2">
        <v>0</v>
      </c>
      <c r="S350" s="2"/>
      <c r="T350" s="2">
        <v>0</v>
      </c>
      <c r="U350" s="2">
        <v>0</v>
      </c>
      <c r="V350" s="2">
        <v>0</v>
      </c>
      <c r="W350" s="7">
        <v>0</v>
      </c>
      <c r="X350" s="7">
        <v>0</v>
      </c>
      <c r="Y350" s="7">
        <v>0</v>
      </c>
      <c r="AB350" s="7"/>
      <c r="AC350" s="7"/>
      <c r="AD350" s="7"/>
      <c r="AE350" s="7"/>
      <c r="AF350" s="16"/>
      <c r="AG350" s="16"/>
      <c r="AH350" s="16"/>
      <c r="AI350" s="16"/>
    </row>
    <row r="351" spans="1:35" x14ac:dyDescent="0.2">
      <c r="A351" s="5">
        <v>2021</v>
      </c>
      <c r="B351" s="2" t="s">
        <v>723</v>
      </c>
      <c r="C351" s="2" t="s">
        <v>730</v>
      </c>
      <c r="D351" s="2" t="s">
        <v>676</v>
      </c>
      <c r="E351" s="2">
        <v>12623980</v>
      </c>
      <c r="F351" s="2">
        <v>7938575</v>
      </c>
      <c r="G351" s="2">
        <v>0</v>
      </c>
      <c r="H351" s="2">
        <v>0</v>
      </c>
      <c r="S351" s="2"/>
      <c r="T351" s="2">
        <v>0</v>
      </c>
      <c r="U351" s="2">
        <v>0</v>
      </c>
      <c r="V351" s="2">
        <v>0</v>
      </c>
      <c r="W351" s="7">
        <v>0</v>
      </c>
      <c r="X351" s="7">
        <v>0</v>
      </c>
      <c r="Y351" s="7">
        <v>0</v>
      </c>
      <c r="AB351" s="7"/>
      <c r="AC351" s="7"/>
      <c r="AD351" s="7"/>
      <c r="AE351" s="7"/>
      <c r="AF351" s="16"/>
      <c r="AG351" s="16"/>
      <c r="AH351" s="16"/>
      <c r="AI351" s="16"/>
    </row>
    <row r="352" spans="1:35" x14ac:dyDescent="0.2">
      <c r="A352" s="5">
        <v>2021</v>
      </c>
      <c r="B352" s="2" t="s">
        <v>723</v>
      </c>
      <c r="C352" s="2" t="s">
        <v>731</v>
      </c>
      <c r="D352" s="2" t="s">
        <v>676</v>
      </c>
      <c r="E352" s="2">
        <v>11798633</v>
      </c>
      <c r="F352" s="2">
        <v>8839176</v>
      </c>
      <c r="G352" s="2">
        <v>0</v>
      </c>
      <c r="H352" s="2">
        <v>0</v>
      </c>
      <c r="S352" s="2"/>
      <c r="T352" s="2">
        <v>0</v>
      </c>
      <c r="U352" s="2">
        <v>0</v>
      </c>
      <c r="V352" s="2">
        <v>0</v>
      </c>
      <c r="W352" s="7">
        <v>0</v>
      </c>
      <c r="X352" s="7">
        <v>0</v>
      </c>
      <c r="Y352" s="7">
        <v>0</v>
      </c>
      <c r="AB352" s="7"/>
      <c r="AC352" s="7"/>
      <c r="AD352" s="7"/>
      <c r="AE352" s="7"/>
      <c r="AF352" s="16"/>
      <c r="AG352" s="16"/>
      <c r="AH352" s="16"/>
      <c r="AI352" s="16"/>
    </row>
    <row r="353" spans="1:35" x14ac:dyDescent="0.2">
      <c r="A353" s="5">
        <v>2021</v>
      </c>
      <c r="B353" s="2" t="s">
        <v>722</v>
      </c>
      <c r="C353" s="2" t="s">
        <v>81</v>
      </c>
      <c r="D353" s="2" t="s">
        <v>676</v>
      </c>
      <c r="E353" s="2">
        <v>8690293</v>
      </c>
      <c r="G353" s="2">
        <v>0</v>
      </c>
      <c r="H353" s="2">
        <v>0</v>
      </c>
      <c r="S353" s="2"/>
      <c r="T353" s="2">
        <v>0</v>
      </c>
      <c r="U353" s="2">
        <v>0</v>
      </c>
      <c r="V353" s="2">
        <v>0</v>
      </c>
      <c r="W353" s="7">
        <v>0</v>
      </c>
      <c r="X353" s="7">
        <v>0</v>
      </c>
      <c r="Y353" s="7">
        <v>0</v>
      </c>
      <c r="AB353" s="7"/>
      <c r="AC353" s="7"/>
      <c r="AD353" s="7"/>
      <c r="AE353" s="7"/>
      <c r="AF353" s="16"/>
      <c r="AG353" s="16"/>
      <c r="AH353" s="16"/>
      <c r="AI353" s="16"/>
    </row>
    <row r="354" spans="1:35" x14ac:dyDescent="0.2">
      <c r="A354" s="5">
        <v>2021</v>
      </c>
      <c r="B354" s="2" t="s">
        <v>723</v>
      </c>
      <c r="C354" s="2" t="s">
        <v>82</v>
      </c>
      <c r="D354" s="2" t="s">
        <v>676</v>
      </c>
      <c r="E354" s="2">
        <v>7221349</v>
      </c>
      <c r="G354" s="2">
        <v>0</v>
      </c>
      <c r="H354" s="2">
        <v>0</v>
      </c>
      <c r="S354" s="2"/>
      <c r="T354" s="2">
        <v>0</v>
      </c>
      <c r="U354" s="2">
        <v>0</v>
      </c>
      <c r="V354" s="2">
        <v>0</v>
      </c>
      <c r="W354" s="7">
        <v>0</v>
      </c>
      <c r="X354" s="7">
        <v>0</v>
      </c>
      <c r="Y354" s="7">
        <v>0</v>
      </c>
      <c r="AB354" s="7"/>
      <c r="AC354" s="7"/>
      <c r="AD354" s="7"/>
      <c r="AE354" s="7"/>
      <c r="AF354" s="16"/>
      <c r="AG354" s="16"/>
      <c r="AH354" s="16"/>
      <c r="AI354" s="16"/>
    </row>
    <row r="355" spans="1:35" x14ac:dyDescent="0.2">
      <c r="A355" s="5">
        <v>2021</v>
      </c>
      <c r="B355" s="2" t="s">
        <v>723</v>
      </c>
      <c r="C355" s="2" t="s">
        <v>83</v>
      </c>
      <c r="D355" s="2" t="s">
        <v>676</v>
      </c>
      <c r="E355" s="2">
        <v>12216056</v>
      </c>
      <c r="G355" s="2">
        <v>0</v>
      </c>
      <c r="H355" s="2">
        <v>0</v>
      </c>
      <c r="S355" s="2"/>
      <c r="T355" s="2">
        <v>0</v>
      </c>
      <c r="U355" s="2">
        <v>0</v>
      </c>
      <c r="V355" s="2">
        <v>0</v>
      </c>
      <c r="W355" s="7">
        <v>0</v>
      </c>
      <c r="X355" s="7">
        <v>0</v>
      </c>
      <c r="Y355" s="7">
        <v>0</v>
      </c>
      <c r="AB355" s="7"/>
      <c r="AC355" s="7"/>
      <c r="AD355" s="7"/>
      <c r="AE355" s="7"/>
      <c r="AF355" s="16"/>
      <c r="AG355" s="16"/>
      <c r="AH355" s="16"/>
      <c r="AI355" s="16"/>
    </row>
    <row r="356" spans="1:35" x14ac:dyDescent="0.2">
      <c r="A356" s="5">
        <v>2021</v>
      </c>
      <c r="B356" s="2" t="s">
        <v>722</v>
      </c>
      <c r="C356" s="2" t="s">
        <v>84</v>
      </c>
      <c r="D356" s="2" t="s">
        <v>676</v>
      </c>
      <c r="E356" s="2">
        <v>8831901</v>
      </c>
      <c r="G356" s="2">
        <v>0</v>
      </c>
      <c r="H356" s="2">
        <v>0</v>
      </c>
      <c r="S356" s="2"/>
      <c r="T356" s="2">
        <v>0</v>
      </c>
      <c r="U356" s="2">
        <v>0</v>
      </c>
      <c r="V356" s="2">
        <v>0</v>
      </c>
      <c r="W356" s="7">
        <v>0</v>
      </c>
      <c r="X356" s="7">
        <v>0</v>
      </c>
      <c r="Y356" s="7">
        <v>0</v>
      </c>
      <c r="AB356" s="7"/>
      <c r="AC356" s="7"/>
      <c r="AD356" s="7"/>
      <c r="AE356" s="7"/>
      <c r="AF356" s="16"/>
      <c r="AG356" s="16"/>
      <c r="AH356" s="16"/>
      <c r="AI356" s="16"/>
    </row>
    <row r="357" spans="1:35" x14ac:dyDescent="0.2">
      <c r="A357" s="5">
        <v>2021</v>
      </c>
      <c r="B357" s="2" t="s">
        <v>723</v>
      </c>
      <c r="C357" s="2" t="s">
        <v>85</v>
      </c>
      <c r="D357" s="2" t="s">
        <v>676</v>
      </c>
      <c r="E357" s="2">
        <v>7565445</v>
      </c>
      <c r="F357" s="2">
        <v>2760374</v>
      </c>
      <c r="G357" s="2">
        <v>0</v>
      </c>
      <c r="H357" s="2">
        <v>0</v>
      </c>
      <c r="S357" s="2"/>
      <c r="T357" s="2">
        <v>0</v>
      </c>
      <c r="U357" s="2">
        <v>0</v>
      </c>
      <c r="V357" s="2">
        <v>0</v>
      </c>
      <c r="W357" s="7">
        <v>0</v>
      </c>
      <c r="X357" s="7">
        <v>0</v>
      </c>
      <c r="Y357" s="7">
        <v>0</v>
      </c>
      <c r="AB357" s="7"/>
      <c r="AC357" s="7"/>
      <c r="AD357" s="7"/>
      <c r="AE357" s="7"/>
      <c r="AF357" s="16"/>
      <c r="AG357" s="16"/>
      <c r="AH357" s="16"/>
      <c r="AI357" s="16"/>
    </row>
    <row r="358" spans="1:35" x14ac:dyDescent="0.2">
      <c r="A358" s="5">
        <v>2021</v>
      </c>
      <c r="B358" s="2" t="s">
        <v>723</v>
      </c>
      <c r="C358" s="2" t="s">
        <v>86</v>
      </c>
      <c r="D358" s="2" t="s">
        <v>676</v>
      </c>
      <c r="E358" s="2">
        <v>6619569</v>
      </c>
      <c r="G358" s="2">
        <v>0</v>
      </c>
      <c r="H358" s="2">
        <v>0</v>
      </c>
      <c r="S358" s="2"/>
      <c r="T358" s="2">
        <v>0</v>
      </c>
      <c r="U358" s="2">
        <v>0</v>
      </c>
      <c r="V358" s="2">
        <v>0</v>
      </c>
      <c r="W358" s="7">
        <v>0</v>
      </c>
      <c r="X358" s="7">
        <v>0</v>
      </c>
      <c r="Y358" s="7">
        <v>0</v>
      </c>
      <c r="AB358" s="7"/>
      <c r="AC358" s="7"/>
      <c r="AD358" s="7"/>
      <c r="AE358" s="7"/>
      <c r="AF358" s="16"/>
      <c r="AG358" s="16"/>
      <c r="AH358" s="16"/>
      <c r="AI358" s="16"/>
    </row>
    <row r="359" spans="1:35" x14ac:dyDescent="0.2">
      <c r="A359" s="5">
        <v>2021</v>
      </c>
      <c r="B359" s="2" t="s">
        <v>722</v>
      </c>
      <c r="C359" s="2" t="s">
        <v>87</v>
      </c>
      <c r="D359" s="2" t="s">
        <v>676</v>
      </c>
      <c r="E359" s="2">
        <v>7865817</v>
      </c>
      <c r="G359" s="2">
        <v>0</v>
      </c>
      <c r="H359" s="2">
        <v>0</v>
      </c>
      <c r="S359" s="2"/>
      <c r="T359" s="2">
        <v>0</v>
      </c>
      <c r="U359" s="2">
        <v>0</v>
      </c>
      <c r="V359" s="2">
        <v>0</v>
      </c>
      <c r="W359" s="7">
        <v>0</v>
      </c>
      <c r="X359" s="7">
        <v>0</v>
      </c>
      <c r="Y359" s="7">
        <v>0</v>
      </c>
      <c r="AB359" s="7"/>
      <c r="AC359" s="7"/>
      <c r="AD359" s="7"/>
      <c r="AE359" s="7"/>
      <c r="AF359" s="16"/>
      <c r="AG359" s="16"/>
      <c r="AH359" s="16"/>
      <c r="AI359" s="16"/>
    </row>
    <row r="360" spans="1:35" x14ac:dyDescent="0.2">
      <c r="A360" s="5">
        <v>2021</v>
      </c>
      <c r="B360" s="2" t="s">
        <v>722</v>
      </c>
      <c r="C360" s="2" t="s">
        <v>732</v>
      </c>
      <c r="D360" s="2" t="s">
        <v>676</v>
      </c>
      <c r="E360" s="2">
        <v>21951661</v>
      </c>
      <c r="G360" s="2">
        <v>0</v>
      </c>
      <c r="H360" s="2">
        <v>0</v>
      </c>
      <c r="S360" s="2"/>
      <c r="T360" s="2">
        <v>0</v>
      </c>
      <c r="U360" s="2">
        <v>0</v>
      </c>
      <c r="V360" s="2">
        <v>0</v>
      </c>
      <c r="W360" s="7">
        <v>0</v>
      </c>
      <c r="X360" s="7">
        <v>0</v>
      </c>
      <c r="Y360" s="7">
        <v>0</v>
      </c>
      <c r="AB360" s="7"/>
      <c r="AC360" s="7"/>
      <c r="AD360" s="7"/>
      <c r="AE360" s="7"/>
      <c r="AF360" s="16"/>
      <c r="AG360" s="16"/>
      <c r="AH360" s="16"/>
      <c r="AI360" s="16"/>
    </row>
    <row r="361" spans="1:35" x14ac:dyDescent="0.2">
      <c r="A361" s="5">
        <v>2021</v>
      </c>
      <c r="B361" s="2" t="s">
        <v>723</v>
      </c>
      <c r="C361" s="2" t="s">
        <v>733</v>
      </c>
      <c r="D361" s="2" t="s">
        <v>676</v>
      </c>
      <c r="E361" s="2">
        <v>16512715</v>
      </c>
      <c r="G361" s="2">
        <v>0</v>
      </c>
      <c r="H361" s="2">
        <v>0</v>
      </c>
      <c r="S361" s="2"/>
      <c r="T361" s="2">
        <v>0</v>
      </c>
      <c r="U361" s="2">
        <v>0</v>
      </c>
      <c r="V361" s="2">
        <v>0</v>
      </c>
      <c r="W361" s="7">
        <v>0</v>
      </c>
      <c r="X361" s="7">
        <v>0</v>
      </c>
      <c r="Y361" s="7">
        <v>0</v>
      </c>
      <c r="AB361" s="7"/>
      <c r="AC361" s="7"/>
      <c r="AD361" s="7"/>
      <c r="AE361" s="7"/>
      <c r="AF361" s="16"/>
      <c r="AG361" s="16"/>
      <c r="AH361" s="16"/>
      <c r="AI361" s="16"/>
    </row>
    <row r="362" spans="1:35" x14ac:dyDescent="0.2">
      <c r="A362" s="5">
        <v>2021</v>
      </c>
      <c r="B362" s="2" t="s">
        <v>723</v>
      </c>
      <c r="C362" s="2" t="s">
        <v>734</v>
      </c>
      <c r="D362" s="2" t="s">
        <v>676</v>
      </c>
      <c r="E362" s="2">
        <v>17343941</v>
      </c>
      <c r="G362" s="2">
        <v>0</v>
      </c>
      <c r="H362" s="2">
        <v>0</v>
      </c>
      <c r="S362" s="2"/>
      <c r="T362" s="2">
        <v>0</v>
      </c>
      <c r="U362" s="2">
        <v>0</v>
      </c>
      <c r="V362" s="2">
        <v>0</v>
      </c>
      <c r="W362" s="7">
        <v>0</v>
      </c>
      <c r="X362" s="7">
        <v>0</v>
      </c>
      <c r="Y362" s="7">
        <v>0</v>
      </c>
      <c r="AB362" s="7"/>
      <c r="AC362" s="7"/>
      <c r="AD362" s="7"/>
      <c r="AE362" s="7"/>
      <c r="AF362" s="16"/>
      <c r="AG362" s="16"/>
      <c r="AH362" s="16"/>
      <c r="AI362" s="16"/>
    </row>
    <row r="363" spans="1:35" x14ac:dyDescent="0.2">
      <c r="A363" s="5">
        <v>2021</v>
      </c>
      <c r="B363" s="2" t="s">
        <v>722</v>
      </c>
      <c r="C363" s="2" t="s">
        <v>724</v>
      </c>
      <c r="D363" s="2" t="s">
        <v>679</v>
      </c>
      <c r="E363" s="2">
        <v>0</v>
      </c>
      <c r="F363" s="2">
        <v>1247600</v>
      </c>
      <c r="G363" s="2">
        <v>0</v>
      </c>
      <c r="H363" s="2">
        <v>0</v>
      </c>
      <c r="S363" s="2"/>
      <c r="T363" s="2">
        <v>0</v>
      </c>
      <c r="U363" s="2">
        <v>0</v>
      </c>
      <c r="V363" s="2">
        <v>0</v>
      </c>
      <c r="W363" s="7">
        <v>0</v>
      </c>
      <c r="X363" s="7">
        <v>0</v>
      </c>
      <c r="Y363" s="7">
        <v>0</v>
      </c>
      <c r="AB363" s="7"/>
      <c r="AC363" s="7"/>
      <c r="AD363" s="7"/>
      <c r="AE363" s="7"/>
      <c r="AF363" s="16"/>
      <c r="AG363" s="16"/>
      <c r="AH363" s="16"/>
      <c r="AI363" s="16"/>
    </row>
    <row r="364" spans="1:35" x14ac:dyDescent="0.2">
      <c r="A364" s="5">
        <v>2021</v>
      </c>
      <c r="B364" s="2" t="s">
        <v>722</v>
      </c>
      <c r="C364" s="2" t="s">
        <v>725</v>
      </c>
      <c r="D364" s="2" t="s">
        <v>679</v>
      </c>
      <c r="E364" s="2">
        <v>0</v>
      </c>
      <c r="F364" s="2">
        <v>1299850</v>
      </c>
      <c r="G364" s="2">
        <v>0</v>
      </c>
      <c r="H364" s="2">
        <v>0</v>
      </c>
      <c r="S364" s="2"/>
      <c r="T364" s="2">
        <v>0</v>
      </c>
      <c r="U364" s="2">
        <v>0</v>
      </c>
      <c r="V364" s="2">
        <v>0</v>
      </c>
      <c r="W364" s="7">
        <v>0</v>
      </c>
      <c r="X364" s="7">
        <v>0</v>
      </c>
      <c r="Y364" s="7">
        <v>0</v>
      </c>
      <c r="AB364" s="7"/>
      <c r="AC364" s="7"/>
      <c r="AD364" s="7"/>
      <c r="AE364" s="7"/>
      <c r="AF364" s="16"/>
      <c r="AG364" s="16"/>
      <c r="AH364" s="16"/>
      <c r="AI364" s="16"/>
    </row>
    <row r="365" spans="1:35" x14ac:dyDescent="0.2">
      <c r="A365" s="5">
        <v>2021</v>
      </c>
      <c r="B365" s="2" t="s">
        <v>723</v>
      </c>
      <c r="C365" s="2" t="s">
        <v>735</v>
      </c>
      <c r="D365" s="2" t="s">
        <v>679</v>
      </c>
      <c r="E365" s="2">
        <v>0</v>
      </c>
      <c r="F365" s="2">
        <v>1060000</v>
      </c>
      <c r="G365" s="2">
        <v>0</v>
      </c>
      <c r="H365" s="2">
        <v>0</v>
      </c>
      <c r="S365" s="2"/>
      <c r="T365" s="2">
        <v>0</v>
      </c>
      <c r="U365" s="2">
        <v>0</v>
      </c>
      <c r="V365" s="2">
        <v>0</v>
      </c>
      <c r="W365" s="7">
        <v>0</v>
      </c>
      <c r="X365" s="7">
        <v>0</v>
      </c>
      <c r="Y365" s="7">
        <v>0</v>
      </c>
      <c r="AB365" s="7"/>
      <c r="AC365" s="7"/>
      <c r="AD365" s="7"/>
      <c r="AE365" s="7"/>
      <c r="AF365" s="16"/>
      <c r="AG365" s="16"/>
      <c r="AH365" s="16"/>
      <c r="AI365" s="16"/>
    </row>
    <row r="366" spans="1:35" x14ac:dyDescent="0.2">
      <c r="A366" s="5">
        <v>2021</v>
      </c>
      <c r="B366" s="2" t="s">
        <v>722</v>
      </c>
      <c r="C366" s="2" t="s">
        <v>726</v>
      </c>
      <c r="D366" s="2" t="s">
        <v>679</v>
      </c>
      <c r="E366" s="2">
        <v>0</v>
      </c>
      <c r="F366" s="2">
        <v>1235300</v>
      </c>
      <c r="G366" s="2">
        <v>0</v>
      </c>
      <c r="H366" s="2">
        <v>0</v>
      </c>
      <c r="S366" s="2"/>
      <c r="T366" s="2">
        <v>0</v>
      </c>
      <c r="U366" s="2">
        <v>0</v>
      </c>
      <c r="V366" s="2">
        <v>0</v>
      </c>
      <c r="W366" s="7">
        <v>0</v>
      </c>
      <c r="X366" s="7">
        <v>0</v>
      </c>
      <c r="Y366" s="7">
        <v>0</v>
      </c>
      <c r="AB366" s="7"/>
      <c r="AC366" s="7"/>
      <c r="AD366" s="7"/>
      <c r="AE366" s="7"/>
      <c r="AF366" s="16"/>
      <c r="AG366" s="16"/>
      <c r="AH366" s="16"/>
      <c r="AI366" s="16"/>
    </row>
    <row r="367" spans="1:35" x14ac:dyDescent="0.2">
      <c r="A367" s="5">
        <v>2021</v>
      </c>
      <c r="B367" s="2" t="s">
        <v>722</v>
      </c>
      <c r="C367" s="2" t="s">
        <v>727</v>
      </c>
      <c r="D367" s="2" t="s">
        <v>679</v>
      </c>
      <c r="E367" s="2">
        <v>0</v>
      </c>
      <c r="F367" s="2">
        <v>1352000</v>
      </c>
      <c r="G367" s="2">
        <v>0</v>
      </c>
      <c r="H367" s="2">
        <v>0</v>
      </c>
      <c r="S367" s="2"/>
      <c r="T367" s="2">
        <v>0</v>
      </c>
      <c r="U367" s="2">
        <v>0</v>
      </c>
      <c r="V367" s="2">
        <v>0</v>
      </c>
      <c r="W367" s="7">
        <v>0</v>
      </c>
      <c r="X367" s="7">
        <v>0</v>
      </c>
      <c r="Y367" s="7">
        <v>0</v>
      </c>
      <c r="AB367" s="7"/>
      <c r="AC367" s="7"/>
      <c r="AD367" s="7"/>
      <c r="AE367" s="7"/>
      <c r="AF367" s="16"/>
      <c r="AG367" s="16"/>
      <c r="AH367" s="16"/>
      <c r="AI367" s="16"/>
    </row>
    <row r="368" spans="1:35" x14ac:dyDescent="0.2">
      <c r="A368" s="5">
        <v>2021</v>
      </c>
      <c r="B368" s="2" t="s">
        <v>723</v>
      </c>
      <c r="C368" s="2" t="s">
        <v>728</v>
      </c>
      <c r="D368" s="2" t="s">
        <v>679</v>
      </c>
      <c r="E368" s="2">
        <v>0</v>
      </c>
      <c r="F368" s="2">
        <v>1569035</v>
      </c>
      <c r="G368" s="2">
        <v>0</v>
      </c>
      <c r="H368" s="2">
        <v>0</v>
      </c>
      <c r="S368" s="2"/>
      <c r="T368" s="2">
        <v>0</v>
      </c>
      <c r="U368" s="2">
        <v>0</v>
      </c>
      <c r="V368" s="2">
        <v>0</v>
      </c>
      <c r="W368" s="7">
        <v>0</v>
      </c>
      <c r="X368" s="7">
        <v>0</v>
      </c>
      <c r="Y368" s="7">
        <v>0</v>
      </c>
      <c r="AB368" s="7"/>
      <c r="AC368" s="7"/>
      <c r="AD368" s="7"/>
      <c r="AE368" s="7"/>
      <c r="AF368" s="16"/>
      <c r="AG368" s="16"/>
      <c r="AH368" s="16"/>
      <c r="AI368" s="16"/>
    </row>
    <row r="369" spans="1:35" x14ac:dyDescent="0.2">
      <c r="A369" s="5">
        <v>2021</v>
      </c>
      <c r="B369" s="2" t="s">
        <v>723</v>
      </c>
      <c r="C369" s="2" t="s">
        <v>729</v>
      </c>
      <c r="D369" s="2" t="s">
        <v>679</v>
      </c>
      <c r="E369" s="2">
        <v>0</v>
      </c>
      <c r="G369" s="2">
        <v>0</v>
      </c>
      <c r="H369" s="2">
        <v>0</v>
      </c>
      <c r="S369" s="2"/>
      <c r="T369" s="2">
        <v>0</v>
      </c>
      <c r="U369" s="2">
        <v>0</v>
      </c>
      <c r="V369" s="2">
        <v>0</v>
      </c>
      <c r="W369" s="7">
        <v>0</v>
      </c>
      <c r="X369" s="7">
        <v>0</v>
      </c>
      <c r="Y369" s="7">
        <v>0</v>
      </c>
      <c r="AB369" s="7"/>
      <c r="AC369" s="7"/>
      <c r="AD369" s="7"/>
      <c r="AE369" s="7"/>
      <c r="AF369" s="16"/>
      <c r="AG369" s="16"/>
      <c r="AH369" s="16"/>
      <c r="AI369" s="16"/>
    </row>
    <row r="370" spans="1:35" x14ac:dyDescent="0.2">
      <c r="A370" s="5">
        <v>2021</v>
      </c>
      <c r="B370" s="2" t="s">
        <v>723</v>
      </c>
      <c r="C370" s="2" t="s">
        <v>730</v>
      </c>
      <c r="D370" s="2" t="s">
        <v>679</v>
      </c>
      <c r="E370" s="2">
        <v>0</v>
      </c>
      <c r="F370" s="2">
        <v>692041</v>
      </c>
      <c r="G370" s="2">
        <v>0</v>
      </c>
      <c r="H370" s="2">
        <v>0</v>
      </c>
      <c r="S370" s="2"/>
      <c r="T370" s="2">
        <v>0</v>
      </c>
      <c r="U370" s="2">
        <v>0</v>
      </c>
      <c r="V370" s="2">
        <v>0</v>
      </c>
      <c r="W370" s="7">
        <v>0</v>
      </c>
      <c r="X370" s="7">
        <v>0</v>
      </c>
      <c r="Y370" s="7">
        <v>0</v>
      </c>
      <c r="AB370" s="7"/>
      <c r="AC370" s="7"/>
      <c r="AD370" s="7"/>
      <c r="AE370" s="7"/>
      <c r="AF370" s="16"/>
      <c r="AG370" s="16"/>
      <c r="AH370" s="16"/>
      <c r="AI370" s="16"/>
    </row>
    <row r="371" spans="1:35" x14ac:dyDescent="0.2">
      <c r="A371" s="5">
        <v>2021</v>
      </c>
      <c r="B371" s="2" t="s">
        <v>723</v>
      </c>
      <c r="C371" s="2" t="s">
        <v>731</v>
      </c>
      <c r="D371" s="2" t="s">
        <v>679</v>
      </c>
      <c r="E371" s="2">
        <v>0</v>
      </c>
      <c r="F371" s="2">
        <v>1537500</v>
      </c>
      <c r="G371" s="2">
        <v>0</v>
      </c>
      <c r="H371" s="2">
        <v>0</v>
      </c>
      <c r="S371" s="2"/>
      <c r="T371" s="2">
        <v>0</v>
      </c>
      <c r="U371" s="2">
        <v>0</v>
      </c>
      <c r="V371" s="2">
        <v>0</v>
      </c>
      <c r="W371" s="7">
        <v>0</v>
      </c>
      <c r="X371" s="7">
        <v>0</v>
      </c>
      <c r="Y371" s="7">
        <v>0</v>
      </c>
      <c r="AB371" s="7"/>
      <c r="AC371" s="7"/>
      <c r="AD371" s="7"/>
      <c r="AE371" s="7"/>
      <c r="AF371" s="16"/>
      <c r="AG371" s="16"/>
      <c r="AH371" s="16"/>
      <c r="AI371" s="16"/>
    </row>
    <row r="372" spans="1:35" x14ac:dyDescent="0.2">
      <c r="A372" s="5">
        <v>2021</v>
      </c>
      <c r="B372" s="2" t="s">
        <v>722</v>
      </c>
      <c r="C372" s="2" t="s">
        <v>81</v>
      </c>
      <c r="D372" s="2" t="s">
        <v>679</v>
      </c>
      <c r="E372" s="2">
        <v>0</v>
      </c>
      <c r="G372" s="2">
        <v>0</v>
      </c>
      <c r="H372" s="2">
        <v>0</v>
      </c>
      <c r="S372" s="2"/>
      <c r="T372" s="2">
        <v>0</v>
      </c>
      <c r="U372" s="2">
        <v>0</v>
      </c>
      <c r="V372" s="2">
        <v>0</v>
      </c>
      <c r="W372" s="7">
        <v>0</v>
      </c>
      <c r="X372" s="7">
        <v>0</v>
      </c>
      <c r="Y372" s="7">
        <v>0</v>
      </c>
      <c r="AB372" s="7"/>
      <c r="AC372" s="7"/>
      <c r="AD372" s="7"/>
      <c r="AE372" s="7"/>
      <c r="AF372" s="16"/>
      <c r="AG372" s="16"/>
      <c r="AH372" s="16"/>
      <c r="AI372" s="16"/>
    </row>
    <row r="373" spans="1:35" x14ac:dyDescent="0.2">
      <c r="A373" s="5">
        <v>2021</v>
      </c>
      <c r="B373" s="2" t="s">
        <v>723</v>
      </c>
      <c r="C373" s="2" t="s">
        <v>82</v>
      </c>
      <c r="D373" s="2" t="s">
        <v>679</v>
      </c>
      <c r="E373" s="2">
        <v>0</v>
      </c>
      <c r="F373" s="2">
        <v>526000</v>
      </c>
      <c r="G373" s="2">
        <v>0</v>
      </c>
      <c r="H373" s="2">
        <v>0</v>
      </c>
      <c r="S373" s="2"/>
      <c r="T373" s="2">
        <v>0</v>
      </c>
      <c r="U373" s="2">
        <v>0</v>
      </c>
      <c r="V373" s="2">
        <v>0</v>
      </c>
      <c r="W373" s="7">
        <v>0</v>
      </c>
      <c r="X373" s="7">
        <v>0</v>
      </c>
      <c r="Y373" s="7">
        <v>0</v>
      </c>
      <c r="AB373" s="7"/>
      <c r="AC373" s="7"/>
      <c r="AD373" s="7"/>
      <c r="AE373" s="7"/>
      <c r="AF373" s="16"/>
      <c r="AG373" s="16"/>
      <c r="AH373" s="16"/>
      <c r="AI373" s="16"/>
    </row>
    <row r="374" spans="1:35" x14ac:dyDescent="0.2">
      <c r="A374" s="5">
        <v>2021</v>
      </c>
      <c r="B374" s="2" t="s">
        <v>723</v>
      </c>
      <c r="C374" s="2" t="s">
        <v>83</v>
      </c>
      <c r="D374" s="2" t="s">
        <v>679</v>
      </c>
      <c r="E374" s="2">
        <v>0</v>
      </c>
      <c r="F374" s="2">
        <v>840000</v>
      </c>
      <c r="G374" s="2">
        <v>0</v>
      </c>
      <c r="H374" s="2">
        <v>0</v>
      </c>
      <c r="S374" s="2"/>
      <c r="T374" s="2">
        <v>0</v>
      </c>
      <c r="U374" s="2">
        <v>0</v>
      </c>
      <c r="V374" s="2">
        <v>0</v>
      </c>
      <c r="W374" s="7">
        <v>0</v>
      </c>
      <c r="X374" s="7">
        <v>0</v>
      </c>
      <c r="Y374" s="7">
        <v>0</v>
      </c>
      <c r="AB374" s="7"/>
      <c r="AC374" s="7"/>
      <c r="AD374" s="7"/>
      <c r="AE374" s="7"/>
      <c r="AF374" s="16"/>
      <c r="AG374" s="16"/>
      <c r="AH374" s="16"/>
      <c r="AI374" s="16"/>
    </row>
    <row r="375" spans="1:35" x14ac:dyDescent="0.2">
      <c r="A375" s="5">
        <v>2021</v>
      </c>
      <c r="B375" s="2" t="s">
        <v>722</v>
      </c>
      <c r="C375" s="2" t="s">
        <v>84</v>
      </c>
      <c r="D375" s="2" t="s">
        <v>679</v>
      </c>
      <c r="E375" s="2">
        <v>0</v>
      </c>
      <c r="G375" s="2">
        <v>0</v>
      </c>
      <c r="H375" s="2">
        <v>0</v>
      </c>
      <c r="S375" s="2"/>
      <c r="T375" s="2">
        <v>0</v>
      </c>
      <c r="U375" s="2">
        <v>0</v>
      </c>
      <c r="V375" s="2">
        <v>0</v>
      </c>
      <c r="W375" s="7">
        <v>0</v>
      </c>
      <c r="X375" s="7">
        <v>0</v>
      </c>
      <c r="Y375" s="7">
        <v>0</v>
      </c>
      <c r="AB375" s="7"/>
      <c r="AC375" s="7"/>
      <c r="AD375" s="7"/>
      <c r="AE375" s="7"/>
      <c r="AF375" s="16"/>
      <c r="AG375" s="16"/>
      <c r="AH375" s="16"/>
      <c r="AI375" s="16"/>
    </row>
    <row r="376" spans="1:35" x14ac:dyDescent="0.2">
      <c r="A376" s="5">
        <v>2021</v>
      </c>
      <c r="B376" s="2" t="s">
        <v>723</v>
      </c>
      <c r="C376" s="2" t="s">
        <v>85</v>
      </c>
      <c r="D376" s="2" t="s">
        <v>679</v>
      </c>
      <c r="E376" s="2">
        <v>0</v>
      </c>
      <c r="G376" s="2">
        <v>0</v>
      </c>
      <c r="H376" s="2">
        <v>0</v>
      </c>
      <c r="S376" s="2"/>
      <c r="T376" s="2">
        <v>0</v>
      </c>
      <c r="U376" s="2">
        <v>0</v>
      </c>
      <c r="V376" s="2">
        <v>0</v>
      </c>
      <c r="W376" s="7">
        <v>0</v>
      </c>
      <c r="X376" s="7">
        <v>0</v>
      </c>
      <c r="Y376" s="7">
        <v>0</v>
      </c>
      <c r="AB376" s="7"/>
      <c r="AC376" s="7"/>
      <c r="AD376" s="7"/>
      <c r="AE376" s="7"/>
      <c r="AF376" s="16"/>
      <c r="AG376" s="16"/>
      <c r="AH376" s="16"/>
      <c r="AI376" s="16"/>
    </row>
    <row r="377" spans="1:35" x14ac:dyDescent="0.2">
      <c r="A377" s="5">
        <v>2021</v>
      </c>
      <c r="B377" s="2" t="s">
        <v>723</v>
      </c>
      <c r="C377" s="2" t="s">
        <v>86</v>
      </c>
      <c r="D377" s="2" t="s">
        <v>679</v>
      </c>
      <c r="E377" s="2">
        <v>0</v>
      </c>
      <c r="G377" s="2">
        <v>0</v>
      </c>
      <c r="H377" s="2">
        <v>0</v>
      </c>
      <c r="S377" s="2"/>
      <c r="T377" s="2">
        <v>0</v>
      </c>
      <c r="U377" s="2">
        <v>0</v>
      </c>
      <c r="V377" s="2">
        <v>0</v>
      </c>
      <c r="W377" s="7">
        <v>0</v>
      </c>
      <c r="X377" s="7">
        <v>0</v>
      </c>
      <c r="Y377" s="7">
        <v>0</v>
      </c>
      <c r="AB377" s="7"/>
      <c r="AC377" s="7"/>
      <c r="AD377" s="7"/>
      <c r="AE377" s="7"/>
      <c r="AF377" s="16"/>
      <c r="AG377" s="16"/>
      <c r="AH377" s="16"/>
      <c r="AI377" s="16"/>
    </row>
    <row r="378" spans="1:35" x14ac:dyDescent="0.2">
      <c r="A378" s="5">
        <v>2021</v>
      </c>
      <c r="B378" s="2" t="s">
        <v>722</v>
      </c>
      <c r="C378" s="2" t="s">
        <v>87</v>
      </c>
      <c r="D378" s="2" t="s">
        <v>679</v>
      </c>
      <c r="E378" s="2">
        <v>0</v>
      </c>
      <c r="F378" s="2">
        <v>1185136</v>
      </c>
      <c r="G378" s="2">
        <v>0</v>
      </c>
      <c r="H378" s="2">
        <v>0</v>
      </c>
      <c r="S378" s="2"/>
      <c r="T378" s="2">
        <v>0</v>
      </c>
      <c r="U378" s="2">
        <v>0</v>
      </c>
      <c r="V378" s="2">
        <v>0</v>
      </c>
      <c r="W378" s="7">
        <v>0</v>
      </c>
      <c r="X378" s="7">
        <v>0</v>
      </c>
      <c r="Y378" s="7">
        <v>0</v>
      </c>
      <c r="AB378" s="7"/>
      <c r="AC378" s="7"/>
      <c r="AD378" s="7"/>
      <c r="AE378" s="7"/>
      <c r="AF378" s="16"/>
      <c r="AG378" s="16"/>
      <c r="AH378" s="16"/>
      <c r="AI378" s="16"/>
    </row>
    <row r="379" spans="1:35" x14ac:dyDescent="0.2">
      <c r="A379" s="5">
        <v>2021</v>
      </c>
      <c r="B379" s="2" t="s">
        <v>722</v>
      </c>
      <c r="C379" s="2" t="s">
        <v>732</v>
      </c>
      <c r="D379" s="2" t="s">
        <v>679</v>
      </c>
      <c r="E379" s="2">
        <v>0</v>
      </c>
      <c r="F379" s="2">
        <v>1155000</v>
      </c>
      <c r="G379" s="2">
        <v>0</v>
      </c>
      <c r="H379" s="2">
        <v>0</v>
      </c>
      <c r="S379" s="2"/>
      <c r="T379" s="2">
        <v>0</v>
      </c>
      <c r="U379" s="2">
        <v>0</v>
      </c>
      <c r="V379" s="2">
        <v>0</v>
      </c>
      <c r="W379" s="7">
        <v>0</v>
      </c>
      <c r="X379" s="7">
        <v>0</v>
      </c>
      <c r="Y379" s="7">
        <v>0</v>
      </c>
      <c r="AB379" s="7"/>
      <c r="AC379" s="7"/>
      <c r="AD379" s="7"/>
      <c r="AE379" s="7"/>
      <c r="AF379" s="16"/>
      <c r="AG379" s="16"/>
      <c r="AH379" s="16"/>
      <c r="AI379" s="16"/>
    </row>
    <row r="380" spans="1:35" x14ac:dyDescent="0.2">
      <c r="A380" s="5">
        <v>2021</v>
      </c>
      <c r="B380" s="2" t="s">
        <v>723</v>
      </c>
      <c r="C380" s="2" t="s">
        <v>733</v>
      </c>
      <c r="D380" s="2" t="s">
        <v>679</v>
      </c>
      <c r="E380" s="2">
        <v>0</v>
      </c>
      <c r="F380" s="2">
        <v>1252000</v>
      </c>
      <c r="G380" s="2">
        <v>0</v>
      </c>
      <c r="H380" s="2">
        <v>0</v>
      </c>
      <c r="S380" s="2"/>
      <c r="T380" s="2">
        <v>0</v>
      </c>
      <c r="U380" s="2">
        <v>0</v>
      </c>
      <c r="V380" s="2">
        <v>0</v>
      </c>
      <c r="W380" s="7">
        <v>0</v>
      </c>
      <c r="X380" s="7">
        <v>0</v>
      </c>
      <c r="Y380" s="7">
        <v>0</v>
      </c>
      <c r="AB380" s="7"/>
      <c r="AC380" s="7"/>
      <c r="AD380" s="7"/>
      <c r="AE380" s="7"/>
      <c r="AF380" s="16"/>
      <c r="AG380" s="16"/>
      <c r="AH380" s="16"/>
      <c r="AI380" s="16"/>
    </row>
    <row r="381" spans="1:35" x14ac:dyDescent="0.2">
      <c r="A381" s="5">
        <v>2021</v>
      </c>
      <c r="B381" s="2" t="s">
        <v>723</v>
      </c>
      <c r="C381" s="2" t="s">
        <v>734</v>
      </c>
      <c r="D381" s="2" t="s">
        <v>679</v>
      </c>
      <c r="E381" s="2">
        <v>0</v>
      </c>
      <c r="F381" s="2">
        <v>1018000</v>
      </c>
      <c r="G381" s="2">
        <v>0</v>
      </c>
      <c r="H381" s="2">
        <v>0</v>
      </c>
      <c r="S381" s="2"/>
      <c r="T381" s="2">
        <v>0</v>
      </c>
      <c r="U381" s="2">
        <v>0</v>
      </c>
      <c r="V381" s="2">
        <v>0</v>
      </c>
      <c r="W381" s="7">
        <v>0</v>
      </c>
      <c r="X381" s="7">
        <v>0</v>
      </c>
      <c r="Y381" s="7">
        <v>0</v>
      </c>
      <c r="AB381" s="7"/>
      <c r="AC381" s="7"/>
      <c r="AD381" s="7"/>
      <c r="AE381" s="7"/>
      <c r="AF381" s="16"/>
      <c r="AG381" s="16"/>
      <c r="AH381" s="16"/>
      <c r="AI381" s="16"/>
    </row>
    <row r="382" spans="1:35" x14ac:dyDescent="0.2">
      <c r="A382" s="5">
        <v>2021</v>
      </c>
      <c r="B382" s="2" t="s">
        <v>722</v>
      </c>
      <c r="C382" s="2" t="s">
        <v>724</v>
      </c>
      <c r="D382" s="2" t="s">
        <v>681</v>
      </c>
      <c r="E382" s="2">
        <v>0</v>
      </c>
      <c r="F382" s="2">
        <v>10353692</v>
      </c>
      <c r="G382" s="2">
        <v>0</v>
      </c>
      <c r="H382" s="2">
        <v>0</v>
      </c>
      <c r="S382" s="2"/>
      <c r="T382" s="2">
        <v>0</v>
      </c>
      <c r="U382" s="2">
        <v>0</v>
      </c>
      <c r="V382" s="2">
        <v>0</v>
      </c>
      <c r="W382" s="7">
        <v>0</v>
      </c>
      <c r="X382" s="7">
        <v>0</v>
      </c>
      <c r="Y382" s="7">
        <v>0</v>
      </c>
      <c r="AB382" s="7"/>
      <c r="AC382" s="7"/>
      <c r="AD382" s="7"/>
      <c r="AE382" s="7"/>
      <c r="AF382" s="16"/>
      <c r="AG382" s="16"/>
      <c r="AH382" s="16"/>
      <c r="AI382" s="16"/>
    </row>
    <row r="383" spans="1:35" x14ac:dyDescent="0.2">
      <c r="A383" s="5">
        <v>2021</v>
      </c>
      <c r="B383" s="2" t="s">
        <v>722</v>
      </c>
      <c r="C383" s="2" t="s">
        <v>725</v>
      </c>
      <c r="D383" s="2" t="s">
        <v>681</v>
      </c>
      <c r="E383" s="2">
        <v>0</v>
      </c>
      <c r="F383" s="2">
        <v>9003175</v>
      </c>
      <c r="G383" s="2">
        <v>0</v>
      </c>
      <c r="H383" s="2">
        <v>0</v>
      </c>
      <c r="S383" s="2"/>
      <c r="T383" s="2">
        <v>0</v>
      </c>
      <c r="U383" s="2">
        <v>0</v>
      </c>
      <c r="V383" s="2">
        <v>0</v>
      </c>
      <c r="W383" s="7">
        <v>0</v>
      </c>
      <c r="X383" s="7">
        <v>0</v>
      </c>
      <c r="Y383" s="7">
        <v>0</v>
      </c>
      <c r="AB383" s="7"/>
      <c r="AC383" s="7"/>
      <c r="AD383" s="7"/>
      <c r="AE383" s="7"/>
      <c r="AF383" s="16"/>
      <c r="AG383" s="16"/>
      <c r="AH383" s="16"/>
      <c r="AI383" s="16"/>
    </row>
    <row r="384" spans="1:35" x14ac:dyDescent="0.2">
      <c r="A384" s="5">
        <v>2021</v>
      </c>
      <c r="B384" s="2" t="s">
        <v>723</v>
      </c>
      <c r="C384" s="2" t="s">
        <v>735</v>
      </c>
      <c r="D384" s="2" t="s">
        <v>681</v>
      </c>
      <c r="E384" s="2">
        <v>0</v>
      </c>
      <c r="F384" s="2">
        <v>6943142</v>
      </c>
      <c r="G384" s="2">
        <v>0</v>
      </c>
      <c r="H384" s="2">
        <v>0</v>
      </c>
      <c r="S384" s="2"/>
      <c r="T384" s="2">
        <v>0</v>
      </c>
      <c r="U384" s="2">
        <v>0</v>
      </c>
      <c r="V384" s="2">
        <v>0</v>
      </c>
      <c r="W384" s="7">
        <v>0</v>
      </c>
      <c r="X384" s="7">
        <v>0</v>
      </c>
      <c r="Y384" s="7">
        <v>0</v>
      </c>
      <c r="AB384" s="7"/>
      <c r="AC384" s="7"/>
      <c r="AD384" s="7"/>
      <c r="AE384" s="7"/>
      <c r="AF384" s="16"/>
      <c r="AG384" s="16"/>
      <c r="AH384" s="16"/>
      <c r="AI384" s="16"/>
    </row>
    <row r="385" spans="1:35" x14ac:dyDescent="0.2">
      <c r="A385" s="5">
        <v>2021</v>
      </c>
      <c r="B385" s="2" t="s">
        <v>722</v>
      </c>
      <c r="C385" s="2" t="s">
        <v>726</v>
      </c>
      <c r="D385" s="2" t="s">
        <v>681</v>
      </c>
      <c r="E385" s="2">
        <v>0</v>
      </c>
      <c r="F385" s="2">
        <v>4163577</v>
      </c>
      <c r="G385" s="2">
        <v>0</v>
      </c>
      <c r="H385" s="2">
        <v>0</v>
      </c>
      <c r="S385" s="2"/>
      <c r="T385" s="2">
        <v>0</v>
      </c>
      <c r="U385" s="2">
        <v>0</v>
      </c>
      <c r="V385" s="2">
        <v>0</v>
      </c>
      <c r="W385" s="7">
        <v>0</v>
      </c>
      <c r="X385" s="7">
        <v>0</v>
      </c>
      <c r="Y385" s="7">
        <v>0</v>
      </c>
      <c r="AB385" s="7"/>
      <c r="AC385" s="7"/>
      <c r="AD385" s="7"/>
      <c r="AE385" s="7"/>
      <c r="AF385" s="16"/>
      <c r="AG385" s="16"/>
      <c r="AH385" s="16"/>
      <c r="AI385" s="16"/>
    </row>
    <row r="386" spans="1:35" x14ac:dyDescent="0.2">
      <c r="A386" s="5">
        <v>2021</v>
      </c>
      <c r="B386" s="2" t="s">
        <v>722</v>
      </c>
      <c r="C386" s="2" t="s">
        <v>727</v>
      </c>
      <c r="D386" s="2" t="s">
        <v>681</v>
      </c>
      <c r="E386" s="2">
        <v>0</v>
      </c>
      <c r="F386" s="2">
        <v>10852540</v>
      </c>
      <c r="G386" s="2">
        <v>0</v>
      </c>
      <c r="H386" s="2">
        <v>0</v>
      </c>
      <c r="S386" s="2"/>
      <c r="T386" s="2">
        <v>0</v>
      </c>
      <c r="U386" s="2">
        <v>0</v>
      </c>
      <c r="V386" s="2">
        <v>0</v>
      </c>
      <c r="W386" s="7">
        <v>0</v>
      </c>
      <c r="X386" s="7">
        <v>0</v>
      </c>
      <c r="Y386" s="7">
        <v>0</v>
      </c>
      <c r="AB386" s="7"/>
      <c r="AC386" s="7"/>
      <c r="AD386" s="7"/>
      <c r="AE386" s="7"/>
      <c r="AF386" s="16"/>
      <c r="AG386" s="16"/>
      <c r="AH386" s="16"/>
      <c r="AI386" s="16"/>
    </row>
    <row r="387" spans="1:35" x14ac:dyDescent="0.2">
      <c r="A387" s="5">
        <v>2021</v>
      </c>
      <c r="B387" s="2" t="s">
        <v>723</v>
      </c>
      <c r="C387" s="2" t="s">
        <v>728</v>
      </c>
      <c r="D387" s="2" t="s">
        <v>681</v>
      </c>
      <c r="E387" s="2">
        <v>0</v>
      </c>
      <c r="F387" s="2">
        <v>9435802</v>
      </c>
      <c r="G387" s="2">
        <v>0</v>
      </c>
      <c r="H387" s="2">
        <v>0</v>
      </c>
      <c r="S387" s="2"/>
      <c r="T387" s="2">
        <v>0</v>
      </c>
      <c r="U387" s="2">
        <v>0</v>
      </c>
      <c r="V387" s="2">
        <v>0</v>
      </c>
      <c r="W387" s="7">
        <v>0</v>
      </c>
      <c r="X387" s="7">
        <v>0</v>
      </c>
      <c r="Y387" s="7">
        <v>0</v>
      </c>
      <c r="AB387" s="7"/>
      <c r="AC387" s="7"/>
      <c r="AD387" s="7"/>
      <c r="AE387" s="7"/>
      <c r="AF387" s="16"/>
      <c r="AG387" s="16"/>
      <c r="AH387" s="16"/>
      <c r="AI387" s="16"/>
    </row>
    <row r="388" spans="1:35" x14ac:dyDescent="0.2">
      <c r="A388" s="5">
        <v>2021</v>
      </c>
      <c r="B388" s="2" t="s">
        <v>723</v>
      </c>
      <c r="C388" s="2" t="s">
        <v>729</v>
      </c>
      <c r="D388" s="2" t="s">
        <v>681</v>
      </c>
      <c r="E388" s="2">
        <v>0</v>
      </c>
      <c r="F388" s="2">
        <v>9482383</v>
      </c>
      <c r="G388" s="2">
        <v>0</v>
      </c>
      <c r="H388" s="2">
        <v>0</v>
      </c>
      <c r="S388" s="2"/>
      <c r="T388" s="2">
        <v>0</v>
      </c>
      <c r="U388" s="2">
        <v>0</v>
      </c>
      <c r="V388" s="2">
        <v>0</v>
      </c>
      <c r="W388" s="7">
        <v>0</v>
      </c>
      <c r="X388" s="7">
        <v>0</v>
      </c>
      <c r="Y388" s="7">
        <v>0</v>
      </c>
      <c r="AB388" s="7"/>
      <c r="AC388" s="7"/>
      <c r="AD388" s="7"/>
      <c r="AE388" s="7"/>
      <c r="AF388" s="16"/>
      <c r="AG388" s="16"/>
      <c r="AH388" s="16"/>
      <c r="AI388" s="16"/>
    </row>
    <row r="389" spans="1:35" x14ac:dyDescent="0.2">
      <c r="A389" s="5">
        <v>2021</v>
      </c>
      <c r="B389" s="2" t="s">
        <v>723</v>
      </c>
      <c r="C389" s="2" t="s">
        <v>730</v>
      </c>
      <c r="D389" s="2" t="s">
        <v>681</v>
      </c>
      <c r="E389" s="2">
        <v>0</v>
      </c>
      <c r="F389" s="2">
        <v>12447472</v>
      </c>
      <c r="G389" s="2">
        <v>0</v>
      </c>
      <c r="H389" s="2">
        <v>0</v>
      </c>
      <c r="S389" s="2"/>
      <c r="T389" s="2">
        <v>0</v>
      </c>
      <c r="U389" s="2">
        <v>0</v>
      </c>
      <c r="V389" s="2">
        <v>0</v>
      </c>
      <c r="W389" s="7">
        <v>0</v>
      </c>
      <c r="X389" s="7">
        <v>0</v>
      </c>
      <c r="Y389" s="7">
        <v>0</v>
      </c>
      <c r="AB389" s="7"/>
      <c r="AC389" s="7"/>
      <c r="AD389" s="7"/>
      <c r="AE389" s="7"/>
      <c r="AF389" s="16"/>
      <c r="AG389" s="16"/>
      <c r="AH389" s="16"/>
      <c r="AI389" s="16"/>
    </row>
    <row r="390" spans="1:35" x14ac:dyDescent="0.2">
      <c r="A390" s="5">
        <v>2021</v>
      </c>
      <c r="B390" s="2" t="s">
        <v>723</v>
      </c>
      <c r="C390" s="2" t="s">
        <v>731</v>
      </c>
      <c r="D390" s="2" t="s">
        <v>681</v>
      </c>
      <c r="E390" s="2">
        <v>0</v>
      </c>
      <c r="F390" s="2">
        <v>5828900</v>
      </c>
      <c r="G390" s="2">
        <v>0</v>
      </c>
      <c r="H390" s="2">
        <v>0</v>
      </c>
      <c r="S390" s="2"/>
      <c r="T390" s="2">
        <v>0</v>
      </c>
      <c r="U390" s="2">
        <v>0</v>
      </c>
      <c r="V390" s="2">
        <v>0</v>
      </c>
      <c r="W390" s="7">
        <v>0</v>
      </c>
      <c r="X390" s="7">
        <v>0</v>
      </c>
      <c r="Y390" s="7">
        <v>0</v>
      </c>
      <c r="AB390" s="7"/>
      <c r="AC390" s="7"/>
      <c r="AD390" s="7"/>
      <c r="AE390" s="7"/>
      <c r="AF390" s="16"/>
      <c r="AG390" s="16"/>
      <c r="AH390" s="16"/>
      <c r="AI390" s="16"/>
    </row>
    <row r="391" spans="1:35" x14ac:dyDescent="0.2">
      <c r="A391" s="5">
        <v>2021</v>
      </c>
      <c r="B391" s="2" t="s">
        <v>722</v>
      </c>
      <c r="C391" s="2" t="s">
        <v>81</v>
      </c>
      <c r="D391" s="2" t="s">
        <v>681</v>
      </c>
      <c r="E391" s="2">
        <v>0</v>
      </c>
      <c r="F391" s="2">
        <v>1218615</v>
      </c>
      <c r="G391" s="2">
        <v>0</v>
      </c>
      <c r="H391" s="2">
        <v>0</v>
      </c>
      <c r="S391" s="2"/>
      <c r="T391" s="2">
        <v>0</v>
      </c>
      <c r="U391" s="2">
        <v>0</v>
      </c>
      <c r="V391" s="2">
        <v>0</v>
      </c>
      <c r="W391" s="7">
        <v>0</v>
      </c>
      <c r="X391" s="7">
        <v>0</v>
      </c>
      <c r="Y391" s="7">
        <v>0</v>
      </c>
      <c r="AB391" s="7"/>
      <c r="AC391" s="7"/>
      <c r="AD391" s="7"/>
      <c r="AE391" s="7"/>
      <c r="AF391" s="16"/>
      <c r="AG391" s="16"/>
      <c r="AH391" s="16"/>
      <c r="AI391" s="16"/>
    </row>
    <row r="392" spans="1:35" x14ac:dyDescent="0.2">
      <c r="A392" s="5">
        <v>2021</v>
      </c>
      <c r="B392" s="2" t="s">
        <v>723</v>
      </c>
      <c r="C392" s="2" t="s">
        <v>82</v>
      </c>
      <c r="D392" s="2" t="s">
        <v>681</v>
      </c>
      <c r="E392" s="2">
        <v>0</v>
      </c>
      <c r="F392" s="2">
        <v>4792071</v>
      </c>
      <c r="G392" s="2">
        <v>0</v>
      </c>
      <c r="H392" s="2">
        <v>0</v>
      </c>
      <c r="S392" s="2"/>
      <c r="T392" s="2">
        <v>0</v>
      </c>
      <c r="U392" s="2">
        <v>0</v>
      </c>
      <c r="V392" s="2">
        <v>0</v>
      </c>
      <c r="W392" s="7">
        <v>0</v>
      </c>
      <c r="X392" s="7">
        <v>0</v>
      </c>
      <c r="Y392" s="7">
        <v>0</v>
      </c>
      <c r="AB392" s="7"/>
      <c r="AC392" s="7"/>
      <c r="AD392" s="7"/>
      <c r="AE392" s="7"/>
      <c r="AF392" s="16"/>
      <c r="AG392" s="16"/>
      <c r="AH392" s="16"/>
      <c r="AI392" s="16"/>
    </row>
    <row r="393" spans="1:35" x14ac:dyDescent="0.2">
      <c r="A393" s="5">
        <v>2021</v>
      </c>
      <c r="B393" s="2" t="s">
        <v>723</v>
      </c>
      <c r="C393" s="2" t="s">
        <v>83</v>
      </c>
      <c r="D393" s="2" t="s">
        <v>681</v>
      </c>
      <c r="E393" s="2">
        <v>0</v>
      </c>
      <c r="F393" s="2">
        <v>10380364</v>
      </c>
      <c r="G393" s="2">
        <v>0</v>
      </c>
      <c r="H393" s="2">
        <v>0</v>
      </c>
      <c r="S393" s="2"/>
      <c r="T393" s="2">
        <v>0</v>
      </c>
      <c r="U393" s="2">
        <v>0</v>
      </c>
      <c r="V393" s="2">
        <v>0</v>
      </c>
      <c r="W393" s="7">
        <v>0</v>
      </c>
      <c r="X393" s="7">
        <v>0</v>
      </c>
      <c r="Y393" s="7">
        <v>0</v>
      </c>
      <c r="AB393" s="7"/>
      <c r="AC393" s="7"/>
      <c r="AD393" s="7"/>
      <c r="AE393" s="7"/>
      <c r="AF393" s="16"/>
      <c r="AG393" s="16"/>
      <c r="AH393" s="16"/>
      <c r="AI393" s="16"/>
    </row>
    <row r="394" spans="1:35" x14ac:dyDescent="0.2">
      <c r="A394" s="5">
        <v>2021</v>
      </c>
      <c r="B394" s="2" t="s">
        <v>722</v>
      </c>
      <c r="C394" s="2" t="s">
        <v>84</v>
      </c>
      <c r="D394" s="2" t="s">
        <v>681</v>
      </c>
      <c r="E394" s="2">
        <v>0</v>
      </c>
      <c r="F394" s="2">
        <v>3822042</v>
      </c>
      <c r="G394" s="2">
        <v>0</v>
      </c>
      <c r="H394" s="2">
        <v>0</v>
      </c>
      <c r="S394" s="2"/>
      <c r="T394" s="2">
        <v>0</v>
      </c>
      <c r="U394" s="2">
        <v>0</v>
      </c>
      <c r="V394" s="2">
        <v>0</v>
      </c>
      <c r="W394" s="7">
        <v>0</v>
      </c>
      <c r="X394" s="7">
        <v>0</v>
      </c>
      <c r="Y394" s="7">
        <v>0</v>
      </c>
      <c r="AB394" s="7"/>
      <c r="AC394" s="7"/>
      <c r="AD394" s="7"/>
      <c r="AE394" s="7"/>
      <c r="AF394" s="16"/>
      <c r="AG394" s="16"/>
      <c r="AH394" s="16"/>
      <c r="AI394" s="16"/>
    </row>
    <row r="395" spans="1:35" x14ac:dyDescent="0.2">
      <c r="A395" s="5">
        <v>2021</v>
      </c>
      <c r="B395" s="2" t="s">
        <v>723</v>
      </c>
      <c r="C395" s="2" t="s">
        <v>85</v>
      </c>
      <c r="D395" s="2" t="s">
        <v>681</v>
      </c>
      <c r="E395" s="2">
        <v>0</v>
      </c>
      <c r="F395" s="2">
        <v>3893686</v>
      </c>
      <c r="G395" s="2">
        <v>0</v>
      </c>
      <c r="H395" s="2">
        <v>0</v>
      </c>
      <c r="S395" s="2"/>
      <c r="T395" s="2">
        <v>0</v>
      </c>
      <c r="U395" s="2">
        <v>0</v>
      </c>
      <c r="V395" s="2">
        <v>0</v>
      </c>
      <c r="W395" s="7">
        <v>0</v>
      </c>
      <c r="X395" s="7">
        <v>0</v>
      </c>
      <c r="Y395" s="7">
        <v>0</v>
      </c>
      <c r="AB395" s="7"/>
      <c r="AC395" s="7"/>
      <c r="AD395" s="7"/>
      <c r="AE395" s="7"/>
      <c r="AF395" s="16"/>
      <c r="AG395" s="16"/>
      <c r="AH395" s="16"/>
      <c r="AI395" s="16"/>
    </row>
    <row r="396" spans="1:35" x14ac:dyDescent="0.2">
      <c r="A396" s="5">
        <v>2021</v>
      </c>
      <c r="B396" s="2" t="s">
        <v>723</v>
      </c>
      <c r="C396" s="2" t="s">
        <v>86</v>
      </c>
      <c r="D396" s="2" t="s">
        <v>681</v>
      </c>
      <c r="E396" s="2">
        <v>0</v>
      </c>
      <c r="F396" s="2">
        <v>12193112</v>
      </c>
      <c r="G396" s="2">
        <v>0</v>
      </c>
      <c r="H396" s="2">
        <v>0</v>
      </c>
      <c r="S396" s="2"/>
      <c r="T396" s="2">
        <v>0</v>
      </c>
      <c r="U396" s="2">
        <v>0</v>
      </c>
      <c r="V396" s="2">
        <v>0</v>
      </c>
      <c r="W396" s="7">
        <v>0</v>
      </c>
      <c r="X396" s="7">
        <v>0</v>
      </c>
      <c r="Y396" s="7">
        <v>0</v>
      </c>
      <c r="AB396" s="7"/>
      <c r="AC396" s="7"/>
      <c r="AD396" s="7"/>
      <c r="AE396" s="7"/>
      <c r="AF396" s="16"/>
      <c r="AG396" s="16"/>
      <c r="AH396" s="16"/>
      <c r="AI396" s="16"/>
    </row>
    <row r="397" spans="1:35" x14ac:dyDescent="0.2">
      <c r="A397" s="5">
        <v>2021</v>
      </c>
      <c r="B397" s="2" t="s">
        <v>722</v>
      </c>
      <c r="C397" s="2" t="s">
        <v>87</v>
      </c>
      <c r="D397" s="2" t="s">
        <v>681</v>
      </c>
      <c r="E397" s="2">
        <v>0</v>
      </c>
      <c r="F397" s="2">
        <v>7639199</v>
      </c>
      <c r="G397" s="2">
        <v>0</v>
      </c>
      <c r="H397" s="2">
        <v>0</v>
      </c>
      <c r="S397" s="2"/>
      <c r="T397" s="2">
        <v>0</v>
      </c>
      <c r="U397" s="2">
        <v>0</v>
      </c>
      <c r="V397" s="2">
        <v>0</v>
      </c>
      <c r="W397" s="7">
        <v>0</v>
      </c>
      <c r="X397" s="7">
        <v>0</v>
      </c>
      <c r="Y397" s="7">
        <v>0</v>
      </c>
      <c r="AB397" s="7"/>
      <c r="AC397" s="7"/>
      <c r="AD397" s="7"/>
      <c r="AE397" s="7"/>
      <c r="AF397" s="16"/>
      <c r="AG397" s="16"/>
      <c r="AH397" s="16"/>
      <c r="AI397" s="16"/>
    </row>
    <row r="398" spans="1:35" x14ac:dyDescent="0.2">
      <c r="A398" s="5">
        <v>2021</v>
      </c>
      <c r="B398" s="2" t="s">
        <v>722</v>
      </c>
      <c r="C398" s="2" t="s">
        <v>732</v>
      </c>
      <c r="D398" s="2" t="s">
        <v>681</v>
      </c>
      <c r="E398" s="2">
        <v>0</v>
      </c>
      <c r="F398" s="2">
        <v>21534088</v>
      </c>
      <c r="G398" s="2">
        <v>0</v>
      </c>
      <c r="H398" s="2">
        <v>0</v>
      </c>
      <c r="S398" s="2"/>
      <c r="T398" s="2">
        <v>0</v>
      </c>
      <c r="U398" s="2">
        <v>0</v>
      </c>
      <c r="V398" s="2">
        <v>0</v>
      </c>
      <c r="W398" s="7">
        <v>0</v>
      </c>
      <c r="X398" s="7">
        <v>0</v>
      </c>
      <c r="Y398" s="7">
        <v>0</v>
      </c>
      <c r="AB398" s="7"/>
      <c r="AC398" s="7"/>
      <c r="AD398" s="7"/>
      <c r="AE398" s="7"/>
      <c r="AF398" s="16"/>
      <c r="AG398" s="16"/>
      <c r="AH398" s="16"/>
      <c r="AI398" s="16"/>
    </row>
    <row r="399" spans="1:35" x14ac:dyDescent="0.2">
      <c r="A399" s="5">
        <v>2021</v>
      </c>
      <c r="B399" s="2" t="s">
        <v>723</v>
      </c>
      <c r="C399" s="2" t="s">
        <v>733</v>
      </c>
      <c r="D399" s="2" t="s">
        <v>681</v>
      </c>
      <c r="E399" s="2">
        <v>0</v>
      </c>
      <c r="F399" s="2">
        <v>7492688</v>
      </c>
      <c r="G399" s="2">
        <v>0</v>
      </c>
      <c r="H399" s="2">
        <v>0</v>
      </c>
      <c r="S399" s="2"/>
      <c r="T399" s="2">
        <v>0</v>
      </c>
      <c r="U399" s="2">
        <v>0</v>
      </c>
      <c r="V399" s="2">
        <v>0</v>
      </c>
      <c r="W399" s="7">
        <v>0</v>
      </c>
      <c r="X399" s="7">
        <v>0</v>
      </c>
      <c r="Y399" s="7">
        <v>0</v>
      </c>
      <c r="AB399" s="7"/>
      <c r="AC399" s="7"/>
      <c r="AD399" s="7"/>
      <c r="AE399" s="7"/>
      <c r="AF399" s="16"/>
      <c r="AG399" s="16"/>
      <c r="AH399" s="16"/>
      <c r="AI399" s="16"/>
    </row>
    <row r="400" spans="1:35" x14ac:dyDescent="0.2">
      <c r="A400" s="5">
        <v>2021</v>
      </c>
      <c r="B400" s="2" t="s">
        <v>723</v>
      </c>
      <c r="C400" s="2" t="s">
        <v>734</v>
      </c>
      <c r="D400" s="2" t="s">
        <v>681</v>
      </c>
      <c r="E400" s="2">
        <v>0</v>
      </c>
      <c r="F400" s="2">
        <v>8008273</v>
      </c>
      <c r="G400" s="2">
        <v>0</v>
      </c>
      <c r="H400" s="2">
        <v>0</v>
      </c>
      <c r="S400" s="2"/>
      <c r="T400" s="2">
        <v>0</v>
      </c>
      <c r="U400" s="2">
        <v>0</v>
      </c>
      <c r="V400" s="2">
        <v>0</v>
      </c>
      <c r="W400" s="7">
        <v>0</v>
      </c>
      <c r="X400" s="7">
        <v>0</v>
      </c>
      <c r="Y400" s="7">
        <v>0</v>
      </c>
      <c r="AB400" s="7"/>
      <c r="AC400" s="7"/>
      <c r="AD400" s="7"/>
      <c r="AE400" s="7"/>
      <c r="AF400" s="16"/>
      <c r="AG400" s="16"/>
      <c r="AH400" s="16"/>
      <c r="AI400" s="16"/>
    </row>
    <row r="401" spans="1:35" x14ac:dyDescent="0.2">
      <c r="A401" s="5">
        <v>2020</v>
      </c>
      <c r="B401" s="2" t="s">
        <v>722</v>
      </c>
      <c r="C401" s="2" t="s">
        <v>724</v>
      </c>
      <c r="D401" s="2" t="s">
        <v>690</v>
      </c>
      <c r="E401" s="2">
        <v>0</v>
      </c>
      <c r="S401" s="2"/>
      <c r="T401" s="2">
        <v>0</v>
      </c>
      <c r="U401" s="2">
        <v>0</v>
      </c>
      <c r="V401" s="2">
        <v>0</v>
      </c>
      <c r="W401" s="7">
        <v>0</v>
      </c>
      <c r="X401" s="7">
        <v>0</v>
      </c>
      <c r="Y401" s="7">
        <v>0</v>
      </c>
      <c r="Z401" s="7">
        <v>26.43</v>
      </c>
      <c r="AA401" s="7">
        <v>6.86</v>
      </c>
      <c r="AB401" s="7"/>
      <c r="AC401" s="7"/>
      <c r="AD401" s="7"/>
      <c r="AE401" s="7"/>
      <c r="AF401" s="16"/>
      <c r="AG401" s="16"/>
      <c r="AH401" s="16"/>
      <c r="AI401" s="16"/>
    </row>
    <row r="402" spans="1:35" x14ac:dyDescent="0.2">
      <c r="A402" s="5">
        <v>2020</v>
      </c>
      <c r="B402" s="2" t="s">
        <v>722</v>
      </c>
      <c r="C402" s="2" t="s">
        <v>725</v>
      </c>
      <c r="D402" s="2" t="s">
        <v>690</v>
      </c>
      <c r="E402" s="2">
        <v>0</v>
      </c>
      <c r="F402" s="2">
        <v>0</v>
      </c>
      <c r="S402" s="2"/>
      <c r="T402" s="2">
        <v>0</v>
      </c>
      <c r="U402" s="2">
        <v>0</v>
      </c>
      <c r="V402" s="2">
        <v>0</v>
      </c>
      <c r="W402" s="7">
        <v>0</v>
      </c>
      <c r="X402" s="7">
        <v>0</v>
      </c>
      <c r="Y402" s="7">
        <v>0</v>
      </c>
      <c r="Z402" s="7">
        <v>33.31</v>
      </c>
      <c r="AA402" s="7">
        <v>6.75</v>
      </c>
      <c r="AB402" s="7"/>
      <c r="AC402" s="7"/>
      <c r="AD402" s="7"/>
      <c r="AE402" s="7"/>
      <c r="AF402" s="16"/>
      <c r="AG402" s="16"/>
      <c r="AH402" s="16"/>
      <c r="AI402" s="16"/>
    </row>
    <row r="403" spans="1:35" x14ac:dyDescent="0.2">
      <c r="A403" s="5">
        <v>2020</v>
      </c>
      <c r="B403" s="2" t="s">
        <v>723</v>
      </c>
      <c r="C403" s="2" t="s">
        <v>735</v>
      </c>
      <c r="D403" s="2" t="s">
        <v>690</v>
      </c>
      <c r="E403" s="2">
        <v>0</v>
      </c>
      <c r="F403" s="2">
        <v>0</v>
      </c>
      <c r="S403" s="2"/>
      <c r="T403" s="2">
        <v>0</v>
      </c>
      <c r="U403" s="2">
        <v>0</v>
      </c>
      <c r="V403" s="2">
        <v>0</v>
      </c>
      <c r="W403" s="7">
        <v>0</v>
      </c>
      <c r="X403" s="7">
        <v>0</v>
      </c>
      <c r="Y403" s="7">
        <v>0</v>
      </c>
      <c r="Z403" s="7">
        <v>13.37</v>
      </c>
      <c r="AA403" s="7">
        <v>14.35</v>
      </c>
      <c r="AB403" s="7"/>
      <c r="AC403" s="7"/>
      <c r="AD403" s="7"/>
      <c r="AE403" s="7"/>
      <c r="AF403" s="16"/>
      <c r="AG403" s="16"/>
      <c r="AH403" s="16"/>
      <c r="AI403" s="16"/>
    </row>
    <row r="404" spans="1:35" x14ac:dyDescent="0.2">
      <c r="A404" s="5">
        <v>2020</v>
      </c>
      <c r="B404" s="2" t="s">
        <v>722</v>
      </c>
      <c r="C404" s="2" t="s">
        <v>726</v>
      </c>
      <c r="D404" s="2" t="s">
        <v>690</v>
      </c>
      <c r="E404" s="2">
        <v>0</v>
      </c>
      <c r="F404" s="2">
        <v>0</v>
      </c>
      <c r="S404" s="2"/>
      <c r="T404" s="2">
        <v>0</v>
      </c>
      <c r="U404" s="2">
        <v>0</v>
      </c>
      <c r="V404" s="2">
        <v>0</v>
      </c>
      <c r="W404" s="7">
        <v>0</v>
      </c>
      <c r="X404" s="7">
        <v>0</v>
      </c>
      <c r="Y404" s="7">
        <v>0</v>
      </c>
      <c r="Z404" s="7">
        <v>28.98</v>
      </c>
      <c r="AA404" s="7">
        <v>6.95</v>
      </c>
      <c r="AB404" s="7"/>
      <c r="AC404" s="7"/>
      <c r="AD404" s="7"/>
      <c r="AE404" s="7"/>
      <c r="AF404" s="16"/>
      <c r="AG404" s="16"/>
      <c r="AH404" s="16"/>
      <c r="AI404" s="16"/>
    </row>
    <row r="405" spans="1:35" x14ac:dyDescent="0.2">
      <c r="A405" s="5">
        <v>2020</v>
      </c>
      <c r="B405" s="2" t="s">
        <v>722</v>
      </c>
      <c r="C405" s="2" t="s">
        <v>727</v>
      </c>
      <c r="D405" s="2" t="s">
        <v>690</v>
      </c>
      <c r="E405" s="2">
        <v>0</v>
      </c>
      <c r="F405" s="2">
        <v>0</v>
      </c>
      <c r="S405" s="2"/>
      <c r="T405" s="2">
        <v>0</v>
      </c>
      <c r="U405" s="2">
        <v>0</v>
      </c>
      <c r="V405" s="2">
        <v>0</v>
      </c>
      <c r="W405" s="7">
        <v>0</v>
      </c>
      <c r="X405" s="7">
        <v>0</v>
      </c>
      <c r="Y405" s="7">
        <v>0</v>
      </c>
      <c r="Z405" s="7">
        <v>20.29</v>
      </c>
      <c r="AA405" s="7">
        <v>7.16</v>
      </c>
      <c r="AB405" s="7"/>
      <c r="AC405" s="7"/>
      <c r="AD405" s="7"/>
      <c r="AE405" s="7"/>
      <c r="AF405" s="16"/>
      <c r="AG405" s="16"/>
      <c r="AH405" s="16"/>
      <c r="AI405" s="16"/>
    </row>
    <row r="406" spans="1:35" x14ac:dyDescent="0.2">
      <c r="A406" s="5">
        <v>2020</v>
      </c>
      <c r="B406" s="2" t="s">
        <v>723</v>
      </c>
      <c r="C406" s="2" t="s">
        <v>728</v>
      </c>
      <c r="D406" s="2" t="s">
        <v>690</v>
      </c>
      <c r="E406" s="2">
        <v>0</v>
      </c>
      <c r="F406" s="2">
        <v>0</v>
      </c>
      <c r="S406" s="2"/>
      <c r="T406" s="2">
        <v>0</v>
      </c>
      <c r="U406" s="2">
        <v>0</v>
      </c>
      <c r="V406" s="2">
        <v>0</v>
      </c>
      <c r="W406" s="7">
        <v>0</v>
      </c>
      <c r="X406" s="7">
        <v>0</v>
      </c>
      <c r="Y406" s="7">
        <v>0</v>
      </c>
      <c r="Z406" s="7">
        <v>35.46</v>
      </c>
      <c r="AA406" s="7">
        <v>7.61</v>
      </c>
      <c r="AB406" s="7"/>
      <c r="AC406" s="7"/>
      <c r="AD406" s="7"/>
      <c r="AE406" s="7"/>
      <c r="AF406" s="16"/>
      <c r="AG406" s="16"/>
      <c r="AH406" s="16"/>
      <c r="AI406" s="16"/>
    </row>
    <row r="407" spans="1:35" x14ac:dyDescent="0.2">
      <c r="A407" s="5">
        <v>2020</v>
      </c>
      <c r="B407" s="2" t="s">
        <v>723</v>
      </c>
      <c r="C407" s="2" t="s">
        <v>729</v>
      </c>
      <c r="D407" s="2" t="s">
        <v>690</v>
      </c>
      <c r="E407" s="2">
        <v>0</v>
      </c>
      <c r="F407" s="2">
        <v>0</v>
      </c>
      <c r="S407" s="2"/>
      <c r="T407" s="2">
        <v>0</v>
      </c>
      <c r="U407" s="2">
        <v>0</v>
      </c>
      <c r="V407" s="2">
        <v>0</v>
      </c>
      <c r="W407" s="7">
        <v>0</v>
      </c>
      <c r="X407" s="7">
        <v>0</v>
      </c>
      <c r="Y407" s="7">
        <v>0</v>
      </c>
      <c r="Z407" s="7">
        <v>16.28</v>
      </c>
      <c r="AA407" s="7">
        <v>6.78</v>
      </c>
      <c r="AB407" s="7"/>
      <c r="AC407" s="7"/>
      <c r="AD407" s="7"/>
      <c r="AE407" s="7"/>
      <c r="AF407" s="16"/>
      <c r="AG407" s="16"/>
      <c r="AH407" s="16"/>
      <c r="AI407" s="16"/>
    </row>
    <row r="408" spans="1:35" x14ac:dyDescent="0.2">
      <c r="A408" s="5">
        <v>2020</v>
      </c>
      <c r="B408" s="2" t="s">
        <v>723</v>
      </c>
      <c r="C408" s="2" t="s">
        <v>730</v>
      </c>
      <c r="D408" s="2" t="s">
        <v>690</v>
      </c>
      <c r="E408" s="2">
        <v>0</v>
      </c>
      <c r="F408" s="2">
        <v>0</v>
      </c>
      <c r="S408" s="2"/>
      <c r="T408" s="2">
        <v>0</v>
      </c>
      <c r="U408" s="2">
        <v>0</v>
      </c>
      <c r="V408" s="2">
        <v>0</v>
      </c>
      <c r="W408" s="7">
        <v>0</v>
      </c>
      <c r="X408" s="7">
        <v>0</v>
      </c>
      <c r="Y408" s="7">
        <v>0</v>
      </c>
      <c r="Z408" s="7">
        <v>29.28</v>
      </c>
      <c r="AA408" s="7">
        <v>7.81</v>
      </c>
      <c r="AB408" s="7"/>
      <c r="AC408" s="7"/>
      <c r="AD408" s="7"/>
      <c r="AE408" s="7"/>
      <c r="AF408" s="16"/>
      <c r="AG408" s="16"/>
      <c r="AH408" s="16"/>
      <c r="AI408" s="16"/>
    </row>
    <row r="409" spans="1:35" x14ac:dyDescent="0.2">
      <c r="A409" s="5">
        <v>2020</v>
      </c>
      <c r="B409" s="2" t="s">
        <v>723</v>
      </c>
      <c r="C409" s="2" t="s">
        <v>731</v>
      </c>
      <c r="D409" s="2" t="s">
        <v>690</v>
      </c>
      <c r="E409" s="2">
        <v>0</v>
      </c>
      <c r="F409" s="2">
        <v>0</v>
      </c>
      <c r="S409" s="2"/>
      <c r="T409" s="2">
        <v>0</v>
      </c>
      <c r="U409" s="2">
        <v>0</v>
      </c>
      <c r="V409" s="2">
        <v>0</v>
      </c>
      <c r="W409" s="7">
        <v>0</v>
      </c>
      <c r="X409" s="7">
        <v>0</v>
      </c>
      <c r="Y409" s="7">
        <v>0</v>
      </c>
      <c r="Z409" s="7">
        <v>15.34</v>
      </c>
      <c r="AA409" s="7">
        <v>4.4000000000000004</v>
      </c>
      <c r="AB409" s="7"/>
      <c r="AC409" s="7"/>
      <c r="AD409" s="7"/>
      <c r="AE409" s="7"/>
      <c r="AF409" s="16"/>
      <c r="AG409" s="16"/>
      <c r="AH409" s="16"/>
      <c r="AI409" s="16"/>
    </row>
    <row r="410" spans="1:35" x14ac:dyDescent="0.2">
      <c r="A410" s="5">
        <v>2020</v>
      </c>
      <c r="B410" s="2" t="s">
        <v>722</v>
      </c>
      <c r="C410" s="2" t="s">
        <v>81</v>
      </c>
      <c r="D410" s="2" t="s">
        <v>690</v>
      </c>
      <c r="E410" s="2">
        <v>0</v>
      </c>
      <c r="F410" s="2">
        <v>0</v>
      </c>
      <c r="S410" s="2"/>
      <c r="T410" s="2">
        <v>0</v>
      </c>
      <c r="U410" s="2">
        <v>0</v>
      </c>
      <c r="V410" s="2">
        <v>0</v>
      </c>
      <c r="W410" s="7">
        <v>0</v>
      </c>
      <c r="X410" s="7">
        <v>0</v>
      </c>
      <c r="Y410" s="7">
        <v>0</v>
      </c>
      <c r="Z410" s="7">
        <v>6.01</v>
      </c>
      <c r="AA410" s="7">
        <v>4.54</v>
      </c>
      <c r="AB410" s="7"/>
      <c r="AC410" s="7"/>
      <c r="AD410" s="7"/>
      <c r="AE410" s="7"/>
      <c r="AF410" s="16"/>
      <c r="AG410" s="16"/>
      <c r="AH410" s="16"/>
      <c r="AI410" s="16"/>
    </row>
    <row r="411" spans="1:35" x14ac:dyDescent="0.2">
      <c r="A411" s="5">
        <v>2020</v>
      </c>
      <c r="B411" s="2" t="s">
        <v>723</v>
      </c>
      <c r="C411" s="2" t="s">
        <v>82</v>
      </c>
      <c r="D411" s="2" t="s">
        <v>690</v>
      </c>
      <c r="E411" s="2">
        <v>0</v>
      </c>
      <c r="F411" s="2">
        <v>0</v>
      </c>
      <c r="S411" s="2"/>
      <c r="T411" s="2">
        <v>0</v>
      </c>
      <c r="U411" s="2">
        <v>0</v>
      </c>
      <c r="V411" s="2">
        <v>0</v>
      </c>
      <c r="W411" s="7">
        <v>0</v>
      </c>
      <c r="X411" s="7">
        <v>0</v>
      </c>
      <c r="Y411" s="7">
        <v>0</v>
      </c>
      <c r="Z411" s="7">
        <v>2.84</v>
      </c>
      <c r="AA411" s="7">
        <v>5.24</v>
      </c>
      <c r="AB411" s="7"/>
      <c r="AC411" s="7"/>
      <c r="AD411" s="7"/>
      <c r="AE411" s="7"/>
      <c r="AF411" s="16"/>
      <c r="AG411" s="16"/>
      <c r="AH411" s="16"/>
      <c r="AI411" s="16"/>
    </row>
    <row r="412" spans="1:35" x14ac:dyDescent="0.2">
      <c r="A412" s="5">
        <v>2020</v>
      </c>
      <c r="B412" s="2" t="s">
        <v>723</v>
      </c>
      <c r="C412" s="2" t="s">
        <v>83</v>
      </c>
      <c r="D412" s="2" t="s">
        <v>690</v>
      </c>
      <c r="E412" s="2">
        <v>0</v>
      </c>
      <c r="F412" s="2">
        <v>0</v>
      </c>
      <c r="S412" s="2"/>
      <c r="T412" s="2">
        <v>0</v>
      </c>
      <c r="U412" s="2">
        <v>0</v>
      </c>
      <c r="V412" s="2">
        <v>0</v>
      </c>
      <c r="W412" s="7">
        <v>0</v>
      </c>
      <c r="X412" s="7">
        <v>0</v>
      </c>
      <c r="Y412" s="7">
        <v>0</v>
      </c>
      <c r="Z412" s="7">
        <v>42.17</v>
      </c>
      <c r="AA412" s="7">
        <v>4.4000000000000004</v>
      </c>
      <c r="AB412" s="7"/>
      <c r="AC412" s="7"/>
      <c r="AD412" s="7"/>
      <c r="AE412" s="7"/>
      <c r="AF412" s="16"/>
      <c r="AG412" s="16"/>
      <c r="AH412" s="16"/>
      <c r="AI412" s="16"/>
    </row>
    <row r="413" spans="1:35" x14ac:dyDescent="0.2">
      <c r="A413" s="5">
        <v>2020</v>
      </c>
      <c r="B413" s="2" t="s">
        <v>722</v>
      </c>
      <c r="C413" s="2" t="s">
        <v>84</v>
      </c>
      <c r="D413" s="2" t="s">
        <v>690</v>
      </c>
      <c r="E413" s="2">
        <v>0</v>
      </c>
      <c r="F413" s="2">
        <v>0</v>
      </c>
      <c r="S413" s="2"/>
      <c r="T413" s="2">
        <v>0</v>
      </c>
      <c r="U413" s="2">
        <v>0</v>
      </c>
      <c r="V413" s="2">
        <v>0</v>
      </c>
      <c r="W413" s="7">
        <v>0</v>
      </c>
      <c r="X413" s="7">
        <v>0</v>
      </c>
      <c r="Y413" s="7">
        <v>0</v>
      </c>
      <c r="Z413" s="7">
        <v>7.74</v>
      </c>
      <c r="AA413" s="7">
        <v>5.65</v>
      </c>
      <c r="AB413" s="7"/>
      <c r="AC413" s="7"/>
      <c r="AD413" s="7"/>
      <c r="AE413" s="7"/>
      <c r="AF413" s="16"/>
      <c r="AG413" s="16"/>
      <c r="AH413" s="16"/>
      <c r="AI413" s="16"/>
    </row>
    <row r="414" spans="1:35" x14ac:dyDescent="0.2">
      <c r="A414" s="5">
        <v>2020</v>
      </c>
      <c r="B414" s="2" t="s">
        <v>723</v>
      </c>
      <c r="C414" s="2" t="s">
        <v>85</v>
      </c>
      <c r="D414" s="2" t="s">
        <v>690</v>
      </c>
      <c r="E414" s="2">
        <v>0</v>
      </c>
      <c r="F414" s="2">
        <v>0</v>
      </c>
      <c r="S414" s="2"/>
      <c r="T414" s="2">
        <v>0</v>
      </c>
      <c r="U414" s="2">
        <v>0</v>
      </c>
      <c r="V414" s="2">
        <v>0</v>
      </c>
      <c r="W414" s="7">
        <v>0</v>
      </c>
      <c r="X414" s="7">
        <v>0</v>
      </c>
      <c r="Y414" s="7">
        <v>0</v>
      </c>
      <c r="Z414" s="7">
        <v>1.36</v>
      </c>
      <c r="AA414" s="7">
        <v>2.16</v>
      </c>
      <c r="AB414" s="7"/>
      <c r="AC414" s="7"/>
      <c r="AD414" s="7"/>
      <c r="AE414" s="7"/>
      <c r="AF414" s="16"/>
      <c r="AG414" s="16"/>
      <c r="AH414" s="16"/>
      <c r="AI414" s="16"/>
    </row>
    <row r="415" spans="1:35" x14ac:dyDescent="0.2">
      <c r="A415" s="5">
        <v>2020</v>
      </c>
      <c r="B415" s="2" t="s">
        <v>723</v>
      </c>
      <c r="C415" s="2" t="s">
        <v>86</v>
      </c>
      <c r="D415" s="2" t="s">
        <v>690</v>
      </c>
      <c r="E415" s="2">
        <v>0</v>
      </c>
      <c r="F415" s="2">
        <v>0</v>
      </c>
      <c r="S415" s="2"/>
      <c r="T415" s="2">
        <v>0</v>
      </c>
      <c r="U415" s="2">
        <v>0</v>
      </c>
      <c r="V415" s="2">
        <v>0</v>
      </c>
      <c r="W415" s="7">
        <v>0</v>
      </c>
      <c r="X415" s="7">
        <v>0</v>
      </c>
      <c r="Y415" s="7">
        <v>0</v>
      </c>
      <c r="Z415" s="7">
        <v>1.99</v>
      </c>
      <c r="AA415" s="7">
        <v>2.77</v>
      </c>
      <c r="AB415" s="7"/>
      <c r="AC415" s="7"/>
      <c r="AD415" s="7"/>
      <c r="AE415" s="7"/>
      <c r="AF415" s="16"/>
      <c r="AG415" s="16"/>
      <c r="AH415" s="16"/>
      <c r="AI415" s="16"/>
    </row>
    <row r="416" spans="1:35" x14ac:dyDescent="0.2">
      <c r="A416" s="5">
        <v>2020</v>
      </c>
      <c r="B416" s="2" t="s">
        <v>722</v>
      </c>
      <c r="C416" s="2" t="s">
        <v>87</v>
      </c>
      <c r="D416" s="2" t="s">
        <v>690</v>
      </c>
      <c r="E416" s="2">
        <v>0</v>
      </c>
      <c r="F416" s="2">
        <v>0</v>
      </c>
      <c r="S416" s="2"/>
      <c r="T416" s="2">
        <v>0</v>
      </c>
      <c r="U416" s="2">
        <v>0</v>
      </c>
      <c r="V416" s="2">
        <v>0</v>
      </c>
      <c r="W416" s="7">
        <v>0</v>
      </c>
      <c r="X416" s="7">
        <v>0</v>
      </c>
      <c r="Y416" s="7">
        <v>0</v>
      </c>
      <c r="Z416" s="7">
        <v>3.66</v>
      </c>
      <c r="AA416" s="7">
        <v>4.0999999999999996</v>
      </c>
      <c r="AB416" s="7"/>
      <c r="AC416" s="7"/>
      <c r="AD416" s="7"/>
      <c r="AE416" s="7"/>
      <c r="AF416" s="16"/>
      <c r="AG416" s="16"/>
      <c r="AH416" s="16"/>
      <c r="AI416" s="16"/>
    </row>
    <row r="417" spans="1:35" x14ac:dyDescent="0.2">
      <c r="A417" s="5">
        <v>2020</v>
      </c>
      <c r="B417" s="2" t="s">
        <v>722</v>
      </c>
      <c r="C417" s="2" t="s">
        <v>732</v>
      </c>
      <c r="D417" s="2" t="s">
        <v>690</v>
      </c>
      <c r="E417" s="2">
        <v>0</v>
      </c>
      <c r="F417" s="2">
        <v>0</v>
      </c>
      <c r="S417" s="2"/>
      <c r="T417" s="2">
        <v>0</v>
      </c>
      <c r="U417" s="2">
        <v>0</v>
      </c>
      <c r="V417" s="2">
        <v>0</v>
      </c>
      <c r="W417" s="7">
        <v>0</v>
      </c>
      <c r="X417" s="7">
        <v>0</v>
      </c>
      <c r="Y417" s="7">
        <v>0</v>
      </c>
      <c r="Z417" s="7">
        <v>31.64</v>
      </c>
      <c r="AA417" s="7">
        <v>7.04</v>
      </c>
      <c r="AB417" s="7"/>
      <c r="AC417" s="7"/>
      <c r="AD417" s="7"/>
      <c r="AE417" s="7"/>
      <c r="AF417" s="16"/>
      <c r="AG417" s="16"/>
      <c r="AH417" s="16"/>
      <c r="AI417" s="16"/>
    </row>
    <row r="418" spans="1:35" x14ac:dyDescent="0.2">
      <c r="A418" s="5">
        <v>2020</v>
      </c>
      <c r="B418" s="2" t="s">
        <v>723</v>
      </c>
      <c r="C418" s="2" t="s">
        <v>733</v>
      </c>
      <c r="D418" s="2" t="s">
        <v>690</v>
      </c>
      <c r="E418" s="2">
        <v>0</v>
      </c>
      <c r="F418" s="2">
        <v>0</v>
      </c>
      <c r="S418" s="2"/>
      <c r="T418" s="2">
        <v>0</v>
      </c>
      <c r="U418" s="2">
        <v>0</v>
      </c>
      <c r="V418" s="2">
        <v>0</v>
      </c>
      <c r="W418" s="7">
        <v>0</v>
      </c>
      <c r="X418" s="7">
        <v>0</v>
      </c>
      <c r="Y418" s="7">
        <v>0</v>
      </c>
      <c r="Z418" s="7">
        <v>15.7</v>
      </c>
      <c r="AA418" s="7">
        <v>6.23</v>
      </c>
      <c r="AB418" s="7"/>
      <c r="AC418" s="7"/>
      <c r="AD418" s="7"/>
      <c r="AE418" s="7"/>
      <c r="AF418" s="16"/>
      <c r="AG418" s="16"/>
      <c r="AH418" s="16"/>
      <c r="AI418" s="16"/>
    </row>
    <row r="419" spans="1:35" x14ac:dyDescent="0.2">
      <c r="A419" s="5">
        <v>2020</v>
      </c>
      <c r="B419" s="2" t="s">
        <v>723</v>
      </c>
      <c r="C419" s="2" t="s">
        <v>734</v>
      </c>
      <c r="D419" s="2" t="s">
        <v>690</v>
      </c>
      <c r="E419" s="2">
        <v>0</v>
      </c>
      <c r="F419" s="2">
        <v>0</v>
      </c>
      <c r="S419" s="2"/>
      <c r="T419" s="2">
        <v>0</v>
      </c>
      <c r="U419" s="2">
        <v>0</v>
      </c>
      <c r="V419" s="2">
        <v>0</v>
      </c>
      <c r="W419" s="7">
        <v>0</v>
      </c>
      <c r="X419" s="7">
        <v>0</v>
      </c>
      <c r="Y419" s="7">
        <v>0</v>
      </c>
      <c r="Z419" s="7">
        <v>12.39</v>
      </c>
      <c r="AA419" s="7">
        <v>7.15</v>
      </c>
      <c r="AB419" s="7"/>
      <c r="AC419" s="7"/>
      <c r="AD419" s="7"/>
      <c r="AE419" s="7"/>
      <c r="AF419" s="16"/>
      <c r="AG419" s="16"/>
      <c r="AH419" s="16"/>
      <c r="AI419" s="16"/>
    </row>
    <row r="420" spans="1:35" x14ac:dyDescent="0.2">
      <c r="A420" s="5">
        <v>2021</v>
      </c>
      <c r="B420" s="2" t="s">
        <v>722</v>
      </c>
      <c r="C420" s="2" t="s">
        <v>724</v>
      </c>
      <c r="D420" s="2" t="s">
        <v>690</v>
      </c>
      <c r="E420" s="2">
        <v>0</v>
      </c>
      <c r="F420" s="2">
        <v>0</v>
      </c>
      <c r="S420" s="2"/>
      <c r="T420" s="2">
        <v>0</v>
      </c>
      <c r="U420" s="2">
        <v>0</v>
      </c>
      <c r="V420" s="2">
        <v>0</v>
      </c>
      <c r="W420" s="7">
        <v>0</v>
      </c>
      <c r="X420" s="7">
        <v>0</v>
      </c>
      <c r="Y420" s="7">
        <v>0</v>
      </c>
      <c r="Z420" s="7">
        <v>28.51</v>
      </c>
      <c r="AA420" s="7">
        <v>7.29</v>
      </c>
      <c r="AB420" s="7"/>
      <c r="AC420" s="7"/>
      <c r="AD420" s="7"/>
      <c r="AE420" s="7"/>
      <c r="AF420" s="16"/>
      <c r="AG420" s="16"/>
      <c r="AH420" s="16"/>
      <c r="AI420" s="16"/>
    </row>
    <row r="421" spans="1:35" x14ac:dyDescent="0.2">
      <c r="A421" s="5">
        <v>2021</v>
      </c>
      <c r="B421" s="2" t="s">
        <v>722</v>
      </c>
      <c r="C421" s="2" t="s">
        <v>725</v>
      </c>
      <c r="D421" s="2" t="s">
        <v>690</v>
      </c>
      <c r="E421" s="2">
        <v>0</v>
      </c>
      <c r="F421" s="2">
        <v>0</v>
      </c>
      <c r="S421" s="2"/>
      <c r="T421" s="2">
        <v>0</v>
      </c>
      <c r="U421" s="2">
        <v>0</v>
      </c>
      <c r="V421" s="2">
        <v>0</v>
      </c>
      <c r="W421" s="7">
        <v>0</v>
      </c>
      <c r="X421" s="7">
        <v>0</v>
      </c>
      <c r="Y421" s="7">
        <v>0</v>
      </c>
      <c r="Z421" s="7">
        <v>34.26</v>
      </c>
      <c r="AA421" s="7">
        <v>6.85</v>
      </c>
      <c r="AB421" s="7"/>
      <c r="AC421" s="7"/>
      <c r="AD421" s="7"/>
      <c r="AE421" s="7"/>
      <c r="AF421" s="16"/>
      <c r="AG421" s="16"/>
      <c r="AH421" s="16"/>
      <c r="AI421" s="16"/>
    </row>
    <row r="422" spans="1:35" x14ac:dyDescent="0.2">
      <c r="A422" s="5">
        <v>2021</v>
      </c>
      <c r="B422" s="2" t="s">
        <v>723</v>
      </c>
      <c r="C422" s="2" t="s">
        <v>735</v>
      </c>
      <c r="D422" s="2" t="s">
        <v>690</v>
      </c>
      <c r="E422" s="2">
        <v>0</v>
      </c>
      <c r="F422" s="2">
        <v>0</v>
      </c>
      <c r="S422" s="2"/>
      <c r="T422" s="2">
        <v>0</v>
      </c>
      <c r="U422" s="2">
        <v>0</v>
      </c>
      <c r="V422" s="2">
        <v>0</v>
      </c>
      <c r="W422" s="7">
        <v>0</v>
      </c>
      <c r="X422" s="7">
        <v>0</v>
      </c>
      <c r="Y422" s="7">
        <v>0</v>
      </c>
      <c r="Z422" s="7">
        <v>14.31</v>
      </c>
      <c r="AA422" s="7">
        <v>14.84</v>
      </c>
      <c r="AB422" s="7"/>
      <c r="AC422" s="7"/>
      <c r="AD422" s="7"/>
      <c r="AE422" s="7"/>
      <c r="AF422" s="16"/>
      <c r="AG422" s="16"/>
      <c r="AH422" s="16"/>
      <c r="AI422" s="16"/>
    </row>
    <row r="423" spans="1:35" x14ac:dyDescent="0.2">
      <c r="A423" s="5">
        <v>2021</v>
      </c>
      <c r="B423" s="2" t="s">
        <v>722</v>
      </c>
      <c r="C423" s="2" t="s">
        <v>726</v>
      </c>
      <c r="D423" s="2" t="s">
        <v>690</v>
      </c>
      <c r="E423" s="2">
        <v>0</v>
      </c>
      <c r="F423" s="2">
        <v>0</v>
      </c>
      <c r="S423" s="2"/>
      <c r="T423" s="2">
        <v>0</v>
      </c>
      <c r="U423" s="2">
        <v>0</v>
      </c>
      <c r="V423" s="2">
        <v>0</v>
      </c>
      <c r="W423" s="7">
        <v>0</v>
      </c>
      <c r="X423" s="7">
        <v>0</v>
      </c>
      <c r="Y423" s="7">
        <v>0</v>
      </c>
      <c r="Z423" s="7">
        <v>30.41</v>
      </c>
      <c r="AA423" s="7">
        <v>7.22</v>
      </c>
      <c r="AB423" s="7"/>
      <c r="AC423" s="7"/>
      <c r="AD423" s="7"/>
      <c r="AE423" s="7"/>
      <c r="AF423" s="16"/>
      <c r="AG423" s="16"/>
      <c r="AH423" s="16"/>
      <c r="AI423" s="16"/>
    </row>
    <row r="424" spans="1:35" x14ac:dyDescent="0.2">
      <c r="A424" s="5">
        <v>2021</v>
      </c>
      <c r="B424" s="2" t="s">
        <v>722</v>
      </c>
      <c r="C424" s="2" t="s">
        <v>727</v>
      </c>
      <c r="D424" s="2" t="s">
        <v>690</v>
      </c>
      <c r="E424" s="2">
        <v>0</v>
      </c>
      <c r="F424" s="2">
        <v>0</v>
      </c>
      <c r="S424" s="2"/>
      <c r="T424" s="2">
        <v>0</v>
      </c>
      <c r="U424" s="2">
        <v>0</v>
      </c>
      <c r="V424" s="2">
        <v>0</v>
      </c>
      <c r="W424" s="7">
        <v>0</v>
      </c>
      <c r="X424" s="7">
        <v>0</v>
      </c>
      <c r="Y424" s="7">
        <v>0</v>
      </c>
      <c r="Z424" s="7">
        <v>21.57</v>
      </c>
      <c r="AA424" s="7">
        <v>7.48</v>
      </c>
      <c r="AB424" s="7"/>
      <c r="AC424" s="7"/>
      <c r="AD424" s="7"/>
      <c r="AE424" s="7"/>
      <c r="AF424" s="16"/>
      <c r="AG424" s="16"/>
      <c r="AH424" s="16"/>
      <c r="AI424" s="16"/>
    </row>
    <row r="425" spans="1:35" x14ac:dyDescent="0.2">
      <c r="A425" s="5">
        <v>2021</v>
      </c>
      <c r="B425" s="2" t="s">
        <v>723</v>
      </c>
      <c r="C425" s="2" t="s">
        <v>728</v>
      </c>
      <c r="D425" s="2" t="s">
        <v>690</v>
      </c>
      <c r="E425" s="2">
        <v>0</v>
      </c>
      <c r="F425" s="2">
        <v>0</v>
      </c>
      <c r="S425" s="2"/>
      <c r="T425" s="2">
        <v>0</v>
      </c>
      <c r="U425" s="2">
        <v>0</v>
      </c>
      <c r="V425" s="2">
        <v>0</v>
      </c>
      <c r="W425" s="7">
        <v>0</v>
      </c>
      <c r="X425" s="7">
        <v>0</v>
      </c>
      <c r="Y425" s="7">
        <v>0</v>
      </c>
      <c r="Z425" s="7">
        <v>37.409999999999997</v>
      </c>
      <c r="AA425" s="7">
        <v>7.92</v>
      </c>
      <c r="AB425" s="7"/>
      <c r="AC425" s="7"/>
      <c r="AD425" s="7"/>
      <c r="AE425" s="7"/>
      <c r="AF425" s="16"/>
      <c r="AG425" s="16"/>
      <c r="AH425" s="16"/>
      <c r="AI425" s="16"/>
    </row>
    <row r="426" spans="1:35" x14ac:dyDescent="0.2">
      <c r="A426" s="5">
        <v>2021</v>
      </c>
      <c r="B426" s="2" t="s">
        <v>723</v>
      </c>
      <c r="C426" s="2" t="s">
        <v>729</v>
      </c>
      <c r="D426" s="2" t="s">
        <v>690</v>
      </c>
      <c r="E426" s="2">
        <v>0</v>
      </c>
      <c r="F426" s="2">
        <v>0</v>
      </c>
      <c r="S426" s="2"/>
      <c r="T426" s="2">
        <v>0</v>
      </c>
      <c r="U426" s="2">
        <v>0</v>
      </c>
      <c r="V426" s="2">
        <v>0</v>
      </c>
      <c r="W426" s="7">
        <v>0</v>
      </c>
      <c r="X426" s="7">
        <v>0</v>
      </c>
      <c r="Y426" s="7">
        <v>0</v>
      </c>
      <c r="Z426" s="7">
        <v>16.809999999999999</v>
      </c>
      <c r="AA426" s="7">
        <v>6.8</v>
      </c>
      <c r="AB426" s="7"/>
      <c r="AC426" s="7"/>
      <c r="AD426" s="7"/>
      <c r="AE426" s="7"/>
      <c r="AF426" s="16"/>
      <c r="AG426" s="16"/>
      <c r="AH426" s="16"/>
      <c r="AI426" s="16"/>
    </row>
    <row r="427" spans="1:35" x14ac:dyDescent="0.2">
      <c r="A427" s="5">
        <v>2021</v>
      </c>
      <c r="B427" s="2" t="s">
        <v>723</v>
      </c>
      <c r="C427" s="2" t="s">
        <v>730</v>
      </c>
      <c r="D427" s="2" t="s">
        <v>690</v>
      </c>
      <c r="E427" s="2">
        <v>0</v>
      </c>
      <c r="F427" s="2">
        <v>0</v>
      </c>
      <c r="S427" s="2"/>
      <c r="T427" s="2">
        <v>0</v>
      </c>
      <c r="U427" s="2">
        <v>0</v>
      </c>
      <c r="V427" s="2">
        <v>0</v>
      </c>
      <c r="W427" s="7">
        <v>0</v>
      </c>
      <c r="X427" s="7">
        <v>0</v>
      </c>
      <c r="Y427" s="7">
        <v>0</v>
      </c>
      <c r="Z427" s="7">
        <v>30.36</v>
      </c>
      <c r="AA427" s="7">
        <v>8.01</v>
      </c>
      <c r="AB427" s="7"/>
      <c r="AC427" s="7"/>
      <c r="AD427" s="7"/>
      <c r="AE427" s="7"/>
      <c r="AF427" s="16"/>
      <c r="AG427" s="16"/>
      <c r="AH427" s="16"/>
      <c r="AI427" s="16"/>
    </row>
    <row r="428" spans="1:35" x14ac:dyDescent="0.2">
      <c r="A428" s="5">
        <v>2021</v>
      </c>
      <c r="B428" s="2" t="s">
        <v>723</v>
      </c>
      <c r="C428" s="2" t="s">
        <v>731</v>
      </c>
      <c r="D428" s="2" t="s">
        <v>690</v>
      </c>
      <c r="E428" s="2">
        <v>0</v>
      </c>
      <c r="F428" s="2">
        <v>0</v>
      </c>
      <c r="S428" s="2"/>
      <c r="T428" s="2">
        <v>0</v>
      </c>
      <c r="U428" s="2">
        <v>0</v>
      </c>
      <c r="V428" s="2">
        <v>0</v>
      </c>
      <c r="W428" s="7">
        <v>0</v>
      </c>
      <c r="X428" s="7">
        <v>0</v>
      </c>
      <c r="Y428" s="7">
        <v>0</v>
      </c>
      <c r="Z428" s="7">
        <v>15.89</v>
      </c>
      <c r="AA428" s="7">
        <v>4.54</v>
      </c>
      <c r="AB428" s="7"/>
      <c r="AC428" s="7"/>
      <c r="AD428" s="7"/>
      <c r="AE428" s="7"/>
      <c r="AF428" s="16"/>
      <c r="AG428" s="16"/>
      <c r="AH428" s="16"/>
      <c r="AI428" s="16"/>
    </row>
    <row r="429" spans="1:35" x14ac:dyDescent="0.2">
      <c r="A429" s="5">
        <v>2021</v>
      </c>
      <c r="B429" s="2" t="s">
        <v>722</v>
      </c>
      <c r="C429" s="2" t="s">
        <v>81</v>
      </c>
      <c r="D429" s="2" t="s">
        <v>690</v>
      </c>
      <c r="E429" s="2">
        <v>0</v>
      </c>
      <c r="F429" s="2">
        <v>0</v>
      </c>
      <c r="S429" s="2"/>
      <c r="T429" s="2">
        <v>0</v>
      </c>
      <c r="U429" s="2">
        <v>0</v>
      </c>
      <c r="V429" s="2">
        <v>0</v>
      </c>
      <c r="W429" s="7">
        <v>0</v>
      </c>
      <c r="X429" s="7">
        <v>0</v>
      </c>
      <c r="Y429" s="7">
        <v>0</v>
      </c>
      <c r="Z429" s="7">
        <v>6.98</v>
      </c>
      <c r="AA429" s="7">
        <v>5.14</v>
      </c>
      <c r="AB429" s="7"/>
      <c r="AC429" s="7"/>
      <c r="AD429" s="7"/>
      <c r="AE429" s="7"/>
      <c r="AF429" s="16"/>
      <c r="AG429" s="16"/>
      <c r="AH429" s="16"/>
      <c r="AI429" s="16"/>
    </row>
    <row r="430" spans="1:35" x14ac:dyDescent="0.2">
      <c r="A430" s="5">
        <v>2021</v>
      </c>
      <c r="B430" s="2" t="s">
        <v>723</v>
      </c>
      <c r="C430" s="2" t="s">
        <v>82</v>
      </c>
      <c r="D430" s="2" t="s">
        <v>690</v>
      </c>
      <c r="E430" s="2">
        <v>0</v>
      </c>
      <c r="F430" s="2">
        <v>0</v>
      </c>
      <c r="S430" s="2"/>
      <c r="T430" s="2">
        <v>0</v>
      </c>
      <c r="U430" s="2">
        <v>0</v>
      </c>
      <c r="V430" s="2">
        <v>0</v>
      </c>
      <c r="W430" s="7">
        <v>0</v>
      </c>
      <c r="X430" s="7">
        <v>0</v>
      </c>
      <c r="Y430" s="7">
        <v>0</v>
      </c>
      <c r="Z430" s="7">
        <v>3.28</v>
      </c>
      <c r="AA430" s="7">
        <v>5.92</v>
      </c>
      <c r="AB430" s="7"/>
      <c r="AC430" s="7"/>
      <c r="AD430" s="7"/>
      <c r="AE430" s="7"/>
      <c r="AF430" s="16"/>
      <c r="AG430" s="16"/>
      <c r="AH430" s="16"/>
      <c r="AI430" s="16"/>
    </row>
    <row r="431" spans="1:35" x14ac:dyDescent="0.2">
      <c r="A431" s="5">
        <v>2021</v>
      </c>
      <c r="B431" s="2" t="s">
        <v>723</v>
      </c>
      <c r="C431" s="2" t="s">
        <v>83</v>
      </c>
      <c r="D431" s="2" t="s">
        <v>690</v>
      </c>
      <c r="E431" s="2">
        <v>0</v>
      </c>
      <c r="F431" s="2">
        <v>0</v>
      </c>
      <c r="S431" s="2"/>
      <c r="T431" s="2">
        <v>0</v>
      </c>
      <c r="U431" s="2">
        <v>0</v>
      </c>
      <c r="V431" s="2">
        <v>0</v>
      </c>
      <c r="W431" s="7">
        <v>0</v>
      </c>
      <c r="X431" s="7">
        <v>0</v>
      </c>
      <c r="Y431" s="7">
        <v>0</v>
      </c>
      <c r="Z431" s="7">
        <v>48.44</v>
      </c>
      <c r="AA431" s="7">
        <v>4.9400000000000004</v>
      </c>
      <c r="AB431" s="7"/>
      <c r="AC431" s="7"/>
      <c r="AD431" s="7"/>
      <c r="AE431" s="7"/>
      <c r="AF431" s="16"/>
      <c r="AG431" s="16"/>
      <c r="AH431" s="16"/>
      <c r="AI431" s="16"/>
    </row>
    <row r="432" spans="1:35" x14ac:dyDescent="0.2">
      <c r="A432" s="5">
        <v>2021</v>
      </c>
      <c r="B432" s="2" t="s">
        <v>722</v>
      </c>
      <c r="C432" s="2" t="s">
        <v>84</v>
      </c>
      <c r="D432" s="2" t="s">
        <v>690</v>
      </c>
      <c r="E432" s="2">
        <v>0</v>
      </c>
      <c r="F432" s="2">
        <v>0</v>
      </c>
      <c r="S432" s="2"/>
      <c r="T432" s="2">
        <v>0</v>
      </c>
      <c r="U432" s="2">
        <v>0</v>
      </c>
      <c r="V432" s="2">
        <v>0</v>
      </c>
      <c r="W432" s="7">
        <v>0</v>
      </c>
      <c r="X432" s="7">
        <v>0</v>
      </c>
      <c r="Y432" s="7">
        <v>0</v>
      </c>
      <c r="Z432" s="7">
        <v>8.66</v>
      </c>
      <c r="AA432" s="7">
        <v>6.16</v>
      </c>
      <c r="AB432" s="7"/>
      <c r="AC432" s="7"/>
      <c r="AD432" s="7"/>
      <c r="AE432" s="7"/>
      <c r="AF432" s="16"/>
      <c r="AG432" s="16"/>
      <c r="AH432" s="16"/>
      <c r="AI432" s="16"/>
    </row>
    <row r="433" spans="1:35" x14ac:dyDescent="0.2">
      <c r="A433" s="5">
        <v>2021</v>
      </c>
      <c r="B433" s="2" t="s">
        <v>723</v>
      </c>
      <c r="C433" s="2" t="s">
        <v>85</v>
      </c>
      <c r="D433" s="2" t="s">
        <v>690</v>
      </c>
      <c r="E433" s="2">
        <v>0</v>
      </c>
      <c r="F433" s="2">
        <v>0</v>
      </c>
      <c r="S433" s="2"/>
      <c r="T433" s="2">
        <v>0</v>
      </c>
      <c r="U433" s="2">
        <v>0</v>
      </c>
      <c r="V433" s="2">
        <v>0</v>
      </c>
      <c r="W433" s="7">
        <v>0</v>
      </c>
      <c r="X433" s="7">
        <v>0</v>
      </c>
      <c r="Y433" s="7">
        <v>0</v>
      </c>
      <c r="Z433" s="7">
        <v>1.52</v>
      </c>
      <c r="AA433" s="7">
        <v>2.38</v>
      </c>
      <c r="AB433" s="7"/>
      <c r="AC433" s="7"/>
      <c r="AD433" s="7"/>
      <c r="AE433" s="7"/>
      <c r="AF433" s="16"/>
      <c r="AG433" s="16"/>
      <c r="AH433" s="16"/>
      <c r="AI433" s="16"/>
    </row>
    <row r="434" spans="1:35" x14ac:dyDescent="0.2">
      <c r="A434" s="5">
        <v>2021</v>
      </c>
      <c r="B434" s="2" t="s">
        <v>723</v>
      </c>
      <c r="C434" s="2" t="s">
        <v>86</v>
      </c>
      <c r="D434" s="2" t="s">
        <v>690</v>
      </c>
      <c r="E434" s="2">
        <v>0</v>
      </c>
      <c r="F434" s="2">
        <v>0</v>
      </c>
      <c r="S434" s="2"/>
      <c r="T434" s="2">
        <v>0</v>
      </c>
      <c r="U434" s="2">
        <v>0</v>
      </c>
      <c r="V434" s="2">
        <v>0</v>
      </c>
      <c r="W434" s="7">
        <v>0</v>
      </c>
      <c r="X434" s="7">
        <v>0</v>
      </c>
      <c r="Y434" s="7">
        <v>0</v>
      </c>
      <c r="Z434" s="7">
        <v>2.31</v>
      </c>
      <c r="AA434" s="7">
        <v>3.12</v>
      </c>
      <c r="AB434" s="7"/>
      <c r="AC434" s="7"/>
      <c r="AD434" s="7"/>
      <c r="AE434" s="7"/>
      <c r="AF434" s="16"/>
      <c r="AG434" s="16"/>
      <c r="AH434" s="16"/>
      <c r="AI434" s="16"/>
    </row>
    <row r="435" spans="1:35" x14ac:dyDescent="0.2">
      <c r="A435" s="5">
        <v>2021</v>
      </c>
      <c r="B435" s="2" t="s">
        <v>722</v>
      </c>
      <c r="C435" s="2" t="s">
        <v>87</v>
      </c>
      <c r="D435" s="2" t="s">
        <v>690</v>
      </c>
      <c r="E435" s="2">
        <v>0</v>
      </c>
      <c r="F435" s="2">
        <v>0</v>
      </c>
      <c r="S435" s="2"/>
      <c r="T435" s="2">
        <v>0</v>
      </c>
      <c r="U435" s="2">
        <v>0</v>
      </c>
      <c r="V435" s="2">
        <v>0</v>
      </c>
      <c r="W435" s="7">
        <v>0</v>
      </c>
      <c r="X435" s="7">
        <v>0</v>
      </c>
      <c r="Y435" s="7">
        <v>0</v>
      </c>
      <c r="Z435" s="7">
        <v>3.99</v>
      </c>
      <c r="AA435" s="7">
        <v>4.38</v>
      </c>
      <c r="AB435" s="7"/>
      <c r="AC435" s="7"/>
      <c r="AD435" s="7"/>
      <c r="AE435" s="7"/>
      <c r="AF435" s="16"/>
      <c r="AG435" s="16"/>
      <c r="AH435" s="16"/>
      <c r="AI435" s="16"/>
    </row>
    <row r="436" spans="1:35" x14ac:dyDescent="0.2">
      <c r="A436" s="5">
        <v>2021</v>
      </c>
      <c r="B436" s="2" t="s">
        <v>722</v>
      </c>
      <c r="C436" s="2" t="s">
        <v>732</v>
      </c>
      <c r="D436" s="2" t="s">
        <v>690</v>
      </c>
      <c r="E436" s="2">
        <v>0</v>
      </c>
      <c r="F436" s="2">
        <v>0</v>
      </c>
      <c r="S436" s="2"/>
      <c r="T436" s="2">
        <v>0</v>
      </c>
      <c r="U436" s="2">
        <v>0</v>
      </c>
      <c r="V436" s="2">
        <v>0</v>
      </c>
      <c r="W436" s="7">
        <v>0</v>
      </c>
      <c r="X436" s="7">
        <v>0</v>
      </c>
      <c r="Y436" s="7">
        <v>0</v>
      </c>
      <c r="Z436" s="7">
        <v>34.97</v>
      </c>
      <c r="AA436" s="7">
        <v>7.51</v>
      </c>
      <c r="AB436" s="7"/>
      <c r="AC436" s="7"/>
      <c r="AD436" s="7"/>
      <c r="AE436" s="7"/>
      <c r="AF436" s="16"/>
      <c r="AG436" s="16"/>
      <c r="AH436" s="16"/>
      <c r="AI436" s="16"/>
    </row>
    <row r="437" spans="1:35" x14ac:dyDescent="0.2">
      <c r="A437" s="5">
        <v>2021</v>
      </c>
      <c r="B437" s="2" t="s">
        <v>723</v>
      </c>
      <c r="C437" s="2" t="s">
        <v>733</v>
      </c>
      <c r="D437" s="2" t="s">
        <v>690</v>
      </c>
      <c r="E437" s="2">
        <v>0</v>
      </c>
      <c r="F437" s="2">
        <v>0</v>
      </c>
      <c r="S437" s="2"/>
      <c r="T437" s="2">
        <v>0</v>
      </c>
      <c r="U437" s="2">
        <v>0</v>
      </c>
      <c r="V437" s="2">
        <v>0</v>
      </c>
      <c r="W437" s="7">
        <v>0</v>
      </c>
      <c r="X437" s="7">
        <v>0</v>
      </c>
      <c r="Y437" s="7">
        <v>0</v>
      </c>
      <c r="Z437" s="7">
        <v>17.600000000000001</v>
      </c>
      <c r="AA437" s="7">
        <v>6.67</v>
      </c>
      <c r="AB437" s="7"/>
      <c r="AC437" s="7"/>
      <c r="AD437" s="7"/>
      <c r="AE437" s="7"/>
      <c r="AF437" s="16"/>
      <c r="AG437" s="16"/>
      <c r="AH437" s="16"/>
      <c r="AI437" s="16"/>
    </row>
    <row r="438" spans="1:35" x14ac:dyDescent="0.2">
      <c r="A438" s="5">
        <v>2021</v>
      </c>
      <c r="B438" s="2" t="s">
        <v>723</v>
      </c>
      <c r="C438" s="2" t="s">
        <v>734</v>
      </c>
      <c r="D438" s="2" t="s">
        <v>690</v>
      </c>
      <c r="E438" s="2">
        <v>0</v>
      </c>
      <c r="F438" s="2">
        <v>0</v>
      </c>
      <c r="S438" s="2"/>
      <c r="T438" s="2">
        <v>0</v>
      </c>
      <c r="U438" s="2">
        <v>0</v>
      </c>
      <c r="V438" s="2">
        <v>0</v>
      </c>
      <c r="W438" s="7">
        <v>0</v>
      </c>
      <c r="X438" s="7">
        <v>0</v>
      </c>
      <c r="Y438" s="7">
        <v>0</v>
      </c>
      <c r="Z438" s="7">
        <v>13.41</v>
      </c>
      <c r="AA438" s="7">
        <v>7.52</v>
      </c>
      <c r="AB438" s="7"/>
      <c r="AC438" s="7"/>
      <c r="AD438" s="7"/>
      <c r="AE438" s="7"/>
      <c r="AF438" s="16"/>
      <c r="AG438" s="16"/>
      <c r="AH438" s="16"/>
      <c r="AI438" s="16"/>
    </row>
    <row r="439" spans="1:35" x14ac:dyDescent="0.2">
      <c r="A439" s="5">
        <v>2021</v>
      </c>
      <c r="B439" s="2" t="s">
        <v>722</v>
      </c>
      <c r="C439" s="2" t="s">
        <v>724</v>
      </c>
      <c r="D439" s="2" t="s">
        <v>675</v>
      </c>
      <c r="E439" s="2">
        <v>0</v>
      </c>
      <c r="F439" s="2">
        <v>0</v>
      </c>
      <c r="H439" s="2">
        <v>292175</v>
      </c>
      <c r="S439" s="2"/>
      <c r="T439" s="2"/>
      <c r="U439" s="2"/>
      <c r="V439" s="2"/>
      <c r="AB439" s="7"/>
      <c r="AC439" s="7"/>
      <c r="AD439" s="7"/>
      <c r="AE439" s="7"/>
      <c r="AF439" s="16"/>
      <c r="AG439" s="16"/>
      <c r="AH439" s="16"/>
      <c r="AI439" s="16"/>
    </row>
    <row r="440" spans="1:35" x14ac:dyDescent="0.2">
      <c r="A440" s="5">
        <v>2021</v>
      </c>
      <c r="B440" s="2" t="s">
        <v>722</v>
      </c>
      <c r="C440" s="2" t="s">
        <v>725</v>
      </c>
      <c r="D440" s="2" t="s">
        <v>675</v>
      </c>
      <c r="E440" s="2">
        <v>0</v>
      </c>
      <c r="F440" s="2">
        <v>0</v>
      </c>
      <c r="H440" s="2">
        <v>400266</v>
      </c>
      <c r="S440" s="2"/>
      <c r="T440" s="2"/>
      <c r="U440" s="2"/>
      <c r="V440" s="2"/>
      <c r="AB440" s="7"/>
      <c r="AC440" s="7"/>
      <c r="AD440" s="7"/>
      <c r="AE440" s="7"/>
      <c r="AF440" s="16"/>
      <c r="AG440" s="16"/>
      <c r="AH440" s="16"/>
      <c r="AI440" s="16"/>
    </row>
    <row r="441" spans="1:35" x14ac:dyDescent="0.2">
      <c r="A441" s="5">
        <v>2021</v>
      </c>
      <c r="B441" s="2" t="s">
        <v>723</v>
      </c>
      <c r="C441" s="2" t="s">
        <v>735</v>
      </c>
      <c r="D441" s="2" t="s">
        <v>675</v>
      </c>
      <c r="E441" s="2">
        <v>0</v>
      </c>
      <c r="F441" s="2">
        <v>0</v>
      </c>
      <c r="H441" s="2">
        <v>0</v>
      </c>
      <c r="S441" s="2"/>
      <c r="T441" s="2"/>
      <c r="U441" s="2"/>
      <c r="V441" s="2"/>
      <c r="AB441" s="7"/>
      <c r="AC441" s="7"/>
      <c r="AD441" s="7"/>
      <c r="AE441" s="7"/>
      <c r="AF441" s="16"/>
      <c r="AG441" s="16"/>
      <c r="AH441" s="16"/>
      <c r="AI441" s="16"/>
    </row>
    <row r="442" spans="1:35" x14ac:dyDescent="0.2">
      <c r="A442" s="5">
        <v>2021</v>
      </c>
      <c r="B442" s="2" t="s">
        <v>722</v>
      </c>
      <c r="C442" s="2" t="s">
        <v>726</v>
      </c>
      <c r="D442" s="2" t="s">
        <v>675</v>
      </c>
      <c r="E442" s="2">
        <v>0</v>
      </c>
      <c r="F442" s="2">
        <v>0</v>
      </c>
      <c r="H442" s="2">
        <v>0</v>
      </c>
      <c r="S442" s="2"/>
      <c r="T442" s="2"/>
      <c r="U442" s="2"/>
      <c r="V442" s="2"/>
      <c r="AB442" s="7"/>
      <c r="AC442" s="7"/>
      <c r="AD442" s="7"/>
      <c r="AE442" s="7"/>
      <c r="AF442" s="16"/>
      <c r="AG442" s="16"/>
      <c r="AH442" s="16"/>
      <c r="AI442" s="16"/>
    </row>
    <row r="443" spans="1:35" x14ac:dyDescent="0.2">
      <c r="A443" s="5">
        <v>2021</v>
      </c>
      <c r="B443" s="2" t="s">
        <v>722</v>
      </c>
      <c r="C443" s="2" t="s">
        <v>727</v>
      </c>
      <c r="D443" s="2" t="s">
        <v>675</v>
      </c>
      <c r="E443" s="2">
        <v>0</v>
      </c>
      <c r="F443" s="2">
        <v>0</v>
      </c>
      <c r="H443" s="2">
        <v>0</v>
      </c>
      <c r="S443" s="2"/>
      <c r="T443" s="2"/>
      <c r="U443" s="2"/>
      <c r="V443" s="2"/>
      <c r="AB443" s="7"/>
      <c r="AC443" s="7"/>
      <c r="AD443" s="7"/>
      <c r="AE443" s="7"/>
      <c r="AF443" s="16"/>
      <c r="AG443" s="16"/>
      <c r="AH443" s="16"/>
      <c r="AI443" s="16"/>
    </row>
    <row r="444" spans="1:35" x14ac:dyDescent="0.2">
      <c r="A444" s="5">
        <v>2021</v>
      </c>
      <c r="B444" s="2" t="s">
        <v>723</v>
      </c>
      <c r="C444" s="2" t="s">
        <v>728</v>
      </c>
      <c r="D444" s="2" t="s">
        <v>675</v>
      </c>
      <c r="E444" s="2">
        <v>0</v>
      </c>
      <c r="F444" s="2">
        <v>0</v>
      </c>
      <c r="H444" s="2">
        <v>551910</v>
      </c>
      <c r="S444" s="2"/>
      <c r="T444" s="2"/>
      <c r="U444" s="2"/>
      <c r="V444" s="2"/>
      <c r="AB444" s="7"/>
      <c r="AC444" s="7"/>
      <c r="AD444" s="7"/>
      <c r="AE444" s="7"/>
      <c r="AF444" s="16"/>
      <c r="AG444" s="16"/>
      <c r="AH444" s="16"/>
      <c r="AI444" s="16"/>
    </row>
    <row r="445" spans="1:35" x14ac:dyDescent="0.2">
      <c r="A445" s="5">
        <v>2021</v>
      </c>
      <c r="B445" s="2" t="s">
        <v>723</v>
      </c>
      <c r="C445" s="2" t="s">
        <v>729</v>
      </c>
      <c r="D445" s="2" t="s">
        <v>675</v>
      </c>
      <c r="E445" s="2">
        <v>0</v>
      </c>
      <c r="F445" s="2">
        <v>0</v>
      </c>
      <c r="H445" s="2">
        <v>0</v>
      </c>
      <c r="S445" s="2"/>
      <c r="T445" s="2"/>
      <c r="U445" s="2"/>
      <c r="V445" s="2"/>
      <c r="AB445" s="7"/>
      <c r="AC445" s="7"/>
      <c r="AD445" s="7"/>
      <c r="AE445" s="7"/>
      <c r="AF445" s="16"/>
      <c r="AG445" s="16"/>
      <c r="AH445" s="16"/>
      <c r="AI445" s="16"/>
    </row>
    <row r="446" spans="1:35" x14ac:dyDescent="0.2">
      <c r="A446" s="5">
        <v>2021</v>
      </c>
      <c r="B446" s="2" t="s">
        <v>723</v>
      </c>
      <c r="C446" s="2" t="s">
        <v>730</v>
      </c>
      <c r="D446" s="2" t="s">
        <v>675</v>
      </c>
      <c r="E446" s="2">
        <v>0</v>
      </c>
      <c r="F446" s="2">
        <v>0</v>
      </c>
      <c r="H446" s="2">
        <v>286616</v>
      </c>
      <c r="S446" s="2"/>
      <c r="T446" s="2"/>
      <c r="U446" s="2"/>
      <c r="V446" s="2"/>
      <c r="AB446" s="7"/>
      <c r="AC446" s="7"/>
      <c r="AD446" s="7"/>
      <c r="AE446" s="7"/>
      <c r="AF446" s="16"/>
      <c r="AG446" s="16"/>
      <c r="AH446" s="16"/>
      <c r="AI446" s="16"/>
    </row>
    <row r="447" spans="1:35" x14ac:dyDescent="0.2">
      <c r="A447" s="5">
        <v>2021</v>
      </c>
      <c r="B447" s="2" t="s">
        <v>723</v>
      </c>
      <c r="C447" s="2" t="s">
        <v>731</v>
      </c>
      <c r="D447" s="2" t="s">
        <v>675</v>
      </c>
      <c r="E447" s="2">
        <v>0</v>
      </c>
      <c r="F447" s="2">
        <v>0</v>
      </c>
      <c r="H447" s="2">
        <v>432075</v>
      </c>
      <c r="S447" s="2"/>
      <c r="T447" s="2"/>
      <c r="U447" s="2"/>
      <c r="V447" s="2"/>
      <c r="AB447" s="7"/>
      <c r="AC447" s="7"/>
      <c r="AD447" s="7"/>
      <c r="AE447" s="7"/>
      <c r="AF447" s="16"/>
      <c r="AG447" s="16"/>
      <c r="AH447" s="16"/>
      <c r="AI447" s="16"/>
    </row>
    <row r="448" spans="1:35" x14ac:dyDescent="0.2">
      <c r="A448" s="5">
        <v>2021</v>
      </c>
      <c r="B448" s="2" t="s">
        <v>722</v>
      </c>
      <c r="C448" s="2" t="s">
        <v>81</v>
      </c>
      <c r="D448" s="2" t="s">
        <v>675</v>
      </c>
      <c r="E448" s="2">
        <v>0</v>
      </c>
      <c r="F448" s="2">
        <v>0</v>
      </c>
      <c r="H448" s="2">
        <v>357045</v>
      </c>
      <c r="S448" s="2"/>
      <c r="T448" s="2"/>
      <c r="U448" s="2"/>
      <c r="V448" s="2"/>
      <c r="AB448" s="7"/>
      <c r="AC448" s="7"/>
      <c r="AD448" s="7"/>
      <c r="AE448" s="7"/>
      <c r="AF448" s="16"/>
      <c r="AG448" s="16"/>
      <c r="AH448" s="16"/>
      <c r="AI448" s="16"/>
    </row>
    <row r="449" spans="1:35" x14ac:dyDescent="0.2">
      <c r="A449" s="5">
        <v>2021</v>
      </c>
      <c r="B449" s="2" t="s">
        <v>723</v>
      </c>
      <c r="C449" s="2" t="s">
        <v>82</v>
      </c>
      <c r="D449" s="2" t="s">
        <v>675</v>
      </c>
      <c r="E449" s="2">
        <v>0</v>
      </c>
      <c r="F449" s="2">
        <v>0</v>
      </c>
      <c r="H449" s="2">
        <v>0</v>
      </c>
      <c r="S449" s="2"/>
      <c r="T449" s="2"/>
      <c r="U449" s="2"/>
      <c r="V449" s="2"/>
      <c r="AB449" s="7"/>
      <c r="AC449" s="7"/>
      <c r="AD449" s="7"/>
      <c r="AE449" s="7"/>
      <c r="AF449" s="16"/>
      <c r="AG449" s="16"/>
      <c r="AH449" s="16"/>
      <c r="AI449" s="16"/>
    </row>
    <row r="450" spans="1:35" x14ac:dyDescent="0.2">
      <c r="A450" s="5">
        <v>2021</v>
      </c>
      <c r="B450" s="2" t="s">
        <v>723</v>
      </c>
      <c r="C450" s="2" t="s">
        <v>83</v>
      </c>
      <c r="D450" s="2" t="s">
        <v>675</v>
      </c>
      <c r="E450" s="2">
        <v>0</v>
      </c>
      <c r="F450" s="2">
        <v>0</v>
      </c>
      <c r="H450" s="2">
        <v>433605</v>
      </c>
      <c r="S450" s="2"/>
      <c r="T450" s="2"/>
      <c r="U450" s="2"/>
      <c r="V450" s="2"/>
      <c r="AB450" s="7"/>
      <c r="AC450" s="7"/>
      <c r="AD450" s="7"/>
      <c r="AE450" s="7"/>
      <c r="AF450" s="16"/>
      <c r="AG450" s="16"/>
      <c r="AH450" s="16"/>
      <c r="AI450" s="16"/>
    </row>
    <row r="451" spans="1:35" x14ac:dyDescent="0.2">
      <c r="A451" s="5">
        <v>2021</v>
      </c>
      <c r="B451" s="2" t="s">
        <v>722</v>
      </c>
      <c r="C451" s="2" t="s">
        <v>84</v>
      </c>
      <c r="D451" s="2" t="s">
        <v>675</v>
      </c>
      <c r="E451" s="2">
        <v>0</v>
      </c>
      <c r="F451" s="2">
        <v>0</v>
      </c>
      <c r="H451" s="2">
        <v>357045</v>
      </c>
      <c r="S451" s="2"/>
      <c r="T451" s="2"/>
      <c r="U451" s="2"/>
      <c r="V451" s="2"/>
      <c r="AB451" s="7"/>
      <c r="AC451" s="7"/>
      <c r="AD451" s="7"/>
      <c r="AE451" s="7"/>
      <c r="AF451" s="16"/>
      <c r="AG451" s="16"/>
      <c r="AH451" s="16"/>
      <c r="AI451" s="16"/>
    </row>
    <row r="452" spans="1:35" x14ac:dyDescent="0.2">
      <c r="A452" s="5">
        <v>2021</v>
      </c>
      <c r="B452" s="2" t="s">
        <v>723</v>
      </c>
      <c r="C452" s="2" t="s">
        <v>85</v>
      </c>
      <c r="D452" s="2" t="s">
        <v>675</v>
      </c>
      <c r="E452" s="2">
        <v>0</v>
      </c>
      <c r="F452" s="2">
        <v>0</v>
      </c>
      <c r="H452" s="2">
        <v>290145</v>
      </c>
      <c r="S452" s="2"/>
      <c r="T452" s="2"/>
      <c r="U452" s="2"/>
      <c r="V452" s="2"/>
      <c r="AB452" s="7"/>
      <c r="AC452" s="7"/>
      <c r="AD452" s="7"/>
      <c r="AE452" s="7"/>
      <c r="AF452" s="16"/>
      <c r="AG452" s="16"/>
      <c r="AH452" s="16"/>
      <c r="AI452" s="16"/>
    </row>
    <row r="453" spans="1:35" x14ac:dyDescent="0.2">
      <c r="A453" s="5">
        <v>2021</v>
      </c>
      <c r="B453" s="2" t="s">
        <v>723</v>
      </c>
      <c r="C453" s="2" t="s">
        <v>86</v>
      </c>
      <c r="D453" s="2" t="s">
        <v>675</v>
      </c>
      <c r="E453" s="2">
        <v>0</v>
      </c>
      <c r="F453" s="2">
        <v>0</v>
      </c>
      <c r="H453" s="2">
        <v>441100</v>
      </c>
      <c r="S453" s="2"/>
      <c r="T453" s="2"/>
      <c r="U453" s="2"/>
      <c r="V453" s="2"/>
      <c r="AB453" s="7"/>
      <c r="AC453" s="7"/>
      <c r="AD453" s="7"/>
      <c r="AE453" s="7"/>
      <c r="AF453" s="16"/>
      <c r="AG453" s="16"/>
      <c r="AH453" s="16"/>
      <c r="AI453" s="16"/>
    </row>
    <row r="454" spans="1:35" x14ac:dyDescent="0.2">
      <c r="A454" s="5">
        <v>2021</v>
      </c>
      <c r="B454" s="2" t="s">
        <v>722</v>
      </c>
      <c r="C454" s="2" t="s">
        <v>87</v>
      </c>
      <c r="D454" s="2" t="s">
        <v>675</v>
      </c>
      <c r="E454" s="2">
        <v>0</v>
      </c>
      <c r="F454" s="2">
        <v>0</v>
      </c>
      <c r="H454" s="2">
        <v>0</v>
      </c>
      <c r="S454" s="2"/>
      <c r="T454" s="2"/>
      <c r="U454" s="2"/>
      <c r="V454" s="2"/>
      <c r="AB454" s="7"/>
      <c r="AC454" s="7"/>
      <c r="AD454" s="7"/>
      <c r="AE454" s="7"/>
      <c r="AF454" s="16"/>
      <c r="AG454" s="16"/>
      <c r="AH454" s="16"/>
      <c r="AI454" s="16"/>
    </row>
    <row r="455" spans="1:35" x14ac:dyDescent="0.2">
      <c r="A455" s="5">
        <v>2021</v>
      </c>
      <c r="B455" s="2" t="s">
        <v>722</v>
      </c>
      <c r="C455" s="2" t="s">
        <v>732</v>
      </c>
      <c r="D455" s="2" t="s">
        <v>675</v>
      </c>
      <c r="E455" s="2">
        <v>0</v>
      </c>
      <c r="F455" s="2">
        <v>0</v>
      </c>
      <c r="H455" s="2">
        <v>551910</v>
      </c>
      <c r="S455" s="2"/>
      <c r="T455" s="2"/>
      <c r="U455" s="2"/>
      <c r="V455" s="2"/>
      <c r="AB455" s="7"/>
      <c r="AC455" s="7"/>
      <c r="AD455" s="7"/>
      <c r="AE455" s="7"/>
      <c r="AF455" s="16"/>
      <c r="AG455" s="16"/>
      <c r="AH455" s="16"/>
      <c r="AI455" s="16"/>
    </row>
    <row r="456" spans="1:35" x14ac:dyDescent="0.2">
      <c r="A456" s="5">
        <v>2021</v>
      </c>
      <c r="B456" s="2" t="s">
        <v>723</v>
      </c>
      <c r="C456" s="2" t="s">
        <v>733</v>
      </c>
      <c r="D456" s="2" t="s">
        <v>675</v>
      </c>
      <c r="E456" s="2">
        <v>0</v>
      </c>
      <c r="F456" s="2">
        <v>0</v>
      </c>
      <c r="H456" s="2">
        <v>0</v>
      </c>
      <c r="S456" s="2"/>
      <c r="T456" s="2"/>
      <c r="U456" s="2"/>
      <c r="V456" s="2"/>
      <c r="AB456" s="7"/>
      <c r="AC456" s="7"/>
      <c r="AD456" s="7"/>
      <c r="AE456" s="7"/>
      <c r="AF456" s="16"/>
      <c r="AG456" s="16"/>
      <c r="AH456" s="16"/>
      <c r="AI456" s="16"/>
    </row>
    <row r="457" spans="1:35" x14ac:dyDescent="0.2">
      <c r="A457" s="5">
        <v>2021</v>
      </c>
      <c r="B457" s="2" t="s">
        <v>723</v>
      </c>
      <c r="C457" s="2" t="s">
        <v>734</v>
      </c>
      <c r="D457" s="2" t="s">
        <v>675</v>
      </c>
      <c r="E457" s="2">
        <v>0</v>
      </c>
      <c r="F457" s="2">
        <v>0</v>
      </c>
      <c r="H457" s="2">
        <v>0</v>
      </c>
      <c r="S457" s="2"/>
      <c r="T457" s="2"/>
      <c r="U457" s="2"/>
      <c r="V457" s="2"/>
      <c r="AB457" s="7"/>
      <c r="AC457" s="7"/>
      <c r="AD457" s="7"/>
      <c r="AE457" s="7"/>
      <c r="AF457" s="16"/>
      <c r="AG457" s="16"/>
      <c r="AH457" s="16"/>
      <c r="AI457" s="16"/>
    </row>
    <row r="458" spans="1:35" x14ac:dyDescent="0.2">
      <c r="A458" s="17">
        <v>2022</v>
      </c>
      <c r="B458" s="15" t="s">
        <v>722</v>
      </c>
      <c r="C458" s="15" t="s">
        <v>724</v>
      </c>
      <c r="D458" s="15" t="s">
        <v>665</v>
      </c>
      <c r="E458" s="15">
        <v>0</v>
      </c>
      <c r="F458" s="15">
        <v>0</v>
      </c>
      <c r="G458" s="15"/>
      <c r="H458" s="15"/>
      <c r="I458" s="15">
        <v>686668871</v>
      </c>
      <c r="J458" s="15">
        <v>0</v>
      </c>
      <c r="K458" s="15">
        <v>74850449</v>
      </c>
      <c r="L458" s="15">
        <v>5376952</v>
      </c>
      <c r="M458" s="15">
        <v>5686541</v>
      </c>
      <c r="N458" s="15">
        <v>0</v>
      </c>
      <c r="O458" s="15">
        <v>1341837</v>
      </c>
      <c r="P458" s="15">
        <v>133192</v>
      </c>
      <c r="Q458" s="15">
        <v>1958311</v>
      </c>
      <c r="R458" s="15">
        <v>625805</v>
      </c>
      <c r="S458" s="15"/>
      <c r="T458" s="15"/>
      <c r="U458" s="15"/>
      <c r="V458" s="15"/>
      <c r="W458" s="16"/>
      <c r="X458" s="16"/>
      <c r="Y458" s="16"/>
      <c r="Z458" s="16"/>
      <c r="AA458" s="16"/>
      <c r="AB458" s="16"/>
      <c r="AC458" s="16"/>
      <c r="AD458" s="16"/>
      <c r="AE458" s="16"/>
      <c r="AF458" s="16"/>
      <c r="AG458" s="16"/>
      <c r="AH458" s="16"/>
      <c r="AI458" s="16">
        <v>326583</v>
      </c>
    </row>
    <row r="459" spans="1:35" x14ac:dyDescent="0.2">
      <c r="A459" s="17">
        <v>2022</v>
      </c>
      <c r="B459" s="15" t="s">
        <v>722</v>
      </c>
      <c r="C459" s="15" t="s">
        <v>725</v>
      </c>
      <c r="D459" s="15" t="s">
        <v>665</v>
      </c>
      <c r="E459" s="15">
        <v>0</v>
      </c>
      <c r="F459" s="15">
        <v>0</v>
      </c>
      <c r="G459" s="15"/>
      <c r="H459" s="15"/>
      <c r="I459" s="15">
        <v>745501923</v>
      </c>
      <c r="J459" s="15">
        <v>0</v>
      </c>
      <c r="K459" s="15">
        <v>75099628</v>
      </c>
      <c r="L459" s="15">
        <v>6940240</v>
      </c>
      <c r="M459" s="15">
        <v>8377116</v>
      </c>
      <c r="N459" s="15">
        <v>0</v>
      </c>
      <c r="O459" s="15">
        <v>947591</v>
      </c>
      <c r="P459" s="15">
        <v>129172</v>
      </c>
      <c r="Q459" s="15">
        <v>1958311</v>
      </c>
      <c r="R459" s="15">
        <v>625805</v>
      </c>
      <c r="S459" s="15"/>
      <c r="T459" s="15"/>
      <c r="U459" s="15"/>
      <c r="V459" s="15"/>
      <c r="W459" s="16"/>
      <c r="X459" s="16"/>
      <c r="Y459" s="16"/>
      <c r="Z459" s="16"/>
      <c r="AA459" s="16"/>
      <c r="AB459" s="16"/>
      <c r="AC459" s="16"/>
      <c r="AD459" s="16"/>
      <c r="AE459" s="16"/>
      <c r="AF459" s="16"/>
      <c r="AG459" s="16"/>
      <c r="AH459" s="16"/>
      <c r="AI459" s="16">
        <v>224713</v>
      </c>
    </row>
    <row r="460" spans="1:35" x14ac:dyDescent="0.2">
      <c r="A460" s="17">
        <v>2022</v>
      </c>
      <c r="B460" s="15" t="s">
        <v>723</v>
      </c>
      <c r="C460" s="15" t="s">
        <v>735</v>
      </c>
      <c r="D460" s="15" t="s">
        <v>665</v>
      </c>
      <c r="E460" s="15">
        <v>0</v>
      </c>
      <c r="F460" s="15">
        <v>0</v>
      </c>
      <c r="G460" s="15"/>
      <c r="H460" s="15"/>
      <c r="I460" s="15">
        <v>549794757</v>
      </c>
      <c r="J460" s="15">
        <v>0</v>
      </c>
      <c r="K460" s="15">
        <v>44929317</v>
      </c>
      <c r="L460" s="15">
        <v>3627737</v>
      </c>
      <c r="M460" s="15">
        <v>6829100</v>
      </c>
      <c r="N460" s="15">
        <v>0</v>
      </c>
      <c r="O460" s="15">
        <v>932123</v>
      </c>
      <c r="P460" s="15">
        <v>1948146</v>
      </c>
      <c r="Q460" s="15">
        <v>1958311</v>
      </c>
      <c r="R460" s="15">
        <v>625805</v>
      </c>
      <c r="S460" s="15"/>
      <c r="T460" s="15"/>
      <c r="U460" s="15"/>
      <c r="V460" s="15"/>
      <c r="W460" s="16"/>
      <c r="X460" s="16"/>
      <c r="Y460" s="16"/>
      <c r="Z460" s="16"/>
      <c r="AA460" s="16"/>
      <c r="AB460" s="16"/>
      <c r="AC460" s="16"/>
      <c r="AD460" s="16"/>
      <c r="AE460" s="16"/>
      <c r="AF460" s="16"/>
      <c r="AG460" s="16"/>
      <c r="AH460" s="16"/>
      <c r="AI460" s="16">
        <v>39616</v>
      </c>
    </row>
    <row r="461" spans="1:35" x14ac:dyDescent="0.2">
      <c r="A461" s="17">
        <v>2022</v>
      </c>
      <c r="B461" s="15" t="s">
        <v>722</v>
      </c>
      <c r="C461" s="15" t="s">
        <v>726</v>
      </c>
      <c r="D461" s="15" t="s">
        <v>665</v>
      </c>
      <c r="E461" s="15">
        <v>0</v>
      </c>
      <c r="F461" s="15">
        <v>0</v>
      </c>
      <c r="G461" s="15"/>
      <c r="H461" s="15"/>
      <c r="I461" s="15">
        <v>706486730</v>
      </c>
      <c r="J461" s="15">
        <v>1317667</v>
      </c>
      <c r="K461" s="15">
        <v>94772298</v>
      </c>
      <c r="L461" s="15">
        <v>4909094</v>
      </c>
      <c r="M461" s="15">
        <v>4845273</v>
      </c>
      <c r="N461" s="15">
        <v>0</v>
      </c>
      <c r="O461" s="15">
        <v>932319</v>
      </c>
      <c r="P461" s="15">
        <v>129712</v>
      </c>
      <c r="Q461" s="15">
        <v>1958311</v>
      </c>
      <c r="R461" s="15">
        <v>625805</v>
      </c>
      <c r="S461" s="15"/>
      <c r="T461" s="15"/>
      <c r="U461" s="15"/>
      <c r="V461" s="15"/>
      <c r="W461" s="16"/>
      <c r="X461" s="16"/>
      <c r="Y461" s="16"/>
      <c r="Z461" s="16"/>
      <c r="AA461" s="16"/>
      <c r="AB461" s="16"/>
      <c r="AC461" s="16"/>
      <c r="AD461" s="16"/>
      <c r="AE461" s="16"/>
      <c r="AF461" s="16"/>
      <c r="AG461" s="16"/>
      <c r="AH461" s="16"/>
      <c r="AI461" s="16">
        <v>39616</v>
      </c>
    </row>
    <row r="462" spans="1:35" x14ac:dyDescent="0.2">
      <c r="A462" s="17">
        <v>2022</v>
      </c>
      <c r="B462" s="15" t="s">
        <v>722</v>
      </c>
      <c r="C462" s="15" t="s">
        <v>727</v>
      </c>
      <c r="D462" s="15" t="s">
        <v>665</v>
      </c>
      <c r="E462" s="15">
        <v>0</v>
      </c>
      <c r="F462" s="15">
        <v>0</v>
      </c>
      <c r="G462" s="15"/>
      <c r="H462" s="15"/>
      <c r="I462" s="15">
        <v>551732418</v>
      </c>
      <c r="J462" s="15">
        <v>0</v>
      </c>
      <c r="K462" s="15">
        <v>42840885</v>
      </c>
      <c r="L462" s="15">
        <v>4548009</v>
      </c>
      <c r="M462" s="15">
        <v>4901159</v>
      </c>
      <c r="N462" s="15">
        <v>0</v>
      </c>
      <c r="O462" s="15">
        <v>932232</v>
      </c>
      <c r="P462" s="15">
        <v>133310</v>
      </c>
      <c r="Q462" s="15">
        <v>1958311</v>
      </c>
      <c r="R462" s="15">
        <v>625805</v>
      </c>
      <c r="S462" s="15"/>
      <c r="T462" s="15"/>
      <c r="U462" s="15"/>
      <c r="V462" s="15"/>
      <c r="W462" s="16"/>
      <c r="X462" s="16"/>
      <c r="Y462" s="16"/>
      <c r="Z462" s="16"/>
      <c r="AA462" s="16"/>
      <c r="AB462" s="16"/>
      <c r="AC462" s="16"/>
      <c r="AD462" s="16"/>
      <c r="AE462" s="16"/>
      <c r="AF462" s="16"/>
      <c r="AG462" s="16"/>
      <c r="AH462" s="16"/>
      <c r="AI462" s="16">
        <v>85368</v>
      </c>
    </row>
    <row r="463" spans="1:35" x14ac:dyDescent="0.2">
      <c r="A463" s="17">
        <v>2022</v>
      </c>
      <c r="B463" s="15" t="s">
        <v>723</v>
      </c>
      <c r="C463" s="15" t="s">
        <v>728</v>
      </c>
      <c r="D463" s="15" t="s">
        <v>665</v>
      </c>
      <c r="E463" s="15">
        <v>0</v>
      </c>
      <c r="F463" s="15">
        <v>0</v>
      </c>
      <c r="G463" s="15"/>
      <c r="H463" s="15"/>
      <c r="I463" s="15">
        <v>777545595</v>
      </c>
      <c r="J463" s="15">
        <v>0</v>
      </c>
      <c r="K463" s="15">
        <v>161021565</v>
      </c>
      <c r="L463" s="15">
        <v>5359171</v>
      </c>
      <c r="M463" s="15">
        <v>11879604</v>
      </c>
      <c r="N463" s="15">
        <v>0</v>
      </c>
      <c r="O463" s="15">
        <v>969336</v>
      </c>
      <c r="P463" s="15">
        <v>135952</v>
      </c>
      <c r="Q463" s="15">
        <v>1958311</v>
      </c>
      <c r="R463" s="15">
        <v>625805</v>
      </c>
      <c r="S463" s="15"/>
      <c r="T463" s="15"/>
      <c r="U463" s="15"/>
      <c r="V463" s="15"/>
      <c r="W463" s="16"/>
      <c r="X463" s="16"/>
      <c r="Y463" s="16"/>
      <c r="Z463" s="16"/>
      <c r="AA463" s="16"/>
      <c r="AB463" s="16"/>
      <c r="AC463" s="16"/>
      <c r="AD463" s="16"/>
      <c r="AE463" s="16"/>
      <c r="AF463" s="16"/>
      <c r="AG463" s="16"/>
      <c r="AH463" s="16"/>
      <c r="AI463" s="16">
        <v>39616</v>
      </c>
    </row>
    <row r="464" spans="1:35" x14ac:dyDescent="0.2">
      <c r="A464" s="17">
        <v>2022</v>
      </c>
      <c r="B464" s="15" t="s">
        <v>723</v>
      </c>
      <c r="C464" s="15" t="s">
        <v>729</v>
      </c>
      <c r="D464" s="15" t="s">
        <v>665</v>
      </c>
      <c r="E464" s="15">
        <v>0</v>
      </c>
      <c r="F464" s="15">
        <v>0</v>
      </c>
      <c r="G464" s="15"/>
      <c r="H464" s="15"/>
      <c r="I464" s="15">
        <v>502198374</v>
      </c>
      <c r="J464" s="15">
        <v>2061902</v>
      </c>
      <c r="K464" s="15">
        <v>54256361</v>
      </c>
      <c r="L464" s="15">
        <v>3935407</v>
      </c>
      <c r="M464" s="15">
        <v>7119375</v>
      </c>
      <c r="N464" s="15">
        <v>0</v>
      </c>
      <c r="O464" s="15">
        <v>3387268</v>
      </c>
      <c r="P464" s="15">
        <v>401332</v>
      </c>
      <c r="Q464" s="15">
        <v>1958311</v>
      </c>
      <c r="R464" s="15">
        <v>625805</v>
      </c>
      <c r="S464" s="15"/>
      <c r="T464" s="15"/>
      <c r="U464" s="15"/>
      <c r="V464" s="15"/>
      <c r="W464" s="16"/>
      <c r="X464" s="16"/>
      <c r="Y464" s="16"/>
      <c r="Z464" s="16"/>
      <c r="AA464" s="16"/>
      <c r="AB464" s="16"/>
      <c r="AC464" s="16"/>
      <c r="AD464" s="16"/>
      <c r="AE464" s="16"/>
      <c r="AF464" s="16"/>
      <c r="AG464" s="16"/>
      <c r="AH464" s="16"/>
      <c r="AI464" s="16">
        <v>39616</v>
      </c>
    </row>
    <row r="465" spans="1:35" x14ac:dyDescent="0.2">
      <c r="A465" s="17">
        <v>2022</v>
      </c>
      <c r="B465" s="15" t="s">
        <v>723</v>
      </c>
      <c r="C465" s="15" t="s">
        <v>730</v>
      </c>
      <c r="D465" s="15" t="s">
        <v>665</v>
      </c>
      <c r="E465" s="15">
        <v>0</v>
      </c>
      <c r="F465" s="15">
        <v>0</v>
      </c>
      <c r="G465" s="15"/>
      <c r="H465" s="15"/>
      <c r="I465" s="15">
        <v>654499415</v>
      </c>
      <c r="J465" s="15">
        <v>6706681</v>
      </c>
      <c r="K465" s="15">
        <v>71976339</v>
      </c>
      <c r="L465" s="15">
        <v>5149645</v>
      </c>
      <c r="M465" s="15">
        <v>5199654</v>
      </c>
      <c r="N465" s="15">
        <v>0</v>
      </c>
      <c r="O465" s="15">
        <v>2016396</v>
      </c>
      <c r="P465" s="15">
        <v>140031</v>
      </c>
      <c r="Q465" s="15">
        <v>1958311</v>
      </c>
      <c r="R465" s="15">
        <v>805266</v>
      </c>
      <c r="S465" s="15"/>
      <c r="T465" s="15"/>
      <c r="U465" s="15"/>
      <c r="V465" s="15"/>
      <c r="W465" s="16"/>
      <c r="X465" s="16"/>
      <c r="Y465" s="16"/>
      <c r="Z465" s="16"/>
      <c r="AA465" s="16"/>
      <c r="AB465" s="16"/>
      <c r="AC465" s="16"/>
      <c r="AD465" s="16"/>
      <c r="AE465" s="16"/>
      <c r="AF465" s="16"/>
      <c r="AG465" s="16"/>
      <c r="AH465" s="16"/>
      <c r="AI465" s="16">
        <v>60831</v>
      </c>
    </row>
    <row r="466" spans="1:35" x14ac:dyDescent="0.2">
      <c r="A466" s="17">
        <v>2022</v>
      </c>
      <c r="B466" s="15" t="s">
        <v>723</v>
      </c>
      <c r="C466" s="15" t="s">
        <v>731</v>
      </c>
      <c r="D466" s="15" t="s">
        <v>665</v>
      </c>
      <c r="E466" s="15">
        <v>0</v>
      </c>
      <c r="F466" s="15">
        <v>0</v>
      </c>
      <c r="G466" s="15"/>
      <c r="H466" s="15"/>
      <c r="I466" s="15">
        <v>637174929</v>
      </c>
      <c r="J466" s="15">
        <v>13171068</v>
      </c>
      <c r="K466" s="15">
        <v>64919594</v>
      </c>
      <c r="L466" s="15">
        <v>5889308</v>
      </c>
      <c r="M466" s="15">
        <v>4718262</v>
      </c>
      <c r="N466" s="15">
        <v>0</v>
      </c>
      <c r="O466" s="15">
        <v>1025293</v>
      </c>
      <c r="P466" s="15">
        <v>129676</v>
      </c>
      <c r="Q466" s="15">
        <v>1958311</v>
      </c>
      <c r="R466" s="15">
        <v>625805</v>
      </c>
      <c r="S466" s="15"/>
      <c r="T466" s="15"/>
      <c r="U466" s="15"/>
      <c r="V466" s="15"/>
      <c r="W466" s="16"/>
      <c r="X466" s="16"/>
      <c r="Y466" s="16"/>
      <c r="Z466" s="16"/>
      <c r="AA466" s="16"/>
      <c r="AB466" s="16"/>
      <c r="AC466" s="16"/>
      <c r="AD466" s="16"/>
      <c r="AE466" s="16"/>
      <c r="AF466" s="16"/>
      <c r="AG466" s="16"/>
      <c r="AH466" s="16"/>
      <c r="AI466" s="16">
        <v>364891</v>
      </c>
    </row>
    <row r="467" spans="1:35" x14ac:dyDescent="0.2">
      <c r="A467" s="17">
        <v>2022</v>
      </c>
      <c r="B467" s="15" t="s">
        <v>722</v>
      </c>
      <c r="C467" s="15" t="s">
        <v>81</v>
      </c>
      <c r="D467" s="15" t="s">
        <v>665</v>
      </c>
      <c r="E467" s="15">
        <v>0</v>
      </c>
      <c r="F467" s="15">
        <v>0</v>
      </c>
      <c r="G467" s="15"/>
      <c r="H467" s="15"/>
      <c r="I467" s="15">
        <v>421334282</v>
      </c>
      <c r="J467" s="15">
        <v>0</v>
      </c>
      <c r="K467" s="15"/>
      <c r="L467" s="15">
        <v>7487006</v>
      </c>
      <c r="M467" s="15">
        <v>4238399</v>
      </c>
      <c r="N467" s="15">
        <v>0</v>
      </c>
      <c r="O467" s="15">
        <v>932123</v>
      </c>
      <c r="P467" s="15">
        <v>128712</v>
      </c>
      <c r="Q467" s="15">
        <v>1958311</v>
      </c>
      <c r="R467" s="15">
        <v>625805</v>
      </c>
      <c r="S467" s="15"/>
      <c r="T467" s="15"/>
      <c r="U467" s="15"/>
      <c r="V467" s="15"/>
      <c r="W467" s="16"/>
      <c r="X467" s="16"/>
      <c r="Y467" s="16"/>
      <c r="Z467" s="16"/>
      <c r="AA467" s="16"/>
      <c r="AB467" s="16"/>
      <c r="AC467" s="16"/>
      <c r="AD467" s="16"/>
      <c r="AE467" s="16"/>
      <c r="AF467" s="16"/>
      <c r="AG467" s="16"/>
      <c r="AH467" s="16"/>
      <c r="AI467" s="16">
        <v>39616</v>
      </c>
    </row>
    <row r="468" spans="1:35" x14ac:dyDescent="0.2">
      <c r="A468" s="17">
        <v>2022</v>
      </c>
      <c r="B468" s="15" t="s">
        <v>723</v>
      </c>
      <c r="C468" s="15" t="s">
        <v>82</v>
      </c>
      <c r="D468" s="15" t="s">
        <v>665</v>
      </c>
      <c r="E468" s="15">
        <v>0</v>
      </c>
      <c r="F468" s="15">
        <v>0</v>
      </c>
      <c r="G468" s="15"/>
      <c r="H468" s="15"/>
      <c r="I468" s="15">
        <v>346447747</v>
      </c>
      <c r="J468" s="15">
        <v>3854118</v>
      </c>
      <c r="K468" s="15"/>
      <c r="L468" s="15">
        <v>3859309</v>
      </c>
      <c r="M468" s="15">
        <v>4231079</v>
      </c>
      <c r="N468" s="15">
        <v>0</v>
      </c>
      <c r="O468" s="15">
        <v>932123</v>
      </c>
      <c r="P468" s="15">
        <v>128712</v>
      </c>
      <c r="Q468" s="15">
        <v>1958311</v>
      </c>
      <c r="R468" s="15">
        <v>625805</v>
      </c>
      <c r="S468" s="15"/>
      <c r="T468" s="15"/>
      <c r="U468" s="15"/>
      <c r="V468" s="15"/>
      <c r="W468" s="16"/>
      <c r="X468" s="16"/>
      <c r="Y468" s="16"/>
      <c r="Z468" s="16"/>
      <c r="AA468" s="16"/>
      <c r="AB468" s="16"/>
      <c r="AC468" s="16"/>
      <c r="AD468" s="16"/>
      <c r="AE468" s="16"/>
      <c r="AF468" s="16"/>
      <c r="AG468" s="16"/>
      <c r="AH468" s="16"/>
      <c r="AI468" s="16">
        <v>39616</v>
      </c>
    </row>
    <row r="469" spans="1:35" x14ac:dyDescent="0.2">
      <c r="A469" s="17">
        <v>2022</v>
      </c>
      <c r="B469" s="15" t="s">
        <v>723</v>
      </c>
      <c r="C469" s="15" t="s">
        <v>83</v>
      </c>
      <c r="D469" s="15" t="s">
        <v>665</v>
      </c>
      <c r="E469" s="15">
        <v>0</v>
      </c>
      <c r="F469" s="15">
        <v>0</v>
      </c>
      <c r="G469" s="15"/>
      <c r="H469" s="15"/>
      <c r="I469" s="15">
        <v>1044871353</v>
      </c>
      <c r="J469" s="15">
        <v>24363996</v>
      </c>
      <c r="K469" s="15"/>
      <c r="L469" s="15">
        <v>56450087</v>
      </c>
      <c r="M469" s="15">
        <v>10145272</v>
      </c>
      <c r="N469" s="15">
        <v>0</v>
      </c>
      <c r="O469" s="15">
        <v>932123</v>
      </c>
      <c r="P469" s="15">
        <v>137700</v>
      </c>
      <c r="Q469" s="15">
        <v>1958311</v>
      </c>
      <c r="R469" s="15">
        <v>625805</v>
      </c>
      <c r="S469" s="15"/>
      <c r="T469" s="15"/>
      <c r="U469" s="15"/>
      <c r="V469" s="15"/>
      <c r="W469" s="16"/>
      <c r="X469" s="16"/>
      <c r="Y469" s="16"/>
      <c r="Z469" s="16"/>
      <c r="AA469" s="16"/>
      <c r="AB469" s="16"/>
      <c r="AC469" s="16"/>
      <c r="AD469" s="16"/>
      <c r="AE469" s="16"/>
      <c r="AF469" s="16"/>
      <c r="AG469" s="16"/>
      <c r="AH469" s="16"/>
      <c r="AI469" s="16">
        <v>39616</v>
      </c>
    </row>
    <row r="470" spans="1:35" x14ac:dyDescent="0.2">
      <c r="A470" s="17">
        <v>2022</v>
      </c>
      <c r="B470" s="15" t="s">
        <v>722</v>
      </c>
      <c r="C470" s="15" t="s">
        <v>84</v>
      </c>
      <c r="D470" s="15" t="s">
        <v>665</v>
      </c>
      <c r="E470" s="15">
        <v>0</v>
      </c>
      <c r="F470" s="15">
        <v>0</v>
      </c>
      <c r="G470" s="15"/>
      <c r="H470" s="15"/>
      <c r="I470" s="15">
        <v>413827474</v>
      </c>
      <c r="J470" s="15">
        <v>1946993</v>
      </c>
      <c r="K470" s="15"/>
      <c r="L470" s="15">
        <v>5048438</v>
      </c>
      <c r="M470" s="15">
        <v>4263693</v>
      </c>
      <c r="N470" s="15">
        <v>0</v>
      </c>
      <c r="O470" s="15">
        <v>932123</v>
      </c>
      <c r="P470" s="15">
        <v>128866</v>
      </c>
      <c r="Q470" s="15">
        <v>1958311</v>
      </c>
      <c r="R470" s="15">
        <v>625805</v>
      </c>
      <c r="S470" s="15"/>
      <c r="T470" s="15"/>
      <c r="U470" s="15"/>
      <c r="V470" s="15"/>
      <c r="W470" s="16"/>
      <c r="X470" s="16"/>
      <c r="Y470" s="16"/>
      <c r="Z470" s="16"/>
      <c r="AA470" s="16"/>
      <c r="AB470" s="16"/>
      <c r="AC470" s="16"/>
      <c r="AD470" s="16"/>
      <c r="AE470" s="16"/>
      <c r="AF470" s="16"/>
      <c r="AG470" s="16"/>
      <c r="AH470" s="16"/>
      <c r="AI470" s="16">
        <v>48694</v>
      </c>
    </row>
    <row r="471" spans="1:35" x14ac:dyDescent="0.2">
      <c r="A471" s="17">
        <v>2022</v>
      </c>
      <c r="B471" s="15" t="s">
        <v>723</v>
      </c>
      <c r="C471" s="15" t="s">
        <v>85</v>
      </c>
      <c r="D471" s="15" t="s">
        <v>665</v>
      </c>
      <c r="E471" s="15">
        <v>0</v>
      </c>
      <c r="F471" s="15">
        <v>0</v>
      </c>
      <c r="G471" s="15"/>
      <c r="H471" s="15"/>
      <c r="I471" s="15">
        <v>341393550</v>
      </c>
      <c r="J471" s="15">
        <v>5044116</v>
      </c>
      <c r="K471" s="15">
        <v>20098731</v>
      </c>
      <c r="L471" s="15">
        <v>3917116</v>
      </c>
      <c r="M471" s="15">
        <v>6181448</v>
      </c>
      <c r="N471" s="15">
        <v>0</v>
      </c>
      <c r="O471" s="15">
        <v>13399033</v>
      </c>
      <c r="P471" s="15">
        <v>129438</v>
      </c>
      <c r="Q471" s="15">
        <v>1958311</v>
      </c>
      <c r="R471" s="15">
        <v>625805</v>
      </c>
      <c r="S471" s="15"/>
      <c r="T471" s="15"/>
      <c r="U471" s="15"/>
      <c r="V471" s="15"/>
      <c r="W471" s="16"/>
      <c r="X471" s="16"/>
      <c r="Y471" s="16"/>
      <c r="Z471" s="16"/>
      <c r="AA471" s="16"/>
      <c r="AB471" s="16"/>
      <c r="AC471" s="16"/>
      <c r="AD471" s="16"/>
      <c r="AE471" s="16"/>
      <c r="AF471" s="16"/>
      <c r="AG471" s="16"/>
      <c r="AH471" s="16"/>
      <c r="AI471" s="16">
        <v>77425</v>
      </c>
    </row>
    <row r="472" spans="1:35" x14ac:dyDescent="0.2">
      <c r="A472" s="17">
        <v>2022</v>
      </c>
      <c r="B472" s="15" t="s">
        <v>723</v>
      </c>
      <c r="C472" s="15" t="s">
        <v>86</v>
      </c>
      <c r="D472" s="15" t="s">
        <v>665</v>
      </c>
      <c r="E472" s="15">
        <v>0</v>
      </c>
      <c r="F472" s="15">
        <v>0</v>
      </c>
      <c r="G472" s="15"/>
      <c r="H472" s="15"/>
      <c r="I472" s="15">
        <v>369336357</v>
      </c>
      <c r="J472" s="15">
        <v>7213458</v>
      </c>
      <c r="K472" s="15"/>
      <c r="L472" s="15">
        <v>5378183</v>
      </c>
      <c r="M472" s="15">
        <v>4349674</v>
      </c>
      <c r="N472" s="15">
        <v>0</v>
      </c>
      <c r="O472" s="15">
        <v>932123</v>
      </c>
      <c r="P472" s="15">
        <v>128712</v>
      </c>
      <c r="Q472" s="15">
        <v>1958311</v>
      </c>
      <c r="R472" s="15">
        <v>625805</v>
      </c>
      <c r="S472" s="15"/>
      <c r="T472" s="15"/>
      <c r="U472" s="15"/>
      <c r="V472" s="15"/>
      <c r="W472" s="16"/>
      <c r="X472" s="16"/>
      <c r="Y472" s="16"/>
      <c r="Z472" s="16"/>
      <c r="AA472" s="16"/>
      <c r="AB472" s="16"/>
      <c r="AC472" s="16"/>
      <c r="AD472" s="16"/>
      <c r="AE472" s="16"/>
      <c r="AF472" s="16"/>
      <c r="AG472" s="16"/>
      <c r="AH472" s="16"/>
      <c r="AI472" s="16">
        <v>39616</v>
      </c>
    </row>
    <row r="473" spans="1:35" x14ac:dyDescent="0.2">
      <c r="A473" s="17">
        <v>2022</v>
      </c>
      <c r="B473" s="15" t="s">
        <v>722</v>
      </c>
      <c r="C473" s="15" t="s">
        <v>87</v>
      </c>
      <c r="D473" s="15" t="s">
        <v>665</v>
      </c>
      <c r="E473" s="15">
        <v>0</v>
      </c>
      <c r="F473" s="15">
        <v>0</v>
      </c>
      <c r="G473" s="15"/>
      <c r="H473" s="15"/>
      <c r="I473" s="15">
        <v>382767313</v>
      </c>
      <c r="J473" s="15">
        <v>8914775</v>
      </c>
      <c r="K473" s="15">
        <v>39543276</v>
      </c>
      <c r="L473" s="15">
        <v>5473411</v>
      </c>
      <c r="M473" s="15">
        <v>4473594</v>
      </c>
      <c r="N473" s="15">
        <v>0</v>
      </c>
      <c r="O473" s="15">
        <v>932123</v>
      </c>
      <c r="P473" s="15">
        <v>128712</v>
      </c>
      <c r="Q473" s="15">
        <v>1958311</v>
      </c>
      <c r="R473" s="15">
        <v>625805</v>
      </c>
      <c r="S473" s="15"/>
      <c r="T473" s="15"/>
      <c r="U473" s="15"/>
      <c r="V473" s="15"/>
      <c r="W473" s="16"/>
      <c r="X473" s="16"/>
      <c r="Y473" s="16"/>
      <c r="Z473" s="16"/>
      <c r="AA473" s="16"/>
      <c r="AB473" s="16"/>
      <c r="AC473" s="16"/>
      <c r="AD473" s="16"/>
      <c r="AE473" s="16"/>
      <c r="AF473" s="16"/>
      <c r="AG473" s="16"/>
      <c r="AH473" s="16"/>
      <c r="AI473" s="16">
        <v>39616</v>
      </c>
    </row>
    <row r="474" spans="1:35" x14ac:dyDescent="0.2">
      <c r="A474" s="17">
        <v>2022</v>
      </c>
      <c r="B474" s="15" t="s">
        <v>722</v>
      </c>
      <c r="C474" s="15" t="s">
        <v>732</v>
      </c>
      <c r="D474" s="15" t="s">
        <v>665</v>
      </c>
      <c r="E474" s="15">
        <v>0</v>
      </c>
      <c r="F474" s="15">
        <v>0</v>
      </c>
      <c r="G474" s="15"/>
      <c r="H474" s="15"/>
      <c r="I474" s="15">
        <v>597346929</v>
      </c>
      <c r="J474" s="15">
        <v>0</v>
      </c>
      <c r="K474" s="15">
        <v>37336600</v>
      </c>
      <c r="L474" s="15">
        <v>5494193</v>
      </c>
      <c r="M474" s="15">
        <v>17444051</v>
      </c>
      <c r="N474" s="15">
        <v>0</v>
      </c>
      <c r="O474" s="15">
        <v>938761</v>
      </c>
      <c r="P474" s="15">
        <v>134282</v>
      </c>
      <c r="Q474" s="15">
        <v>1958311</v>
      </c>
      <c r="R474" s="15">
        <v>625805</v>
      </c>
      <c r="S474" s="15"/>
      <c r="T474" s="15"/>
      <c r="U474" s="15"/>
      <c r="V474" s="15"/>
      <c r="W474" s="16"/>
      <c r="X474" s="16"/>
      <c r="Y474" s="16"/>
      <c r="Z474" s="16"/>
      <c r="AA474" s="16"/>
      <c r="AB474" s="16"/>
      <c r="AC474" s="16"/>
      <c r="AD474" s="16"/>
      <c r="AE474" s="16"/>
      <c r="AF474" s="16"/>
      <c r="AG474" s="16"/>
      <c r="AH474" s="16"/>
      <c r="AI474" s="16">
        <v>39616</v>
      </c>
    </row>
    <row r="475" spans="1:35" x14ac:dyDescent="0.2">
      <c r="A475" s="17">
        <v>2022</v>
      </c>
      <c r="B475" s="15" t="s">
        <v>723</v>
      </c>
      <c r="C475" s="15" t="s">
        <v>733</v>
      </c>
      <c r="D475" s="15" t="s">
        <v>665</v>
      </c>
      <c r="E475" s="15">
        <v>0</v>
      </c>
      <c r="F475" s="15">
        <v>0</v>
      </c>
      <c r="G475" s="15"/>
      <c r="H475" s="15"/>
      <c r="I475" s="15">
        <v>472606168</v>
      </c>
      <c r="J475" s="15">
        <v>6527889</v>
      </c>
      <c r="K475" s="15">
        <v>47755788</v>
      </c>
      <c r="L475" s="15">
        <v>5091252</v>
      </c>
      <c r="M475" s="15">
        <v>12685563</v>
      </c>
      <c r="N475" s="15">
        <v>0</v>
      </c>
      <c r="O475" s="15">
        <v>1649363</v>
      </c>
      <c r="P475" s="15">
        <v>256549</v>
      </c>
      <c r="Q475" s="15">
        <v>1958311</v>
      </c>
      <c r="R475" s="15">
        <v>625805</v>
      </c>
      <c r="S475" s="15"/>
      <c r="T475" s="15"/>
      <c r="U475" s="15"/>
      <c r="V475" s="15"/>
      <c r="W475" s="16"/>
      <c r="X475" s="16"/>
      <c r="Y475" s="16"/>
      <c r="Z475" s="16"/>
      <c r="AA475" s="16"/>
      <c r="AB475" s="16"/>
      <c r="AC475" s="16"/>
      <c r="AD475" s="16"/>
      <c r="AE475" s="16"/>
      <c r="AF475" s="16"/>
      <c r="AG475" s="16"/>
      <c r="AH475" s="16"/>
      <c r="AI475" s="16">
        <v>39616</v>
      </c>
    </row>
    <row r="476" spans="1:35" x14ac:dyDescent="0.2">
      <c r="A476" s="17">
        <v>2022</v>
      </c>
      <c r="B476" s="15" t="s">
        <v>723</v>
      </c>
      <c r="C476" s="15" t="s">
        <v>734</v>
      </c>
      <c r="D476" s="15" t="s">
        <v>665</v>
      </c>
      <c r="E476" s="15">
        <v>0</v>
      </c>
      <c r="F476" s="15">
        <v>0</v>
      </c>
      <c r="G476" s="15"/>
      <c r="H476" s="15"/>
      <c r="I476" s="15">
        <v>437443271</v>
      </c>
      <c r="J476" s="15"/>
      <c r="K476" s="15">
        <v>37621151</v>
      </c>
      <c r="L476" s="15">
        <v>4102300</v>
      </c>
      <c r="M476" s="15">
        <v>26681360</v>
      </c>
      <c r="N476" s="15">
        <v>0</v>
      </c>
      <c r="O476" s="15">
        <v>1126612</v>
      </c>
      <c r="P476" s="15">
        <v>176984</v>
      </c>
      <c r="Q476" s="15">
        <v>1958311</v>
      </c>
      <c r="R476" s="15">
        <v>11085042</v>
      </c>
      <c r="S476" s="15"/>
      <c r="T476" s="15"/>
      <c r="U476" s="15"/>
      <c r="V476" s="15"/>
      <c r="W476" s="16"/>
      <c r="X476" s="16"/>
      <c r="Y476" s="16"/>
      <c r="Z476" s="16"/>
      <c r="AA476" s="16"/>
      <c r="AB476" s="16"/>
      <c r="AC476" s="16"/>
      <c r="AD476" s="16"/>
      <c r="AE476" s="16"/>
      <c r="AF476" s="16"/>
      <c r="AG476" s="16"/>
      <c r="AH476" s="16"/>
      <c r="AI476" s="16">
        <v>39616</v>
      </c>
    </row>
    <row r="477" spans="1:35" x14ac:dyDescent="0.2">
      <c r="A477" s="17">
        <v>2022</v>
      </c>
      <c r="B477" s="15" t="s">
        <v>722</v>
      </c>
      <c r="C477" s="15" t="s">
        <v>724</v>
      </c>
      <c r="D477" s="15" t="s">
        <v>673</v>
      </c>
      <c r="E477" s="15">
        <v>22109178</v>
      </c>
      <c r="F477" s="15">
        <v>0</v>
      </c>
      <c r="G477" s="15"/>
      <c r="H477" s="15">
        <v>198713500</v>
      </c>
      <c r="I477" s="15"/>
      <c r="J477" s="15"/>
      <c r="K477" s="15"/>
      <c r="L477" s="15"/>
      <c r="M477" s="15"/>
      <c r="N477" s="15"/>
      <c r="O477" s="15"/>
      <c r="P477" s="15"/>
      <c r="Q477" s="15"/>
      <c r="R477" s="15"/>
      <c r="S477" s="15"/>
      <c r="T477" s="15"/>
      <c r="U477" s="15"/>
      <c r="V477" s="15"/>
      <c r="W477" s="16"/>
      <c r="X477" s="16"/>
      <c r="Y477" s="16"/>
      <c r="Z477" s="16"/>
      <c r="AA477" s="16"/>
      <c r="AB477" s="16"/>
      <c r="AC477" s="16"/>
      <c r="AD477" s="16"/>
      <c r="AE477" s="16"/>
      <c r="AF477" s="16"/>
      <c r="AG477" s="16"/>
      <c r="AH477" s="16"/>
      <c r="AI477" s="16"/>
    </row>
    <row r="478" spans="1:35" x14ac:dyDescent="0.2">
      <c r="A478" s="17">
        <v>2022</v>
      </c>
      <c r="B478" s="15" t="s">
        <v>722</v>
      </c>
      <c r="C478" s="15" t="s">
        <v>725</v>
      </c>
      <c r="D478" s="15" t="s">
        <v>673</v>
      </c>
      <c r="E478" s="15">
        <v>16763890</v>
      </c>
      <c r="F478" s="15">
        <v>0</v>
      </c>
      <c r="G478" s="15"/>
      <c r="H478" s="15">
        <v>226660102</v>
      </c>
      <c r="I478" s="15"/>
      <c r="J478" s="15"/>
      <c r="K478" s="15"/>
      <c r="L478" s="15"/>
      <c r="M478" s="15"/>
      <c r="N478" s="15"/>
      <c r="O478" s="15"/>
      <c r="P478" s="15"/>
      <c r="Q478" s="15"/>
      <c r="R478" s="15"/>
      <c r="S478" s="15"/>
      <c r="T478" s="15"/>
      <c r="U478" s="15"/>
      <c r="V478" s="15"/>
      <c r="W478" s="16"/>
      <c r="X478" s="16"/>
      <c r="Y478" s="16"/>
      <c r="Z478" s="16"/>
      <c r="AA478" s="16"/>
      <c r="AB478" s="16"/>
      <c r="AC478" s="16"/>
      <c r="AD478" s="16"/>
      <c r="AE478" s="16"/>
      <c r="AF478" s="16"/>
      <c r="AG478" s="16"/>
      <c r="AH478" s="16"/>
      <c r="AI478" s="16"/>
    </row>
    <row r="479" spans="1:35" x14ac:dyDescent="0.2">
      <c r="A479" s="17">
        <v>2022</v>
      </c>
      <c r="B479" s="15" t="s">
        <v>723</v>
      </c>
      <c r="C479" s="15" t="s">
        <v>735</v>
      </c>
      <c r="D479" s="15" t="s">
        <v>673</v>
      </c>
      <c r="E479" s="15">
        <v>19053338</v>
      </c>
      <c r="F479" s="15">
        <v>0</v>
      </c>
      <c r="G479" s="15"/>
      <c r="H479" s="15">
        <v>53970642</v>
      </c>
      <c r="I479" s="15"/>
      <c r="J479" s="15"/>
      <c r="K479" s="15"/>
      <c r="L479" s="15"/>
      <c r="M479" s="15"/>
      <c r="N479" s="15"/>
      <c r="O479" s="15"/>
      <c r="P479" s="15"/>
      <c r="Q479" s="15"/>
      <c r="R479" s="15"/>
      <c r="S479" s="15"/>
      <c r="T479" s="15"/>
      <c r="U479" s="15"/>
      <c r="V479" s="15"/>
      <c r="W479" s="16"/>
      <c r="X479" s="16"/>
      <c r="Y479" s="16"/>
      <c r="Z479" s="16"/>
      <c r="AA479" s="16"/>
      <c r="AB479" s="16"/>
      <c r="AC479" s="16"/>
      <c r="AD479" s="16"/>
      <c r="AE479" s="16"/>
      <c r="AF479" s="16"/>
      <c r="AG479" s="16"/>
      <c r="AH479" s="16"/>
      <c r="AI479" s="16"/>
    </row>
    <row r="480" spans="1:35" x14ac:dyDescent="0.2">
      <c r="A480" s="17">
        <v>2022</v>
      </c>
      <c r="B480" s="15" t="s">
        <v>722</v>
      </c>
      <c r="C480" s="15" t="s">
        <v>726</v>
      </c>
      <c r="D480" s="15" t="s">
        <v>673</v>
      </c>
      <c r="E480" s="15">
        <v>15350139</v>
      </c>
      <c r="F480" s="15">
        <v>0</v>
      </c>
      <c r="G480" s="15"/>
      <c r="H480" s="15">
        <v>203277164</v>
      </c>
      <c r="I480" s="15"/>
      <c r="J480" s="15"/>
      <c r="K480" s="15"/>
      <c r="L480" s="15"/>
      <c r="M480" s="15"/>
      <c r="N480" s="15"/>
      <c r="O480" s="15"/>
      <c r="P480" s="15"/>
      <c r="Q480" s="15"/>
      <c r="R480" s="15"/>
      <c r="S480" s="15"/>
      <c r="T480" s="15"/>
      <c r="U480" s="15"/>
      <c r="V480" s="15"/>
      <c r="W480" s="16"/>
      <c r="X480" s="16"/>
      <c r="Y480" s="16"/>
      <c r="Z480" s="16"/>
      <c r="AA480" s="16"/>
      <c r="AB480" s="16"/>
      <c r="AC480" s="16"/>
      <c r="AD480" s="16"/>
      <c r="AE480" s="16"/>
      <c r="AF480" s="16"/>
      <c r="AG480" s="16"/>
      <c r="AH480" s="16"/>
      <c r="AI480" s="16"/>
    </row>
    <row r="481" spans="1:35" x14ac:dyDescent="0.2">
      <c r="A481" s="17">
        <v>2022</v>
      </c>
      <c r="B481" s="15" t="s">
        <v>722</v>
      </c>
      <c r="C481" s="15" t="s">
        <v>727</v>
      </c>
      <c r="D481" s="15" t="s">
        <v>673</v>
      </c>
      <c r="E481" s="15">
        <v>9126099</v>
      </c>
      <c r="F481" s="15">
        <v>0</v>
      </c>
      <c r="G481" s="15"/>
      <c r="H481" s="15">
        <v>135836204</v>
      </c>
      <c r="I481" s="15"/>
      <c r="J481" s="15"/>
      <c r="K481" s="15"/>
      <c r="L481" s="15"/>
      <c r="M481" s="15"/>
      <c r="N481" s="15"/>
      <c r="O481" s="15"/>
      <c r="P481" s="15"/>
      <c r="Q481" s="15"/>
      <c r="R481" s="15"/>
      <c r="S481" s="15"/>
      <c r="T481" s="15"/>
      <c r="U481" s="15"/>
      <c r="V481" s="15"/>
      <c r="W481" s="16"/>
      <c r="X481" s="16"/>
      <c r="Y481" s="16"/>
      <c r="Z481" s="16"/>
      <c r="AA481" s="16"/>
      <c r="AB481" s="16"/>
      <c r="AC481" s="16"/>
      <c r="AD481" s="16"/>
      <c r="AE481" s="16"/>
      <c r="AF481" s="16"/>
      <c r="AG481" s="16"/>
      <c r="AH481" s="16"/>
      <c r="AI481" s="16"/>
    </row>
    <row r="482" spans="1:35" x14ac:dyDescent="0.2">
      <c r="A482" s="17">
        <v>2022</v>
      </c>
      <c r="B482" s="15" t="s">
        <v>723</v>
      </c>
      <c r="C482" s="15" t="s">
        <v>728</v>
      </c>
      <c r="D482" s="15" t="s">
        <v>673</v>
      </c>
      <c r="E482" s="15">
        <v>35391493</v>
      </c>
      <c r="F482" s="15">
        <v>0</v>
      </c>
      <c r="G482" s="15"/>
      <c r="H482" s="15">
        <v>227597605</v>
      </c>
      <c r="I482" s="15"/>
      <c r="J482" s="15"/>
      <c r="K482" s="15"/>
      <c r="L482" s="15"/>
      <c r="M482" s="15"/>
      <c r="N482" s="15"/>
      <c r="O482" s="15"/>
      <c r="P482" s="15"/>
      <c r="Q482" s="15"/>
      <c r="R482" s="15"/>
      <c r="S482" s="15"/>
      <c r="T482" s="15"/>
      <c r="U482" s="15"/>
      <c r="V482" s="15"/>
      <c r="W482" s="16"/>
      <c r="X482" s="16"/>
      <c r="Y482" s="16"/>
      <c r="Z482" s="16"/>
      <c r="AA482" s="16"/>
      <c r="AB482" s="16"/>
      <c r="AC482" s="16"/>
      <c r="AD482" s="16"/>
      <c r="AE482" s="16"/>
      <c r="AF482" s="16"/>
      <c r="AG482" s="16"/>
      <c r="AH482" s="16"/>
      <c r="AI482" s="16"/>
    </row>
    <row r="483" spans="1:35" x14ac:dyDescent="0.2">
      <c r="A483" s="17">
        <v>2022</v>
      </c>
      <c r="B483" s="15" t="s">
        <v>723</v>
      </c>
      <c r="C483" s="15" t="s">
        <v>729</v>
      </c>
      <c r="D483" s="15" t="s">
        <v>673</v>
      </c>
      <c r="E483" s="15">
        <v>29710906</v>
      </c>
      <c r="F483" s="15">
        <v>0</v>
      </c>
      <c r="G483" s="15"/>
      <c r="H483" s="15">
        <v>110681584</v>
      </c>
      <c r="I483" s="15"/>
      <c r="J483" s="15"/>
      <c r="K483" s="15"/>
      <c r="L483" s="15"/>
      <c r="M483" s="15"/>
      <c r="N483" s="15"/>
      <c r="O483" s="15"/>
      <c r="P483" s="15"/>
      <c r="Q483" s="15"/>
      <c r="R483" s="15"/>
      <c r="S483" s="15"/>
      <c r="T483" s="15"/>
      <c r="U483" s="15"/>
      <c r="V483" s="15"/>
      <c r="W483" s="16"/>
      <c r="X483" s="16"/>
      <c r="Y483" s="16"/>
      <c r="Z483" s="16"/>
      <c r="AA483" s="16"/>
      <c r="AB483" s="16"/>
      <c r="AC483" s="16"/>
      <c r="AD483" s="16"/>
      <c r="AE483" s="16"/>
      <c r="AF483" s="16"/>
      <c r="AG483" s="16"/>
      <c r="AH483" s="16"/>
      <c r="AI483" s="16"/>
    </row>
    <row r="484" spans="1:35" x14ac:dyDescent="0.2">
      <c r="A484" s="17">
        <v>2022</v>
      </c>
      <c r="B484" s="15" t="s">
        <v>723</v>
      </c>
      <c r="C484" s="15" t="s">
        <v>730</v>
      </c>
      <c r="D484" s="15" t="s">
        <v>673</v>
      </c>
      <c r="E484" s="15">
        <v>24568630</v>
      </c>
      <c r="F484" s="15">
        <v>0</v>
      </c>
      <c r="G484" s="15"/>
      <c r="H484" s="15">
        <v>190207240</v>
      </c>
      <c r="I484" s="15"/>
      <c r="J484" s="15"/>
      <c r="K484" s="15"/>
      <c r="L484" s="15"/>
      <c r="M484" s="15"/>
      <c r="N484" s="15"/>
      <c r="O484" s="15"/>
      <c r="P484" s="15"/>
      <c r="Q484" s="15"/>
      <c r="R484" s="15"/>
      <c r="S484" s="15"/>
      <c r="T484" s="15"/>
      <c r="U484" s="15"/>
      <c r="V484" s="15"/>
      <c r="W484" s="16"/>
      <c r="X484" s="16"/>
      <c r="Y484" s="16"/>
      <c r="Z484" s="16"/>
      <c r="AA484" s="16"/>
      <c r="AB484" s="16"/>
      <c r="AC484" s="16"/>
      <c r="AD484" s="16"/>
      <c r="AE484" s="16"/>
      <c r="AF484" s="16"/>
      <c r="AG484" s="16"/>
      <c r="AH484" s="16"/>
      <c r="AI484" s="16"/>
    </row>
    <row r="485" spans="1:35" x14ac:dyDescent="0.2">
      <c r="A485" s="17">
        <v>2022</v>
      </c>
      <c r="B485" s="15" t="s">
        <v>723</v>
      </c>
      <c r="C485" s="15" t="s">
        <v>731</v>
      </c>
      <c r="D485" s="15" t="s">
        <v>673</v>
      </c>
      <c r="E485" s="15">
        <v>9533000</v>
      </c>
      <c r="F485" s="15">
        <v>0</v>
      </c>
      <c r="G485" s="15"/>
      <c r="H485" s="15">
        <v>175570770</v>
      </c>
      <c r="I485" s="15"/>
      <c r="J485" s="15"/>
      <c r="K485" s="15"/>
      <c r="L485" s="15"/>
      <c r="M485" s="15"/>
      <c r="N485" s="15"/>
      <c r="O485" s="15"/>
      <c r="P485" s="15"/>
      <c r="Q485" s="15"/>
      <c r="R485" s="15"/>
      <c r="S485" s="15"/>
      <c r="T485" s="15"/>
      <c r="U485" s="15"/>
      <c r="V485" s="15"/>
      <c r="W485" s="16"/>
      <c r="X485" s="16"/>
      <c r="Y485" s="16"/>
      <c r="Z485" s="16"/>
      <c r="AA485" s="16"/>
      <c r="AB485" s="16"/>
      <c r="AC485" s="16"/>
      <c r="AD485" s="16"/>
      <c r="AE485" s="16"/>
      <c r="AF485" s="16"/>
      <c r="AG485" s="16"/>
      <c r="AH485" s="16"/>
      <c r="AI485" s="16"/>
    </row>
    <row r="486" spans="1:35" x14ac:dyDescent="0.2">
      <c r="A486" s="17">
        <v>2022</v>
      </c>
      <c r="B486" s="15" t="s">
        <v>722</v>
      </c>
      <c r="C486" s="15" t="s">
        <v>81</v>
      </c>
      <c r="D486" s="15" t="s">
        <v>673</v>
      </c>
      <c r="E486" s="15">
        <v>4218614</v>
      </c>
      <c r="F486" s="15">
        <v>0</v>
      </c>
      <c r="G486" s="15"/>
      <c r="H486" s="15">
        <v>54582962</v>
      </c>
      <c r="I486" s="15"/>
      <c r="J486" s="15"/>
      <c r="K486" s="15"/>
      <c r="L486" s="15"/>
      <c r="M486" s="15"/>
      <c r="N486" s="15"/>
      <c r="O486" s="15"/>
      <c r="P486" s="15"/>
      <c r="Q486" s="15"/>
      <c r="R486" s="15"/>
      <c r="S486" s="15"/>
      <c r="T486" s="15"/>
      <c r="U486" s="15"/>
      <c r="V486" s="15"/>
      <c r="W486" s="16"/>
      <c r="X486" s="16"/>
      <c r="Y486" s="16"/>
      <c r="Z486" s="16"/>
      <c r="AA486" s="16"/>
      <c r="AB486" s="16"/>
      <c r="AC486" s="16"/>
      <c r="AD486" s="16"/>
      <c r="AE486" s="16"/>
      <c r="AF486" s="16"/>
      <c r="AG486" s="16"/>
      <c r="AH486" s="16"/>
      <c r="AI486" s="16"/>
    </row>
    <row r="487" spans="1:35" x14ac:dyDescent="0.2">
      <c r="A487" s="17">
        <v>2022</v>
      </c>
      <c r="B487" s="15" t="s">
        <v>723</v>
      </c>
      <c r="C487" s="15" t="s">
        <v>82</v>
      </c>
      <c r="D487" s="15" t="s">
        <v>673</v>
      </c>
      <c r="E487" s="15">
        <v>8906354</v>
      </c>
      <c r="F487" s="15">
        <v>0</v>
      </c>
      <c r="G487" s="15"/>
      <c r="H487" s="15">
        <v>29397859</v>
      </c>
      <c r="I487" s="15"/>
      <c r="J487" s="15"/>
      <c r="K487" s="15"/>
      <c r="L487" s="15"/>
      <c r="M487" s="15"/>
      <c r="N487" s="15"/>
      <c r="O487" s="15"/>
      <c r="P487" s="15"/>
      <c r="Q487" s="15"/>
      <c r="R487" s="15"/>
      <c r="S487" s="15"/>
      <c r="T487" s="15"/>
      <c r="U487" s="15"/>
      <c r="V487" s="15"/>
      <c r="W487" s="16"/>
      <c r="X487" s="16"/>
      <c r="Y487" s="16"/>
      <c r="Z487" s="16"/>
      <c r="AA487" s="16"/>
      <c r="AB487" s="16"/>
      <c r="AC487" s="16"/>
      <c r="AD487" s="16"/>
      <c r="AE487" s="16"/>
      <c r="AF487" s="16"/>
      <c r="AG487" s="16"/>
      <c r="AH487" s="16"/>
      <c r="AI487" s="16"/>
    </row>
    <row r="488" spans="1:35" x14ac:dyDescent="0.2">
      <c r="A488" s="17">
        <v>2022</v>
      </c>
      <c r="B488" s="15" t="s">
        <v>723</v>
      </c>
      <c r="C488" s="15" t="s">
        <v>83</v>
      </c>
      <c r="D488" s="15" t="s">
        <v>673</v>
      </c>
      <c r="E488" s="15">
        <v>6962970</v>
      </c>
      <c r="F488" s="15">
        <v>0</v>
      </c>
      <c r="G488" s="15"/>
      <c r="H488" s="15">
        <v>305292080</v>
      </c>
      <c r="I488" s="15"/>
      <c r="J488" s="15"/>
      <c r="K488" s="15"/>
      <c r="L488" s="15"/>
      <c r="M488" s="15"/>
      <c r="N488" s="15"/>
      <c r="O488" s="15"/>
      <c r="P488" s="15"/>
      <c r="Q488" s="15"/>
      <c r="R488" s="15"/>
      <c r="S488" s="15"/>
      <c r="T488" s="15"/>
      <c r="U488" s="15"/>
      <c r="V488" s="15"/>
      <c r="W488" s="16"/>
      <c r="X488" s="16"/>
      <c r="Y488" s="16"/>
      <c r="Z488" s="16"/>
      <c r="AA488" s="16"/>
      <c r="AB488" s="16"/>
      <c r="AC488" s="16"/>
      <c r="AD488" s="16"/>
      <c r="AE488" s="16"/>
      <c r="AF488" s="16"/>
      <c r="AG488" s="16"/>
      <c r="AH488" s="16"/>
      <c r="AI488" s="16"/>
    </row>
    <row r="489" spans="1:35" x14ac:dyDescent="0.2">
      <c r="A489" s="17">
        <v>2022</v>
      </c>
      <c r="B489" s="15" t="s">
        <v>722</v>
      </c>
      <c r="C489" s="15" t="s">
        <v>84</v>
      </c>
      <c r="D489" s="15" t="s">
        <v>673</v>
      </c>
      <c r="E489" s="15">
        <v>18791230</v>
      </c>
      <c r="F489" s="15">
        <v>0</v>
      </c>
      <c r="G489" s="15"/>
      <c r="H489" s="15">
        <v>68117933</v>
      </c>
      <c r="I489" s="15"/>
      <c r="J489" s="15"/>
      <c r="K489" s="15"/>
      <c r="L489" s="15"/>
      <c r="M489" s="15"/>
      <c r="N489" s="15"/>
      <c r="O489" s="15"/>
      <c r="P489" s="15"/>
      <c r="Q489" s="15"/>
      <c r="R489" s="15"/>
      <c r="S489" s="15"/>
      <c r="T489" s="15"/>
      <c r="U489" s="15"/>
      <c r="V489" s="15"/>
      <c r="W489" s="16"/>
      <c r="X489" s="16"/>
      <c r="Y489" s="16"/>
      <c r="Z489" s="16"/>
      <c r="AA489" s="16"/>
      <c r="AB489" s="16"/>
      <c r="AC489" s="16"/>
      <c r="AD489" s="16"/>
      <c r="AE489" s="16"/>
      <c r="AF489" s="16"/>
      <c r="AG489" s="16"/>
      <c r="AH489" s="16"/>
      <c r="AI489" s="16"/>
    </row>
    <row r="490" spans="1:35" x14ac:dyDescent="0.2">
      <c r="A490" s="17">
        <v>2022</v>
      </c>
      <c r="B490" s="15" t="s">
        <v>723</v>
      </c>
      <c r="C490" s="15" t="s">
        <v>85</v>
      </c>
      <c r="D490" s="15" t="s">
        <v>673</v>
      </c>
      <c r="E490" s="15">
        <v>10057229</v>
      </c>
      <c r="F490" s="15">
        <v>0</v>
      </c>
      <c r="G490" s="15"/>
      <c r="H490" s="15">
        <v>36031514</v>
      </c>
      <c r="I490" s="15"/>
      <c r="J490" s="15"/>
      <c r="K490" s="15"/>
      <c r="L490" s="15"/>
      <c r="M490" s="15"/>
      <c r="N490" s="15"/>
      <c r="O490" s="15"/>
      <c r="P490" s="15"/>
      <c r="Q490" s="15"/>
      <c r="R490" s="15"/>
      <c r="S490" s="15"/>
      <c r="T490" s="15"/>
      <c r="U490" s="15"/>
      <c r="V490" s="15"/>
      <c r="W490" s="16"/>
      <c r="X490" s="16"/>
      <c r="Y490" s="16"/>
      <c r="Z490" s="16"/>
      <c r="AA490" s="16"/>
      <c r="AB490" s="16"/>
      <c r="AC490" s="16"/>
      <c r="AD490" s="16"/>
      <c r="AE490" s="16"/>
      <c r="AF490" s="16"/>
      <c r="AG490" s="16"/>
      <c r="AH490" s="16"/>
      <c r="AI490" s="16"/>
    </row>
    <row r="491" spans="1:35" x14ac:dyDescent="0.2">
      <c r="A491" s="17">
        <v>2022</v>
      </c>
      <c r="B491" s="15" t="s">
        <v>723</v>
      </c>
      <c r="C491" s="15" t="s">
        <v>86</v>
      </c>
      <c r="D491" s="15" t="s">
        <v>673</v>
      </c>
      <c r="E491" s="15">
        <v>11840428</v>
      </c>
      <c r="F491" s="15">
        <v>0</v>
      </c>
      <c r="G491" s="15"/>
      <c r="H491" s="15">
        <v>39026146</v>
      </c>
      <c r="I491" s="15"/>
      <c r="J491" s="15"/>
      <c r="K491" s="15"/>
      <c r="L491" s="15"/>
      <c r="M491" s="15"/>
      <c r="N491" s="15"/>
      <c r="O491" s="15"/>
      <c r="P491" s="15"/>
      <c r="Q491" s="15"/>
      <c r="R491" s="15"/>
      <c r="S491" s="15"/>
      <c r="T491" s="15"/>
      <c r="U491" s="15"/>
      <c r="V491" s="15"/>
      <c r="W491" s="16"/>
      <c r="X491" s="16"/>
      <c r="Y491" s="16"/>
      <c r="Z491" s="16"/>
      <c r="AA491" s="16"/>
      <c r="AB491" s="16"/>
      <c r="AC491" s="16"/>
      <c r="AD491" s="16"/>
      <c r="AE491" s="16"/>
      <c r="AF491" s="16"/>
      <c r="AG491" s="16"/>
      <c r="AH491" s="16"/>
      <c r="AI491" s="16"/>
    </row>
    <row r="492" spans="1:35" x14ac:dyDescent="0.2">
      <c r="A492" s="17">
        <v>2022</v>
      </c>
      <c r="B492" s="15" t="s">
        <v>722</v>
      </c>
      <c r="C492" s="15" t="s">
        <v>87</v>
      </c>
      <c r="D492" s="15" t="s">
        <v>673</v>
      </c>
      <c r="E492" s="15">
        <v>3286624</v>
      </c>
      <c r="F492" s="15">
        <v>0</v>
      </c>
      <c r="G492" s="15"/>
      <c r="H492" s="15">
        <v>48022571</v>
      </c>
      <c r="I492" s="15"/>
      <c r="J492" s="15"/>
      <c r="K492" s="15"/>
      <c r="L492" s="15"/>
      <c r="M492" s="15"/>
      <c r="N492" s="15"/>
      <c r="O492" s="15"/>
      <c r="P492" s="15"/>
      <c r="Q492" s="15"/>
      <c r="R492" s="15"/>
      <c r="S492" s="15"/>
      <c r="T492" s="15"/>
      <c r="U492" s="15"/>
      <c r="V492" s="15"/>
      <c r="W492" s="16"/>
      <c r="X492" s="16"/>
      <c r="Y492" s="16"/>
      <c r="Z492" s="16"/>
      <c r="AA492" s="16"/>
      <c r="AB492" s="16"/>
      <c r="AC492" s="16"/>
      <c r="AD492" s="16"/>
      <c r="AE492" s="16"/>
      <c r="AF492" s="16"/>
      <c r="AG492" s="16"/>
      <c r="AH492" s="16"/>
      <c r="AI492" s="16"/>
    </row>
    <row r="493" spans="1:35" x14ac:dyDescent="0.2">
      <c r="A493" s="17">
        <v>2022</v>
      </c>
      <c r="B493" s="15" t="s">
        <v>722</v>
      </c>
      <c r="C493" s="15" t="s">
        <v>732</v>
      </c>
      <c r="D493" s="15" t="s">
        <v>673</v>
      </c>
      <c r="E493" s="15">
        <v>17500024</v>
      </c>
      <c r="F493" s="15">
        <v>0</v>
      </c>
      <c r="G493" s="15"/>
      <c r="H493" s="15">
        <v>165393994</v>
      </c>
      <c r="I493" s="15"/>
      <c r="J493" s="15"/>
      <c r="K493" s="15"/>
      <c r="L493" s="15"/>
      <c r="M493" s="15"/>
      <c r="N493" s="15"/>
      <c r="O493" s="15"/>
      <c r="P493" s="15"/>
      <c r="Q493" s="15"/>
      <c r="R493" s="15"/>
      <c r="S493" s="15"/>
      <c r="T493" s="15"/>
      <c r="U493" s="15"/>
      <c r="V493" s="15"/>
      <c r="W493" s="16"/>
      <c r="X493" s="16"/>
      <c r="Y493" s="16"/>
      <c r="Z493" s="16"/>
      <c r="AA493" s="16"/>
      <c r="AB493" s="16"/>
      <c r="AC493" s="16"/>
      <c r="AD493" s="16"/>
      <c r="AE493" s="16"/>
      <c r="AF493" s="16"/>
      <c r="AG493" s="16"/>
      <c r="AH493" s="16"/>
      <c r="AI493" s="16"/>
    </row>
    <row r="494" spans="1:35" x14ac:dyDescent="0.2">
      <c r="A494" s="17">
        <v>2022</v>
      </c>
      <c r="B494" s="15" t="s">
        <v>723</v>
      </c>
      <c r="C494" s="15" t="s">
        <v>733</v>
      </c>
      <c r="D494" s="15" t="s">
        <v>673</v>
      </c>
      <c r="E494" s="15">
        <v>19132794</v>
      </c>
      <c r="F494" s="15">
        <v>0</v>
      </c>
      <c r="G494" s="15"/>
      <c r="H494" s="15">
        <v>101908837</v>
      </c>
      <c r="I494" s="15"/>
      <c r="J494" s="15"/>
      <c r="K494" s="15"/>
      <c r="L494" s="15"/>
      <c r="M494" s="15"/>
      <c r="N494" s="15"/>
      <c r="O494" s="15"/>
      <c r="P494" s="15"/>
      <c r="Q494" s="15"/>
      <c r="R494" s="15"/>
      <c r="S494" s="15"/>
      <c r="T494" s="15"/>
      <c r="U494" s="15"/>
      <c r="V494" s="15"/>
      <c r="W494" s="16"/>
      <c r="X494" s="16"/>
      <c r="Y494" s="16"/>
      <c r="Z494" s="16"/>
      <c r="AA494" s="16"/>
      <c r="AB494" s="16"/>
      <c r="AC494" s="16"/>
      <c r="AD494" s="16"/>
      <c r="AE494" s="16"/>
      <c r="AF494" s="16"/>
      <c r="AG494" s="16"/>
      <c r="AH494" s="16"/>
      <c r="AI494" s="16"/>
    </row>
    <row r="495" spans="1:35" x14ac:dyDescent="0.2">
      <c r="A495" s="17">
        <v>2022</v>
      </c>
      <c r="B495" s="15" t="s">
        <v>723</v>
      </c>
      <c r="C495" s="15" t="s">
        <v>734</v>
      </c>
      <c r="D495" s="15" t="s">
        <v>673</v>
      </c>
      <c r="E495" s="15">
        <v>55818245</v>
      </c>
      <c r="F495" s="15">
        <v>0</v>
      </c>
      <c r="G495" s="15"/>
      <c r="H495" s="15">
        <v>89543997</v>
      </c>
      <c r="I495" s="15"/>
      <c r="J495" s="15"/>
      <c r="K495" s="15"/>
      <c r="L495" s="15"/>
      <c r="M495" s="15"/>
      <c r="N495" s="15"/>
      <c r="O495" s="15"/>
      <c r="P495" s="15"/>
      <c r="Q495" s="15"/>
      <c r="R495" s="15"/>
      <c r="S495" s="15"/>
      <c r="T495" s="15"/>
      <c r="U495" s="15"/>
      <c r="V495" s="15"/>
      <c r="W495" s="16"/>
      <c r="X495" s="16"/>
      <c r="Y495" s="16"/>
      <c r="Z495" s="16"/>
      <c r="AA495" s="16"/>
      <c r="AB495" s="16"/>
      <c r="AC495" s="16"/>
      <c r="AD495" s="16"/>
      <c r="AE495" s="16"/>
      <c r="AF495" s="16"/>
      <c r="AG495" s="16"/>
      <c r="AH495" s="16"/>
      <c r="AI495" s="16"/>
    </row>
    <row r="496" spans="1:35" x14ac:dyDescent="0.2">
      <c r="A496" s="17">
        <v>2022</v>
      </c>
      <c r="B496" s="15" t="s">
        <v>722</v>
      </c>
      <c r="C496" s="15" t="s">
        <v>724</v>
      </c>
      <c r="D496" s="15" t="s">
        <v>682</v>
      </c>
      <c r="E496" s="15">
        <v>0</v>
      </c>
      <c r="F496" s="15">
        <v>0</v>
      </c>
      <c r="G496" s="15"/>
      <c r="H496" s="15">
        <v>0</v>
      </c>
      <c r="I496" s="15"/>
      <c r="J496" s="15"/>
      <c r="K496" s="15"/>
      <c r="L496" s="15"/>
      <c r="M496" s="15"/>
      <c r="N496" s="15"/>
      <c r="O496" s="15"/>
      <c r="P496" s="15"/>
      <c r="Q496" s="15"/>
      <c r="R496" s="15"/>
      <c r="S496" s="15"/>
      <c r="T496" s="15"/>
      <c r="U496" s="15"/>
      <c r="V496" s="15"/>
      <c r="W496" s="16"/>
      <c r="X496" s="16"/>
      <c r="Y496" s="16"/>
      <c r="Z496" s="16"/>
      <c r="AA496" s="16"/>
      <c r="AB496" s="16"/>
      <c r="AC496" s="16"/>
      <c r="AD496" s="16"/>
      <c r="AE496" s="16"/>
      <c r="AF496" s="16"/>
      <c r="AG496" s="16"/>
      <c r="AH496" s="16"/>
      <c r="AI496" s="16"/>
    </row>
    <row r="497" spans="1:35" x14ac:dyDescent="0.2">
      <c r="A497" s="17">
        <v>2022</v>
      </c>
      <c r="B497" s="15" t="s">
        <v>722</v>
      </c>
      <c r="C497" s="15" t="s">
        <v>725</v>
      </c>
      <c r="D497" s="15" t="s">
        <v>682</v>
      </c>
      <c r="E497" s="15">
        <v>0</v>
      </c>
      <c r="F497" s="15">
        <v>0</v>
      </c>
      <c r="G497" s="15"/>
      <c r="H497" s="15">
        <v>700000</v>
      </c>
      <c r="I497" s="15"/>
      <c r="J497" s="15"/>
      <c r="K497" s="15"/>
      <c r="L497" s="15"/>
      <c r="M497" s="15"/>
      <c r="N497" s="15"/>
      <c r="O497" s="15"/>
      <c r="P497" s="15"/>
      <c r="Q497" s="15"/>
      <c r="R497" s="15"/>
      <c r="S497" s="15"/>
      <c r="T497" s="15"/>
      <c r="U497" s="15"/>
      <c r="V497" s="15"/>
      <c r="W497" s="16"/>
      <c r="X497" s="16"/>
      <c r="Y497" s="16"/>
      <c r="Z497" s="16"/>
      <c r="AA497" s="16"/>
      <c r="AB497" s="16"/>
      <c r="AC497" s="16"/>
      <c r="AD497" s="16"/>
      <c r="AE497" s="16"/>
      <c r="AF497" s="16"/>
      <c r="AG497" s="16"/>
      <c r="AH497" s="16"/>
      <c r="AI497" s="16"/>
    </row>
    <row r="498" spans="1:35" x14ac:dyDescent="0.2">
      <c r="A498" s="17">
        <v>2022</v>
      </c>
      <c r="B498" s="15" t="s">
        <v>723</v>
      </c>
      <c r="C498" s="15" t="s">
        <v>735</v>
      </c>
      <c r="D498" s="15" t="s">
        <v>682</v>
      </c>
      <c r="E498" s="15">
        <v>0</v>
      </c>
      <c r="F498" s="15">
        <v>0</v>
      </c>
      <c r="G498" s="15"/>
      <c r="H498" s="15">
        <v>0</v>
      </c>
      <c r="I498" s="15"/>
      <c r="J498" s="15"/>
      <c r="K498" s="15"/>
      <c r="L498" s="15"/>
      <c r="M498" s="15"/>
      <c r="N498" s="15"/>
      <c r="O498" s="15"/>
      <c r="P498" s="15"/>
      <c r="Q498" s="15"/>
      <c r="R498" s="15"/>
      <c r="S498" s="15"/>
      <c r="T498" s="15"/>
      <c r="U498" s="15"/>
      <c r="V498" s="15"/>
      <c r="W498" s="16"/>
      <c r="X498" s="16"/>
      <c r="Y498" s="16"/>
      <c r="Z498" s="16"/>
      <c r="AA498" s="16"/>
      <c r="AB498" s="16"/>
      <c r="AC498" s="16"/>
      <c r="AD498" s="16"/>
      <c r="AE498" s="16"/>
      <c r="AF498" s="16"/>
      <c r="AG498" s="16"/>
      <c r="AH498" s="16"/>
      <c r="AI498" s="16"/>
    </row>
    <row r="499" spans="1:35" x14ac:dyDescent="0.2">
      <c r="A499" s="17">
        <v>2022</v>
      </c>
      <c r="B499" s="15" t="s">
        <v>722</v>
      </c>
      <c r="C499" s="15" t="s">
        <v>726</v>
      </c>
      <c r="D499" s="15" t="s">
        <v>682</v>
      </c>
      <c r="E499" s="15">
        <v>0</v>
      </c>
      <c r="F499" s="15">
        <v>0</v>
      </c>
      <c r="G499" s="15"/>
      <c r="H499" s="15">
        <v>0</v>
      </c>
      <c r="I499" s="15"/>
      <c r="J499" s="15"/>
      <c r="K499" s="15"/>
      <c r="L499" s="15"/>
      <c r="M499" s="15"/>
      <c r="N499" s="15"/>
      <c r="O499" s="15"/>
      <c r="P499" s="15"/>
      <c r="Q499" s="15"/>
      <c r="R499" s="15"/>
      <c r="S499" s="15"/>
      <c r="T499" s="15"/>
      <c r="U499" s="15"/>
      <c r="V499" s="15"/>
      <c r="W499" s="16"/>
      <c r="X499" s="16"/>
      <c r="Y499" s="16"/>
      <c r="Z499" s="16"/>
      <c r="AA499" s="16"/>
      <c r="AB499" s="16"/>
      <c r="AC499" s="16"/>
      <c r="AD499" s="16"/>
      <c r="AE499" s="16"/>
      <c r="AF499" s="16"/>
      <c r="AG499" s="16"/>
      <c r="AH499" s="16"/>
      <c r="AI499" s="16"/>
    </row>
    <row r="500" spans="1:35" x14ac:dyDescent="0.2">
      <c r="A500" s="17">
        <v>2022</v>
      </c>
      <c r="B500" s="15" t="s">
        <v>722</v>
      </c>
      <c r="C500" s="15" t="s">
        <v>727</v>
      </c>
      <c r="D500" s="15" t="s">
        <v>682</v>
      </c>
      <c r="E500" s="15">
        <v>0</v>
      </c>
      <c r="F500" s="15">
        <v>0</v>
      </c>
      <c r="G500" s="15"/>
      <c r="H500" s="15">
        <v>700000</v>
      </c>
      <c r="I500" s="15"/>
      <c r="J500" s="15"/>
      <c r="K500" s="15"/>
      <c r="L500" s="15"/>
      <c r="M500" s="15"/>
      <c r="N500" s="15"/>
      <c r="O500" s="15"/>
      <c r="P500" s="15"/>
      <c r="Q500" s="15"/>
      <c r="R500" s="15"/>
      <c r="S500" s="15"/>
      <c r="T500" s="15"/>
      <c r="U500" s="15"/>
      <c r="V500" s="15"/>
      <c r="W500" s="16"/>
      <c r="X500" s="16"/>
      <c r="Y500" s="16"/>
      <c r="Z500" s="16"/>
      <c r="AA500" s="16"/>
      <c r="AB500" s="16"/>
      <c r="AC500" s="16"/>
      <c r="AD500" s="16"/>
      <c r="AE500" s="16"/>
      <c r="AF500" s="16"/>
      <c r="AG500" s="16"/>
      <c r="AH500" s="16"/>
      <c r="AI500" s="16"/>
    </row>
    <row r="501" spans="1:35" x14ac:dyDescent="0.2">
      <c r="A501" s="17">
        <v>2022</v>
      </c>
      <c r="B501" s="15" t="s">
        <v>723</v>
      </c>
      <c r="C501" s="15" t="s">
        <v>728</v>
      </c>
      <c r="D501" s="15" t="s">
        <v>682</v>
      </c>
      <c r="E501" s="15">
        <v>0</v>
      </c>
      <c r="F501" s="15">
        <v>0</v>
      </c>
      <c r="G501" s="15"/>
      <c r="H501" s="15">
        <v>0</v>
      </c>
      <c r="I501" s="15"/>
      <c r="J501" s="15"/>
      <c r="K501" s="15"/>
      <c r="L501" s="15"/>
      <c r="M501" s="15"/>
      <c r="N501" s="15"/>
      <c r="O501" s="15"/>
      <c r="P501" s="15"/>
      <c r="Q501" s="15"/>
      <c r="R501" s="15"/>
      <c r="S501" s="15"/>
      <c r="T501" s="15"/>
      <c r="U501" s="15"/>
      <c r="V501" s="15"/>
      <c r="W501" s="16"/>
      <c r="X501" s="16"/>
      <c r="Y501" s="16"/>
      <c r="Z501" s="16"/>
      <c r="AA501" s="16"/>
      <c r="AB501" s="16"/>
      <c r="AC501" s="16"/>
      <c r="AD501" s="16"/>
      <c r="AE501" s="16"/>
      <c r="AF501" s="16"/>
      <c r="AG501" s="16"/>
      <c r="AH501" s="16"/>
      <c r="AI501" s="16"/>
    </row>
    <row r="502" spans="1:35" x14ac:dyDescent="0.2">
      <c r="A502" s="17">
        <v>2022</v>
      </c>
      <c r="B502" s="15" t="s">
        <v>723</v>
      </c>
      <c r="C502" s="15" t="s">
        <v>729</v>
      </c>
      <c r="D502" s="15" t="s">
        <v>682</v>
      </c>
      <c r="E502" s="15">
        <v>0</v>
      </c>
      <c r="F502" s="15">
        <v>0</v>
      </c>
      <c r="G502" s="15"/>
      <c r="H502" s="15">
        <v>0</v>
      </c>
      <c r="I502" s="15"/>
      <c r="J502" s="15"/>
      <c r="K502" s="15"/>
      <c r="L502" s="15"/>
      <c r="M502" s="15"/>
      <c r="N502" s="15"/>
      <c r="O502" s="15"/>
      <c r="P502" s="15"/>
      <c r="Q502" s="15"/>
      <c r="R502" s="15"/>
      <c r="S502" s="15"/>
      <c r="T502" s="15"/>
      <c r="U502" s="15"/>
      <c r="V502" s="15"/>
      <c r="W502" s="16"/>
      <c r="X502" s="16"/>
      <c r="Y502" s="16"/>
      <c r="Z502" s="16"/>
      <c r="AA502" s="16"/>
      <c r="AB502" s="16"/>
      <c r="AC502" s="16"/>
      <c r="AD502" s="16"/>
      <c r="AE502" s="16"/>
      <c r="AF502" s="16"/>
      <c r="AG502" s="16"/>
      <c r="AH502" s="16"/>
      <c r="AI502" s="16"/>
    </row>
    <row r="503" spans="1:35" x14ac:dyDescent="0.2">
      <c r="A503" s="17">
        <v>2022</v>
      </c>
      <c r="B503" s="15" t="s">
        <v>723</v>
      </c>
      <c r="C503" s="15" t="s">
        <v>730</v>
      </c>
      <c r="D503" s="15" t="s">
        <v>682</v>
      </c>
      <c r="E503" s="15">
        <v>0</v>
      </c>
      <c r="F503" s="15">
        <v>0</v>
      </c>
      <c r="G503" s="15"/>
      <c r="H503" s="15">
        <v>0</v>
      </c>
      <c r="I503" s="15"/>
      <c r="J503" s="15"/>
      <c r="K503" s="15"/>
      <c r="L503" s="15"/>
      <c r="M503" s="15"/>
      <c r="N503" s="15"/>
      <c r="O503" s="15"/>
      <c r="P503" s="15"/>
      <c r="Q503" s="15"/>
      <c r="R503" s="15"/>
      <c r="S503" s="15"/>
      <c r="T503" s="15"/>
      <c r="U503" s="15"/>
      <c r="V503" s="15"/>
      <c r="W503" s="16"/>
      <c r="X503" s="16"/>
      <c r="Y503" s="16"/>
      <c r="Z503" s="16"/>
      <c r="AA503" s="16"/>
      <c r="AB503" s="16"/>
      <c r="AC503" s="16"/>
      <c r="AD503" s="16"/>
      <c r="AE503" s="16"/>
      <c r="AF503" s="16"/>
      <c r="AG503" s="16"/>
      <c r="AH503" s="16"/>
      <c r="AI503" s="16"/>
    </row>
    <row r="504" spans="1:35" x14ac:dyDescent="0.2">
      <c r="A504" s="17">
        <v>2022</v>
      </c>
      <c r="B504" s="15" t="s">
        <v>723</v>
      </c>
      <c r="C504" s="15" t="s">
        <v>731</v>
      </c>
      <c r="D504" s="15" t="s">
        <v>682</v>
      </c>
      <c r="E504" s="15">
        <v>0</v>
      </c>
      <c r="F504" s="15">
        <v>0</v>
      </c>
      <c r="G504" s="15"/>
      <c r="H504" s="15">
        <v>0</v>
      </c>
      <c r="I504" s="15"/>
      <c r="J504" s="15"/>
      <c r="K504" s="15"/>
      <c r="L504" s="15"/>
      <c r="M504" s="15"/>
      <c r="N504" s="15"/>
      <c r="O504" s="15"/>
      <c r="P504" s="15"/>
      <c r="Q504" s="15"/>
      <c r="R504" s="15"/>
      <c r="S504" s="15"/>
      <c r="T504" s="15"/>
      <c r="U504" s="15"/>
      <c r="V504" s="15"/>
      <c r="W504" s="16"/>
      <c r="X504" s="16"/>
      <c r="Y504" s="16"/>
      <c r="Z504" s="16"/>
      <c r="AA504" s="16"/>
      <c r="AB504" s="16"/>
      <c r="AC504" s="16"/>
      <c r="AD504" s="16"/>
      <c r="AE504" s="16"/>
      <c r="AF504" s="16"/>
      <c r="AG504" s="16"/>
      <c r="AH504" s="16"/>
      <c r="AI504" s="16"/>
    </row>
    <row r="505" spans="1:35" x14ac:dyDescent="0.2">
      <c r="A505" s="17">
        <v>2022</v>
      </c>
      <c r="B505" s="15" t="s">
        <v>722</v>
      </c>
      <c r="C505" s="15" t="s">
        <v>81</v>
      </c>
      <c r="D505" s="15" t="s">
        <v>682</v>
      </c>
      <c r="E505" s="15">
        <v>0</v>
      </c>
      <c r="F505" s="15">
        <v>0</v>
      </c>
      <c r="G505" s="15"/>
      <c r="H505" s="15">
        <v>1400000</v>
      </c>
      <c r="I505" s="15"/>
      <c r="J505" s="15"/>
      <c r="K505" s="15"/>
      <c r="L505" s="15"/>
      <c r="M505" s="15"/>
      <c r="N505" s="15"/>
      <c r="O505" s="15"/>
      <c r="P505" s="15"/>
      <c r="Q505" s="15"/>
      <c r="R505" s="15"/>
      <c r="S505" s="15"/>
      <c r="T505" s="15"/>
      <c r="U505" s="15"/>
      <c r="V505" s="15"/>
      <c r="W505" s="16"/>
      <c r="X505" s="16"/>
      <c r="Y505" s="16"/>
      <c r="Z505" s="16"/>
      <c r="AA505" s="16"/>
      <c r="AB505" s="16"/>
      <c r="AC505" s="16"/>
      <c r="AD505" s="16"/>
      <c r="AE505" s="16"/>
      <c r="AF505" s="16"/>
      <c r="AG505" s="16"/>
      <c r="AH505" s="16"/>
      <c r="AI505" s="16"/>
    </row>
    <row r="506" spans="1:35" x14ac:dyDescent="0.2">
      <c r="A506" s="17">
        <v>2022</v>
      </c>
      <c r="B506" s="15" t="s">
        <v>723</v>
      </c>
      <c r="C506" s="15" t="s">
        <v>82</v>
      </c>
      <c r="D506" s="15" t="s">
        <v>682</v>
      </c>
      <c r="E506" s="15">
        <v>0</v>
      </c>
      <c r="F506" s="15">
        <v>0</v>
      </c>
      <c r="G506" s="15"/>
      <c r="H506" s="15">
        <v>0</v>
      </c>
      <c r="I506" s="15"/>
      <c r="J506" s="15"/>
      <c r="K506" s="15"/>
      <c r="L506" s="15"/>
      <c r="M506" s="15"/>
      <c r="N506" s="15"/>
      <c r="O506" s="15"/>
      <c r="P506" s="15"/>
      <c r="Q506" s="15"/>
      <c r="R506" s="15"/>
      <c r="S506" s="15"/>
      <c r="T506" s="15"/>
      <c r="U506" s="15"/>
      <c r="V506" s="15"/>
      <c r="W506" s="16"/>
      <c r="X506" s="16"/>
      <c r="Y506" s="16"/>
      <c r="Z506" s="16"/>
      <c r="AA506" s="16"/>
      <c r="AB506" s="16"/>
      <c r="AC506" s="16"/>
      <c r="AD506" s="16"/>
      <c r="AE506" s="16"/>
      <c r="AF506" s="16"/>
      <c r="AG506" s="16"/>
      <c r="AH506" s="16"/>
      <c r="AI506" s="16"/>
    </row>
    <row r="507" spans="1:35" x14ac:dyDescent="0.2">
      <c r="A507" s="17">
        <v>2022</v>
      </c>
      <c r="B507" s="15" t="s">
        <v>723</v>
      </c>
      <c r="C507" s="15" t="s">
        <v>83</v>
      </c>
      <c r="D507" s="15" t="s">
        <v>682</v>
      </c>
      <c r="E507" s="15">
        <v>0</v>
      </c>
      <c r="F507" s="15">
        <v>0</v>
      </c>
      <c r="G507" s="15"/>
      <c r="H507" s="15">
        <v>0</v>
      </c>
      <c r="I507" s="15"/>
      <c r="J507" s="15"/>
      <c r="K507" s="15"/>
      <c r="L507" s="15"/>
      <c r="M507" s="15"/>
      <c r="N507" s="15"/>
      <c r="O507" s="15"/>
      <c r="P507" s="15"/>
      <c r="Q507" s="15"/>
      <c r="R507" s="15"/>
      <c r="S507" s="15"/>
      <c r="T507" s="15"/>
      <c r="U507" s="15"/>
      <c r="V507" s="15"/>
      <c r="W507" s="16"/>
      <c r="X507" s="16"/>
      <c r="Y507" s="16"/>
      <c r="Z507" s="16"/>
      <c r="AA507" s="16"/>
      <c r="AB507" s="16"/>
      <c r="AC507" s="16"/>
      <c r="AD507" s="16"/>
      <c r="AE507" s="16"/>
      <c r="AF507" s="16"/>
      <c r="AG507" s="16"/>
      <c r="AH507" s="16"/>
      <c r="AI507" s="16"/>
    </row>
    <row r="508" spans="1:35" x14ac:dyDescent="0.2">
      <c r="A508" s="17">
        <v>2022</v>
      </c>
      <c r="B508" s="15" t="s">
        <v>722</v>
      </c>
      <c r="C508" s="15" t="s">
        <v>84</v>
      </c>
      <c r="D508" s="15" t="s">
        <v>682</v>
      </c>
      <c r="E508" s="15">
        <v>0</v>
      </c>
      <c r="F508" s="15">
        <v>0</v>
      </c>
      <c r="G508" s="15"/>
      <c r="H508" s="15">
        <v>0</v>
      </c>
      <c r="I508" s="15"/>
      <c r="J508" s="15"/>
      <c r="K508" s="15"/>
      <c r="L508" s="15"/>
      <c r="M508" s="15"/>
      <c r="N508" s="15"/>
      <c r="O508" s="15"/>
      <c r="P508" s="15"/>
      <c r="Q508" s="15"/>
      <c r="R508" s="15"/>
      <c r="S508" s="15"/>
      <c r="T508" s="15"/>
      <c r="U508" s="15"/>
      <c r="V508" s="15"/>
      <c r="W508" s="16"/>
      <c r="X508" s="16"/>
      <c r="Y508" s="16"/>
      <c r="Z508" s="16"/>
      <c r="AA508" s="16"/>
      <c r="AB508" s="16"/>
      <c r="AC508" s="16"/>
      <c r="AD508" s="16"/>
      <c r="AE508" s="16"/>
      <c r="AF508" s="16"/>
      <c r="AG508" s="16"/>
      <c r="AH508" s="16"/>
      <c r="AI508" s="16"/>
    </row>
    <row r="509" spans="1:35" x14ac:dyDescent="0.2">
      <c r="A509" s="17">
        <v>2022</v>
      </c>
      <c r="B509" s="15" t="s">
        <v>723</v>
      </c>
      <c r="C509" s="15" t="s">
        <v>85</v>
      </c>
      <c r="D509" s="15" t="s">
        <v>682</v>
      </c>
      <c r="E509" s="15">
        <v>0</v>
      </c>
      <c r="F509" s="15">
        <v>0</v>
      </c>
      <c r="G509" s="15"/>
      <c r="H509" s="15">
        <v>2300000</v>
      </c>
      <c r="I509" s="15"/>
      <c r="J509" s="15"/>
      <c r="K509" s="15"/>
      <c r="L509" s="15"/>
      <c r="M509" s="15"/>
      <c r="N509" s="15"/>
      <c r="O509" s="15"/>
      <c r="P509" s="15"/>
      <c r="Q509" s="15"/>
      <c r="R509" s="15"/>
      <c r="S509" s="15"/>
      <c r="T509" s="15"/>
      <c r="U509" s="15"/>
      <c r="V509" s="15"/>
      <c r="W509" s="16"/>
      <c r="X509" s="16"/>
      <c r="Y509" s="16"/>
      <c r="Z509" s="16"/>
      <c r="AA509" s="16"/>
      <c r="AB509" s="16"/>
      <c r="AC509" s="16"/>
      <c r="AD509" s="16"/>
      <c r="AE509" s="16"/>
      <c r="AF509" s="16"/>
      <c r="AG509" s="16"/>
      <c r="AH509" s="16"/>
      <c r="AI509" s="16"/>
    </row>
    <row r="510" spans="1:35" x14ac:dyDescent="0.2">
      <c r="A510" s="17">
        <v>2022</v>
      </c>
      <c r="B510" s="15" t="s">
        <v>723</v>
      </c>
      <c r="C510" s="15" t="s">
        <v>86</v>
      </c>
      <c r="D510" s="15" t="s">
        <v>682</v>
      </c>
      <c r="E510" s="15">
        <v>0</v>
      </c>
      <c r="F510" s="15">
        <v>0</v>
      </c>
      <c r="G510" s="15"/>
      <c r="H510" s="15">
        <v>0</v>
      </c>
      <c r="I510" s="15"/>
      <c r="J510" s="15"/>
      <c r="K510" s="15"/>
      <c r="L510" s="15"/>
      <c r="M510" s="15"/>
      <c r="N510" s="15"/>
      <c r="O510" s="15"/>
      <c r="P510" s="15"/>
      <c r="Q510" s="15"/>
      <c r="R510" s="15"/>
      <c r="S510" s="15"/>
      <c r="T510" s="15"/>
      <c r="U510" s="15"/>
      <c r="V510" s="15"/>
      <c r="W510" s="16"/>
      <c r="X510" s="16"/>
      <c r="Y510" s="16"/>
      <c r="Z510" s="16"/>
      <c r="AA510" s="16"/>
      <c r="AB510" s="16"/>
      <c r="AC510" s="16"/>
      <c r="AD510" s="16"/>
      <c r="AE510" s="16"/>
      <c r="AF510" s="16"/>
      <c r="AG510" s="16"/>
      <c r="AH510" s="16"/>
      <c r="AI510" s="16"/>
    </row>
    <row r="511" spans="1:35" x14ac:dyDescent="0.2">
      <c r="A511" s="17">
        <v>2022</v>
      </c>
      <c r="B511" s="15" t="s">
        <v>722</v>
      </c>
      <c r="C511" s="15" t="s">
        <v>87</v>
      </c>
      <c r="D511" s="15" t="s">
        <v>682</v>
      </c>
      <c r="E511" s="15">
        <v>0</v>
      </c>
      <c r="F511" s="15">
        <v>0</v>
      </c>
      <c r="G511" s="15"/>
      <c r="H511" s="15">
        <v>0</v>
      </c>
      <c r="I511" s="15"/>
      <c r="J511" s="15"/>
      <c r="K511" s="15"/>
      <c r="L511" s="15"/>
      <c r="M511" s="15"/>
      <c r="N511" s="15"/>
      <c r="O511" s="15"/>
      <c r="P511" s="15"/>
      <c r="Q511" s="15"/>
      <c r="R511" s="15"/>
      <c r="S511" s="15"/>
      <c r="T511" s="15"/>
      <c r="U511" s="15"/>
      <c r="V511" s="15"/>
      <c r="W511" s="16"/>
      <c r="X511" s="16"/>
      <c r="Y511" s="16"/>
      <c r="Z511" s="16"/>
      <c r="AA511" s="16"/>
      <c r="AB511" s="16"/>
      <c r="AC511" s="16"/>
      <c r="AD511" s="16"/>
      <c r="AE511" s="16"/>
      <c r="AF511" s="16"/>
      <c r="AG511" s="16"/>
      <c r="AH511" s="16"/>
      <c r="AI511" s="16"/>
    </row>
    <row r="512" spans="1:35" x14ac:dyDescent="0.2">
      <c r="A512" s="17">
        <v>2022</v>
      </c>
      <c r="B512" s="15" t="s">
        <v>722</v>
      </c>
      <c r="C512" s="15" t="s">
        <v>732</v>
      </c>
      <c r="D512" s="15" t="s">
        <v>682</v>
      </c>
      <c r="E512" s="15">
        <v>0</v>
      </c>
      <c r="F512" s="15">
        <v>0</v>
      </c>
      <c r="G512" s="15"/>
      <c r="H512" s="15">
        <v>0</v>
      </c>
      <c r="I512" s="15"/>
      <c r="J512" s="15"/>
      <c r="K512" s="15"/>
      <c r="L512" s="15"/>
      <c r="M512" s="15"/>
      <c r="N512" s="15"/>
      <c r="O512" s="15"/>
      <c r="P512" s="15"/>
      <c r="Q512" s="15"/>
      <c r="R512" s="15"/>
      <c r="S512" s="15"/>
      <c r="T512" s="15"/>
      <c r="U512" s="15"/>
      <c r="V512" s="15"/>
      <c r="W512" s="16"/>
      <c r="X512" s="16"/>
      <c r="Y512" s="16"/>
      <c r="Z512" s="16"/>
      <c r="AA512" s="16"/>
      <c r="AB512" s="16"/>
      <c r="AC512" s="16"/>
      <c r="AD512" s="16"/>
      <c r="AE512" s="16"/>
      <c r="AF512" s="16"/>
      <c r="AG512" s="16"/>
      <c r="AH512" s="16"/>
      <c r="AI512" s="16"/>
    </row>
    <row r="513" spans="1:35" x14ac:dyDescent="0.2">
      <c r="A513" s="17">
        <v>2022</v>
      </c>
      <c r="B513" s="15" t="s">
        <v>723</v>
      </c>
      <c r="C513" s="15" t="s">
        <v>733</v>
      </c>
      <c r="D513" s="15" t="s">
        <v>682</v>
      </c>
      <c r="E513" s="15">
        <v>0</v>
      </c>
      <c r="F513" s="15">
        <v>0</v>
      </c>
      <c r="G513" s="15"/>
      <c r="H513" s="15">
        <v>0</v>
      </c>
      <c r="I513" s="15"/>
      <c r="J513" s="15"/>
      <c r="K513" s="15"/>
      <c r="L513" s="15"/>
      <c r="M513" s="15"/>
      <c r="N513" s="15"/>
      <c r="O513" s="15"/>
      <c r="P513" s="15"/>
      <c r="Q513" s="15"/>
      <c r="R513" s="15"/>
      <c r="S513" s="15"/>
      <c r="T513" s="15"/>
      <c r="U513" s="15"/>
      <c r="V513" s="15"/>
      <c r="W513" s="16"/>
      <c r="X513" s="16"/>
      <c r="Y513" s="16"/>
      <c r="Z513" s="16"/>
      <c r="AA513" s="16"/>
      <c r="AB513" s="16"/>
      <c r="AC513" s="16"/>
      <c r="AD513" s="16"/>
      <c r="AE513" s="16"/>
      <c r="AF513" s="16"/>
      <c r="AG513" s="16"/>
      <c r="AH513" s="16"/>
      <c r="AI513" s="16"/>
    </row>
    <row r="514" spans="1:35" x14ac:dyDescent="0.2">
      <c r="A514" s="17">
        <v>2022</v>
      </c>
      <c r="B514" s="15" t="s">
        <v>723</v>
      </c>
      <c r="C514" s="15" t="s">
        <v>734</v>
      </c>
      <c r="D514" s="15" t="s">
        <v>682</v>
      </c>
      <c r="E514" s="15">
        <v>0</v>
      </c>
      <c r="F514" s="15">
        <v>0</v>
      </c>
      <c r="G514" s="15"/>
      <c r="H514" s="15">
        <v>0</v>
      </c>
      <c r="I514" s="15"/>
      <c r="J514" s="15"/>
      <c r="K514" s="15"/>
      <c r="L514" s="15"/>
      <c r="M514" s="15"/>
      <c r="N514" s="15"/>
      <c r="O514" s="15"/>
      <c r="P514" s="15"/>
      <c r="Q514" s="15"/>
      <c r="R514" s="15"/>
      <c r="S514" s="15"/>
      <c r="T514" s="15"/>
      <c r="U514" s="15"/>
      <c r="V514" s="15"/>
      <c r="W514" s="16"/>
      <c r="X514" s="16"/>
      <c r="Y514" s="16"/>
      <c r="Z514" s="16"/>
      <c r="AA514" s="16"/>
      <c r="AB514" s="16"/>
      <c r="AC514" s="16"/>
      <c r="AD514" s="16"/>
      <c r="AE514" s="16"/>
      <c r="AF514" s="16"/>
      <c r="AG514" s="16"/>
      <c r="AH514" s="16"/>
      <c r="AI514" s="16"/>
    </row>
    <row r="515" spans="1:35" x14ac:dyDescent="0.2">
      <c r="A515" s="17">
        <v>2022</v>
      </c>
      <c r="B515" s="15" t="s">
        <v>722</v>
      </c>
      <c r="C515" s="15" t="s">
        <v>724</v>
      </c>
      <c r="D515" s="15" t="s">
        <v>674</v>
      </c>
      <c r="E515" s="15">
        <v>20537451</v>
      </c>
      <c r="F515" s="15"/>
      <c r="G515" s="15"/>
      <c r="H515" s="15">
        <v>17298263</v>
      </c>
      <c r="I515" s="15"/>
      <c r="J515" s="15"/>
      <c r="K515" s="15"/>
      <c r="L515" s="15"/>
      <c r="M515" s="15"/>
      <c r="N515" s="15"/>
      <c r="O515" s="15"/>
      <c r="P515" s="15"/>
      <c r="Q515" s="15"/>
      <c r="R515" s="15"/>
      <c r="S515" s="15"/>
      <c r="T515" s="15"/>
      <c r="U515" s="15"/>
      <c r="V515" s="15"/>
      <c r="W515" s="16"/>
      <c r="X515" s="16"/>
      <c r="Y515" s="16"/>
      <c r="Z515" s="16"/>
      <c r="AA515" s="16"/>
      <c r="AB515" s="16"/>
      <c r="AC515" s="16"/>
      <c r="AD515" s="16"/>
      <c r="AE515" s="16"/>
      <c r="AF515" s="16"/>
      <c r="AG515" s="16"/>
      <c r="AH515" s="16"/>
      <c r="AI515" s="16"/>
    </row>
    <row r="516" spans="1:35" x14ac:dyDescent="0.2">
      <c r="A516" s="17">
        <v>2022</v>
      </c>
      <c r="B516" s="15" t="s">
        <v>722</v>
      </c>
      <c r="C516" s="15" t="s">
        <v>725</v>
      </c>
      <c r="D516" s="15" t="s">
        <v>674</v>
      </c>
      <c r="E516" s="15">
        <v>13980816</v>
      </c>
      <c r="F516" s="15"/>
      <c r="G516" s="15"/>
      <c r="H516" s="15">
        <v>24513473</v>
      </c>
      <c r="I516" s="15"/>
      <c r="J516" s="15"/>
      <c r="K516" s="15"/>
      <c r="L516" s="15"/>
      <c r="M516" s="15"/>
      <c r="N516" s="15"/>
      <c r="O516" s="15"/>
      <c r="P516" s="15"/>
      <c r="Q516" s="15"/>
      <c r="R516" s="15"/>
      <c r="S516" s="15"/>
      <c r="T516" s="15"/>
      <c r="U516" s="15"/>
      <c r="V516" s="15"/>
      <c r="W516" s="16"/>
      <c r="X516" s="16"/>
      <c r="Y516" s="16"/>
      <c r="Z516" s="16"/>
      <c r="AA516" s="16"/>
      <c r="AB516" s="16"/>
      <c r="AC516" s="16"/>
      <c r="AD516" s="16"/>
      <c r="AE516" s="16"/>
      <c r="AF516" s="16"/>
      <c r="AG516" s="16"/>
      <c r="AH516" s="16"/>
      <c r="AI516" s="16"/>
    </row>
    <row r="517" spans="1:35" x14ac:dyDescent="0.2">
      <c r="A517" s="17">
        <v>2022</v>
      </c>
      <c r="B517" s="15" t="s">
        <v>723</v>
      </c>
      <c r="C517" s="15" t="s">
        <v>735</v>
      </c>
      <c r="D517" s="15" t="s">
        <v>674</v>
      </c>
      <c r="E517" s="15">
        <v>15061993</v>
      </c>
      <c r="F517" s="15"/>
      <c r="G517" s="15"/>
      <c r="H517" s="15">
        <v>18701213</v>
      </c>
      <c r="I517" s="15"/>
      <c r="J517" s="15"/>
      <c r="K517" s="15"/>
      <c r="L517" s="15"/>
      <c r="M517" s="15"/>
      <c r="N517" s="15"/>
      <c r="O517" s="15"/>
      <c r="P517" s="15"/>
      <c r="Q517" s="15"/>
      <c r="R517" s="15"/>
      <c r="S517" s="15"/>
      <c r="T517" s="15"/>
      <c r="U517" s="15"/>
      <c r="V517" s="15"/>
      <c r="W517" s="16"/>
      <c r="X517" s="16"/>
      <c r="Y517" s="16"/>
      <c r="Z517" s="16"/>
      <c r="AA517" s="16"/>
      <c r="AB517" s="16"/>
      <c r="AC517" s="16"/>
      <c r="AD517" s="16"/>
      <c r="AE517" s="16"/>
      <c r="AF517" s="16"/>
      <c r="AG517" s="16"/>
      <c r="AH517" s="16"/>
      <c r="AI517" s="16"/>
    </row>
    <row r="518" spans="1:35" x14ac:dyDescent="0.2">
      <c r="A518" s="17">
        <v>2022</v>
      </c>
      <c r="B518" s="15" t="s">
        <v>722</v>
      </c>
      <c r="C518" s="15" t="s">
        <v>726</v>
      </c>
      <c r="D518" s="15" t="s">
        <v>674</v>
      </c>
      <c r="E518" s="15">
        <v>20942798</v>
      </c>
      <c r="F518" s="15"/>
      <c r="G518" s="15"/>
      <c r="H518" s="15">
        <v>24496522</v>
      </c>
      <c r="I518" s="15"/>
      <c r="J518" s="15"/>
      <c r="K518" s="15"/>
      <c r="L518" s="15"/>
      <c r="M518" s="15"/>
      <c r="N518" s="15"/>
      <c r="O518" s="15"/>
      <c r="P518" s="15"/>
      <c r="Q518" s="15"/>
      <c r="R518" s="15"/>
      <c r="S518" s="15"/>
      <c r="T518" s="15"/>
      <c r="U518" s="15"/>
      <c r="V518" s="15"/>
      <c r="W518" s="16"/>
      <c r="X518" s="16"/>
      <c r="Y518" s="16"/>
      <c r="Z518" s="16"/>
      <c r="AA518" s="16"/>
      <c r="AB518" s="16"/>
      <c r="AC518" s="16"/>
      <c r="AD518" s="16"/>
      <c r="AE518" s="16"/>
      <c r="AF518" s="16"/>
      <c r="AG518" s="16"/>
      <c r="AH518" s="16"/>
      <c r="AI518" s="16"/>
    </row>
    <row r="519" spans="1:35" x14ac:dyDescent="0.2">
      <c r="A519" s="17">
        <v>2022</v>
      </c>
      <c r="B519" s="15" t="s">
        <v>722</v>
      </c>
      <c r="C519" s="15" t="s">
        <v>727</v>
      </c>
      <c r="D519" s="15" t="s">
        <v>674</v>
      </c>
      <c r="E519" s="15">
        <v>22805633</v>
      </c>
      <c r="F519" s="15"/>
      <c r="G519" s="15"/>
      <c r="H519" s="15">
        <v>16389554</v>
      </c>
      <c r="I519" s="15"/>
      <c r="J519" s="15"/>
      <c r="K519" s="15"/>
      <c r="L519" s="15"/>
      <c r="M519" s="15"/>
      <c r="N519" s="15"/>
      <c r="O519" s="15"/>
      <c r="P519" s="15"/>
      <c r="Q519" s="15"/>
      <c r="R519" s="15"/>
      <c r="S519" s="15"/>
      <c r="T519" s="15"/>
      <c r="U519" s="15"/>
      <c r="V519" s="15"/>
      <c r="W519" s="16"/>
      <c r="X519" s="16"/>
      <c r="Y519" s="16"/>
      <c r="Z519" s="16"/>
      <c r="AA519" s="16"/>
      <c r="AB519" s="16"/>
      <c r="AC519" s="16"/>
      <c r="AD519" s="16"/>
      <c r="AE519" s="16"/>
      <c r="AF519" s="16"/>
      <c r="AG519" s="16"/>
      <c r="AH519" s="16"/>
      <c r="AI519" s="16"/>
    </row>
    <row r="520" spans="1:35" x14ac:dyDescent="0.2">
      <c r="A520" s="17">
        <v>2022</v>
      </c>
      <c r="B520" s="15" t="s">
        <v>723</v>
      </c>
      <c r="C520" s="15" t="s">
        <v>728</v>
      </c>
      <c r="D520" s="15" t="s">
        <v>674</v>
      </c>
      <c r="E520" s="15">
        <v>35061405</v>
      </c>
      <c r="F520" s="15"/>
      <c r="G520" s="15"/>
      <c r="H520" s="15">
        <v>20818252</v>
      </c>
      <c r="I520" s="15"/>
      <c r="J520" s="15"/>
      <c r="K520" s="15"/>
      <c r="L520" s="15"/>
      <c r="M520" s="15"/>
      <c r="N520" s="15"/>
      <c r="O520" s="15"/>
      <c r="P520" s="15"/>
      <c r="Q520" s="15"/>
      <c r="R520" s="15"/>
      <c r="S520" s="15"/>
      <c r="T520" s="15"/>
      <c r="U520" s="15"/>
      <c r="V520" s="15"/>
      <c r="W520" s="16"/>
      <c r="X520" s="16"/>
      <c r="Y520" s="16"/>
      <c r="Z520" s="16"/>
      <c r="AA520" s="16"/>
      <c r="AB520" s="16"/>
      <c r="AC520" s="16"/>
      <c r="AD520" s="16"/>
      <c r="AE520" s="16"/>
      <c r="AF520" s="16"/>
      <c r="AG520" s="16"/>
      <c r="AH520" s="16"/>
      <c r="AI520" s="16"/>
    </row>
    <row r="521" spans="1:35" x14ac:dyDescent="0.2">
      <c r="A521" s="17">
        <v>2022</v>
      </c>
      <c r="B521" s="15" t="s">
        <v>723</v>
      </c>
      <c r="C521" s="15" t="s">
        <v>729</v>
      </c>
      <c r="D521" s="15" t="s">
        <v>674</v>
      </c>
      <c r="E521" s="15">
        <v>78185144</v>
      </c>
      <c r="F521" s="15"/>
      <c r="G521" s="15"/>
      <c r="H521" s="15">
        <v>17517852</v>
      </c>
      <c r="I521" s="15"/>
      <c r="J521" s="15"/>
      <c r="K521" s="15"/>
      <c r="L521" s="15"/>
      <c r="M521" s="15"/>
      <c r="N521" s="15"/>
      <c r="O521" s="15"/>
      <c r="P521" s="15"/>
      <c r="Q521" s="15"/>
      <c r="R521" s="15"/>
      <c r="S521" s="15"/>
      <c r="T521" s="15"/>
      <c r="U521" s="15"/>
      <c r="V521" s="15"/>
      <c r="W521" s="16"/>
      <c r="X521" s="16"/>
      <c r="Y521" s="16"/>
      <c r="Z521" s="16"/>
      <c r="AA521" s="16"/>
      <c r="AB521" s="16"/>
      <c r="AC521" s="16"/>
      <c r="AD521" s="16"/>
      <c r="AE521" s="16"/>
      <c r="AF521" s="16"/>
      <c r="AG521" s="16"/>
      <c r="AH521" s="16"/>
      <c r="AI521" s="16"/>
    </row>
    <row r="522" spans="1:35" x14ac:dyDescent="0.2">
      <c r="A522" s="17">
        <v>2022</v>
      </c>
      <c r="B522" s="15" t="s">
        <v>723</v>
      </c>
      <c r="C522" s="15" t="s">
        <v>730</v>
      </c>
      <c r="D522" s="15" t="s">
        <v>674</v>
      </c>
      <c r="E522" s="15">
        <v>30984520</v>
      </c>
      <c r="F522" s="15"/>
      <c r="G522" s="15"/>
      <c r="H522" s="15">
        <v>17986452</v>
      </c>
      <c r="I522" s="15"/>
      <c r="J522" s="15"/>
      <c r="K522" s="15"/>
      <c r="L522" s="15"/>
      <c r="M522" s="15"/>
      <c r="N522" s="15"/>
      <c r="O522" s="15"/>
      <c r="P522" s="15"/>
      <c r="Q522" s="15"/>
      <c r="R522" s="15"/>
      <c r="S522" s="15"/>
      <c r="T522" s="15"/>
      <c r="U522" s="15"/>
      <c r="V522" s="15"/>
      <c r="W522" s="16"/>
      <c r="X522" s="16"/>
      <c r="Y522" s="16"/>
      <c r="Z522" s="16"/>
      <c r="AA522" s="16"/>
      <c r="AB522" s="16"/>
      <c r="AC522" s="16"/>
      <c r="AD522" s="16"/>
      <c r="AE522" s="16"/>
      <c r="AF522" s="16"/>
      <c r="AG522" s="16"/>
      <c r="AH522" s="16"/>
      <c r="AI522" s="16"/>
    </row>
    <row r="523" spans="1:35" x14ac:dyDescent="0.2">
      <c r="A523" s="17">
        <v>2022</v>
      </c>
      <c r="B523" s="15" t="s">
        <v>723</v>
      </c>
      <c r="C523" s="15" t="s">
        <v>731</v>
      </c>
      <c r="D523" s="15" t="s">
        <v>674</v>
      </c>
      <c r="E523" s="15">
        <v>4884893</v>
      </c>
      <c r="F523" s="15"/>
      <c r="G523" s="15"/>
      <c r="H523" s="15">
        <v>24282793</v>
      </c>
      <c r="I523" s="15"/>
      <c r="J523" s="15"/>
      <c r="K523" s="15"/>
      <c r="L523" s="15"/>
      <c r="M523" s="15"/>
      <c r="N523" s="15"/>
      <c r="O523" s="15"/>
      <c r="P523" s="15"/>
      <c r="Q523" s="15"/>
      <c r="R523" s="15"/>
      <c r="S523" s="15"/>
      <c r="T523" s="15"/>
      <c r="U523" s="15"/>
      <c r="V523" s="15"/>
      <c r="W523" s="16"/>
      <c r="X523" s="16"/>
      <c r="Y523" s="16"/>
      <c r="Z523" s="16"/>
      <c r="AA523" s="16"/>
      <c r="AB523" s="16"/>
      <c r="AC523" s="16"/>
      <c r="AD523" s="16"/>
      <c r="AE523" s="16"/>
      <c r="AF523" s="16"/>
      <c r="AG523" s="16"/>
      <c r="AH523" s="16"/>
      <c r="AI523" s="16"/>
    </row>
    <row r="524" spans="1:35" x14ac:dyDescent="0.2">
      <c r="A524" s="17">
        <v>2022</v>
      </c>
      <c r="B524" s="15" t="s">
        <v>722</v>
      </c>
      <c r="C524" s="15" t="s">
        <v>81</v>
      </c>
      <c r="D524" s="15" t="s">
        <v>674</v>
      </c>
      <c r="E524" s="15">
        <v>25658689</v>
      </c>
      <c r="F524" s="15"/>
      <c r="G524" s="15"/>
      <c r="H524" s="15">
        <v>5610595</v>
      </c>
      <c r="I524" s="15"/>
      <c r="J524" s="15"/>
      <c r="K524" s="15"/>
      <c r="L524" s="15"/>
      <c r="M524" s="15"/>
      <c r="N524" s="15"/>
      <c r="O524" s="15"/>
      <c r="P524" s="15"/>
      <c r="Q524" s="15"/>
      <c r="R524" s="15"/>
      <c r="S524" s="15"/>
      <c r="T524" s="15"/>
      <c r="U524" s="15"/>
      <c r="V524" s="15"/>
      <c r="W524" s="16"/>
      <c r="X524" s="16"/>
      <c r="Y524" s="16"/>
      <c r="Z524" s="16"/>
      <c r="AA524" s="16"/>
      <c r="AB524" s="16"/>
      <c r="AC524" s="16"/>
      <c r="AD524" s="16"/>
      <c r="AE524" s="16"/>
      <c r="AF524" s="16"/>
      <c r="AG524" s="16"/>
      <c r="AH524" s="16"/>
      <c r="AI524" s="16"/>
    </row>
    <row r="525" spans="1:35" x14ac:dyDescent="0.2">
      <c r="A525" s="17">
        <v>2022</v>
      </c>
      <c r="B525" s="15" t="s">
        <v>723</v>
      </c>
      <c r="C525" s="15" t="s">
        <v>82</v>
      </c>
      <c r="D525" s="15" t="s">
        <v>674</v>
      </c>
      <c r="E525" s="15">
        <v>8575126</v>
      </c>
      <c r="F525" s="15"/>
      <c r="G525" s="15"/>
      <c r="H525" s="15">
        <v>3230328</v>
      </c>
      <c r="I525" s="15"/>
      <c r="J525" s="15"/>
      <c r="K525" s="15"/>
      <c r="L525" s="15"/>
      <c r="M525" s="15"/>
      <c r="N525" s="15"/>
      <c r="O525" s="15"/>
      <c r="P525" s="15"/>
      <c r="Q525" s="15"/>
      <c r="R525" s="15"/>
      <c r="S525" s="15"/>
      <c r="T525" s="15"/>
      <c r="U525" s="15"/>
      <c r="V525" s="15"/>
      <c r="W525" s="16"/>
      <c r="X525" s="16"/>
      <c r="Y525" s="16"/>
      <c r="Z525" s="16"/>
      <c r="AA525" s="16"/>
      <c r="AB525" s="16"/>
      <c r="AC525" s="16"/>
      <c r="AD525" s="16"/>
      <c r="AE525" s="16"/>
      <c r="AF525" s="16"/>
      <c r="AG525" s="16"/>
      <c r="AH525" s="16"/>
      <c r="AI525" s="16"/>
    </row>
    <row r="526" spans="1:35" x14ac:dyDescent="0.2">
      <c r="A526" s="17">
        <v>2022</v>
      </c>
      <c r="B526" s="15" t="s">
        <v>723</v>
      </c>
      <c r="C526" s="15" t="s">
        <v>83</v>
      </c>
      <c r="D526" s="15" t="s">
        <v>674</v>
      </c>
      <c r="E526" s="15">
        <v>7029259</v>
      </c>
      <c r="F526" s="15"/>
      <c r="G526" s="15"/>
      <c r="H526" s="15">
        <v>17781082</v>
      </c>
      <c r="I526" s="15"/>
      <c r="J526" s="15"/>
      <c r="K526" s="15"/>
      <c r="L526" s="15"/>
      <c r="M526" s="15"/>
      <c r="N526" s="15"/>
      <c r="O526" s="15"/>
      <c r="P526" s="15"/>
      <c r="Q526" s="15"/>
      <c r="R526" s="15"/>
      <c r="S526" s="15"/>
      <c r="T526" s="15"/>
      <c r="U526" s="15"/>
      <c r="V526" s="15"/>
      <c r="W526" s="16"/>
      <c r="X526" s="16"/>
      <c r="Y526" s="16"/>
      <c r="Z526" s="16"/>
      <c r="AA526" s="16"/>
      <c r="AB526" s="16"/>
      <c r="AC526" s="16"/>
      <c r="AD526" s="16"/>
      <c r="AE526" s="16"/>
      <c r="AF526" s="16"/>
      <c r="AG526" s="16"/>
      <c r="AH526" s="16"/>
      <c r="AI526" s="16"/>
    </row>
    <row r="527" spans="1:35" x14ac:dyDescent="0.2">
      <c r="A527" s="17">
        <v>2022</v>
      </c>
      <c r="B527" s="15" t="s">
        <v>722</v>
      </c>
      <c r="C527" s="15" t="s">
        <v>84</v>
      </c>
      <c r="D527" s="15" t="s">
        <v>674</v>
      </c>
      <c r="E527" s="15">
        <v>3079880</v>
      </c>
      <c r="F527" s="15"/>
      <c r="G527" s="15"/>
      <c r="H527" s="15">
        <v>7166652</v>
      </c>
      <c r="I527" s="15"/>
      <c r="J527" s="15"/>
      <c r="K527" s="15"/>
      <c r="L527" s="15"/>
      <c r="M527" s="15"/>
      <c r="N527" s="15"/>
      <c r="O527" s="15"/>
      <c r="P527" s="15"/>
      <c r="Q527" s="15"/>
      <c r="R527" s="15"/>
      <c r="S527" s="15"/>
      <c r="T527" s="15"/>
      <c r="U527" s="15"/>
      <c r="V527" s="15"/>
      <c r="W527" s="16"/>
      <c r="X527" s="16"/>
      <c r="Y527" s="16"/>
      <c r="Z527" s="16"/>
      <c r="AA527" s="16"/>
      <c r="AB527" s="16"/>
      <c r="AC527" s="16"/>
      <c r="AD527" s="16"/>
      <c r="AE527" s="16"/>
      <c r="AF527" s="16"/>
      <c r="AG527" s="16"/>
      <c r="AH527" s="16"/>
      <c r="AI527" s="16"/>
    </row>
    <row r="528" spans="1:35" x14ac:dyDescent="0.2">
      <c r="A528" s="17">
        <v>2022</v>
      </c>
      <c r="B528" s="15" t="s">
        <v>723</v>
      </c>
      <c r="C528" s="15" t="s">
        <v>85</v>
      </c>
      <c r="D528" s="15" t="s">
        <v>674</v>
      </c>
      <c r="E528" s="15">
        <v>6918734</v>
      </c>
      <c r="F528" s="15"/>
      <c r="G528" s="15"/>
      <c r="H528" s="15">
        <v>4956799</v>
      </c>
      <c r="I528" s="15"/>
      <c r="J528" s="15"/>
      <c r="K528" s="15"/>
      <c r="L528" s="15"/>
      <c r="M528" s="15"/>
      <c r="N528" s="15"/>
      <c r="O528" s="15"/>
      <c r="P528" s="15"/>
      <c r="Q528" s="15"/>
      <c r="R528" s="15"/>
      <c r="S528" s="15"/>
      <c r="T528" s="15"/>
      <c r="U528" s="15"/>
      <c r="V528" s="15"/>
      <c r="W528" s="16"/>
      <c r="X528" s="16"/>
      <c r="Y528" s="16"/>
      <c r="Z528" s="16"/>
      <c r="AA528" s="16"/>
      <c r="AB528" s="16"/>
      <c r="AC528" s="16"/>
      <c r="AD528" s="16"/>
      <c r="AE528" s="16"/>
      <c r="AF528" s="16"/>
      <c r="AG528" s="16"/>
      <c r="AH528" s="16"/>
      <c r="AI528" s="16"/>
    </row>
    <row r="529" spans="1:35" x14ac:dyDescent="0.2">
      <c r="A529" s="17">
        <v>2022</v>
      </c>
      <c r="B529" s="15" t="s">
        <v>723</v>
      </c>
      <c r="C529" s="15" t="s">
        <v>86</v>
      </c>
      <c r="D529" s="15" t="s">
        <v>674</v>
      </c>
      <c r="E529" s="15">
        <v>6382754</v>
      </c>
      <c r="F529" s="15"/>
      <c r="G529" s="15"/>
      <c r="H529" s="15">
        <v>3767114</v>
      </c>
      <c r="I529" s="15"/>
      <c r="J529" s="15"/>
      <c r="K529" s="15"/>
      <c r="L529" s="15"/>
      <c r="M529" s="15"/>
      <c r="N529" s="15"/>
      <c r="O529" s="15"/>
      <c r="P529" s="15"/>
      <c r="Q529" s="15"/>
      <c r="R529" s="15"/>
      <c r="S529" s="15"/>
      <c r="T529" s="15"/>
      <c r="U529" s="15"/>
      <c r="V529" s="15"/>
      <c r="W529" s="16"/>
      <c r="X529" s="16"/>
      <c r="Y529" s="16"/>
      <c r="Z529" s="16"/>
      <c r="AA529" s="16"/>
      <c r="AB529" s="16"/>
      <c r="AC529" s="16"/>
      <c r="AD529" s="16"/>
      <c r="AE529" s="16"/>
      <c r="AF529" s="16"/>
      <c r="AG529" s="16"/>
      <c r="AH529" s="16"/>
      <c r="AI529" s="16"/>
    </row>
    <row r="530" spans="1:35" x14ac:dyDescent="0.2">
      <c r="A530" s="17">
        <v>2022</v>
      </c>
      <c r="B530" s="15" t="s">
        <v>722</v>
      </c>
      <c r="C530" s="15" t="s">
        <v>87</v>
      </c>
      <c r="D530" s="15" t="s">
        <v>674</v>
      </c>
      <c r="E530" s="15">
        <v>4127810</v>
      </c>
      <c r="F530" s="15"/>
      <c r="G530" s="15"/>
      <c r="H530" s="15">
        <v>8024611</v>
      </c>
      <c r="I530" s="15"/>
      <c r="J530" s="15"/>
      <c r="K530" s="15"/>
      <c r="L530" s="15"/>
      <c r="M530" s="15"/>
      <c r="N530" s="15"/>
      <c r="O530" s="15"/>
      <c r="P530" s="15"/>
      <c r="Q530" s="15"/>
      <c r="R530" s="15"/>
      <c r="S530" s="15"/>
      <c r="T530" s="15"/>
      <c r="U530" s="15"/>
      <c r="V530" s="15"/>
      <c r="W530" s="16"/>
      <c r="X530" s="16"/>
      <c r="Y530" s="16"/>
      <c r="Z530" s="16"/>
      <c r="AA530" s="16"/>
      <c r="AB530" s="16"/>
      <c r="AC530" s="16"/>
      <c r="AD530" s="16"/>
      <c r="AE530" s="16"/>
      <c r="AF530" s="16"/>
      <c r="AG530" s="16"/>
      <c r="AH530" s="16"/>
      <c r="AI530" s="16"/>
    </row>
    <row r="531" spans="1:35" x14ac:dyDescent="0.2">
      <c r="A531" s="17">
        <v>2022</v>
      </c>
      <c r="B531" s="15" t="s">
        <v>722</v>
      </c>
      <c r="C531" s="15" t="s">
        <v>732</v>
      </c>
      <c r="D531" s="15" t="s">
        <v>674</v>
      </c>
      <c r="E531" s="15">
        <v>15908782</v>
      </c>
      <c r="F531" s="15"/>
      <c r="G531" s="15"/>
      <c r="H531" s="15">
        <v>18397752</v>
      </c>
      <c r="I531" s="15"/>
      <c r="J531" s="15"/>
      <c r="K531" s="15"/>
      <c r="L531" s="15"/>
      <c r="M531" s="15"/>
      <c r="N531" s="15"/>
      <c r="O531" s="15"/>
      <c r="P531" s="15"/>
      <c r="Q531" s="15"/>
      <c r="R531" s="15"/>
      <c r="S531" s="15"/>
      <c r="T531" s="15"/>
      <c r="U531" s="15"/>
      <c r="V531" s="15"/>
      <c r="W531" s="16"/>
      <c r="X531" s="16"/>
      <c r="Y531" s="16"/>
      <c r="Z531" s="16"/>
      <c r="AA531" s="16"/>
      <c r="AB531" s="16"/>
      <c r="AC531" s="16"/>
      <c r="AD531" s="16"/>
      <c r="AE531" s="16"/>
      <c r="AF531" s="16"/>
      <c r="AG531" s="16"/>
      <c r="AH531" s="16"/>
      <c r="AI531" s="16"/>
    </row>
    <row r="532" spans="1:35" x14ac:dyDescent="0.2">
      <c r="A532" s="17">
        <v>2022</v>
      </c>
      <c r="B532" s="15" t="s">
        <v>723</v>
      </c>
      <c r="C532" s="15" t="s">
        <v>733</v>
      </c>
      <c r="D532" s="15" t="s">
        <v>674</v>
      </c>
      <c r="E532" s="15">
        <v>11211805</v>
      </c>
      <c r="F532" s="15"/>
      <c r="G532" s="15"/>
      <c r="H532" s="15">
        <v>15306034</v>
      </c>
      <c r="I532" s="15"/>
      <c r="J532" s="15"/>
      <c r="K532" s="15"/>
      <c r="L532" s="15"/>
      <c r="M532" s="15"/>
      <c r="N532" s="15"/>
      <c r="O532" s="15"/>
      <c r="P532" s="15"/>
      <c r="Q532" s="15"/>
      <c r="R532" s="15"/>
      <c r="S532" s="15"/>
      <c r="T532" s="15"/>
      <c r="U532" s="15"/>
      <c r="V532" s="15"/>
      <c r="W532" s="16"/>
      <c r="X532" s="16"/>
      <c r="Y532" s="16"/>
      <c r="Z532" s="16"/>
      <c r="AA532" s="16"/>
      <c r="AB532" s="16"/>
      <c r="AC532" s="16"/>
      <c r="AD532" s="16"/>
      <c r="AE532" s="16"/>
      <c r="AF532" s="16"/>
      <c r="AG532" s="16"/>
      <c r="AH532" s="16"/>
      <c r="AI532" s="16"/>
    </row>
    <row r="533" spans="1:35" x14ac:dyDescent="0.2">
      <c r="A533" s="17">
        <v>2022</v>
      </c>
      <c r="B533" s="15" t="s">
        <v>723</v>
      </c>
      <c r="C533" s="15" t="s">
        <v>734</v>
      </c>
      <c r="D533" s="15" t="s">
        <v>674</v>
      </c>
      <c r="E533" s="15">
        <v>11768329</v>
      </c>
      <c r="F533" s="15"/>
      <c r="G533" s="15"/>
      <c r="H533" s="15">
        <v>13104266</v>
      </c>
      <c r="I533" s="15"/>
      <c r="J533" s="15"/>
      <c r="K533" s="15"/>
      <c r="L533" s="15"/>
      <c r="M533" s="15"/>
      <c r="N533" s="15"/>
      <c r="O533" s="15"/>
      <c r="P533" s="15"/>
      <c r="Q533" s="15"/>
      <c r="R533" s="15"/>
      <c r="S533" s="15"/>
      <c r="T533" s="15"/>
      <c r="U533" s="15"/>
      <c r="V533" s="15"/>
      <c r="W533" s="16"/>
      <c r="X533" s="16"/>
      <c r="Y533" s="16"/>
      <c r="Z533" s="16"/>
      <c r="AA533" s="16"/>
      <c r="AB533" s="16"/>
      <c r="AC533" s="16"/>
      <c r="AD533" s="16"/>
      <c r="AE533" s="16"/>
      <c r="AF533" s="16"/>
      <c r="AG533" s="16"/>
      <c r="AH533" s="16"/>
      <c r="AI533" s="16"/>
    </row>
    <row r="534" spans="1:35" x14ac:dyDescent="0.2">
      <c r="A534" s="17">
        <v>2022</v>
      </c>
      <c r="B534" s="15" t="s">
        <v>722</v>
      </c>
      <c r="C534" s="15" t="s">
        <v>724</v>
      </c>
      <c r="D534" s="15" t="s">
        <v>680</v>
      </c>
      <c r="E534" s="15"/>
      <c r="F534" s="15">
        <v>0</v>
      </c>
      <c r="G534" s="15"/>
      <c r="H534" s="15">
        <v>0</v>
      </c>
      <c r="I534" s="15"/>
      <c r="J534" s="15"/>
      <c r="K534" s="15"/>
      <c r="L534" s="15"/>
      <c r="M534" s="15"/>
      <c r="N534" s="15"/>
      <c r="O534" s="15"/>
      <c r="P534" s="15"/>
      <c r="Q534" s="15"/>
      <c r="R534" s="15"/>
      <c r="S534" s="15"/>
      <c r="T534" s="15"/>
      <c r="U534" s="15"/>
      <c r="V534" s="15"/>
      <c r="W534" s="16"/>
      <c r="X534" s="16"/>
      <c r="Y534" s="16"/>
      <c r="Z534" s="16"/>
      <c r="AA534" s="16"/>
      <c r="AB534" s="16"/>
      <c r="AC534" s="16"/>
      <c r="AD534" s="16"/>
      <c r="AE534" s="16"/>
      <c r="AF534" s="16"/>
      <c r="AG534" s="16"/>
      <c r="AH534" s="16"/>
      <c r="AI534" s="16"/>
    </row>
    <row r="535" spans="1:35" x14ac:dyDescent="0.2">
      <c r="A535" s="17">
        <v>2022</v>
      </c>
      <c r="B535" s="15" t="s">
        <v>722</v>
      </c>
      <c r="C535" s="15" t="s">
        <v>725</v>
      </c>
      <c r="D535" s="15" t="s">
        <v>680</v>
      </c>
      <c r="E535" s="15"/>
      <c r="F535" s="15">
        <v>0</v>
      </c>
      <c r="G535" s="15"/>
      <c r="H535" s="15">
        <v>888934</v>
      </c>
      <c r="I535" s="15"/>
      <c r="J535" s="15"/>
      <c r="K535" s="15"/>
      <c r="L535" s="15"/>
      <c r="M535" s="15"/>
      <c r="N535" s="15"/>
      <c r="O535" s="15"/>
      <c r="P535" s="15"/>
      <c r="Q535" s="15"/>
      <c r="R535" s="15"/>
      <c r="S535" s="15"/>
      <c r="T535" s="15"/>
      <c r="U535" s="15"/>
      <c r="V535" s="15"/>
      <c r="W535" s="16"/>
      <c r="X535" s="16"/>
      <c r="Y535" s="16"/>
      <c r="Z535" s="16"/>
      <c r="AA535" s="16"/>
      <c r="AB535" s="16"/>
      <c r="AC535" s="16"/>
      <c r="AD535" s="16"/>
      <c r="AE535" s="16"/>
      <c r="AF535" s="16"/>
      <c r="AG535" s="16"/>
      <c r="AH535" s="16"/>
      <c r="AI535" s="16"/>
    </row>
    <row r="536" spans="1:35" x14ac:dyDescent="0.2">
      <c r="A536" s="17">
        <v>2022</v>
      </c>
      <c r="B536" s="15" t="s">
        <v>723</v>
      </c>
      <c r="C536" s="15" t="s">
        <v>735</v>
      </c>
      <c r="D536" s="15" t="s">
        <v>680</v>
      </c>
      <c r="E536" s="15"/>
      <c r="F536" s="15">
        <v>4103399</v>
      </c>
      <c r="G536" s="15"/>
      <c r="H536" s="15">
        <v>837673</v>
      </c>
      <c r="I536" s="15"/>
      <c r="J536" s="15"/>
      <c r="K536" s="15"/>
      <c r="L536" s="15"/>
      <c r="M536" s="15"/>
      <c r="N536" s="15"/>
      <c r="O536" s="15"/>
      <c r="P536" s="15"/>
      <c r="Q536" s="15"/>
      <c r="R536" s="15"/>
      <c r="S536" s="15"/>
      <c r="T536" s="15"/>
      <c r="U536" s="15"/>
      <c r="V536" s="15"/>
      <c r="W536" s="16"/>
      <c r="X536" s="16"/>
      <c r="Y536" s="16"/>
      <c r="Z536" s="16"/>
      <c r="AA536" s="16"/>
      <c r="AB536" s="16"/>
      <c r="AC536" s="16"/>
      <c r="AD536" s="16"/>
      <c r="AE536" s="16"/>
      <c r="AF536" s="16"/>
      <c r="AG536" s="16"/>
      <c r="AH536" s="16"/>
      <c r="AI536" s="16"/>
    </row>
    <row r="537" spans="1:35" x14ac:dyDescent="0.2">
      <c r="A537" s="17">
        <v>2022</v>
      </c>
      <c r="B537" s="15" t="s">
        <v>722</v>
      </c>
      <c r="C537" s="15" t="s">
        <v>726</v>
      </c>
      <c r="D537" s="15" t="s">
        <v>680</v>
      </c>
      <c r="E537" s="15"/>
      <c r="F537" s="15">
        <v>0</v>
      </c>
      <c r="G537" s="15"/>
      <c r="H537" s="15">
        <v>599195</v>
      </c>
      <c r="I537" s="15"/>
      <c r="J537" s="15"/>
      <c r="K537" s="15"/>
      <c r="L537" s="15"/>
      <c r="M537" s="15"/>
      <c r="N537" s="15"/>
      <c r="O537" s="15"/>
      <c r="P537" s="15"/>
      <c r="Q537" s="15"/>
      <c r="R537" s="15"/>
      <c r="S537" s="15"/>
      <c r="T537" s="15"/>
      <c r="U537" s="15"/>
      <c r="V537" s="15"/>
      <c r="W537" s="16"/>
      <c r="X537" s="16"/>
      <c r="Y537" s="16"/>
      <c r="Z537" s="16"/>
      <c r="AA537" s="16"/>
      <c r="AB537" s="16"/>
      <c r="AC537" s="16"/>
      <c r="AD537" s="16"/>
      <c r="AE537" s="16"/>
      <c r="AF537" s="16"/>
      <c r="AG537" s="16"/>
      <c r="AH537" s="16"/>
      <c r="AI537" s="16"/>
    </row>
    <row r="538" spans="1:35" x14ac:dyDescent="0.2">
      <c r="A538" s="17">
        <v>2022</v>
      </c>
      <c r="B538" s="15" t="s">
        <v>722</v>
      </c>
      <c r="C538" s="15" t="s">
        <v>727</v>
      </c>
      <c r="D538" s="15" t="s">
        <v>680</v>
      </c>
      <c r="E538" s="15"/>
      <c r="F538" s="15">
        <v>0</v>
      </c>
      <c r="G538" s="15"/>
      <c r="H538" s="15">
        <v>0</v>
      </c>
      <c r="I538" s="15"/>
      <c r="J538" s="15"/>
      <c r="K538" s="15"/>
      <c r="L538" s="15"/>
      <c r="M538" s="15"/>
      <c r="N538" s="15"/>
      <c r="O538" s="15"/>
      <c r="P538" s="15"/>
      <c r="Q538" s="15"/>
      <c r="R538" s="15"/>
      <c r="S538" s="15"/>
      <c r="T538" s="15"/>
      <c r="U538" s="15"/>
      <c r="V538" s="15"/>
      <c r="W538" s="16"/>
      <c r="X538" s="16"/>
      <c r="Y538" s="16"/>
      <c r="Z538" s="16"/>
      <c r="AA538" s="16"/>
      <c r="AB538" s="16"/>
      <c r="AC538" s="16"/>
      <c r="AD538" s="16"/>
      <c r="AE538" s="16"/>
      <c r="AF538" s="16"/>
      <c r="AG538" s="16"/>
      <c r="AH538" s="16"/>
      <c r="AI538" s="16"/>
    </row>
    <row r="539" spans="1:35" x14ac:dyDescent="0.2">
      <c r="A539" s="17">
        <v>2022</v>
      </c>
      <c r="B539" s="15" t="s">
        <v>723</v>
      </c>
      <c r="C539" s="15" t="s">
        <v>728</v>
      </c>
      <c r="D539" s="15" t="s">
        <v>680</v>
      </c>
      <c r="E539" s="15"/>
      <c r="F539" s="15">
        <v>6017147</v>
      </c>
      <c r="G539" s="15"/>
      <c r="H539" s="15">
        <v>837673</v>
      </c>
      <c r="I539" s="15"/>
      <c r="J539" s="15"/>
      <c r="K539" s="15"/>
      <c r="L539" s="15"/>
      <c r="M539" s="15"/>
      <c r="N539" s="15"/>
      <c r="O539" s="15"/>
      <c r="P539" s="15"/>
      <c r="Q539" s="15"/>
      <c r="R539" s="15"/>
      <c r="S539" s="15"/>
      <c r="T539" s="15"/>
      <c r="U539" s="15"/>
      <c r="V539" s="15"/>
      <c r="W539" s="16"/>
      <c r="X539" s="16"/>
      <c r="Y539" s="16"/>
      <c r="Z539" s="16"/>
      <c r="AA539" s="16"/>
      <c r="AB539" s="16"/>
      <c r="AC539" s="16"/>
      <c r="AD539" s="16"/>
      <c r="AE539" s="16"/>
      <c r="AF539" s="16"/>
      <c r="AG539" s="16"/>
      <c r="AH539" s="16"/>
      <c r="AI539" s="16"/>
    </row>
    <row r="540" spans="1:35" x14ac:dyDescent="0.2">
      <c r="A540" s="17">
        <v>2022</v>
      </c>
      <c r="B540" s="15" t="s">
        <v>723</v>
      </c>
      <c r="C540" s="15" t="s">
        <v>729</v>
      </c>
      <c r="D540" s="15" t="s">
        <v>680</v>
      </c>
      <c r="E540" s="15"/>
      <c r="F540" s="15">
        <v>0</v>
      </c>
      <c r="G540" s="15"/>
      <c r="H540" s="15">
        <v>599195</v>
      </c>
      <c r="I540" s="15"/>
      <c r="J540" s="15"/>
      <c r="K540" s="15"/>
      <c r="L540" s="15"/>
      <c r="M540" s="15"/>
      <c r="N540" s="15"/>
      <c r="O540" s="15"/>
      <c r="P540" s="15"/>
      <c r="Q540" s="15"/>
      <c r="R540" s="15"/>
      <c r="S540" s="15"/>
      <c r="T540" s="15"/>
      <c r="U540" s="15"/>
      <c r="V540" s="15"/>
      <c r="W540" s="16"/>
      <c r="X540" s="16"/>
      <c r="Y540" s="16"/>
      <c r="Z540" s="16"/>
      <c r="AA540" s="16"/>
      <c r="AB540" s="16"/>
      <c r="AC540" s="16"/>
      <c r="AD540" s="16"/>
      <c r="AE540" s="16"/>
      <c r="AF540" s="16"/>
      <c r="AG540" s="16"/>
      <c r="AH540" s="16"/>
      <c r="AI540" s="16"/>
    </row>
    <row r="541" spans="1:35" x14ac:dyDescent="0.2">
      <c r="A541" s="17">
        <v>2022</v>
      </c>
      <c r="B541" s="15" t="s">
        <v>723</v>
      </c>
      <c r="C541" s="15" t="s">
        <v>730</v>
      </c>
      <c r="D541" s="15" t="s">
        <v>680</v>
      </c>
      <c r="E541" s="15"/>
      <c r="F541" s="15">
        <v>0</v>
      </c>
      <c r="G541" s="15"/>
      <c r="H541" s="15">
        <v>599195</v>
      </c>
      <c r="I541" s="15"/>
      <c r="J541" s="15"/>
      <c r="K541" s="15"/>
      <c r="L541" s="15"/>
      <c r="M541" s="15"/>
      <c r="N541" s="15"/>
      <c r="O541" s="15"/>
      <c r="P541" s="15"/>
      <c r="Q541" s="15"/>
      <c r="R541" s="15"/>
      <c r="S541" s="15"/>
      <c r="T541" s="15"/>
      <c r="U541" s="15"/>
      <c r="V541" s="15"/>
      <c r="W541" s="16"/>
      <c r="X541" s="16"/>
      <c r="Y541" s="16"/>
      <c r="Z541" s="16"/>
      <c r="AA541" s="16"/>
      <c r="AB541" s="16"/>
      <c r="AC541" s="16"/>
      <c r="AD541" s="16"/>
      <c r="AE541" s="16"/>
      <c r="AF541" s="16"/>
      <c r="AG541" s="16"/>
      <c r="AH541" s="16"/>
      <c r="AI541" s="16"/>
    </row>
    <row r="542" spans="1:35" x14ac:dyDescent="0.2">
      <c r="A542" s="17">
        <v>2022</v>
      </c>
      <c r="B542" s="15" t="s">
        <v>723</v>
      </c>
      <c r="C542" s="15" t="s">
        <v>731</v>
      </c>
      <c r="D542" s="15" t="s">
        <v>680</v>
      </c>
      <c r="E542" s="15"/>
      <c r="F542" s="15">
        <v>0</v>
      </c>
      <c r="G542" s="15"/>
      <c r="H542" s="15">
        <v>599195</v>
      </c>
      <c r="I542" s="15"/>
      <c r="J542" s="15"/>
      <c r="K542" s="15"/>
      <c r="L542" s="15"/>
      <c r="M542" s="15"/>
      <c r="N542" s="15"/>
      <c r="O542" s="15"/>
      <c r="P542" s="15"/>
      <c r="Q542" s="15"/>
      <c r="R542" s="15"/>
      <c r="S542" s="15"/>
      <c r="T542" s="15"/>
      <c r="U542" s="15"/>
      <c r="V542" s="15"/>
      <c r="W542" s="16"/>
      <c r="X542" s="16"/>
      <c r="Y542" s="16"/>
      <c r="Z542" s="16"/>
      <c r="AA542" s="16"/>
      <c r="AB542" s="16"/>
      <c r="AC542" s="16"/>
      <c r="AD542" s="16"/>
      <c r="AE542" s="16"/>
      <c r="AF542" s="16"/>
      <c r="AG542" s="16"/>
      <c r="AH542" s="16"/>
      <c r="AI542" s="16"/>
    </row>
    <row r="543" spans="1:35" x14ac:dyDescent="0.2">
      <c r="A543" s="17">
        <v>2022</v>
      </c>
      <c r="B543" s="15" t="s">
        <v>722</v>
      </c>
      <c r="C543" s="15" t="s">
        <v>81</v>
      </c>
      <c r="D543" s="15" t="s">
        <v>680</v>
      </c>
      <c r="E543" s="15"/>
      <c r="F543" s="15">
        <v>1175359</v>
      </c>
      <c r="G543" s="15"/>
      <c r="H543" s="15">
        <v>837673</v>
      </c>
      <c r="I543" s="15"/>
      <c r="J543" s="15"/>
      <c r="K543" s="15"/>
      <c r="L543" s="15"/>
      <c r="M543" s="15"/>
      <c r="N543" s="15"/>
      <c r="O543" s="15"/>
      <c r="P543" s="15"/>
      <c r="Q543" s="15"/>
      <c r="R543" s="15"/>
      <c r="S543" s="15"/>
      <c r="T543" s="15"/>
      <c r="U543" s="15"/>
      <c r="V543" s="15"/>
      <c r="W543" s="16"/>
      <c r="X543" s="16"/>
      <c r="Y543" s="16"/>
      <c r="Z543" s="16"/>
      <c r="AA543" s="16"/>
      <c r="AB543" s="16"/>
      <c r="AC543" s="16"/>
      <c r="AD543" s="16"/>
      <c r="AE543" s="16"/>
      <c r="AF543" s="16"/>
      <c r="AG543" s="16"/>
      <c r="AH543" s="16"/>
      <c r="AI543" s="16"/>
    </row>
    <row r="544" spans="1:35" x14ac:dyDescent="0.2">
      <c r="A544" s="17">
        <v>2022</v>
      </c>
      <c r="B544" s="15" t="s">
        <v>723</v>
      </c>
      <c r="C544" s="15" t="s">
        <v>82</v>
      </c>
      <c r="D544" s="15" t="s">
        <v>680</v>
      </c>
      <c r="E544" s="15"/>
      <c r="F544" s="15">
        <v>0</v>
      </c>
      <c r="G544" s="15"/>
      <c r="H544" s="15">
        <v>718434</v>
      </c>
      <c r="I544" s="15"/>
      <c r="J544" s="15"/>
      <c r="K544" s="15"/>
      <c r="L544" s="15"/>
      <c r="M544" s="15"/>
      <c r="N544" s="15"/>
      <c r="O544" s="15"/>
      <c r="P544" s="15"/>
      <c r="Q544" s="15"/>
      <c r="R544" s="15"/>
      <c r="S544" s="15"/>
      <c r="T544" s="15"/>
      <c r="U544" s="15"/>
      <c r="V544" s="15"/>
      <c r="W544" s="16"/>
      <c r="X544" s="16"/>
      <c r="Y544" s="16"/>
      <c r="Z544" s="16"/>
      <c r="AA544" s="16"/>
      <c r="AB544" s="16"/>
      <c r="AC544" s="16"/>
      <c r="AD544" s="16"/>
      <c r="AE544" s="16"/>
      <c r="AF544" s="16"/>
      <c r="AG544" s="16"/>
      <c r="AH544" s="16"/>
      <c r="AI544" s="16"/>
    </row>
    <row r="545" spans="1:35" x14ac:dyDescent="0.2">
      <c r="A545" s="17">
        <v>2022</v>
      </c>
      <c r="B545" s="15" t="s">
        <v>723</v>
      </c>
      <c r="C545" s="15" t="s">
        <v>83</v>
      </c>
      <c r="D545" s="15" t="s">
        <v>680</v>
      </c>
      <c r="E545" s="15"/>
      <c r="F545" s="15">
        <v>0</v>
      </c>
      <c r="G545" s="15"/>
      <c r="H545" s="15">
        <v>837673</v>
      </c>
      <c r="I545" s="15"/>
      <c r="J545" s="15"/>
      <c r="K545" s="15"/>
      <c r="L545" s="15"/>
      <c r="M545" s="15"/>
      <c r="N545" s="15"/>
      <c r="O545" s="15"/>
      <c r="P545" s="15"/>
      <c r="Q545" s="15"/>
      <c r="R545" s="15"/>
      <c r="S545" s="15"/>
      <c r="T545" s="15"/>
      <c r="U545" s="15"/>
      <c r="V545" s="15"/>
      <c r="W545" s="16"/>
      <c r="X545" s="16"/>
      <c r="Y545" s="16"/>
      <c r="Z545" s="16"/>
      <c r="AA545" s="16"/>
      <c r="AB545" s="16"/>
      <c r="AC545" s="16"/>
      <c r="AD545" s="16"/>
      <c r="AE545" s="16"/>
      <c r="AF545" s="16"/>
      <c r="AG545" s="16"/>
      <c r="AH545" s="16"/>
      <c r="AI545" s="16"/>
    </row>
    <row r="546" spans="1:35" x14ac:dyDescent="0.2">
      <c r="A546" s="17">
        <v>2022</v>
      </c>
      <c r="B546" s="15" t="s">
        <v>722</v>
      </c>
      <c r="C546" s="15" t="s">
        <v>84</v>
      </c>
      <c r="D546" s="15" t="s">
        <v>680</v>
      </c>
      <c r="E546" s="15"/>
      <c r="F546" s="15">
        <v>0</v>
      </c>
      <c r="G546" s="15"/>
      <c r="H546" s="15">
        <v>0</v>
      </c>
      <c r="I546" s="15"/>
      <c r="J546" s="15"/>
      <c r="K546" s="15"/>
      <c r="L546" s="15"/>
      <c r="M546" s="15"/>
      <c r="N546" s="15"/>
      <c r="O546" s="15"/>
      <c r="P546" s="15"/>
      <c r="Q546" s="15"/>
      <c r="R546" s="15"/>
      <c r="S546" s="15"/>
      <c r="T546" s="15"/>
      <c r="U546" s="15"/>
      <c r="V546" s="15"/>
      <c r="W546" s="16"/>
      <c r="X546" s="16"/>
      <c r="Y546" s="16"/>
      <c r="Z546" s="16"/>
      <c r="AA546" s="16"/>
      <c r="AB546" s="16"/>
      <c r="AC546" s="16"/>
      <c r="AD546" s="16"/>
      <c r="AE546" s="16"/>
      <c r="AF546" s="16"/>
      <c r="AG546" s="16"/>
      <c r="AH546" s="16"/>
      <c r="AI546" s="16"/>
    </row>
    <row r="547" spans="1:35" x14ac:dyDescent="0.2">
      <c r="A547" s="17">
        <v>2022</v>
      </c>
      <c r="B547" s="15" t="s">
        <v>723</v>
      </c>
      <c r="C547" s="15" t="s">
        <v>85</v>
      </c>
      <c r="D547" s="15" t="s">
        <v>680</v>
      </c>
      <c r="E547" s="15"/>
      <c r="F547" s="15">
        <v>11684578</v>
      </c>
      <c r="G547" s="15"/>
      <c r="H547" s="15">
        <v>837673</v>
      </c>
      <c r="I547" s="15"/>
      <c r="J547" s="15"/>
      <c r="K547" s="15"/>
      <c r="L547" s="15"/>
      <c r="M547" s="15"/>
      <c r="N547" s="15"/>
      <c r="O547" s="15"/>
      <c r="P547" s="15"/>
      <c r="Q547" s="15"/>
      <c r="R547" s="15"/>
      <c r="S547" s="15"/>
      <c r="T547" s="15"/>
      <c r="U547" s="15"/>
      <c r="V547" s="15"/>
      <c r="W547" s="16"/>
      <c r="X547" s="16"/>
      <c r="Y547" s="16"/>
      <c r="Z547" s="16"/>
      <c r="AA547" s="16"/>
      <c r="AB547" s="16"/>
      <c r="AC547" s="16"/>
      <c r="AD547" s="16"/>
      <c r="AE547" s="16"/>
      <c r="AF547" s="16"/>
      <c r="AG547" s="16"/>
      <c r="AH547" s="16"/>
      <c r="AI547" s="16"/>
    </row>
    <row r="548" spans="1:35" x14ac:dyDescent="0.2">
      <c r="A548" s="17">
        <v>2022</v>
      </c>
      <c r="B548" s="15" t="s">
        <v>723</v>
      </c>
      <c r="C548" s="15" t="s">
        <v>86</v>
      </c>
      <c r="D548" s="15" t="s">
        <v>680</v>
      </c>
      <c r="E548" s="15"/>
      <c r="F548" s="15">
        <v>0</v>
      </c>
      <c r="G548" s="15"/>
      <c r="H548" s="15">
        <v>599195</v>
      </c>
      <c r="I548" s="15"/>
      <c r="J548" s="15"/>
      <c r="K548" s="15"/>
      <c r="L548" s="15"/>
      <c r="M548" s="15"/>
      <c r="N548" s="15"/>
      <c r="O548" s="15"/>
      <c r="P548" s="15"/>
      <c r="Q548" s="15"/>
      <c r="R548" s="15"/>
      <c r="S548" s="15"/>
      <c r="T548" s="15"/>
      <c r="U548" s="15"/>
      <c r="V548" s="15"/>
      <c r="W548" s="16"/>
      <c r="X548" s="16"/>
      <c r="Y548" s="16"/>
      <c r="Z548" s="16"/>
      <c r="AA548" s="16"/>
      <c r="AB548" s="16"/>
      <c r="AC548" s="16"/>
      <c r="AD548" s="16"/>
      <c r="AE548" s="16"/>
      <c r="AF548" s="16"/>
      <c r="AG548" s="16"/>
      <c r="AH548" s="16"/>
      <c r="AI548" s="16"/>
    </row>
    <row r="549" spans="1:35" x14ac:dyDescent="0.2">
      <c r="A549" s="17">
        <v>2022</v>
      </c>
      <c r="B549" s="15" t="s">
        <v>722</v>
      </c>
      <c r="C549" s="15" t="s">
        <v>87</v>
      </c>
      <c r="D549" s="15" t="s">
        <v>680</v>
      </c>
      <c r="E549" s="15"/>
      <c r="F549" s="15">
        <v>0</v>
      </c>
      <c r="G549" s="15"/>
      <c r="H549" s="15">
        <v>718434</v>
      </c>
      <c r="I549" s="15"/>
      <c r="J549" s="15"/>
      <c r="K549" s="15"/>
      <c r="L549" s="15"/>
      <c r="M549" s="15"/>
      <c r="N549" s="15"/>
      <c r="O549" s="15"/>
      <c r="P549" s="15"/>
      <c r="Q549" s="15"/>
      <c r="R549" s="15"/>
      <c r="S549" s="15"/>
      <c r="T549" s="15"/>
      <c r="U549" s="15"/>
      <c r="V549" s="15"/>
      <c r="W549" s="16"/>
      <c r="X549" s="16"/>
      <c r="Y549" s="16"/>
      <c r="Z549" s="16"/>
      <c r="AA549" s="16"/>
      <c r="AB549" s="16"/>
      <c r="AC549" s="16"/>
      <c r="AD549" s="16"/>
      <c r="AE549" s="16"/>
      <c r="AF549" s="16"/>
      <c r="AG549" s="16"/>
      <c r="AH549" s="16"/>
      <c r="AI549" s="16"/>
    </row>
    <row r="550" spans="1:35" x14ac:dyDescent="0.2">
      <c r="A550" s="17">
        <v>2022</v>
      </c>
      <c r="B550" s="15" t="s">
        <v>722</v>
      </c>
      <c r="C550" s="15" t="s">
        <v>732</v>
      </c>
      <c r="D550" s="15" t="s">
        <v>680</v>
      </c>
      <c r="E550" s="15"/>
      <c r="F550" s="15">
        <v>0</v>
      </c>
      <c r="G550" s="15"/>
      <c r="H550" s="15">
        <v>0</v>
      </c>
      <c r="I550" s="15"/>
      <c r="J550" s="15"/>
      <c r="K550" s="15"/>
      <c r="L550" s="15"/>
      <c r="M550" s="15"/>
      <c r="N550" s="15"/>
      <c r="O550" s="15"/>
      <c r="P550" s="15"/>
      <c r="Q550" s="15"/>
      <c r="R550" s="15"/>
      <c r="S550" s="15"/>
      <c r="T550" s="15"/>
      <c r="U550" s="15"/>
      <c r="V550" s="15"/>
      <c r="W550" s="16"/>
      <c r="X550" s="16"/>
      <c r="Y550" s="16"/>
      <c r="Z550" s="16"/>
      <c r="AA550" s="16"/>
      <c r="AB550" s="16"/>
      <c r="AC550" s="16"/>
      <c r="AD550" s="16"/>
      <c r="AE550" s="16"/>
      <c r="AF550" s="16"/>
      <c r="AG550" s="16"/>
      <c r="AH550" s="16"/>
      <c r="AI550" s="16"/>
    </row>
    <row r="551" spans="1:35" x14ac:dyDescent="0.2">
      <c r="A551" s="17">
        <v>2022</v>
      </c>
      <c r="B551" s="15" t="s">
        <v>723</v>
      </c>
      <c r="C551" s="15" t="s">
        <v>733</v>
      </c>
      <c r="D551" s="15" t="s">
        <v>680</v>
      </c>
      <c r="E551" s="15"/>
      <c r="F551" s="15">
        <v>0</v>
      </c>
      <c r="G551" s="15"/>
      <c r="H551" s="15">
        <v>0</v>
      </c>
      <c r="I551" s="15"/>
      <c r="J551" s="15"/>
      <c r="K551" s="15"/>
      <c r="L551" s="15"/>
      <c r="M551" s="15"/>
      <c r="N551" s="15"/>
      <c r="O551" s="15"/>
      <c r="P551" s="15"/>
      <c r="Q551" s="15"/>
      <c r="R551" s="15"/>
      <c r="S551" s="15"/>
      <c r="T551" s="15"/>
      <c r="U551" s="15"/>
      <c r="V551" s="15"/>
      <c r="W551" s="16"/>
      <c r="X551" s="16"/>
      <c r="Y551" s="16"/>
      <c r="Z551" s="16"/>
      <c r="AA551" s="16"/>
      <c r="AB551" s="16"/>
      <c r="AC551" s="16"/>
      <c r="AD551" s="16"/>
      <c r="AE551" s="16"/>
      <c r="AF551" s="16"/>
      <c r="AG551" s="16"/>
      <c r="AH551" s="16"/>
      <c r="AI551" s="16"/>
    </row>
    <row r="552" spans="1:35" x14ac:dyDescent="0.2">
      <c r="A552" s="17">
        <v>2022</v>
      </c>
      <c r="B552" s="15" t="s">
        <v>723</v>
      </c>
      <c r="C552" s="15" t="s">
        <v>734</v>
      </c>
      <c r="D552" s="15" t="s">
        <v>680</v>
      </c>
      <c r="E552" s="15"/>
      <c r="F552" s="15">
        <v>0</v>
      </c>
      <c r="G552" s="15"/>
      <c r="H552" s="15">
        <v>0</v>
      </c>
      <c r="I552" s="15"/>
      <c r="J552" s="15"/>
      <c r="K552" s="15"/>
      <c r="L552" s="15"/>
      <c r="M552" s="15"/>
      <c r="N552" s="15"/>
      <c r="O552" s="15"/>
      <c r="P552" s="15"/>
      <c r="Q552" s="15"/>
      <c r="R552" s="15"/>
      <c r="S552" s="15"/>
      <c r="T552" s="15"/>
      <c r="U552" s="15"/>
      <c r="V552" s="15"/>
      <c r="W552" s="16"/>
      <c r="X552" s="16"/>
      <c r="Y552" s="16"/>
      <c r="Z552" s="16"/>
      <c r="AA552" s="16"/>
      <c r="AB552" s="16"/>
      <c r="AC552" s="16"/>
      <c r="AD552" s="16"/>
      <c r="AE552" s="16"/>
      <c r="AF552" s="16"/>
      <c r="AG552" s="16"/>
      <c r="AH552" s="16"/>
      <c r="AI552" s="16"/>
    </row>
    <row r="553" spans="1:35" x14ac:dyDescent="0.2">
      <c r="A553" s="17">
        <v>2022</v>
      </c>
      <c r="B553" s="15" t="s">
        <v>722</v>
      </c>
      <c r="C553" s="15" t="s">
        <v>724</v>
      </c>
      <c r="D553" s="15" t="s">
        <v>678</v>
      </c>
      <c r="E553" s="15"/>
      <c r="F553" s="15">
        <v>0</v>
      </c>
      <c r="G553" s="15"/>
      <c r="H553" s="15">
        <v>773895</v>
      </c>
      <c r="I553" s="15"/>
      <c r="J553" s="15"/>
      <c r="K553" s="15"/>
      <c r="L553" s="15"/>
      <c r="M553" s="15"/>
      <c r="N553" s="15"/>
      <c r="O553" s="15"/>
      <c r="P553" s="15"/>
      <c r="Q553" s="15"/>
      <c r="R553" s="15"/>
      <c r="S553" s="15"/>
      <c r="T553" s="15"/>
      <c r="U553" s="15"/>
      <c r="V553" s="15"/>
      <c r="W553" s="16"/>
      <c r="X553" s="16"/>
      <c r="Y553" s="16"/>
      <c r="Z553" s="16"/>
      <c r="AA553" s="16"/>
      <c r="AB553" s="16"/>
      <c r="AC553" s="16"/>
      <c r="AD553" s="16"/>
      <c r="AE553" s="16"/>
      <c r="AF553" s="16"/>
      <c r="AG553" s="16"/>
      <c r="AH553" s="16"/>
      <c r="AI553" s="16"/>
    </row>
    <row r="554" spans="1:35" x14ac:dyDescent="0.2">
      <c r="A554" s="17">
        <v>2022</v>
      </c>
      <c r="B554" s="15" t="s">
        <v>722</v>
      </c>
      <c r="C554" s="15" t="s">
        <v>725</v>
      </c>
      <c r="D554" s="15" t="s">
        <v>678</v>
      </c>
      <c r="E554" s="15"/>
      <c r="F554" s="15">
        <v>0</v>
      </c>
      <c r="G554" s="15"/>
      <c r="H554" s="15">
        <v>769155</v>
      </c>
      <c r="I554" s="15"/>
      <c r="J554" s="15"/>
      <c r="K554" s="15"/>
      <c r="L554" s="15"/>
      <c r="M554" s="15"/>
      <c r="N554" s="15"/>
      <c r="O554" s="15"/>
      <c r="P554" s="15"/>
      <c r="Q554" s="15"/>
      <c r="R554" s="15"/>
      <c r="S554" s="15"/>
      <c r="T554" s="15"/>
      <c r="U554" s="15"/>
      <c r="V554" s="15"/>
      <c r="W554" s="16"/>
      <c r="X554" s="16"/>
      <c r="Y554" s="16"/>
      <c r="Z554" s="16"/>
      <c r="AA554" s="16"/>
      <c r="AB554" s="16"/>
      <c r="AC554" s="16"/>
      <c r="AD554" s="16"/>
      <c r="AE554" s="16"/>
      <c r="AF554" s="16"/>
      <c r="AG554" s="16"/>
      <c r="AH554" s="16"/>
      <c r="AI554" s="16"/>
    </row>
    <row r="555" spans="1:35" x14ac:dyDescent="0.2">
      <c r="A555" s="17">
        <v>2022</v>
      </c>
      <c r="B555" s="15" t="s">
        <v>723</v>
      </c>
      <c r="C555" s="15" t="s">
        <v>735</v>
      </c>
      <c r="D555" s="15" t="s">
        <v>678</v>
      </c>
      <c r="E555" s="15"/>
      <c r="F555" s="15">
        <v>0</v>
      </c>
      <c r="G555" s="15"/>
      <c r="H555" s="15">
        <v>789454</v>
      </c>
      <c r="I555" s="15"/>
      <c r="J555" s="15"/>
      <c r="K555" s="15"/>
      <c r="L555" s="15"/>
      <c r="M555" s="15"/>
      <c r="N555" s="15"/>
      <c r="O555" s="15"/>
      <c r="P555" s="15"/>
      <c r="Q555" s="15"/>
      <c r="R555" s="15"/>
      <c r="S555" s="15"/>
      <c r="T555" s="15"/>
      <c r="U555" s="15"/>
      <c r="V555" s="15"/>
      <c r="W555" s="16"/>
      <c r="X555" s="16"/>
      <c r="Y555" s="16"/>
      <c r="Z555" s="16"/>
      <c r="AA555" s="16"/>
      <c r="AB555" s="16"/>
      <c r="AC555" s="16"/>
      <c r="AD555" s="16"/>
      <c r="AE555" s="16"/>
      <c r="AF555" s="16"/>
      <c r="AG555" s="16"/>
      <c r="AH555" s="16"/>
      <c r="AI555" s="16"/>
    </row>
    <row r="556" spans="1:35" x14ac:dyDescent="0.2">
      <c r="A556" s="17">
        <v>2022</v>
      </c>
      <c r="B556" s="15" t="s">
        <v>722</v>
      </c>
      <c r="C556" s="15" t="s">
        <v>726</v>
      </c>
      <c r="D556" s="15" t="s">
        <v>678</v>
      </c>
      <c r="E556" s="15"/>
      <c r="F556" s="15">
        <v>15073957</v>
      </c>
      <c r="G556" s="15"/>
      <c r="H556" s="15">
        <v>2874094</v>
      </c>
      <c r="I556" s="15"/>
      <c r="J556" s="15"/>
      <c r="K556" s="15"/>
      <c r="L556" s="15"/>
      <c r="M556" s="15"/>
      <c r="N556" s="15"/>
      <c r="O556" s="15"/>
      <c r="P556" s="15"/>
      <c r="Q556" s="15"/>
      <c r="R556" s="15"/>
      <c r="S556" s="15"/>
      <c r="T556" s="15"/>
      <c r="U556" s="15"/>
      <c r="V556" s="15"/>
      <c r="W556" s="16"/>
      <c r="X556" s="16"/>
      <c r="Y556" s="16"/>
      <c r="Z556" s="16"/>
      <c r="AA556" s="16"/>
      <c r="AB556" s="16"/>
      <c r="AC556" s="16"/>
      <c r="AD556" s="16"/>
      <c r="AE556" s="16"/>
      <c r="AF556" s="16"/>
      <c r="AG556" s="16"/>
      <c r="AH556" s="16"/>
      <c r="AI556" s="16"/>
    </row>
    <row r="557" spans="1:35" x14ac:dyDescent="0.2">
      <c r="A557" s="17">
        <v>2022</v>
      </c>
      <c r="B557" s="15" t="s">
        <v>722</v>
      </c>
      <c r="C557" s="15" t="s">
        <v>727</v>
      </c>
      <c r="D557" s="15" t="s">
        <v>678</v>
      </c>
      <c r="E557" s="15"/>
      <c r="F557" s="15">
        <v>0</v>
      </c>
      <c r="G557" s="15"/>
      <c r="H557" s="15">
        <v>761016</v>
      </c>
      <c r="I557" s="15"/>
      <c r="J557" s="15"/>
      <c r="K557" s="15"/>
      <c r="L557" s="15"/>
      <c r="M557" s="15"/>
      <c r="N557" s="15"/>
      <c r="O557" s="15"/>
      <c r="P557" s="15"/>
      <c r="Q557" s="15"/>
      <c r="R557" s="15"/>
      <c r="S557" s="15"/>
      <c r="T557" s="15"/>
      <c r="U557" s="15"/>
      <c r="V557" s="15"/>
      <c r="W557" s="16"/>
      <c r="X557" s="16"/>
      <c r="Y557" s="16"/>
      <c r="Z557" s="16"/>
      <c r="AA557" s="16"/>
      <c r="AB557" s="16"/>
      <c r="AC557" s="16"/>
      <c r="AD557" s="16"/>
      <c r="AE557" s="16"/>
      <c r="AF557" s="16"/>
      <c r="AG557" s="16"/>
      <c r="AH557" s="16"/>
      <c r="AI557" s="16"/>
    </row>
    <row r="558" spans="1:35" x14ac:dyDescent="0.2">
      <c r="A558" s="17">
        <v>2022</v>
      </c>
      <c r="B558" s="15" t="s">
        <v>723</v>
      </c>
      <c r="C558" s="15" t="s">
        <v>728</v>
      </c>
      <c r="D558" s="15" t="s">
        <v>678</v>
      </c>
      <c r="E558" s="15"/>
      <c r="F558" s="15">
        <v>14543090</v>
      </c>
      <c r="G558" s="15"/>
      <c r="H558" s="15">
        <v>2766432</v>
      </c>
      <c r="I558" s="15"/>
      <c r="J558" s="15"/>
      <c r="K558" s="15"/>
      <c r="L558" s="15"/>
      <c r="M558" s="15"/>
      <c r="N558" s="15"/>
      <c r="O558" s="15"/>
      <c r="P558" s="15"/>
      <c r="Q558" s="15"/>
      <c r="R558" s="15"/>
      <c r="S558" s="15"/>
      <c r="T558" s="15"/>
      <c r="U558" s="15"/>
      <c r="V558" s="15"/>
      <c r="W558" s="16"/>
      <c r="X558" s="16"/>
      <c r="Y558" s="16"/>
      <c r="Z558" s="16"/>
      <c r="AA558" s="16"/>
      <c r="AB558" s="16"/>
      <c r="AC558" s="16"/>
      <c r="AD558" s="16"/>
      <c r="AE558" s="16"/>
      <c r="AF558" s="16"/>
      <c r="AG558" s="16"/>
      <c r="AH558" s="16"/>
      <c r="AI558" s="16"/>
    </row>
    <row r="559" spans="1:35" x14ac:dyDescent="0.2">
      <c r="A559" s="17">
        <v>2022</v>
      </c>
      <c r="B559" s="15" t="s">
        <v>723</v>
      </c>
      <c r="C559" s="15" t="s">
        <v>729</v>
      </c>
      <c r="D559" s="15" t="s">
        <v>678</v>
      </c>
      <c r="E559" s="15"/>
      <c r="F559" s="15">
        <v>0</v>
      </c>
      <c r="G559" s="15"/>
      <c r="H559" s="15">
        <v>788114</v>
      </c>
      <c r="I559" s="15"/>
      <c r="J559" s="15"/>
      <c r="K559" s="15"/>
      <c r="L559" s="15"/>
      <c r="M559" s="15"/>
      <c r="N559" s="15"/>
      <c r="O559" s="15"/>
      <c r="P559" s="15"/>
      <c r="Q559" s="15"/>
      <c r="R559" s="15"/>
      <c r="S559" s="15"/>
      <c r="T559" s="15"/>
      <c r="U559" s="15"/>
      <c r="V559" s="15"/>
      <c r="W559" s="16"/>
      <c r="X559" s="16"/>
      <c r="Y559" s="16"/>
      <c r="Z559" s="16"/>
      <c r="AA559" s="16"/>
      <c r="AB559" s="16"/>
      <c r="AC559" s="16"/>
      <c r="AD559" s="16"/>
      <c r="AE559" s="16"/>
      <c r="AF559" s="16"/>
      <c r="AG559" s="16"/>
      <c r="AH559" s="16"/>
      <c r="AI559" s="16"/>
    </row>
    <row r="560" spans="1:35" x14ac:dyDescent="0.2">
      <c r="A560" s="17">
        <v>2022</v>
      </c>
      <c r="B560" s="15" t="s">
        <v>723</v>
      </c>
      <c r="C560" s="15" t="s">
        <v>730</v>
      </c>
      <c r="D560" s="15" t="s">
        <v>678</v>
      </c>
      <c r="E560" s="15"/>
      <c r="F560" s="15">
        <v>0</v>
      </c>
      <c r="G560" s="15"/>
      <c r="H560" s="15">
        <v>773895</v>
      </c>
      <c r="I560" s="15"/>
      <c r="J560" s="15"/>
      <c r="K560" s="15"/>
      <c r="L560" s="15"/>
      <c r="M560" s="15"/>
      <c r="N560" s="15"/>
      <c r="O560" s="15"/>
      <c r="P560" s="15"/>
      <c r="Q560" s="15"/>
      <c r="R560" s="15"/>
      <c r="S560" s="15"/>
      <c r="T560" s="15"/>
      <c r="U560" s="15"/>
      <c r="V560" s="15"/>
      <c r="W560" s="16"/>
      <c r="X560" s="16"/>
      <c r="Y560" s="16"/>
      <c r="Z560" s="16"/>
      <c r="AA560" s="16"/>
      <c r="AB560" s="16"/>
      <c r="AC560" s="16"/>
      <c r="AD560" s="16"/>
      <c r="AE560" s="16"/>
      <c r="AF560" s="16"/>
      <c r="AG560" s="16"/>
      <c r="AH560" s="16"/>
      <c r="AI560" s="16"/>
    </row>
    <row r="561" spans="1:35" x14ac:dyDescent="0.2">
      <c r="A561" s="17">
        <v>2022</v>
      </c>
      <c r="B561" s="15" t="s">
        <v>723</v>
      </c>
      <c r="C561" s="15" t="s">
        <v>731</v>
      </c>
      <c r="D561" s="15" t="s">
        <v>678</v>
      </c>
      <c r="E561" s="15"/>
      <c r="F561" s="15">
        <v>0</v>
      </c>
      <c r="G561" s="15"/>
      <c r="H561" s="15">
        <v>764416</v>
      </c>
      <c r="I561" s="15"/>
      <c r="J561" s="15"/>
      <c r="K561" s="15"/>
      <c r="L561" s="15"/>
      <c r="M561" s="15"/>
      <c r="N561" s="15"/>
      <c r="O561" s="15"/>
      <c r="P561" s="15"/>
      <c r="Q561" s="15"/>
      <c r="R561" s="15"/>
      <c r="S561" s="15"/>
      <c r="T561" s="15"/>
      <c r="U561" s="15"/>
      <c r="V561" s="15"/>
      <c r="W561" s="16"/>
      <c r="X561" s="16"/>
      <c r="Y561" s="16"/>
      <c r="Z561" s="16"/>
      <c r="AA561" s="16"/>
      <c r="AB561" s="16"/>
      <c r="AC561" s="16"/>
      <c r="AD561" s="16"/>
      <c r="AE561" s="16"/>
      <c r="AF561" s="16"/>
      <c r="AG561" s="16"/>
      <c r="AH561" s="16"/>
      <c r="AI561" s="16"/>
    </row>
    <row r="562" spans="1:35" x14ac:dyDescent="0.2">
      <c r="A562" s="17">
        <v>2022</v>
      </c>
      <c r="B562" s="15" t="s">
        <v>722</v>
      </c>
      <c r="C562" s="15" t="s">
        <v>81</v>
      </c>
      <c r="D562" s="15" t="s">
        <v>678</v>
      </c>
      <c r="E562" s="15"/>
      <c r="F562" s="15">
        <v>0</v>
      </c>
      <c r="G562" s="15"/>
      <c r="H562" s="15">
        <v>764416</v>
      </c>
      <c r="I562" s="15"/>
      <c r="J562" s="15"/>
      <c r="K562" s="15"/>
      <c r="L562" s="15"/>
      <c r="M562" s="15"/>
      <c r="N562" s="15"/>
      <c r="O562" s="15"/>
      <c r="P562" s="15"/>
      <c r="Q562" s="15"/>
      <c r="R562" s="15"/>
      <c r="S562" s="15"/>
      <c r="T562" s="15"/>
      <c r="U562" s="15"/>
      <c r="V562" s="15"/>
      <c r="W562" s="16"/>
      <c r="X562" s="16"/>
      <c r="Y562" s="16"/>
      <c r="Z562" s="16"/>
      <c r="AA562" s="16"/>
      <c r="AB562" s="16"/>
      <c r="AC562" s="16"/>
      <c r="AD562" s="16"/>
      <c r="AE562" s="16"/>
      <c r="AF562" s="16"/>
      <c r="AG562" s="16"/>
      <c r="AH562" s="16"/>
      <c r="AI562" s="16"/>
    </row>
    <row r="563" spans="1:35" x14ac:dyDescent="0.2">
      <c r="A563" s="17">
        <v>2022</v>
      </c>
      <c r="B563" s="15" t="s">
        <v>723</v>
      </c>
      <c r="C563" s="15" t="s">
        <v>82</v>
      </c>
      <c r="D563" s="15" t="s">
        <v>678</v>
      </c>
      <c r="E563" s="15"/>
      <c r="F563" s="15">
        <v>0</v>
      </c>
      <c r="G563" s="15"/>
      <c r="H563" s="15">
        <v>759676</v>
      </c>
      <c r="I563" s="15"/>
      <c r="J563" s="15"/>
      <c r="K563" s="15"/>
      <c r="L563" s="15"/>
      <c r="M563" s="15"/>
      <c r="N563" s="15"/>
      <c r="O563" s="15"/>
      <c r="P563" s="15"/>
      <c r="Q563" s="15"/>
      <c r="R563" s="15"/>
      <c r="S563" s="15"/>
      <c r="T563" s="15"/>
      <c r="U563" s="15"/>
      <c r="V563" s="15"/>
      <c r="W563" s="16"/>
      <c r="X563" s="16"/>
      <c r="Y563" s="16"/>
      <c r="Z563" s="16"/>
      <c r="AA563" s="16"/>
      <c r="AB563" s="16"/>
      <c r="AC563" s="16"/>
      <c r="AD563" s="16"/>
      <c r="AE563" s="16"/>
      <c r="AF563" s="16"/>
      <c r="AG563" s="16"/>
      <c r="AH563" s="16"/>
      <c r="AI563" s="16"/>
    </row>
    <row r="564" spans="1:35" x14ac:dyDescent="0.2">
      <c r="A564" s="17">
        <v>2022</v>
      </c>
      <c r="B564" s="15" t="s">
        <v>723</v>
      </c>
      <c r="C564" s="15" t="s">
        <v>83</v>
      </c>
      <c r="D564" s="15" t="s">
        <v>678</v>
      </c>
      <c r="E564" s="15"/>
      <c r="F564" s="15">
        <v>21732842</v>
      </c>
      <c r="G564" s="15"/>
      <c r="H564" s="15">
        <v>3025540</v>
      </c>
      <c r="I564" s="15"/>
      <c r="J564" s="15"/>
      <c r="K564" s="15"/>
      <c r="L564" s="15"/>
      <c r="M564" s="15"/>
      <c r="N564" s="15"/>
      <c r="O564" s="15"/>
      <c r="P564" s="15"/>
      <c r="Q564" s="15"/>
      <c r="R564" s="15"/>
      <c r="S564" s="15"/>
      <c r="T564" s="15"/>
      <c r="U564" s="15"/>
      <c r="V564" s="15"/>
      <c r="W564" s="16"/>
      <c r="X564" s="16"/>
      <c r="Y564" s="16"/>
      <c r="Z564" s="16"/>
      <c r="AA564" s="16"/>
      <c r="AB564" s="16"/>
      <c r="AC564" s="16"/>
      <c r="AD564" s="16"/>
      <c r="AE564" s="16"/>
      <c r="AF564" s="16"/>
      <c r="AG564" s="16"/>
      <c r="AH564" s="16"/>
      <c r="AI564" s="16"/>
    </row>
    <row r="565" spans="1:35" x14ac:dyDescent="0.2">
      <c r="A565" s="17">
        <v>2022</v>
      </c>
      <c r="B565" s="15" t="s">
        <v>722</v>
      </c>
      <c r="C565" s="15" t="s">
        <v>84</v>
      </c>
      <c r="D565" s="15" t="s">
        <v>678</v>
      </c>
      <c r="E565" s="15"/>
      <c r="F565" s="15">
        <v>0</v>
      </c>
      <c r="G565" s="15"/>
      <c r="H565" s="15">
        <v>750197</v>
      </c>
      <c r="I565" s="15"/>
      <c r="J565" s="15"/>
      <c r="K565" s="15"/>
      <c r="L565" s="15"/>
      <c r="M565" s="15"/>
      <c r="N565" s="15"/>
      <c r="O565" s="15"/>
      <c r="P565" s="15"/>
      <c r="Q565" s="15"/>
      <c r="R565" s="15"/>
      <c r="S565" s="15"/>
      <c r="T565" s="15"/>
      <c r="U565" s="15"/>
      <c r="V565" s="15"/>
      <c r="W565" s="16"/>
      <c r="X565" s="16"/>
      <c r="Y565" s="16"/>
      <c r="Z565" s="16"/>
      <c r="AA565" s="16"/>
      <c r="AB565" s="16"/>
      <c r="AC565" s="16"/>
      <c r="AD565" s="16"/>
      <c r="AE565" s="16"/>
      <c r="AF565" s="16"/>
      <c r="AG565" s="16"/>
      <c r="AH565" s="16"/>
      <c r="AI565" s="16"/>
    </row>
    <row r="566" spans="1:35" x14ac:dyDescent="0.2">
      <c r="A566" s="17">
        <v>2022</v>
      </c>
      <c r="B566" s="15" t="s">
        <v>723</v>
      </c>
      <c r="C566" s="15" t="s">
        <v>85</v>
      </c>
      <c r="D566" s="15" t="s">
        <v>678</v>
      </c>
      <c r="E566" s="15"/>
      <c r="F566" s="15">
        <v>24133490</v>
      </c>
      <c r="G566" s="15"/>
      <c r="H566" s="15">
        <v>3454739</v>
      </c>
      <c r="I566" s="15"/>
      <c r="J566" s="15"/>
      <c r="K566" s="15"/>
      <c r="L566" s="15"/>
      <c r="M566" s="15"/>
      <c r="N566" s="15"/>
      <c r="O566" s="15"/>
      <c r="P566" s="15"/>
      <c r="Q566" s="15"/>
      <c r="R566" s="15"/>
      <c r="S566" s="15"/>
      <c r="T566" s="15"/>
      <c r="U566" s="15"/>
      <c r="V566" s="15"/>
      <c r="W566" s="16"/>
      <c r="X566" s="16"/>
      <c r="Y566" s="16"/>
      <c r="Z566" s="16"/>
      <c r="AA566" s="16"/>
      <c r="AB566" s="16"/>
      <c r="AC566" s="16"/>
      <c r="AD566" s="16"/>
      <c r="AE566" s="16"/>
      <c r="AF566" s="16"/>
      <c r="AG566" s="16"/>
      <c r="AH566" s="16"/>
      <c r="AI566" s="16"/>
    </row>
    <row r="567" spans="1:35" x14ac:dyDescent="0.2">
      <c r="A567" s="17">
        <v>2022</v>
      </c>
      <c r="B567" s="15" t="s">
        <v>723</v>
      </c>
      <c r="C567" s="15" t="s">
        <v>86</v>
      </c>
      <c r="D567" s="15" t="s">
        <v>678</v>
      </c>
      <c r="E567" s="15"/>
      <c r="F567" s="15">
        <v>0</v>
      </c>
      <c r="G567" s="15"/>
      <c r="H567" s="15">
        <v>773895</v>
      </c>
      <c r="I567" s="15"/>
      <c r="J567" s="15"/>
      <c r="K567" s="15"/>
      <c r="L567" s="15"/>
      <c r="M567" s="15"/>
      <c r="N567" s="15"/>
      <c r="O567" s="15"/>
      <c r="P567" s="15"/>
      <c r="Q567" s="15"/>
      <c r="R567" s="15"/>
      <c r="S567" s="15"/>
      <c r="T567" s="15"/>
      <c r="U567" s="15"/>
      <c r="V567" s="15"/>
      <c r="W567" s="16"/>
      <c r="X567" s="16"/>
      <c r="Y567" s="16"/>
      <c r="Z567" s="16"/>
      <c r="AA567" s="16"/>
      <c r="AB567" s="16"/>
      <c r="AC567" s="16"/>
      <c r="AD567" s="16"/>
      <c r="AE567" s="16"/>
      <c r="AF567" s="16"/>
      <c r="AG567" s="16"/>
      <c r="AH567" s="16"/>
      <c r="AI567" s="16"/>
    </row>
    <row r="568" spans="1:35" x14ac:dyDescent="0.2">
      <c r="A568" s="17">
        <v>2022</v>
      </c>
      <c r="B568" s="15" t="s">
        <v>722</v>
      </c>
      <c r="C568" s="15" t="s">
        <v>87</v>
      </c>
      <c r="D568" s="15" t="s">
        <v>678</v>
      </c>
      <c r="E568" s="15"/>
      <c r="F568" s="15">
        <v>0</v>
      </c>
      <c r="G568" s="15"/>
      <c r="H568" s="15">
        <v>750197</v>
      </c>
      <c r="I568" s="15"/>
      <c r="J568" s="15"/>
      <c r="K568" s="15"/>
      <c r="L568" s="15"/>
      <c r="M568" s="15"/>
      <c r="N568" s="15"/>
      <c r="O568" s="15"/>
      <c r="P568" s="15"/>
      <c r="Q568" s="15"/>
      <c r="R568" s="15"/>
      <c r="S568" s="15"/>
      <c r="T568" s="15"/>
      <c r="U568" s="15"/>
      <c r="V568" s="15"/>
      <c r="W568" s="16"/>
      <c r="X568" s="16"/>
      <c r="Y568" s="16"/>
      <c r="Z568" s="16"/>
      <c r="AA568" s="16"/>
      <c r="AB568" s="16"/>
      <c r="AC568" s="16"/>
      <c r="AD568" s="16"/>
      <c r="AE568" s="16"/>
      <c r="AF568" s="16"/>
      <c r="AG568" s="16"/>
      <c r="AH568" s="16"/>
      <c r="AI568" s="16"/>
    </row>
    <row r="569" spans="1:35" x14ac:dyDescent="0.2">
      <c r="A569" s="17">
        <v>2022</v>
      </c>
      <c r="B569" s="15" t="s">
        <v>722</v>
      </c>
      <c r="C569" s="15" t="s">
        <v>732</v>
      </c>
      <c r="D569" s="15" t="s">
        <v>678</v>
      </c>
      <c r="E569" s="15"/>
      <c r="F569" s="15">
        <v>0</v>
      </c>
      <c r="G569" s="15"/>
      <c r="H569" s="15">
        <v>797594</v>
      </c>
      <c r="I569" s="15"/>
      <c r="J569" s="15"/>
      <c r="K569" s="15"/>
      <c r="L569" s="15"/>
      <c r="M569" s="15"/>
      <c r="N569" s="15"/>
      <c r="O569" s="15"/>
      <c r="P569" s="15"/>
      <c r="Q569" s="15"/>
      <c r="R569" s="15"/>
      <c r="S569" s="15"/>
      <c r="T569" s="15"/>
      <c r="U569" s="15"/>
      <c r="V569" s="15"/>
      <c r="W569" s="16"/>
      <c r="X569" s="16"/>
      <c r="Y569" s="16"/>
      <c r="Z569" s="16"/>
      <c r="AA569" s="16"/>
      <c r="AB569" s="16"/>
      <c r="AC569" s="16"/>
      <c r="AD569" s="16"/>
      <c r="AE569" s="16"/>
      <c r="AF569" s="16"/>
      <c r="AG569" s="16"/>
      <c r="AH569" s="16"/>
      <c r="AI569" s="16"/>
    </row>
    <row r="570" spans="1:35" x14ac:dyDescent="0.2">
      <c r="A570" s="17">
        <v>2022</v>
      </c>
      <c r="B570" s="15" t="s">
        <v>723</v>
      </c>
      <c r="C570" s="15" t="s">
        <v>733</v>
      </c>
      <c r="D570" s="15" t="s">
        <v>678</v>
      </c>
      <c r="E570" s="15"/>
      <c r="F570" s="15">
        <v>0</v>
      </c>
      <c r="G570" s="15"/>
      <c r="H570" s="15">
        <v>764416</v>
      </c>
      <c r="I570" s="15"/>
      <c r="J570" s="15"/>
      <c r="K570" s="15"/>
      <c r="L570" s="15"/>
      <c r="M570" s="15"/>
      <c r="N570" s="15"/>
      <c r="O570" s="15"/>
      <c r="P570" s="15"/>
      <c r="Q570" s="15"/>
      <c r="R570" s="15"/>
      <c r="S570" s="15"/>
      <c r="T570" s="15"/>
      <c r="U570" s="15"/>
      <c r="V570" s="15"/>
      <c r="W570" s="16"/>
      <c r="X570" s="16"/>
      <c r="Y570" s="16"/>
      <c r="Z570" s="16"/>
      <c r="AA570" s="16"/>
      <c r="AB570" s="16"/>
      <c r="AC570" s="16"/>
      <c r="AD570" s="16"/>
      <c r="AE570" s="16"/>
      <c r="AF570" s="16"/>
      <c r="AG570" s="16"/>
      <c r="AH570" s="16"/>
      <c r="AI570" s="16"/>
    </row>
    <row r="571" spans="1:35" x14ac:dyDescent="0.2">
      <c r="A571" s="17">
        <v>2022</v>
      </c>
      <c r="B571" s="15" t="s">
        <v>723</v>
      </c>
      <c r="C571" s="15" t="s">
        <v>734</v>
      </c>
      <c r="D571" s="15" t="s">
        <v>678</v>
      </c>
      <c r="E571" s="15"/>
      <c r="F571" s="15">
        <v>0</v>
      </c>
      <c r="G571" s="15"/>
      <c r="H571" s="15">
        <v>775235</v>
      </c>
      <c r="I571" s="15"/>
      <c r="J571" s="15"/>
      <c r="K571" s="15"/>
      <c r="L571" s="15"/>
      <c r="M571" s="15"/>
      <c r="N571" s="15"/>
      <c r="O571" s="15"/>
      <c r="P571" s="15"/>
      <c r="Q571" s="15"/>
      <c r="R571" s="15"/>
      <c r="S571" s="15"/>
      <c r="T571" s="15"/>
      <c r="U571" s="15"/>
      <c r="V571" s="15"/>
      <c r="W571" s="16"/>
      <c r="X571" s="16"/>
      <c r="Y571" s="16"/>
      <c r="Z571" s="16"/>
      <c r="AA571" s="16"/>
      <c r="AB571" s="16"/>
      <c r="AC571" s="16"/>
      <c r="AD571" s="16"/>
      <c r="AE571" s="16"/>
      <c r="AF571" s="16"/>
      <c r="AG571" s="16"/>
      <c r="AH571" s="16"/>
      <c r="AI571" s="16"/>
    </row>
    <row r="572" spans="1:35" x14ac:dyDescent="0.2">
      <c r="A572" s="17">
        <v>2022</v>
      </c>
      <c r="B572" s="15" t="s">
        <v>722</v>
      </c>
      <c r="C572" s="15" t="s">
        <v>724</v>
      </c>
      <c r="D572" s="15" t="s">
        <v>677</v>
      </c>
      <c r="E572" s="15"/>
      <c r="F572" s="15">
        <v>16310859</v>
      </c>
      <c r="G572" s="15"/>
      <c r="H572" s="15">
        <v>452300</v>
      </c>
      <c r="I572" s="15"/>
      <c r="J572" s="15"/>
      <c r="K572" s="15"/>
      <c r="L572" s="15"/>
      <c r="M572" s="15"/>
      <c r="N572" s="15"/>
      <c r="O572" s="15"/>
      <c r="P572" s="15"/>
      <c r="Q572" s="15"/>
      <c r="R572" s="15"/>
      <c r="S572" s="15"/>
      <c r="T572" s="15"/>
      <c r="U572" s="15"/>
      <c r="V572" s="15"/>
      <c r="W572" s="16"/>
      <c r="X572" s="16"/>
      <c r="Y572" s="16"/>
      <c r="Z572" s="16"/>
      <c r="AA572" s="16"/>
      <c r="AB572" s="16"/>
      <c r="AC572" s="16"/>
      <c r="AD572" s="16"/>
      <c r="AE572" s="16"/>
      <c r="AF572" s="16"/>
      <c r="AG572" s="16"/>
      <c r="AH572" s="16"/>
      <c r="AI572" s="16"/>
    </row>
    <row r="573" spans="1:35" x14ac:dyDescent="0.2">
      <c r="A573" s="17">
        <v>2022</v>
      </c>
      <c r="B573" s="15" t="s">
        <v>722</v>
      </c>
      <c r="C573" s="15" t="s">
        <v>725</v>
      </c>
      <c r="D573" s="15" t="s">
        <v>677</v>
      </c>
      <c r="E573" s="15"/>
      <c r="F573" s="15">
        <v>13725753</v>
      </c>
      <c r="G573" s="15"/>
      <c r="H573" s="15">
        <v>423600</v>
      </c>
      <c r="I573" s="15"/>
      <c r="J573" s="15"/>
      <c r="K573" s="15"/>
      <c r="L573" s="15"/>
      <c r="M573" s="15"/>
      <c r="N573" s="15"/>
      <c r="O573" s="15"/>
      <c r="P573" s="15"/>
      <c r="Q573" s="15"/>
      <c r="R573" s="15"/>
      <c r="S573" s="15"/>
      <c r="T573" s="15"/>
      <c r="U573" s="15"/>
      <c r="V573" s="15"/>
      <c r="W573" s="16"/>
      <c r="X573" s="16"/>
      <c r="Y573" s="16"/>
      <c r="Z573" s="16"/>
      <c r="AA573" s="16"/>
      <c r="AB573" s="16"/>
      <c r="AC573" s="16"/>
      <c r="AD573" s="16"/>
      <c r="AE573" s="16"/>
      <c r="AF573" s="16"/>
      <c r="AG573" s="16"/>
      <c r="AH573" s="16"/>
      <c r="AI573" s="16"/>
    </row>
    <row r="574" spans="1:35" x14ac:dyDescent="0.2">
      <c r="A574" s="17">
        <v>2022</v>
      </c>
      <c r="B574" s="15" t="s">
        <v>723</v>
      </c>
      <c r="C574" s="15" t="s">
        <v>735</v>
      </c>
      <c r="D574" s="15" t="s">
        <v>677</v>
      </c>
      <c r="E574" s="15"/>
      <c r="F574" s="15">
        <v>3230000</v>
      </c>
      <c r="G574" s="15"/>
      <c r="H574" s="15">
        <v>552600</v>
      </c>
      <c r="I574" s="15"/>
      <c r="J574" s="15"/>
      <c r="K574" s="15"/>
      <c r="L574" s="15"/>
      <c r="M574" s="15"/>
      <c r="N574" s="15"/>
      <c r="O574" s="15"/>
      <c r="P574" s="15"/>
      <c r="Q574" s="15"/>
      <c r="R574" s="15"/>
      <c r="S574" s="15"/>
      <c r="T574" s="15"/>
      <c r="U574" s="15"/>
      <c r="V574" s="15"/>
      <c r="W574" s="16"/>
      <c r="X574" s="16"/>
      <c r="Y574" s="16"/>
      <c r="Z574" s="16"/>
      <c r="AA574" s="16"/>
      <c r="AB574" s="16"/>
      <c r="AC574" s="16"/>
      <c r="AD574" s="16"/>
      <c r="AE574" s="16"/>
      <c r="AF574" s="16"/>
      <c r="AG574" s="16"/>
      <c r="AH574" s="16"/>
      <c r="AI574" s="16"/>
    </row>
    <row r="575" spans="1:35" x14ac:dyDescent="0.2">
      <c r="A575" s="17">
        <v>2022</v>
      </c>
      <c r="B575" s="15" t="s">
        <v>722</v>
      </c>
      <c r="C575" s="15" t="s">
        <v>726</v>
      </c>
      <c r="D575" s="15" t="s">
        <v>677</v>
      </c>
      <c r="E575" s="15"/>
      <c r="F575" s="15">
        <v>9468002</v>
      </c>
      <c r="G575" s="15"/>
      <c r="H575" s="15">
        <v>280700</v>
      </c>
      <c r="I575" s="15"/>
      <c r="J575" s="15"/>
      <c r="K575" s="15"/>
      <c r="L575" s="15"/>
      <c r="M575" s="15"/>
      <c r="N575" s="15"/>
      <c r="O575" s="15"/>
      <c r="P575" s="15"/>
      <c r="Q575" s="15"/>
      <c r="R575" s="15"/>
      <c r="S575" s="15"/>
      <c r="T575" s="15"/>
      <c r="U575" s="15"/>
      <c r="V575" s="15"/>
      <c r="W575" s="16"/>
      <c r="X575" s="16"/>
      <c r="Y575" s="16"/>
      <c r="Z575" s="16"/>
      <c r="AA575" s="16"/>
      <c r="AB575" s="16"/>
      <c r="AC575" s="16"/>
      <c r="AD575" s="16"/>
      <c r="AE575" s="16"/>
      <c r="AF575" s="16"/>
      <c r="AG575" s="16"/>
      <c r="AH575" s="16"/>
      <c r="AI575" s="16"/>
    </row>
    <row r="576" spans="1:35" x14ac:dyDescent="0.2">
      <c r="A576" s="17">
        <v>2022</v>
      </c>
      <c r="B576" s="15" t="s">
        <v>722</v>
      </c>
      <c r="C576" s="15" t="s">
        <v>727</v>
      </c>
      <c r="D576" s="15" t="s">
        <v>677</v>
      </c>
      <c r="E576" s="15"/>
      <c r="F576" s="15">
        <v>12601616</v>
      </c>
      <c r="G576" s="15"/>
      <c r="H576" s="15">
        <v>295200</v>
      </c>
      <c r="I576" s="15"/>
      <c r="J576" s="15"/>
      <c r="K576" s="15"/>
      <c r="L576" s="15"/>
      <c r="M576" s="15"/>
      <c r="N576" s="15"/>
      <c r="O576" s="15"/>
      <c r="P576" s="15"/>
      <c r="Q576" s="15"/>
      <c r="R576" s="15"/>
      <c r="S576" s="15"/>
      <c r="T576" s="15"/>
      <c r="U576" s="15"/>
      <c r="V576" s="15"/>
      <c r="W576" s="16"/>
      <c r="X576" s="16"/>
      <c r="Y576" s="16"/>
      <c r="Z576" s="16"/>
      <c r="AA576" s="16"/>
      <c r="AB576" s="16"/>
      <c r="AC576" s="16"/>
      <c r="AD576" s="16"/>
      <c r="AE576" s="16"/>
      <c r="AF576" s="16"/>
      <c r="AG576" s="16"/>
      <c r="AH576" s="16"/>
      <c r="AI576" s="16"/>
    </row>
    <row r="577" spans="1:35" x14ac:dyDescent="0.2">
      <c r="A577" s="17">
        <v>2022</v>
      </c>
      <c r="B577" s="15" t="s">
        <v>723</v>
      </c>
      <c r="C577" s="15" t="s">
        <v>728</v>
      </c>
      <c r="D577" s="15" t="s">
        <v>677</v>
      </c>
      <c r="E577" s="15"/>
      <c r="F577" s="15">
        <v>20462072</v>
      </c>
      <c r="G577" s="15"/>
      <c r="H577" s="15">
        <v>366500</v>
      </c>
      <c r="I577" s="15"/>
      <c r="J577" s="15"/>
      <c r="K577" s="15"/>
      <c r="L577" s="15"/>
      <c r="M577" s="15"/>
      <c r="N577" s="15"/>
      <c r="O577" s="15"/>
      <c r="P577" s="15"/>
      <c r="Q577" s="15"/>
      <c r="R577" s="15"/>
      <c r="S577" s="15"/>
      <c r="T577" s="15"/>
      <c r="U577" s="15"/>
      <c r="V577" s="15"/>
      <c r="W577" s="16"/>
      <c r="X577" s="16"/>
      <c r="Y577" s="16"/>
      <c r="Z577" s="16"/>
      <c r="AA577" s="16"/>
      <c r="AB577" s="16"/>
      <c r="AC577" s="16"/>
      <c r="AD577" s="16"/>
      <c r="AE577" s="16"/>
      <c r="AF577" s="16"/>
      <c r="AG577" s="16"/>
      <c r="AH577" s="16"/>
      <c r="AI577" s="16"/>
    </row>
    <row r="578" spans="1:35" x14ac:dyDescent="0.2">
      <c r="A578" s="17">
        <v>2022</v>
      </c>
      <c r="B578" s="15" t="s">
        <v>723</v>
      </c>
      <c r="C578" s="15" t="s">
        <v>729</v>
      </c>
      <c r="D578" s="15" t="s">
        <v>677</v>
      </c>
      <c r="E578" s="15"/>
      <c r="F578" s="15">
        <v>0</v>
      </c>
      <c r="G578" s="15"/>
      <c r="H578" s="15">
        <v>416800</v>
      </c>
      <c r="I578" s="15"/>
      <c r="J578" s="15"/>
      <c r="K578" s="15"/>
      <c r="L578" s="15"/>
      <c r="M578" s="15"/>
      <c r="N578" s="15"/>
      <c r="O578" s="15"/>
      <c r="P578" s="15"/>
      <c r="Q578" s="15"/>
      <c r="R578" s="15"/>
      <c r="S578" s="15"/>
      <c r="T578" s="15"/>
      <c r="U578" s="15"/>
      <c r="V578" s="15"/>
      <c r="W578" s="16"/>
      <c r="X578" s="16"/>
      <c r="Y578" s="16"/>
      <c r="Z578" s="16"/>
      <c r="AA578" s="16"/>
      <c r="AB578" s="16"/>
      <c r="AC578" s="16"/>
      <c r="AD578" s="16"/>
      <c r="AE578" s="16"/>
      <c r="AF578" s="16"/>
      <c r="AG578" s="16"/>
      <c r="AH578" s="16"/>
      <c r="AI578" s="16"/>
    </row>
    <row r="579" spans="1:35" x14ac:dyDescent="0.2">
      <c r="A579" s="17">
        <v>2022</v>
      </c>
      <c r="B579" s="15" t="s">
        <v>723</v>
      </c>
      <c r="C579" s="15" t="s">
        <v>730</v>
      </c>
      <c r="D579" s="15" t="s">
        <v>677</v>
      </c>
      <c r="E579" s="15"/>
      <c r="F579" s="15">
        <v>14641844</v>
      </c>
      <c r="G579" s="15"/>
      <c r="H579" s="15">
        <v>259400</v>
      </c>
      <c r="I579" s="15"/>
      <c r="J579" s="15"/>
      <c r="K579" s="15"/>
      <c r="L579" s="15"/>
      <c r="M579" s="15"/>
      <c r="N579" s="15"/>
      <c r="O579" s="15"/>
      <c r="P579" s="15"/>
      <c r="Q579" s="15"/>
      <c r="R579" s="15"/>
      <c r="S579" s="15"/>
      <c r="T579" s="15"/>
      <c r="U579" s="15"/>
      <c r="V579" s="15"/>
      <c r="W579" s="16"/>
      <c r="X579" s="16"/>
      <c r="Y579" s="16"/>
      <c r="Z579" s="16"/>
      <c r="AA579" s="16"/>
      <c r="AB579" s="16"/>
      <c r="AC579" s="16"/>
      <c r="AD579" s="16"/>
      <c r="AE579" s="16"/>
      <c r="AF579" s="16"/>
      <c r="AG579" s="16"/>
      <c r="AH579" s="16"/>
      <c r="AI579" s="16"/>
    </row>
    <row r="580" spans="1:35" x14ac:dyDescent="0.2">
      <c r="A580" s="17">
        <v>2022</v>
      </c>
      <c r="B580" s="15" t="s">
        <v>723</v>
      </c>
      <c r="C580" s="15" t="s">
        <v>731</v>
      </c>
      <c r="D580" s="15" t="s">
        <v>677</v>
      </c>
      <c r="E580" s="15"/>
      <c r="F580" s="15">
        <v>12182687</v>
      </c>
      <c r="G580" s="15"/>
      <c r="H580" s="15">
        <v>1059400</v>
      </c>
      <c r="I580" s="15"/>
      <c r="J580" s="15"/>
      <c r="K580" s="15"/>
      <c r="L580" s="15"/>
      <c r="M580" s="15"/>
      <c r="N580" s="15"/>
      <c r="O580" s="15"/>
      <c r="P580" s="15"/>
      <c r="Q580" s="15"/>
      <c r="R580" s="15"/>
      <c r="S580" s="15"/>
      <c r="T580" s="15"/>
      <c r="U580" s="15"/>
      <c r="V580" s="15"/>
      <c r="W580" s="16"/>
      <c r="X580" s="16"/>
      <c r="Y580" s="16"/>
      <c r="Z580" s="16"/>
      <c r="AA580" s="16"/>
      <c r="AB580" s="16"/>
      <c r="AC580" s="16"/>
      <c r="AD580" s="16"/>
      <c r="AE580" s="16"/>
      <c r="AF580" s="16"/>
      <c r="AG580" s="16"/>
      <c r="AH580" s="16"/>
      <c r="AI580" s="16"/>
    </row>
    <row r="581" spans="1:35" x14ac:dyDescent="0.2">
      <c r="A581" s="17">
        <v>2022</v>
      </c>
      <c r="B581" s="15" t="s">
        <v>722</v>
      </c>
      <c r="C581" s="15" t="s">
        <v>81</v>
      </c>
      <c r="D581" s="15" t="s">
        <v>677</v>
      </c>
      <c r="E581" s="15"/>
      <c r="F581" s="15">
        <v>0</v>
      </c>
      <c r="G581" s="15"/>
      <c r="H581" s="15">
        <v>517100</v>
      </c>
      <c r="I581" s="15"/>
      <c r="J581" s="15"/>
      <c r="K581" s="15"/>
      <c r="L581" s="15"/>
      <c r="M581" s="15"/>
      <c r="N581" s="15"/>
      <c r="O581" s="15"/>
      <c r="P581" s="15"/>
      <c r="Q581" s="15"/>
      <c r="R581" s="15"/>
      <c r="S581" s="15"/>
      <c r="T581" s="15"/>
      <c r="U581" s="15"/>
      <c r="V581" s="15"/>
      <c r="W581" s="16"/>
      <c r="X581" s="16"/>
      <c r="Y581" s="16"/>
      <c r="Z581" s="16"/>
      <c r="AA581" s="16"/>
      <c r="AB581" s="16"/>
      <c r="AC581" s="16"/>
      <c r="AD581" s="16"/>
      <c r="AE581" s="16"/>
      <c r="AF581" s="16"/>
      <c r="AG581" s="16"/>
      <c r="AH581" s="16"/>
      <c r="AI581" s="16"/>
    </row>
    <row r="582" spans="1:35" x14ac:dyDescent="0.2">
      <c r="A582" s="17">
        <v>2022</v>
      </c>
      <c r="B582" s="15" t="s">
        <v>723</v>
      </c>
      <c r="C582" s="15" t="s">
        <v>82</v>
      </c>
      <c r="D582" s="15" t="s">
        <v>677</v>
      </c>
      <c r="E582" s="15"/>
      <c r="F582" s="15">
        <v>0</v>
      </c>
      <c r="G582" s="15"/>
      <c r="H582" s="15">
        <v>314200</v>
      </c>
      <c r="I582" s="15"/>
      <c r="J582" s="15"/>
      <c r="K582" s="15"/>
      <c r="L582" s="15"/>
      <c r="M582" s="15"/>
      <c r="N582" s="15"/>
      <c r="O582" s="15"/>
      <c r="P582" s="15"/>
      <c r="Q582" s="15"/>
      <c r="R582" s="15"/>
      <c r="S582" s="15"/>
      <c r="T582" s="15"/>
      <c r="U582" s="15"/>
      <c r="V582" s="15"/>
      <c r="W582" s="16"/>
      <c r="X582" s="16"/>
      <c r="Y582" s="16"/>
      <c r="Z582" s="16"/>
      <c r="AA582" s="16"/>
      <c r="AB582" s="16"/>
      <c r="AC582" s="16"/>
      <c r="AD582" s="16"/>
      <c r="AE582" s="16"/>
      <c r="AF582" s="16"/>
      <c r="AG582" s="16"/>
      <c r="AH582" s="16"/>
      <c r="AI582" s="16"/>
    </row>
    <row r="583" spans="1:35" x14ac:dyDescent="0.2">
      <c r="A583" s="17">
        <v>2022</v>
      </c>
      <c r="B583" s="15" t="s">
        <v>723</v>
      </c>
      <c r="C583" s="15" t="s">
        <v>83</v>
      </c>
      <c r="D583" s="15" t="s">
        <v>677</v>
      </c>
      <c r="E583" s="15"/>
      <c r="F583" s="15">
        <v>0</v>
      </c>
      <c r="G583" s="15"/>
      <c r="H583" s="15">
        <v>171300</v>
      </c>
      <c r="I583" s="15"/>
      <c r="J583" s="15"/>
      <c r="K583" s="15"/>
      <c r="L583" s="15"/>
      <c r="M583" s="15"/>
      <c r="N583" s="15"/>
      <c r="O583" s="15"/>
      <c r="P583" s="15"/>
      <c r="Q583" s="15"/>
      <c r="R583" s="15"/>
      <c r="S583" s="15"/>
      <c r="T583" s="15"/>
      <c r="U583" s="15"/>
      <c r="V583" s="15"/>
      <c r="W583" s="16"/>
      <c r="X583" s="16"/>
      <c r="Y583" s="16"/>
      <c r="Z583" s="16"/>
      <c r="AA583" s="16"/>
      <c r="AB583" s="16"/>
      <c r="AC583" s="16"/>
      <c r="AD583" s="16"/>
      <c r="AE583" s="16"/>
      <c r="AF583" s="16"/>
      <c r="AG583" s="16"/>
      <c r="AH583" s="16"/>
      <c r="AI583" s="16"/>
    </row>
    <row r="584" spans="1:35" x14ac:dyDescent="0.2">
      <c r="A584" s="17">
        <v>2022</v>
      </c>
      <c r="B584" s="15" t="s">
        <v>722</v>
      </c>
      <c r="C584" s="15" t="s">
        <v>84</v>
      </c>
      <c r="D584" s="15" t="s">
        <v>677</v>
      </c>
      <c r="E584" s="15"/>
      <c r="F584" s="15">
        <v>5721295</v>
      </c>
      <c r="G584" s="15"/>
      <c r="H584" s="15">
        <v>595500</v>
      </c>
      <c r="I584" s="15"/>
      <c r="J584" s="15"/>
      <c r="K584" s="15"/>
      <c r="L584" s="15"/>
      <c r="M584" s="15"/>
      <c r="N584" s="15"/>
      <c r="O584" s="15"/>
      <c r="P584" s="15"/>
      <c r="Q584" s="15"/>
      <c r="R584" s="15"/>
      <c r="S584" s="15"/>
      <c r="T584" s="15"/>
      <c r="U584" s="15"/>
      <c r="V584" s="15"/>
      <c r="W584" s="16"/>
      <c r="X584" s="16"/>
      <c r="Y584" s="16"/>
      <c r="Z584" s="16"/>
      <c r="AA584" s="16"/>
      <c r="AB584" s="16"/>
      <c r="AC584" s="16"/>
      <c r="AD584" s="16"/>
      <c r="AE584" s="16"/>
      <c r="AF584" s="16"/>
      <c r="AG584" s="16"/>
      <c r="AH584" s="16"/>
      <c r="AI584" s="16"/>
    </row>
    <row r="585" spans="1:35" x14ac:dyDescent="0.2">
      <c r="A585" s="17">
        <v>2022</v>
      </c>
      <c r="B585" s="15" t="s">
        <v>723</v>
      </c>
      <c r="C585" s="15" t="s">
        <v>85</v>
      </c>
      <c r="D585" s="15" t="s">
        <v>677</v>
      </c>
      <c r="E585" s="15"/>
      <c r="F585" s="15">
        <v>0</v>
      </c>
      <c r="G585" s="15"/>
      <c r="H585" s="15">
        <v>328400</v>
      </c>
      <c r="I585" s="15"/>
      <c r="J585" s="15"/>
      <c r="K585" s="15"/>
      <c r="L585" s="15"/>
      <c r="M585" s="15"/>
      <c r="N585" s="15"/>
      <c r="O585" s="15"/>
      <c r="P585" s="15"/>
      <c r="Q585" s="15"/>
      <c r="R585" s="15"/>
      <c r="S585" s="15"/>
      <c r="T585" s="15"/>
      <c r="U585" s="15"/>
      <c r="V585" s="15"/>
      <c r="W585" s="16"/>
      <c r="X585" s="16"/>
      <c r="Y585" s="16"/>
      <c r="Z585" s="16"/>
      <c r="AA585" s="16"/>
      <c r="AB585" s="16"/>
      <c r="AC585" s="16"/>
      <c r="AD585" s="16"/>
      <c r="AE585" s="16"/>
      <c r="AF585" s="16"/>
      <c r="AG585" s="16"/>
      <c r="AH585" s="16"/>
      <c r="AI585" s="16"/>
    </row>
    <row r="586" spans="1:35" x14ac:dyDescent="0.2">
      <c r="A586" s="17">
        <v>2022</v>
      </c>
      <c r="B586" s="15" t="s">
        <v>723</v>
      </c>
      <c r="C586" s="15" t="s">
        <v>86</v>
      </c>
      <c r="D586" s="15" t="s">
        <v>677</v>
      </c>
      <c r="E586" s="15"/>
      <c r="F586" s="15">
        <v>0</v>
      </c>
      <c r="G586" s="15"/>
      <c r="H586" s="15">
        <v>364200</v>
      </c>
      <c r="I586" s="15"/>
      <c r="J586" s="15"/>
      <c r="K586" s="15"/>
      <c r="L586" s="15"/>
      <c r="M586" s="15"/>
      <c r="N586" s="15"/>
      <c r="O586" s="15"/>
      <c r="P586" s="15"/>
      <c r="Q586" s="15"/>
      <c r="R586" s="15"/>
      <c r="S586" s="15"/>
      <c r="T586" s="15"/>
      <c r="U586" s="15"/>
      <c r="V586" s="15"/>
      <c r="W586" s="16"/>
      <c r="X586" s="16"/>
      <c r="Y586" s="16"/>
      <c r="Z586" s="16"/>
      <c r="AA586" s="16"/>
      <c r="AB586" s="16"/>
      <c r="AC586" s="16"/>
      <c r="AD586" s="16"/>
      <c r="AE586" s="16"/>
      <c r="AF586" s="16"/>
      <c r="AG586" s="16"/>
      <c r="AH586" s="16"/>
      <c r="AI586" s="16"/>
    </row>
    <row r="587" spans="1:35" x14ac:dyDescent="0.2">
      <c r="A587" s="17">
        <v>2022</v>
      </c>
      <c r="B587" s="15" t="s">
        <v>722</v>
      </c>
      <c r="C587" s="15" t="s">
        <v>87</v>
      </c>
      <c r="D587" s="15" t="s">
        <v>677</v>
      </c>
      <c r="E587" s="15"/>
      <c r="F587" s="15">
        <v>0</v>
      </c>
      <c r="G587" s="15"/>
      <c r="H587" s="15">
        <v>588400</v>
      </c>
      <c r="I587" s="15"/>
      <c r="J587" s="15"/>
      <c r="K587" s="15"/>
      <c r="L587" s="15"/>
      <c r="M587" s="15"/>
      <c r="N587" s="15"/>
      <c r="O587" s="15"/>
      <c r="P587" s="15"/>
      <c r="Q587" s="15"/>
      <c r="R587" s="15"/>
      <c r="S587" s="15"/>
      <c r="T587" s="15"/>
      <c r="U587" s="15"/>
      <c r="V587" s="15"/>
      <c r="W587" s="16"/>
      <c r="X587" s="16"/>
      <c r="Y587" s="16"/>
      <c r="Z587" s="16"/>
      <c r="AA587" s="16"/>
      <c r="AB587" s="16"/>
      <c r="AC587" s="16"/>
      <c r="AD587" s="16"/>
      <c r="AE587" s="16"/>
      <c r="AF587" s="16"/>
      <c r="AG587" s="16"/>
      <c r="AH587" s="16"/>
      <c r="AI587" s="16"/>
    </row>
    <row r="588" spans="1:35" x14ac:dyDescent="0.2">
      <c r="A588" s="17">
        <v>2022</v>
      </c>
      <c r="B588" s="15" t="s">
        <v>722</v>
      </c>
      <c r="C588" s="15" t="s">
        <v>732</v>
      </c>
      <c r="D588" s="15" t="s">
        <v>677</v>
      </c>
      <c r="E588" s="15"/>
      <c r="F588" s="15">
        <v>10370641</v>
      </c>
      <c r="G588" s="15"/>
      <c r="H588" s="15">
        <v>388100</v>
      </c>
      <c r="I588" s="15"/>
      <c r="J588" s="15"/>
      <c r="K588" s="15"/>
      <c r="L588" s="15"/>
      <c r="M588" s="15"/>
      <c r="N588" s="15"/>
      <c r="O588" s="15"/>
      <c r="P588" s="15"/>
      <c r="Q588" s="15"/>
      <c r="R588" s="15"/>
      <c r="S588" s="15"/>
      <c r="T588" s="15"/>
      <c r="U588" s="15"/>
      <c r="V588" s="15"/>
      <c r="W588" s="16"/>
      <c r="X588" s="16"/>
      <c r="Y588" s="16"/>
      <c r="Z588" s="16"/>
      <c r="AA588" s="16"/>
      <c r="AB588" s="16"/>
      <c r="AC588" s="16"/>
      <c r="AD588" s="16"/>
      <c r="AE588" s="16"/>
      <c r="AF588" s="16"/>
      <c r="AG588" s="16"/>
      <c r="AH588" s="16"/>
      <c r="AI588" s="16"/>
    </row>
    <row r="589" spans="1:35" x14ac:dyDescent="0.2">
      <c r="A589" s="17">
        <v>2022</v>
      </c>
      <c r="B589" s="15" t="s">
        <v>723</v>
      </c>
      <c r="C589" s="15" t="s">
        <v>733</v>
      </c>
      <c r="D589" s="15" t="s">
        <v>677</v>
      </c>
      <c r="E589" s="15"/>
      <c r="F589" s="15">
        <v>0</v>
      </c>
      <c r="G589" s="15"/>
      <c r="H589" s="15">
        <v>888100</v>
      </c>
      <c r="I589" s="15"/>
      <c r="J589" s="15"/>
      <c r="K589" s="15"/>
      <c r="L589" s="15"/>
      <c r="M589" s="15"/>
      <c r="N589" s="15"/>
      <c r="O589" s="15"/>
      <c r="P589" s="15"/>
      <c r="Q589" s="15"/>
      <c r="R589" s="15"/>
      <c r="S589" s="15"/>
      <c r="T589" s="15"/>
      <c r="U589" s="15"/>
      <c r="V589" s="15"/>
      <c r="W589" s="16"/>
      <c r="X589" s="16"/>
      <c r="Y589" s="16"/>
      <c r="Z589" s="16"/>
      <c r="AA589" s="16"/>
      <c r="AB589" s="16"/>
      <c r="AC589" s="16"/>
      <c r="AD589" s="16"/>
      <c r="AE589" s="16"/>
      <c r="AF589" s="16"/>
      <c r="AG589" s="16"/>
      <c r="AH589" s="16"/>
      <c r="AI589" s="16"/>
    </row>
    <row r="590" spans="1:35" x14ac:dyDescent="0.2">
      <c r="A590" s="17">
        <v>2022</v>
      </c>
      <c r="B590" s="15" t="s">
        <v>723</v>
      </c>
      <c r="C590" s="15" t="s">
        <v>734</v>
      </c>
      <c r="D590" s="15" t="s">
        <v>677</v>
      </c>
      <c r="E590" s="15"/>
      <c r="F590" s="15">
        <v>0</v>
      </c>
      <c r="G590" s="15"/>
      <c r="H590" s="15">
        <v>559700</v>
      </c>
      <c r="I590" s="15"/>
      <c r="J590" s="15"/>
      <c r="K590" s="15"/>
      <c r="L590" s="15"/>
      <c r="M590" s="15"/>
      <c r="N590" s="15"/>
      <c r="O590" s="15"/>
      <c r="P590" s="15"/>
      <c r="Q590" s="15"/>
      <c r="R590" s="15"/>
      <c r="S590" s="15"/>
      <c r="T590" s="15"/>
      <c r="U590" s="15"/>
      <c r="V590" s="15"/>
      <c r="W590" s="16"/>
      <c r="X590" s="16"/>
      <c r="Y590" s="16"/>
      <c r="Z590" s="16"/>
      <c r="AA590" s="16"/>
      <c r="AB590" s="16"/>
      <c r="AC590" s="16"/>
      <c r="AD590" s="16"/>
      <c r="AE590" s="16"/>
      <c r="AF590" s="16"/>
      <c r="AG590" s="16"/>
      <c r="AH590" s="16"/>
      <c r="AI590" s="16"/>
    </row>
    <row r="591" spans="1:35" x14ac:dyDescent="0.2">
      <c r="A591" s="17">
        <v>2022</v>
      </c>
      <c r="B591" s="15" t="s">
        <v>722</v>
      </c>
      <c r="C591" s="15" t="s">
        <v>724</v>
      </c>
      <c r="D591" s="15" t="s">
        <v>676</v>
      </c>
      <c r="E591" s="15">
        <v>25066719</v>
      </c>
      <c r="F591" s="15">
        <v>11084621</v>
      </c>
      <c r="G591" s="15"/>
      <c r="H591" s="15"/>
      <c r="I591" s="15"/>
      <c r="J591" s="15"/>
      <c r="K591" s="15"/>
      <c r="L591" s="15"/>
      <c r="M591" s="15"/>
      <c r="N591" s="15"/>
      <c r="O591" s="15"/>
      <c r="P591" s="15"/>
      <c r="Q591" s="15"/>
      <c r="R591" s="15"/>
      <c r="S591" s="15"/>
      <c r="T591" s="15"/>
      <c r="U591" s="15"/>
      <c r="V591" s="15"/>
      <c r="W591" s="16"/>
      <c r="X591" s="16"/>
      <c r="Y591" s="16"/>
      <c r="Z591" s="16"/>
      <c r="AA591" s="16"/>
      <c r="AB591" s="16"/>
      <c r="AC591" s="16"/>
      <c r="AD591" s="16"/>
      <c r="AE591" s="16"/>
      <c r="AF591" s="16"/>
      <c r="AG591" s="16"/>
      <c r="AH591" s="16"/>
      <c r="AI591" s="16"/>
    </row>
    <row r="592" spans="1:35" x14ac:dyDescent="0.2">
      <c r="A592" s="17">
        <v>2022</v>
      </c>
      <c r="B592" s="15" t="s">
        <v>722</v>
      </c>
      <c r="C592" s="15" t="s">
        <v>725</v>
      </c>
      <c r="D592" s="15" t="s">
        <v>676</v>
      </c>
      <c r="E592" s="15">
        <v>25346436</v>
      </c>
      <c r="F592" s="15">
        <v>19748045</v>
      </c>
      <c r="G592" s="15"/>
      <c r="H592" s="15"/>
      <c r="I592" s="15"/>
      <c r="J592" s="15"/>
      <c r="K592" s="15"/>
      <c r="L592" s="15"/>
      <c r="M592" s="15"/>
      <c r="N592" s="15"/>
      <c r="O592" s="15"/>
      <c r="P592" s="15"/>
      <c r="Q592" s="15"/>
      <c r="R592" s="15"/>
      <c r="S592" s="15"/>
      <c r="T592" s="15"/>
      <c r="U592" s="15"/>
      <c r="V592" s="15"/>
      <c r="W592" s="16"/>
      <c r="X592" s="16"/>
      <c r="Y592" s="16"/>
      <c r="Z592" s="16"/>
      <c r="AA592" s="16"/>
      <c r="AB592" s="16"/>
      <c r="AC592" s="16"/>
      <c r="AD592" s="16"/>
      <c r="AE592" s="16"/>
      <c r="AF592" s="16"/>
      <c r="AG592" s="16"/>
      <c r="AH592" s="16"/>
      <c r="AI592" s="16"/>
    </row>
    <row r="593" spans="1:35" x14ac:dyDescent="0.2">
      <c r="A593" s="17">
        <v>2022</v>
      </c>
      <c r="B593" s="15" t="s">
        <v>723</v>
      </c>
      <c r="C593" s="15" t="s">
        <v>735</v>
      </c>
      <c r="D593" s="15" t="s">
        <v>676</v>
      </c>
      <c r="E593" s="15">
        <v>15641425</v>
      </c>
      <c r="F593" s="15">
        <v>13412422</v>
      </c>
      <c r="G593" s="15"/>
      <c r="H593" s="15"/>
      <c r="I593" s="15"/>
      <c r="J593" s="15"/>
      <c r="K593" s="15"/>
      <c r="L593" s="15"/>
      <c r="M593" s="15"/>
      <c r="N593" s="15"/>
      <c r="O593" s="15"/>
      <c r="P593" s="15"/>
      <c r="Q593" s="15"/>
      <c r="R593" s="15"/>
      <c r="S593" s="15"/>
      <c r="T593" s="15"/>
      <c r="U593" s="15"/>
      <c r="V593" s="15"/>
      <c r="W593" s="16"/>
      <c r="X593" s="16"/>
      <c r="Y593" s="16"/>
      <c r="Z593" s="16"/>
      <c r="AA593" s="16"/>
      <c r="AB593" s="16"/>
      <c r="AC593" s="16"/>
      <c r="AD593" s="16"/>
      <c r="AE593" s="16"/>
      <c r="AF593" s="16"/>
      <c r="AG593" s="16"/>
      <c r="AH593" s="16"/>
      <c r="AI593" s="16"/>
    </row>
    <row r="594" spans="1:35" x14ac:dyDescent="0.2">
      <c r="A594" s="17">
        <v>2022</v>
      </c>
      <c r="B594" s="15" t="s">
        <v>722</v>
      </c>
      <c r="C594" s="15" t="s">
        <v>726</v>
      </c>
      <c r="D594" s="15" t="s">
        <v>676</v>
      </c>
      <c r="E594" s="15">
        <v>13353679</v>
      </c>
      <c r="F594" s="15">
        <v>20262208</v>
      </c>
      <c r="G594" s="15"/>
      <c r="H594" s="15"/>
      <c r="I594" s="15"/>
      <c r="J594" s="15"/>
      <c r="K594" s="15"/>
      <c r="L594" s="15"/>
      <c r="M594" s="15"/>
      <c r="N594" s="15"/>
      <c r="O594" s="15"/>
      <c r="P594" s="15"/>
      <c r="Q594" s="15"/>
      <c r="R594" s="15"/>
      <c r="S594" s="15"/>
      <c r="T594" s="15"/>
      <c r="U594" s="15"/>
      <c r="V594" s="15"/>
      <c r="W594" s="16"/>
      <c r="X594" s="16"/>
      <c r="Y594" s="16"/>
      <c r="Z594" s="16"/>
      <c r="AA594" s="16"/>
      <c r="AB594" s="16"/>
      <c r="AC594" s="16"/>
      <c r="AD594" s="16"/>
      <c r="AE594" s="16"/>
      <c r="AF594" s="16"/>
      <c r="AG594" s="16"/>
      <c r="AH594" s="16"/>
      <c r="AI594" s="16"/>
    </row>
    <row r="595" spans="1:35" x14ac:dyDescent="0.2">
      <c r="A595" s="17">
        <v>2022</v>
      </c>
      <c r="B595" s="15" t="s">
        <v>722</v>
      </c>
      <c r="C595" s="15" t="s">
        <v>727</v>
      </c>
      <c r="D595" s="15" t="s">
        <v>676</v>
      </c>
      <c r="E595" s="15">
        <v>25679585</v>
      </c>
      <c r="F595" s="15">
        <v>9885718</v>
      </c>
      <c r="G595" s="15"/>
      <c r="H595" s="15"/>
      <c r="I595" s="15"/>
      <c r="J595" s="15"/>
      <c r="K595" s="15"/>
      <c r="L595" s="15"/>
      <c r="M595" s="15"/>
      <c r="N595" s="15"/>
      <c r="O595" s="15"/>
      <c r="P595" s="15"/>
      <c r="Q595" s="15"/>
      <c r="R595" s="15"/>
      <c r="S595" s="15"/>
      <c r="T595" s="15"/>
      <c r="U595" s="15"/>
      <c r="V595" s="15"/>
      <c r="W595" s="16"/>
      <c r="X595" s="16"/>
      <c r="Y595" s="16"/>
      <c r="Z595" s="16"/>
      <c r="AA595" s="16"/>
      <c r="AB595" s="16"/>
      <c r="AC595" s="16"/>
      <c r="AD595" s="16"/>
      <c r="AE595" s="16"/>
      <c r="AF595" s="16"/>
      <c r="AG595" s="16"/>
      <c r="AH595" s="16"/>
      <c r="AI595" s="16"/>
    </row>
    <row r="596" spans="1:35" x14ac:dyDescent="0.2">
      <c r="A596" s="17">
        <v>2022</v>
      </c>
      <c r="B596" s="15" t="s">
        <v>723</v>
      </c>
      <c r="C596" s="15" t="s">
        <v>728</v>
      </c>
      <c r="D596" s="15" t="s">
        <v>676</v>
      </c>
      <c r="E596" s="15">
        <v>20726505</v>
      </c>
      <c r="F596" s="15">
        <v>32314167</v>
      </c>
      <c r="G596" s="15"/>
      <c r="H596" s="15"/>
      <c r="I596" s="15"/>
      <c r="J596" s="15"/>
      <c r="K596" s="15"/>
      <c r="L596" s="15"/>
      <c r="M596" s="15"/>
      <c r="N596" s="15"/>
      <c r="O596" s="15"/>
      <c r="P596" s="15"/>
      <c r="Q596" s="15"/>
      <c r="R596" s="15"/>
      <c r="S596" s="15"/>
      <c r="T596" s="15"/>
      <c r="U596" s="15"/>
      <c r="V596" s="15"/>
      <c r="W596" s="16"/>
      <c r="X596" s="16"/>
      <c r="Y596" s="16"/>
      <c r="Z596" s="16"/>
      <c r="AA596" s="16"/>
      <c r="AB596" s="16"/>
      <c r="AC596" s="16"/>
      <c r="AD596" s="16"/>
      <c r="AE596" s="16"/>
      <c r="AF596" s="16"/>
      <c r="AG596" s="16"/>
      <c r="AH596" s="16"/>
      <c r="AI596" s="16"/>
    </row>
    <row r="597" spans="1:35" x14ac:dyDescent="0.2">
      <c r="A597" s="17">
        <v>2022</v>
      </c>
      <c r="B597" s="15" t="s">
        <v>723</v>
      </c>
      <c r="C597" s="15" t="s">
        <v>729</v>
      </c>
      <c r="D597" s="15" t="s">
        <v>676</v>
      </c>
      <c r="E597" s="15">
        <v>11153401</v>
      </c>
      <c r="F597" s="15">
        <v>0</v>
      </c>
      <c r="G597" s="15"/>
      <c r="H597" s="15"/>
      <c r="I597" s="15"/>
      <c r="J597" s="15"/>
      <c r="K597" s="15"/>
      <c r="L597" s="15"/>
      <c r="M597" s="15"/>
      <c r="N597" s="15"/>
      <c r="O597" s="15"/>
      <c r="P597" s="15"/>
      <c r="Q597" s="15"/>
      <c r="R597" s="15"/>
      <c r="S597" s="15"/>
      <c r="T597" s="15"/>
      <c r="U597" s="15"/>
      <c r="V597" s="15"/>
      <c r="W597" s="16"/>
      <c r="X597" s="16"/>
      <c r="Y597" s="16"/>
      <c r="Z597" s="16"/>
      <c r="AA597" s="16"/>
      <c r="AB597" s="16"/>
      <c r="AC597" s="16"/>
      <c r="AD597" s="16"/>
      <c r="AE597" s="16"/>
      <c r="AF597" s="16"/>
      <c r="AG597" s="16"/>
      <c r="AH597" s="16"/>
      <c r="AI597" s="16"/>
    </row>
    <row r="598" spans="1:35" x14ac:dyDescent="0.2">
      <c r="A598" s="17">
        <v>2022</v>
      </c>
      <c r="B598" s="15" t="s">
        <v>723</v>
      </c>
      <c r="C598" s="15" t="s">
        <v>730</v>
      </c>
      <c r="D598" s="15" t="s">
        <v>676</v>
      </c>
      <c r="E598" s="15">
        <v>22807736</v>
      </c>
      <c r="F598" s="15">
        <v>10752500</v>
      </c>
      <c r="G598" s="15"/>
      <c r="H598" s="15"/>
      <c r="I598" s="15"/>
      <c r="J598" s="15"/>
      <c r="K598" s="15"/>
      <c r="L598" s="15"/>
      <c r="M598" s="15"/>
      <c r="N598" s="15"/>
      <c r="O598" s="15"/>
      <c r="P598" s="15"/>
      <c r="Q598" s="15"/>
      <c r="R598" s="15"/>
      <c r="S598" s="15"/>
      <c r="T598" s="15"/>
      <c r="U598" s="15"/>
      <c r="V598" s="15"/>
      <c r="W598" s="16"/>
      <c r="X598" s="16"/>
      <c r="Y598" s="16"/>
      <c r="Z598" s="16"/>
      <c r="AA598" s="16"/>
      <c r="AB598" s="16"/>
      <c r="AC598" s="16"/>
      <c r="AD598" s="16"/>
      <c r="AE598" s="16"/>
      <c r="AF598" s="16"/>
      <c r="AG598" s="16"/>
      <c r="AH598" s="16"/>
      <c r="AI598" s="16"/>
    </row>
    <row r="599" spans="1:35" x14ac:dyDescent="0.2">
      <c r="A599" s="17">
        <v>2022</v>
      </c>
      <c r="B599" s="15" t="s">
        <v>723</v>
      </c>
      <c r="C599" s="15" t="s">
        <v>731</v>
      </c>
      <c r="D599" s="15" t="s">
        <v>676</v>
      </c>
      <c r="E599" s="15">
        <v>9579501</v>
      </c>
      <c r="F599" s="15">
        <v>13970541</v>
      </c>
      <c r="G599" s="15"/>
      <c r="H599" s="15"/>
      <c r="I599" s="15"/>
      <c r="J599" s="15"/>
      <c r="K599" s="15"/>
      <c r="L599" s="15"/>
      <c r="M599" s="15"/>
      <c r="N599" s="15"/>
      <c r="O599" s="15"/>
      <c r="P599" s="15"/>
      <c r="Q599" s="15"/>
      <c r="R599" s="15"/>
      <c r="S599" s="15"/>
      <c r="T599" s="15"/>
      <c r="U599" s="15"/>
      <c r="V599" s="15"/>
      <c r="W599" s="16"/>
      <c r="X599" s="16"/>
      <c r="Y599" s="16"/>
      <c r="Z599" s="16"/>
      <c r="AA599" s="16"/>
      <c r="AB599" s="16"/>
      <c r="AC599" s="16"/>
      <c r="AD599" s="16"/>
      <c r="AE599" s="16"/>
      <c r="AF599" s="16"/>
      <c r="AG599" s="16"/>
      <c r="AH599" s="16"/>
      <c r="AI599" s="16"/>
    </row>
    <row r="600" spans="1:35" x14ac:dyDescent="0.2">
      <c r="A600" s="17">
        <v>2022</v>
      </c>
      <c r="B600" s="15" t="s">
        <v>722</v>
      </c>
      <c r="C600" s="15" t="s">
        <v>81</v>
      </c>
      <c r="D600" s="15" t="s">
        <v>676</v>
      </c>
      <c r="E600" s="15">
        <v>14800981</v>
      </c>
      <c r="F600" s="15">
        <v>0</v>
      </c>
      <c r="G600" s="15"/>
      <c r="H600" s="15"/>
      <c r="I600" s="15"/>
      <c r="J600" s="15"/>
      <c r="K600" s="15"/>
      <c r="L600" s="15"/>
      <c r="M600" s="15"/>
      <c r="N600" s="15"/>
      <c r="O600" s="15"/>
      <c r="P600" s="15"/>
      <c r="Q600" s="15"/>
      <c r="R600" s="15"/>
      <c r="S600" s="15"/>
      <c r="T600" s="15"/>
      <c r="U600" s="15"/>
      <c r="V600" s="15"/>
      <c r="W600" s="16"/>
      <c r="X600" s="16"/>
      <c r="Y600" s="16"/>
      <c r="Z600" s="16"/>
      <c r="AA600" s="16"/>
      <c r="AB600" s="16"/>
      <c r="AC600" s="16"/>
      <c r="AD600" s="16"/>
      <c r="AE600" s="16"/>
      <c r="AF600" s="16"/>
      <c r="AG600" s="16"/>
      <c r="AH600" s="16"/>
      <c r="AI600" s="16"/>
    </row>
    <row r="601" spans="1:35" x14ac:dyDescent="0.2">
      <c r="A601" s="17">
        <v>2022</v>
      </c>
      <c r="B601" s="15" t="s">
        <v>723</v>
      </c>
      <c r="C601" s="15" t="s">
        <v>82</v>
      </c>
      <c r="D601" s="15" t="s">
        <v>676</v>
      </c>
      <c r="E601" s="15">
        <v>3952420</v>
      </c>
      <c r="F601" s="15">
        <v>0</v>
      </c>
      <c r="G601" s="15"/>
      <c r="H601" s="15"/>
      <c r="I601" s="15"/>
      <c r="J601" s="15"/>
      <c r="K601" s="15"/>
      <c r="L601" s="15"/>
      <c r="M601" s="15"/>
      <c r="N601" s="15"/>
      <c r="O601" s="15"/>
      <c r="P601" s="15"/>
      <c r="Q601" s="15"/>
      <c r="R601" s="15"/>
      <c r="S601" s="15"/>
      <c r="T601" s="15"/>
      <c r="U601" s="15"/>
      <c r="V601" s="15"/>
      <c r="W601" s="16"/>
      <c r="X601" s="16"/>
      <c r="Y601" s="16"/>
      <c r="Z601" s="16"/>
      <c r="AA601" s="16"/>
      <c r="AB601" s="16"/>
      <c r="AC601" s="16"/>
      <c r="AD601" s="16"/>
      <c r="AE601" s="16"/>
      <c r="AF601" s="16"/>
      <c r="AG601" s="16"/>
      <c r="AH601" s="16"/>
      <c r="AI601" s="16"/>
    </row>
    <row r="602" spans="1:35" x14ac:dyDescent="0.2">
      <c r="A602" s="17">
        <v>2022</v>
      </c>
      <c r="B602" s="15" t="s">
        <v>723</v>
      </c>
      <c r="C602" s="15" t="s">
        <v>83</v>
      </c>
      <c r="D602" s="15" t="s">
        <v>676</v>
      </c>
      <c r="E602" s="15">
        <v>8847345</v>
      </c>
      <c r="F602" s="15">
        <v>0</v>
      </c>
      <c r="G602" s="15"/>
      <c r="H602" s="15"/>
      <c r="I602" s="15"/>
      <c r="J602" s="15"/>
      <c r="K602" s="15"/>
      <c r="L602" s="15"/>
      <c r="M602" s="15"/>
      <c r="N602" s="15"/>
      <c r="O602" s="15"/>
      <c r="P602" s="15"/>
      <c r="Q602" s="15"/>
      <c r="R602" s="15"/>
      <c r="S602" s="15"/>
      <c r="T602" s="15"/>
      <c r="U602" s="15"/>
      <c r="V602" s="15"/>
      <c r="W602" s="16"/>
      <c r="X602" s="16"/>
      <c r="Y602" s="16"/>
      <c r="Z602" s="16"/>
      <c r="AA602" s="16"/>
      <c r="AB602" s="16"/>
      <c r="AC602" s="16"/>
      <c r="AD602" s="16"/>
      <c r="AE602" s="16"/>
      <c r="AF602" s="16"/>
      <c r="AG602" s="16"/>
      <c r="AH602" s="16"/>
      <c r="AI602" s="16"/>
    </row>
    <row r="603" spans="1:35" x14ac:dyDescent="0.2">
      <c r="A603" s="17">
        <v>2022</v>
      </c>
      <c r="B603" s="15" t="s">
        <v>722</v>
      </c>
      <c r="C603" s="15" t="s">
        <v>84</v>
      </c>
      <c r="D603" s="15" t="s">
        <v>676</v>
      </c>
      <c r="E603" s="15">
        <v>11353610</v>
      </c>
      <c r="F603" s="15">
        <v>0</v>
      </c>
      <c r="G603" s="15"/>
      <c r="H603" s="15"/>
      <c r="I603" s="15"/>
      <c r="J603" s="15"/>
      <c r="K603" s="15"/>
      <c r="L603" s="15"/>
      <c r="M603" s="15"/>
      <c r="N603" s="15"/>
      <c r="O603" s="15"/>
      <c r="P603" s="15"/>
      <c r="Q603" s="15"/>
      <c r="R603" s="15"/>
      <c r="S603" s="15"/>
      <c r="T603" s="15"/>
      <c r="U603" s="15"/>
      <c r="V603" s="15"/>
      <c r="W603" s="16"/>
      <c r="X603" s="16"/>
      <c r="Y603" s="16"/>
      <c r="Z603" s="16"/>
      <c r="AA603" s="16"/>
      <c r="AB603" s="16"/>
      <c r="AC603" s="16"/>
      <c r="AD603" s="16"/>
      <c r="AE603" s="16"/>
      <c r="AF603" s="16"/>
      <c r="AG603" s="16"/>
      <c r="AH603" s="16"/>
      <c r="AI603" s="16"/>
    </row>
    <row r="604" spans="1:35" x14ac:dyDescent="0.2">
      <c r="A604" s="17">
        <v>2022</v>
      </c>
      <c r="B604" s="15" t="s">
        <v>723</v>
      </c>
      <c r="C604" s="15" t="s">
        <v>85</v>
      </c>
      <c r="D604" s="15" t="s">
        <v>676</v>
      </c>
      <c r="E604" s="15">
        <v>19207429</v>
      </c>
      <c r="F604" s="15">
        <v>6074421</v>
      </c>
      <c r="G604" s="15"/>
      <c r="H604" s="15"/>
      <c r="I604" s="15"/>
      <c r="J604" s="15"/>
      <c r="K604" s="15"/>
      <c r="L604" s="15"/>
      <c r="M604" s="15"/>
      <c r="N604" s="15"/>
      <c r="O604" s="15"/>
      <c r="P604" s="15"/>
      <c r="Q604" s="15"/>
      <c r="R604" s="15"/>
      <c r="S604" s="15"/>
      <c r="T604" s="15"/>
      <c r="U604" s="15"/>
      <c r="V604" s="15"/>
      <c r="W604" s="16"/>
      <c r="X604" s="16"/>
      <c r="Y604" s="16"/>
      <c r="Z604" s="16"/>
      <c r="AA604" s="16"/>
      <c r="AB604" s="16"/>
      <c r="AC604" s="16"/>
      <c r="AD604" s="16"/>
      <c r="AE604" s="16"/>
      <c r="AF604" s="16"/>
      <c r="AG604" s="16"/>
      <c r="AH604" s="16"/>
      <c r="AI604" s="16"/>
    </row>
    <row r="605" spans="1:35" x14ac:dyDescent="0.2">
      <c r="A605" s="17">
        <v>2022</v>
      </c>
      <c r="B605" s="15" t="s">
        <v>723</v>
      </c>
      <c r="C605" s="15" t="s">
        <v>86</v>
      </c>
      <c r="D605" s="15" t="s">
        <v>676</v>
      </c>
      <c r="E605" s="15">
        <v>6175299</v>
      </c>
      <c r="F605" s="15">
        <v>0</v>
      </c>
      <c r="G605" s="15"/>
      <c r="H605" s="15"/>
      <c r="I605" s="15"/>
      <c r="J605" s="15"/>
      <c r="K605" s="15"/>
      <c r="L605" s="15"/>
      <c r="M605" s="15"/>
      <c r="N605" s="15"/>
      <c r="O605" s="15"/>
      <c r="P605" s="15"/>
      <c r="Q605" s="15"/>
      <c r="R605" s="15"/>
      <c r="S605" s="15"/>
      <c r="T605" s="15"/>
      <c r="U605" s="15"/>
      <c r="V605" s="15"/>
      <c r="W605" s="16"/>
      <c r="X605" s="16"/>
      <c r="Y605" s="16"/>
      <c r="Z605" s="16"/>
      <c r="AA605" s="16"/>
      <c r="AB605" s="16"/>
      <c r="AC605" s="16"/>
      <c r="AD605" s="16"/>
      <c r="AE605" s="16"/>
      <c r="AF605" s="16"/>
      <c r="AG605" s="16"/>
      <c r="AH605" s="16"/>
      <c r="AI605" s="16"/>
    </row>
    <row r="606" spans="1:35" x14ac:dyDescent="0.2">
      <c r="A606" s="17">
        <v>2022</v>
      </c>
      <c r="B606" s="15" t="s">
        <v>722</v>
      </c>
      <c r="C606" s="15" t="s">
        <v>87</v>
      </c>
      <c r="D606" s="15" t="s">
        <v>676</v>
      </c>
      <c r="E606" s="15">
        <v>20439933</v>
      </c>
      <c r="F606" s="15">
        <v>0</v>
      </c>
      <c r="G606" s="15"/>
      <c r="H606" s="15"/>
      <c r="I606" s="15"/>
      <c r="J606" s="15"/>
      <c r="K606" s="15"/>
      <c r="L606" s="15"/>
      <c r="M606" s="15"/>
      <c r="N606" s="15"/>
      <c r="O606" s="15"/>
      <c r="P606" s="15"/>
      <c r="Q606" s="15"/>
      <c r="R606" s="15"/>
      <c r="S606" s="15"/>
      <c r="T606" s="15"/>
      <c r="U606" s="15"/>
      <c r="V606" s="15"/>
      <c r="W606" s="16"/>
      <c r="X606" s="16"/>
      <c r="Y606" s="16"/>
      <c r="Z606" s="16"/>
      <c r="AA606" s="16"/>
      <c r="AB606" s="16"/>
      <c r="AC606" s="16"/>
      <c r="AD606" s="16"/>
      <c r="AE606" s="16"/>
      <c r="AF606" s="16"/>
      <c r="AG606" s="16"/>
      <c r="AH606" s="16"/>
      <c r="AI606" s="16"/>
    </row>
    <row r="607" spans="1:35" x14ac:dyDescent="0.2">
      <c r="A607" s="17">
        <v>2022</v>
      </c>
      <c r="B607" s="15" t="s">
        <v>722</v>
      </c>
      <c r="C607" s="15" t="s">
        <v>732</v>
      </c>
      <c r="D607" s="15" t="s">
        <v>676</v>
      </c>
      <c r="E607" s="15">
        <v>25176004</v>
      </c>
      <c r="F607" s="15">
        <v>8922919</v>
      </c>
      <c r="G607" s="15"/>
      <c r="H607" s="15"/>
      <c r="I607" s="15"/>
      <c r="J607" s="15"/>
      <c r="K607" s="15"/>
      <c r="L607" s="15"/>
      <c r="M607" s="15"/>
      <c r="N607" s="15"/>
      <c r="O607" s="15"/>
      <c r="P607" s="15"/>
      <c r="Q607" s="15"/>
      <c r="R607" s="15"/>
      <c r="S607" s="15"/>
      <c r="T607" s="15"/>
      <c r="U607" s="15"/>
      <c r="V607" s="15"/>
      <c r="W607" s="16"/>
      <c r="X607" s="16"/>
      <c r="Y607" s="16"/>
      <c r="Z607" s="16"/>
      <c r="AA607" s="16"/>
      <c r="AB607" s="16"/>
      <c r="AC607" s="16"/>
      <c r="AD607" s="16"/>
      <c r="AE607" s="16"/>
      <c r="AF607" s="16"/>
      <c r="AG607" s="16"/>
      <c r="AH607" s="16"/>
      <c r="AI607" s="16"/>
    </row>
    <row r="608" spans="1:35" x14ac:dyDescent="0.2">
      <c r="A608" s="17">
        <v>2022</v>
      </c>
      <c r="B608" s="15" t="s">
        <v>723</v>
      </c>
      <c r="C608" s="15" t="s">
        <v>733</v>
      </c>
      <c r="D608" s="15" t="s">
        <v>676</v>
      </c>
      <c r="E608" s="15">
        <v>26055541</v>
      </c>
      <c r="F608" s="15">
        <v>0</v>
      </c>
      <c r="G608" s="15"/>
      <c r="H608" s="15"/>
      <c r="I608" s="15"/>
      <c r="J608" s="15"/>
      <c r="K608" s="15"/>
      <c r="L608" s="15"/>
      <c r="M608" s="15"/>
      <c r="N608" s="15"/>
      <c r="O608" s="15"/>
      <c r="P608" s="15"/>
      <c r="Q608" s="15"/>
      <c r="R608" s="15"/>
      <c r="S608" s="15"/>
      <c r="T608" s="15"/>
      <c r="U608" s="15"/>
      <c r="V608" s="15"/>
      <c r="W608" s="16"/>
      <c r="X608" s="16"/>
      <c r="Y608" s="16"/>
      <c r="Z608" s="16"/>
      <c r="AA608" s="16"/>
      <c r="AB608" s="16"/>
      <c r="AC608" s="16"/>
      <c r="AD608" s="16"/>
      <c r="AE608" s="16"/>
      <c r="AF608" s="16"/>
      <c r="AG608" s="16"/>
      <c r="AH608" s="16"/>
      <c r="AI608" s="16"/>
    </row>
    <row r="609" spans="1:35" x14ac:dyDescent="0.2">
      <c r="A609" s="17">
        <v>2022</v>
      </c>
      <c r="B609" s="15" t="s">
        <v>723</v>
      </c>
      <c r="C609" s="15" t="s">
        <v>734</v>
      </c>
      <c r="D609" s="15" t="s">
        <v>676</v>
      </c>
      <c r="E609" s="15">
        <v>10360124</v>
      </c>
      <c r="F609" s="15">
        <v>0</v>
      </c>
      <c r="G609" s="15"/>
      <c r="H609" s="15"/>
      <c r="I609" s="15"/>
      <c r="J609" s="15"/>
      <c r="K609" s="15"/>
      <c r="L609" s="15"/>
      <c r="M609" s="15"/>
      <c r="N609" s="15"/>
      <c r="O609" s="15"/>
      <c r="P609" s="15"/>
      <c r="Q609" s="15"/>
      <c r="R609" s="15"/>
      <c r="S609" s="15"/>
      <c r="T609" s="15"/>
      <c r="U609" s="15"/>
      <c r="V609" s="15"/>
      <c r="W609" s="16"/>
      <c r="X609" s="16"/>
      <c r="Y609" s="16"/>
      <c r="Z609" s="16"/>
      <c r="AA609" s="16"/>
      <c r="AB609" s="16"/>
      <c r="AC609" s="16"/>
      <c r="AD609" s="16"/>
      <c r="AE609" s="16"/>
      <c r="AF609" s="16"/>
      <c r="AG609" s="16"/>
      <c r="AH609" s="16"/>
      <c r="AI609" s="16"/>
    </row>
    <row r="610" spans="1:35" x14ac:dyDescent="0.2">
      <c r="A610" s="17">
        <v>2022</v>
      </c>
      <c r="B610" s="15" t="s">
        <v>722</v>
      </c>
      <c r="C610" s="15" t="s">
        <v>724</v>
      </c>
      <c r="D610" s="15" t="s">
        <v>679</v>
      </c>
      <c r="E610" s="15"/>
      <c r="F610" s="15">
        <v>2420000</v>
      </c>
      <c r="G610" s="15"/>
      <c r="H610" s="15"/>
      <c r="I610" s="15"/>
      <c r="J610" s="15"/>
      <c r="K610" s="15"/>
      <c r="L610" s="15"/>
      <c r="M610" s="15"/>
      <c r="N610" s="15"/>
      <c r="O610" s="15"/>
      <c r="P610" s="15"/>
      <c r="Q610" s="15"/>
      <c r="R610" s="15"/>
      <c r="S610" s="15"/>
      <c r="T610" s="15"/>
      <c r="U610" s="15"/>
      <c r="V610" s="15"/>
      <c r="W610" s="16"/>
      <c r="X610" s="16"/>
      <c r="Y610" s="16"/>
      <c r="Z610" s="16"/>
      <c r="AA610" s="16"/>
      <c r="AB610" s="16"/>
      <c r="AC610" s="16"/>
      <c r="AD610" s="16"/>
      <c r="AE610" s="16"/>
      <c r="AF610" s="16"/>
      <c r="AG610" s="16"/>
      <c r="AH610" s="16"/>
      <c r="AI610" s="16"/>
    </row>
    <row r="611" spans="1:35" x14ac:dyDescent="0.2">
      <c r="A611" s="17">
        <v>2022</v>
      </c>
      <c r="B611" s="15" t="s">
        <v>722</v>
      </c>
      <c r="C611" s="15" t="s">
        <v>725</v>
      </c>
      <c r="D611" s="15" t="s">
        <v>679</v>
      </c>
      <c r="E611" s="15"/>
      <c r="F611" s="15">
        <v>2836705</v>
      </c>
      <c r="G611" s="15"/>
      <c r="H611" s="15"/>
      <c r="I611" s="15"/>
      <c r="J611" s="15"/>
      <c r="K611" s="15"/>
      <c r="L611" s="15"/>
      <c r="M611" s="15"/>
      <c r="N611" s="15"/>
      <c r="O611" s="15"/>
      <c r="P611" s="15"/>
      <c r="Q611" s="15"/>
      <c r="R611" s="15"/>
      <c r="S611" s="15"/>
      <c r="T611" s="15"/>
      <c r="U611" s="15"/>
      <c r="V611" s="15"/>
      <c r="W611" s="16"/>
      <c r="X611" s="16"/>
      <c r="Y611" s="16"/>
      <c r="Z611" s="16"/>
      <c r="AA611" s="16"/>
      <c r="AB611" s="16"/>
      <c r="AC611" s="16"/>
      <c r="AD611" s="16"/>
      <c r="AE611" s="16"/>
      <c r="AF611" s="16"/>
      <c r="AG611" s="16"/>
      <c r="AH611" s="16"/>
      <c r="AI611" s="16"/>
    </row>
    <row r="612" spans="1:35" x14ac:dyDescent="0.2">
      <c r="A612" s="17">
        <v>2022</v>
      </c>
      <c r="B612" s="15" t="s">
        <v>723</v>
      </c>
      <c r="C612" s="15" t="s">
        <v>735</v>
      </c>
      <c r="D612" s="15" t="s">
        <v>679</v>
      </c>
      <c r="E612" s="15"/>
      <c r="F612" s="15">
        <v>2489000</v>
      </c>
      <c r="G612" s="15"/>
      <c r="H612" s="15"/>
      <c r="I612" s="15"/>
      <c r="J612" s="15"/>
      <c r="K612" s="15"/>
      <c r="L612" s="15"/>
      <c r="M612" s="15"/>
      <c r="N612" s="15"/>
      <c r="O612" s="15"/>
      <c r="P612" s="15"/>
      <c r="Q612" s="15"/>
      <c r="R612" s="15"/>
      <c r="S612" s="15"/>
      <c r="T612" s="15"/>
      <c r="U612" s="15"/>
      <c r="V612" s="15"/>
      <c r="W612" s="16"/>
      <c r="X612" s="16"/>
      <c r="Y612" s="16"/>
      <c r="Z612" s="16"/>
      <c r="AA612" s="16"/>
      <c r="AB612" s="16"/>
      <c r="AC612" s="16"/>
      <c r="AD612" s="16"/>
      <c r="AE612" s="16"/>
      <c r="AF612" s="16"/>
      <c r="AG612" s="16"/>
      <c r="AH612" s="16"/>
      <c r="AI612" s="16"/>
    </row>
    <row r="613" spans="1:35" x14ac:dyDescent="0.2">
      <c r="A613" s="17">
        <v>2022</v>
      </c>
      <c r="B613" s="15" t="s">
        <v>722</v>
      </c>
      <c r="C613" s="15" t="s">
        <v>726</v>
      </c>
      <c r="D613" s="15" t="s">
        <v>679</v>
      </c>
      <c r="E613" s="15"/>
      <c r="F613" s="15">
        <v>2279402</v>
      </c>
      <c r="G613" s="15"/>
      <c r="H613" s="15"/>
      <c r="I613" s="15"/>
      <c r="J613" s="15"/>
      <c r="K613" s="15"/>
      <c r="L613" s="15"/>
      <c r="M613" s="15"/>
      <c r="N613" s="15"/>
      <c r="O613" s="15"/>
      <c r="P613" s="15"/>
      <c r="Q613" s="15"/>
      <c r="R613" s="15"/>
      <c r="S613" s="15"/>
      <c r="T613" s="15"/>
      <c r="U613" s="15"/>
      <c r="V613" s="15"/>
      <c r="W613" s="16"/>
      <c r="X613" s="16"/>
      <c r="Y613" s="16"/>
      <c r="Z613" s="16"/>
      <c r="AA613" s="16"/>
      <c r="AB613" s="16"/>
      <c r="AC613" s="16"/>
      <c r="AD613" s="16"/>
      <c r="AE613" s="16"/>
      <c r="AF613" s="16"/>
      <c r="AG613" s="16"/>
      <c r="AH613" s="16"/>
      <c r="AI613" s="16"/>
    </row>
    <row r="614" spans="1:35" x14ac:dyDescent="0.2">
      <c r="A614" s="17">
        <v>2022</v>
      </c>
      <c r="B614" s="15" t="s">
        <v>722</v>
      </c>
      <c r="C614" s="15" t="s">
        <v>727</v>
      </c>
      <c r="D614" s="15" t="s">
        <v>679</v>
      </c>
      <c r="E614" s="15"/>
      <c r="F614" s="15">
        <v>2429000</v>
      </c>
      <c r="G614" s="15"/>
      <c r="H614" s="15"/>
      <c r="I614" s="15"/>
      <c r="J614" s="15"/>
      <c r="K614" s="15"/>
      <c r="L614" s="15"/>
      <c r="M614" s="15"/>
      <c r="N614" s="15"/>
      <c r="O614" s="15"/>
      <c r="P614" s="15"/>
      <c r="Q614" s="15"/>
      <c r="R614" s="15"/>
      <c r="S614" s="15"/>
      <c r="T614" s="15"/>
      <c r="U614" s="15"/>
      <c r="V614" s="15"/>
      <c r="W614" s="16"/>
      <c r="X614" s="16"/>
      <c r="Y614" s="16"/>
      <c r="Z614" s="16"/>
      <c r="AA614" s="16"/>
      <c r="AB614" s="16"/>
      <c r="AC614" s="16"/>
      <c r="AD614" s="16"/>
      <c r="AE614" s="16"/>
      <c r="AF614" s="16"/>
      <c r="AG614" s="16"/>
      <c r="AH614" s="16"/>
      <c r="AI614" s="16"/>
    </row>
    <row r="615" spans="1:35" x14ac:dyDescent="0.2">
      <c r="A615" s="17">
        <v>2022</v>
      </c>
      <c r="B615" s="15" t="s">
        <v>723</v>
      </c>
      <c r="C615" s="15" t="s">
        <v>728</v>
      </c>
      <c r="D615" s="15" t="s">
        <v>679</v>
      </c>
      <c r="E615" s="15"/>
      <c r="F615" s="15">
        <v>2763795</v>
      </c>
      <c r="G615" s="15"/>
      <c r="H615" s="15"/>
      <c r="I615" s="15"/>
      <c r="J615" s="15"/>
      <c r="K615" s="15"/>
      <c r="L615" s="15"/>
      <c r="M615" s="15"/>
      <c r="N615" s="15"/>
      <c r="O615" s="15"/>
      <c r="P615" s="15"/>
      <c r="Q615" s="15"/>
      <c r="R615" s="15"/>
      <c r="S615" s="15"/>
      <c r="T615" s="15"/>
      <c r="U615" s="15"/>
      <c r="V615" s="15"/>
      <c r="W615" s="16"/>
      <c r="X615" s="16"/>
      <c r="Y615" s="16"/>
      <c r="Z615" s="16"/>
      <c r="AA615" s="16"/>
      <c r="AB615" s="16"/>
      <c r="AC615" s="16"/>
      <c r="AD615" s="16"/>
      <c r="AE615" s="16"/>
      <c r="AF615" s="16"/>
      <c r="AG615" s="16"/>
      <c r="AH615" s="16"/>
      <c r="AI615" s="16"/>
    </row>
    <row r="616" spans="1:35" x14ac:dyDescent="0.2">
      <c r="A616" s="17">
        <v>2022</v>
      </c>
      <c r="B616" s="15" t="s">
        <v>723</v>
      </c>
      <c r="C616" s="15" t="s">
        <v>729</v>
      </c>
      <c r="D616" s="15" t="s">
        <v>679</v>
      </c>
      <c r="E616" s="15"/>
      <c r="F616" s="15">
        <v>0</v>
      </c>
      <c r="G616" s="15"/>
      <c r="H616" s="15"/>
      <c r="I616" s="15"/>
      <c r="J616" s="15"/>
      <c r="K616" s="15"/>
      <c r="L616" s="15"/>
      <c r="M616" s="15"/>
      <c r="N616" s="15"/>
      <c r="O616" s="15"/>
      <c r="P616" s="15"/>
      <c r="Q616" s="15"/>
      <c r="R616" s="15"/>
      <c r="S616" s="15"/>
      <c r="T616" s="15"/>
      <c r="U616" s="15"/>
      <c r="V616" s="15"/>
      <c r="W616" s="16"/>
      <c r="X616" s="16"/>
      <c r="Y616" s="16"/>
      <c r="Z616" s="16"/>
      <c r="AA616" s="16"/>
      <c r="AB616" s="16"/>
      <c r="AC616" s="16"/>
      <c r="AD616" s="16"/>
      <c r="AE616" s="16"/>
      <c r="AF616" s="16"/>
      <c r="AG616" s="16"/>
      <c r="AH616" s="16"/>
      <c r="AI616" s="16"/>
    </row>
    <row r="617" spans="1:35" x14ac:dyDescent="0.2">
      <c r="A617" s="17">
        <v>2022</v>
      </c>
      <c r="B617" s="15" t="s">
        <v>723</v>
      </c>
      <c r="C617" s="15" t="s">
        <v>730</v>
      </c>
      <c r="D617" s="15" t="s">
        <v>679</v>
      </c>
      <c r="E617" s="15"/>
      <c r="F617" s="15">
        <v>0</v>
      </c>
      <c r="G617" s="15"/>
      <c r="H617" s="15"/>
      <c r="I617" s="15"/>
      <c r="J617" s="15"/>
      <c r="K617" s="15"/>
      <c r="L617" s="15"/>
      <c r="M617" s="15"/>
      <c r="N617" s="15"/>
      <c r="O617" s="15"/>
      <c r="P617" s="15"/>
      <c r="Q617" s="15"/>
      <c r="R617" s="15"/>
      <c r="S617" s="15"/>
      <c r="T617" s="15"/>
      <c r="U617" s="15"/>
      <c r="V617" s="15"/>
      <c r="W617" s="16"/>
      <c r="X617" s="16"/>
      <c r="Y617" s="16"/>
      <c r="Z617" s="16"/>
      <c r="AA617" s="16"/>
      <c r="AB617" s="16"/>
      <c r="AC617" s="16"/>
      <c r="AD617" s="16"/>
      <c r="AE617" s="16"/>
      <c r="AF617" s="16"/>
      <c r="AG617" s="16"/>
      <c r="AH617" s="16"/>
      <c r="AI617" s="16"/>
    </row>
    <row r="618" spans="1:35" x14ac:dyDescent="0.2">
      <c r="A618" s="17">
        <v>2022</v>
      </c>
      <c r="B618" s="15" t="s">
        <v>723</v>
      </c>
      <c r="C618" s="15" t="s">
        <v>731</v>
      </c>
      <c r="D618" s="15" t="s">
        <v>679</v>
      </c>
      <c r="E618" s="15"/>
      <c r="F618" s="15">
        <v>0</v>
      </c>
      <c r="G618" s="15"/>
      <c r="H618" s="15"/>
      <c r="I618" s="15"/>
      <c r="J618" s="15"/>
      <c r="K618" s="15"/>
      <c r="L618" s="15"/>
      <c r="M618" s="15"/>
      <c r="N618" s="15"/>
      <c r="O618" s="15"/>
      <c r="P618" s="15"/>
      <c r="Q618" s="15"/>
      <c r="R618" s="15"/>
      <c r="S618" s="15"/>
      <c r="T618" s="15"/>
      <c r="U618" s="15"/>
      <c r="V618" s="15"/>
      <c r="W618" s="16"/>
      <c r="X618" s="16"/>
      <c r="Y618" s="16"/>
      <c r="Z618" s="16"/>
      <c r="AA618" s="16"/>
      <c r="AB618" s="16"/>
      <c r="AC618" s="16"/>
      <c r="AD618" s="16"/>
      <c r="AE618" s="16"/>
      <c r="AF618" s="16"/>
      <c r="AG618" s="16"/>
      <c r="AH618" s="16"/>
      <c r="AI618" s="16"/>
    </row>
    <row r="619" spans="1:35" x14ac:dyDescent="0.2">
      <c r="A619" s="17">
        <v>2022</v>
      </c>
      <c r="B619" s="15" t="s">
        <v>722</v>
      </c>
      <c r="C619" s="15" t="s">
        <v>81</v>
      </c>
      <c r="D619" s="15" t="s">
        <v>679</v>
      </c>
      <c r="E619" s="15"/>
      <c r="F619" s="15">
        <v>0</v>
      </c>
      <c r="G619" s="15"/>
      <c r="H619" s="15"/>
      <c r="I619" s="15"/>
      <c r="J619" s="15"/>
      <c r="K619" s="15"/>
      <c r="L619" s="15"/>
      <c r="M619" s="15"/>
      <c r="N619" s="15"/>
      <c r="O619" s="15"/>
      <c r="P619" s="15"/>
      <c r="Q619" s="15"/>
      <c r="R619" s="15"/>
      <c r="S619" s="15"/>
      <c r="T619" s="15"/>
      <c r="U619" s="15"/>
      <c r="V619" s="15"/>
      <c r="W619" s="16"/>
      <c r="X619" s="16"/>
      <c r="Y619" s="16"/>
      <c r="Z619" s="16"/>
      <c r="AA619" s="16"/>
      <c r="AB619" s="16"/>
      <c r="AC619" s="16"/>
      <c r="AD619" s="16"/>
      <c r="AE619" s="16"/>
      <c r="AF619" s="16"/>
      <c r="AG619" s="16"/>
      <c r="AH619" s="16"/>
      <c r="AI619" s="16"/>
    </row>
    <row r="620" spans="1:35" x14ac:dyDescent="0.2">
      <c r="A620" s="17">
        <v>2022</v>
      </c>
      <c r="B620" s="15" t="s">
        <v>723</v>
      </c>
      <c r="C620" s="15" t="s">
        <v>82</v>
      </c>
      <c r="D620" s="15" t="s">
        <v>679</v>
      </c>
      <c r="E620" s="15"/>
      <c r="F620" s="15">
        <v>0</v>
      </c>
      <c r="G620" s="15"/>
      <c r="H620" s="15"/>
      <c r="I620" s="15"/>
      <c r="J620" s="15"/>
      <c r="K620" s="15"/>
      <c r="L620" s="15"/>
      <c r="M620" s="15"/>
      <c r="N620" s="15"/>
      <c r="O620" s="15"/>
      <c r="P620" s="15"/>
      <c r="Q620" s="15"/>
      <c r="R620" s="15"/>
      <c r="S620" s="15"/>
      <c r="T620" s="15"/>
      <c r="U620" s="15"/>
      <c r="V620" s="15"/>
      <c r="W620" s="16"/>
      <c r="X620" s="16"/>
      <c r="Y620" s="16"/>
      <c r="Z620" s="16"/>
      <c r="AA620" s="16"/>
      <c r="AB620" s="16"/>
      <c r="AC620" s="16"/>
      <c r="AD620" s="16"/>
      <c r="AE620" s="16"/>
      <c r="AF620" s="16"/>
      <c r="AG620" s="16"/>
      <c r="AH620" s="16"/>
      <c r="AI620" s="16"/>
    </row>
    <row r="621" spans="1:35" x14ac:dyDescent="0.2">
      <c r="A621" s="17">
        <v>2022</v>
      </c>
      <c r="B621" s="15" t="s">
        <v>723</v>
      </c>
      <c r="C621" s="15" t="s">
        <v>83</v>
      </c>
      <c r="D621" s="15" t="s">
        <v>679</v>
      </c>
      <c r="E621" s="15"/>
      <c r="F621" s="15">
        <v>0</v>
      </c>
      <c r="G621" s="15"/>
      <c r="H621" s="15"/>
      <c r="I621" s="15"/>
      <c r="J621" s="15"/>
      <c r="K621" s="15"/>
      <c r="L621" s="15"/>
      <c r="M621" s="15"/>
      <c r="N621" s="15"/>
      <c r="O621" s="15"/>
      <c r="P621" s="15"/>
      <c r="Q621" s="15"/>
      <c r="R621" s="15"/>
      <c r="S621" s="15"/>
      <c r="T621" s="15"/>
      <c r="U621" s="15"/>
      <c r="V621" s="15"/>
      <c r="W621" s="16"/>
      <c r="X621" s="16"/>
      <c r="Y621" s="16"/>
      <c r="Z621" s="16"/>
      <c r="AA621" s="16"/>
      <c r="AB621" s="16"/>
      <c r="AC621" s="16"/>
      <c r="AD621" s="16"/>
      <c r="AE621" s="16"/>
      <c r="AF621" s="16"/>
      <c r="AG621" s="16"/>
      <c r="AH621" s="16"/>
      <c r="AI621" s="16"/>
    </row>
    <row r="622" spans="1:35" x14ac:dyDescent="0.2">
      <c r="A622" s="17">
        <v>2022</v>
      </c>
      <c r="B622" s="15" t="s">
        <v>722</v>
      </c>
      <c r="C622" s="15" t="s">
        <v>84</v>
      </c>
      <c r="D622" s="15" t="s">
        <v>679</v>
      </c>
      <c r="E622" s="15"/>
      <c r="F622" s="15">
        <v>0</v>
      </c>
      <c r="G622" s="15"/>
      <c r="H622" s="15"/>
      <c r="I622" s="15"/>
      <c r="J622" s="15"/>
      <c r="K622" s="15"/>
      <c r="L622" s="15"/>
      <c r="M622" s="15"/>
      <c r="N622" s="15"/>
      <c r="O622" s="15"/>
      <c r="P622" s="15"/>
      <c r="Q622" s="15"/>
      <c r="R622" s="15"/>
      <c r="S622" s="15"/>
      <c r="T622" s="15"/>
      <c r="U622" s="15"/>
      <c r="V622" s="15"/>
      <c r="W622" s="16"/>
      <c r="X622" s="16"/>
      <c r="Y622" s="16"/>
      <c r="Z622" s="16"/>
      <c r="AA622" s="16"/>
      <c r="AB622" s="16"/>
      <c r="AC622" s="16"/>
      <c r="AD622" s="16"/>
      <c r="AE622" s="16"/>
      <c r="AF622" s="16"/>
      <c r="AG622" s="16"/>
      <c r="AH622" s="16"/>
      <c r="AI622" s="16"/>
    </row>
    <row r="623" spans="1:35" x14ac:dyDescent="0.2">
      <c r="A623" s="17">
        <v>2022</v>
      </c>
      <c r="B623" s="15" t="s">
        <v>723</v>
      </c>
      <c r="C623" s="15" t="s">
        <v>85</v>
      </c>
      <c r="D623" s="15" t="s">
        <v>679</v>
      </c>
      <c r="E623" s="15"/>
      <c r="F623" s="15">
        <v>0</v>
      </c>
      <c r="G623" s="15"/>
      <c r="H623" s="15"/>
      <c r="I623" s="15"/>
      <c r="J623" s="15"/>
      <c r="K623" s="15"/>
      <c r="L623" s="15"/>
      <c r="M623" s="15"/>
      <c r="N623" s="15"/>
      <c r="O623" s="15"/>
      <c r="P623" s="15"/>
      <c r="Q623" s="15"/>
      <c r="R623" s="15"/>
      <c r="S623" s="15"/>
      <c r="T623" s="15"/>
      <c r="U623" s="15"/>
      <c r="V623" s="15"/>
      <c r="W623" s="16"/>
      <c r="X623" s="16"/>
      <c r="Y623" s="16"/>
      <c r="Z623" s="16"/>
      <c r="AA623" s="16"/>
      <c r="AB623" s="16"/>
      <c r="AC623" s="16"/>
      <c r="AD623" s="16"/>
      <c r="AE623" s="16"/>
      <c r="AF623" s="16"/>
      <c r="AG623" s="16"/>
      <c r="AH623" s="16"/>
      <c r="AI623" s="16"/>
    </row>
    <row r="624" spans="1:35" x14ac:dyDescent="0.2">
      <c r="A624" s="17">
        <v>2022</v>
      </c>
      <c r="B624" s="15" t="s">
        <v>723</v>
      </c>
      <c r="C624" s="15" t="s">
        <v>86</v>
      </c>
      <c r="D624" s="15" t="s">
        <v>679</v>
      </c>
      <c r="E624" s="15"/>
      <c r="F624" s="15">
        <v>0</v>
      </c>
      <c r="G624" s="15"/>
      <c r="H624" s="15"/>
      <c r="I624" s="15"/>
      <c r="J624" s="15"/>
      <c r="K624" s="15"/>
      <c r="L624" s="15"/>
      <c r="M624" s="15"/>
      <c r="N624" s="15"/>
      <c r="O624" s="15"/>
      <c r="P624" s="15"/>
      <c r="Q624" s="15"/>
      <c r="R624" s="15"/>
      <c r="S624" s="15"/>
      <c r="T624" s="15"/>
      <c r="U624" s="15"/>
      <c r="V624" s="15"/>
      <c r="W624" s="16"/>
      <c r="X624" s="16"/>
      <c r="Y624" s="16"/>
      <c r="Z624" s="16"/>
      <c r="AA624" s="16"/>
      <c r="AB624" s="16"/>
      <c r="AC624" s="16"/>
      <c r="AD624" s="16"/>
      <c r="AE624" s="16"/>
      <c r="AF624" s="16"/>
      <c r="AG624" s="16"/>
      <c r="AH624" s="16"/>
      <c r="AI624" s="16"/>
    </row>
    <row r="625" spans="1:35" x14ac:dyDescent="0.2">
      <c r="A625" s="17">
        <v>2022</v>
      </c>
      <c r="B625" s="15" t="s">
        <v>722</v>
      </c>
      <c r="C625" s="15" t="s">
        <v>87</v>
      </c>
      <c r="D625" s="15" t="s">
        <v>679</v>
      </c>
      <c r="E625" s="15"/>
      <c r="F625" s="15">
        <v>0</v>
      </c>
      <c r="G625" s="15"/>
      <c r="H625" s="15"/>
      <c r="I625" s="15"/>
      <c r="J625" s="15"/>
      <c r="K625" s="15"/>
      <c r="L625" s="15"/>
      <c r="M625" s="15"/>
      <c r="N625" s="15"/>
      <c r="O625" s="15"/>
      <c r="P625" s="15"/>
      <c r="Q625" s="15"/>
      <c r="R625" s="15"/>
      <c r="S625" s="15"/>
      <c r="T625" s="15"/>
      <c r="U625" s="15"/>
      <c r="V625" s="15"/>
      <c r="W625" s="16"/>
      <c r="X625" s="16"/>
      <c r="Y625" s="16"/>
      <c r="Z625" s="16"/>
      <c r="AA625" s="16"/>
      <c r="AB625" s="16"/>
      <c r="AC625" s="16"/>
      <c r="AD625" s="16"/>
      <c r="AE625" s="16"/>
      <c r="AF625" s="16"/>
      <c r="AG625" s="16"/>
      <c r="AH625" s="16"/>
      <c r="AI625" s="16"/>
    </row>
    <row r="626" spans="1:35" x14ac:dyDescent="0.2">
      <c r="A626" s="17">
        <v>2022</v>
      </c>
      <c r="B626" s="15" t="s">
        <v>722</v>
      </c>
      <c r="C626" s="15" t="s">
        <v>732</v>
      </c>
      <c r="D626" s="15" t="s">
        <v>679</v>
      </c>
      <c r="E626" s="15"/>
      <c r="F626" s="15">
        <v>3063000</v>
      </c>
      <c r="G626" s="15"/>
      <c r="H626" s="15"/>
      <c r="I626" s="15"/>
      <c r="J626" s="15"/>
      <c r="K626" s="15"/>
      <c r="L626" s="15"/>
      <c r="M626" s="15"/>
      <c r="N626" s="15"/>
      <c r="O626" s="15"/>
      <c r="P626" s="15"/>
      <c r="Q626" s="15"/>
      <c r="R626" s="15"/>
      <c r="S626" s="15"/>
      <c r="T626" s="15"/>
      <c r="U626" s="15"/>
      <c r="V626" s="15"/>
      <c r="W626" s="16"/>
      <c r="X626" s="16"/>
      <c r="Y626" s="16"/>
      <c r="Z626" s="16"/>
      <c r="AA626" s="16"/>
      <c r="AB626" s="16"/>
      <c r="AC626" s="16"/>
      <c r="AD626" s="16"/>
      <c r="AE626" s="16"/>
      <c r="AF626" s="16"/>
      <c r="AG626" s="16"/>
      <c r="AH626" s="16"/>
      <c r="AI626" s="16"/>
    </row>
    <row r="627" spans="1:35" x14ac:dyDescent="0.2">
      <c r="A627" s="17">
        <v>2022</v>
      </c>
      <c r="B627" s="15" t="s">
        <v>723</v>
      </c>
      <c r="C627" s="15" t="s">
        <v>733</v>
      </c>
      <c r="D627" s="15" t="s">
        <v>679</v>
      </c>
      <c r="E627" s="15"/>
      <c r="F627" s="15">
        <v>0</v>
      </c>
      <c r="G627" s="15"/>
      <c r="H627" s="15"/>
      <c r="I627" s="15"/>
      <c r="J627" s="15"/>
      <c r="K627" s="15"/>
      <c r="L627" s="15"/>
      <c r="M627" s="15"/>
      <c r="N627" s="15"/>
      <c r="O627" s="15"/>
      <c r="P627" s="15"/>
      <c r="Q627" s="15"/>
      <c r="R627" s="15"/>
      <c r="S627" s="15"/>
      <c r="T627" s="15"/>
      <c r="U627" s="15"/>
      <c r="V627" s="15"/>
      <c r="W627" s="16"/>
      <c r="X627" s="16"/>
      <c r="Y627" s="16"/>
      <c r="Z627" s="16"/>
      <c r="AA627" s="16"/>
      <c r="AB627" s="16"/>
      <c r="AC627" s="16"/>
      <c r="AD627" s="16"/>
      <c r="AE627" s="16"/>
      <c r="AF627" s="16"/>
      <c r="AG627" s="16"/>
      <c r="AH627" s="16"/>
      <c r="AI627" s="16"/>
    </row>
    <row r="628" spans="1:35" x14ac:dyDescent="0.2">
      <c r="A628" s="17">
        <v>2022</v>
      </c>
      <c r="B628" s="15" t="s">
        <v>723</v>
      </c>
      <c r="C628" s="15" t="s">
        <v>734</v>
      </c>
      <c r="D628" s="15" t="s">
        <v>679</v>
      </c>
      <c r="E628" s="15"/>
      <c r="F628" s="15">
        <v>0</v>
      </c>
      <c r="G628" s="15"/>
      <c r="H628" s="15"/>
      <c r="I628" s="15"/>
      <c r="J628" s="15"/>
      <c r="K628" s="15"/>
      <c r="L628" s="15"/>
      <c r="M628" s="15"/>
      <c r="N628" s="15"/>
      <c r="O628" s="15"/>
      <c r="P628" s="15"/>
      <c r="Q628" s="15"/>
      <c r="R628" s="15"/>
      <c r="S628" s="15"/>
      <c r="T628" s="15"/>
      <c r="U628" s="15"/>
      <c r="V628" s="15"/>
      <c r="W628" s="16"/>
      <c r="X628" s="16"/>
      <c r="Y628" s="16"/>
      <c r="Z628" s="16"/>
      <c r="AA628" s="16"/>
      <c r="AB628" s="16"/>
      <c r="AC628" s="16"/>
      <c r="AD628" s="16"/>
      <c r="AE628" s="16"/>
      <c r="AF628" s="16"/>
      <c r="AG628" s="16"/>
      <c r="AH628" s="16"/>
      <c r="AI628" s="16"/>
    </row>
    <row r="629" spans="1:35" x14ac:dyDescent="0.2">
      <c r="A629" s="17">
        <v>2022</v>
      </c>
      <c r="B629" s="15" t="s">
        <v>722</v>
      </c>
      <c r="C629" s="15" t="s">
        <v>724</v>
      </c>
      <c r="D629" s="15" t="s">
        <v>681</v>
      </c>
      <c r="E629" s="15">
        <v>15644306</v>
      </c>
      <c r="F629" s="15">
        <v>1300000</v>
      </c>
      <c r="G629" s="15"/>
      <c r="H629" s="15">
        <v>0</v>
      </c>
      <c r="I629" s="15"/>
      <c r="J629" s="15"/>
      <c r="K629" s="15"/>
      <c r="L629" s="15"/>
      <c r="M629" s="15"/>
      <c r="N629" s="15"/>
      <c r="O629" s="15"/>
      <c r="P629" s="15"/>
      <c r="Q629" s="15"/>
      <c r="R629" s="15"/>
      <c r="S629" s="15"/>
      <c r="T629" s="15"/>
      <c r="U629" s="15"/>
      <c r="V629" s="15"/>
      <c r="W629" s="16"/>
      <c r="X629" s="16"/>
      <c r="Y629" s="16"/>
      <c r="Z629" s="16"/>
      <c r="AA629" s="16"/>
      <c r="AB629" s="16"/>
      <c r="AC629" s="16"/>
      <c r="AD629" s="16"/>
      <c r="AE629" s="16"/>
      <c r="AF629" s="16"/>
      <c r="AG629" s="16"/>
      <c r="AH629" s="16"/>
      <c r="AI629" s="16"/>
    </row>
    <row r="630" spans="1:35" x14ac:dyDescent="0.2">
      <c r="A630" s="17">
        <v>2022</v>
      </c>
      <c r="B630" s="15" t="s">
        <v>722</v>
      </c>
      <c r="C630" s="15" t="s">
        <v>725</v>
      </c>
      <c r="D630" s="15" t="s">
        <v>681</v>
      </c>
      <c r="E630" s="15">
        <v>12655878</v>
      </c>
      <c r="F630" s="15">
        <v>1300000</v>
      </c>
      <c r="G630" s="15"/>
      <c r="H630" s="15">
        <v>0</v>
      </c>
      <c r="I630" s="15"/>
      <c r="J630" s="15"/>
      <c r="K630" s="15"/>
      <c r="L630" s="15"/>
      <c r="M630" s="15"/>
      <c r="N630" s="15"/>
      <c r="O630" s="15"/>
      <c r="P630" s="15"/>
      <c r="Q630" s="15"/>
      <c r="R630" s="15"/>
      <c r="S630" s="15"/>
      <c r="T630" s="15"/>
      <c r="U630" s="15"/>
      <c r="V630" s="15"/>
      <c r="W630" s="16"/>
      <c r="X630" s="16"/>
      <c r="Y630" s="16"/>
      <c r="Z630" s="16"/>
      <c r="AA630" s="16"/>
      <c r="AB630" s="16"/>
      <c r="AC630" s="16"/>
      <c r="AD630" s="16"/>
      <c r="AE630" s="16"/>
      <c r="AF630" s="16"/>
      <c r="AG630" s="16"/>
      <c r="AH630" s="16"/>
      <c r="AI630" s="16"/>
    </row>
    <row r="631" spans="1:35" x14ac:dyDescent="0.2">
      <c r="A631" s="17">
        <v>2022</v>
      </c>
      <c r="B631" s="15" t="s">
        <v>723</v>
      </c>
      <c r="C631" s="15" t="s">
        <v>735</v>
      </c>
      <c r="D631" s="15" t="s">
        <v>681</v>
      </c>
      <c r="E631" s="15">
        <v>8171047</v>
      </c>
      <c r="F631" s="15">
        <v>842000</v>
      </c>
      <c r="G631" s="15"/>
      <c r="H631" s="15">
        <v>0</v>
      </c>
      <c r="I631" s="15"/>
      <c r="J631" s="15"/>
      <c r="K631" s="15"/>
      <c r="L631" s="15"/>
      <c r="M631" s="15"/>
      <c r="N631" s="15"/>
      <c r="O631" s="15"/>
      <c r="P631" s="15"/>
      <c r="Q631" s="15"/>
      <c r="R631" s="15"/>
      <c r="S631" s="15"/>
      <c r="T631" s="15"/>
      <c r="U631" s="15"/>
      <c r="V631" s="15"/>
      <c r="W631" s="16"/>
      <c r="X631" s="16"/>
      <c r="Y631" s="16"/>
      <c r="Z631" s="16"/>
      <c r="AA631" s="16"/>
      <c r="AB631" s="16"/>
      <c r="AC631" s="16"/>
      <c r="AD631" s="16"/>
      <c r="AE631" s="16"/>
      <c r="AF631" s="16"/>
      <c r="AG631" s="16"/>
      <c r="AH631" s="16"/>
      <c r="AI631" s="16"/>
    </row>
    <row r="632" spans="1:35" x14ac:dyDescent="0.2">
      <c r="A632" s="17">
        <v>2022</v>
      </c>
      <c r="B632" s="15" t="s">
        <v>722</v>
      </c>
      <c r="C632" s="15" t="s">
        <v>726</v>
      </c>
      <c r="D632" s="15" t="s">
        <v>681</v>
      </c>
      <c r="E632" s="15">
        <v>8085897</v>
      </c>
      <c r="F632" s="15">
        <v>1300000</v>
      </c>
      <c r="G632" s="15"/>
      <c r="H632" s="15">
        <v>0</v>
      </c>
      <c r="I632" s="15"/>
      <c r="J632" s="15"/>
      <c r="K632" s="15"/>
      <c r="L632" s="15"/>
      <c r="M632" s="15"/>
      <c r="N632" s="15"/>
      <c r="O632" s="15"/>
      <c r="P632" s="15"/>
      <c r="Q632" s="15"/>
      <c r="R632" s="15"/>
      <c r="S632" s="15"/>
      <c r="T632" s="15"/>
      <c r="U632" s="15"/>
      <c r="V632" s="15"/>
      <c r="W632" s="16"/>
      <c r="X632" s="16"/>
      <c r="Y632" s="16"/>
      <c r="Z632" s="16"/>
      <c r="AA632" s="16"/>
      <c r="AB632" s="16"/>
      <c r="AC632" s="16"/>
      <c r="AD632" s="16"/>
      <c r="AE632" s="16"/>
      <c r="AF632" s="16"/>
      <c r="AG632" s="16"/>
      <c r="AH632" s="16"/>
      <c r="AI632" s="16"/>
    </row>
    <row r="633" spans="1:35" x14ac:dyDescent="0.2">
      <c r="A633" s="17">
        <v>2022</v>
      </c>
      <c r="B633" s="15" t="s">
        <v>722</v>
      </c>
      <c r="C633" s="15" t="s">
        <v>727</v>
      </c>
      <c r="D633" s="15" t="s">
        <v>681</v>
      </c>
      <c r="E633" s="15">
        <v>15540595</v>
      </c>
      <c r="F633" s="15">
        <v>0</v>
      </c>
      <c r="G633" s="15"/>
      <c r="H633" s="15">
        <v>0</v>
      </c>
      <c r="I633" s="15"/>
      <c r="J633" s="15"/>
      <c r="K633" s="15"/>
      <c r="L633" s="15"/>
      <c r="M633" s="15"/>
      <c r="N633" s="15"/>
      <c r="O633" s="15"/>
      <c r="P633" s="15"/>
      <c r="Q633" s="15"/>
      <c r="R633" s="15"/>
      <c r="S633" s="15"/>
      <c r="T633" s="15"/>
      <c r="U633" s="15"/>
      <c r="V633" s="15"/>
      <c r="W633" s="16"/>
      <c r="X633" s="16"/>
      <c r="Y633" s="16"/>
      <c r="Z633" s="16"/>
      <c r="AA633" s="16"/>
      <c r="AB633" s="16"/>
      <c r="AC633" s="16"/>
      <c r="AD633" s="16"/>
      <c r="AE633" s="16"/>
      <c r="AF633" s="16"/>
      <c r="AG633" s="16"/>
      <c r="AH633" s="16"/>
      <c r="AI633" s="16"/>
    </row>
    <row r="634" spans="1:35" x14ac:dyDescent="0.2">
      <c r="A634" s="17">
        <v>2022</v>
      </c>
      <c r="B634" s="15" t="s">
        <v>723</v>
      </c>
      <c r="C634" s="15" t="s">
        <v>728</v>
      </c>
      <c r="D634" s="15" t="s">
        <v>681</v>
      </c>
      <c r="E634" s="15">
        <v>4071517</v>
      </c>
      <c r="F634" s="15">
        <v>2442000</v>
      </c>
      <c r="G634" s="15"/>
      <c r="H634" s="15">
        <v>0</v>
      </c>
      <c r="I634" s="15"/>
      <c r="J634" s="15"/>
      <c r="K634" s="15"/>
      <c r="L634" s="15"/>
      <c r="M634" s="15"/>
      <c r="N634" s="15"/>
      <c r="O634" s="15"/>
      <c r="P634" s="15"/>
      <c r="Q634" s="15"/>
      <c r="R634" s="15"/>
      <c r="S634" s="15"/>
      <c r="T634" s="15"/>
      <c r="U634" s="15"/>
      <c r="V634" s="15"/>
      <c r="W634" s="16"/>
      <c r="X634" s="16"/>
      <c r="Y634" s="16"/>
      <c r="Z634" s="16"/>
      <c r="AA634" s="16"/>
      <c r="AB634" s="16"/>
      <c r="AC634" s="16"/>
      <c r="AD634" s="16"/>
      <c r="AE634" s="16"/>
      <c r="AF634" s="16"/>
      <c r="AG634" s="16"/>
      <c r="AH634" s="16"/>
      <c r="AI634" s="16"/>
    </row>
    <row r="635" spans="1:35" x14ac:dyDescent="0.2">
      <c r="A635" s="17">
        <v>2022</v>
      </c>
      <c r="B635" s="15" t="s">
        <v>723</v>
      </c>
      <c r="C635" s="15" t="s">
        <v>729</v>
      </c>
      <c r="D635" s="15" t="s">
        <v>681</v>
      </c>
      <c r="E635" s="15">
        <v>12923495</v>
      </c>
      <c r="F635" s="15">
        <v>0</v>
      </c>
      <c r="G635" s="15"/>
      <c r="H635" s="15">
        <v>0</v>
      </c>
      <c r="I635" s="15"/>
      <c r="J635" s="15"/>
      <c r="K635" s="15"/>
      <c r="L635" s="15"/>
      <c r="M635" s="15"/>
      <c r="N635" s="15"/>
      <c r="O635" s="15"/>
      <c r="P635" s="15"/>
      <c r="Q635" s="15"/>
      <c r="R635" s="15"/>
      <c r="S635" s="15"/>
      <c r="T635" s="15"/>
      <c r="U635" s="15"/>
      <c r="V635" s="15"/>
      <c r="W635" s="16"/>
      <c r="X635" s="16"/>
      <c r="Y635" s="16"/>
      <c r="Z635" s="16"/>
      <c r="AA635" s="16"/>
      <c r="AB635" s="16"/>
      <c r="AC635" s="16"/>
      <c r="AD635" s="16"/>
      <c r="AE635" s="16"/>
      <c r="AF635" s="16"/>
      <c r="AG635" s="16"/>
      <c r="AH635" s="16"/>
      <c r="AI635" s="16"/>
    </row>
    <row r="636" spans="1:35" x14ac:dyDescent="0.2">
      <c r="A636" s="17">
        <v>2022</v>
      </c>
      <c r="B636" s="15" t="s">
        <v>723</v>
      </c>
      <c r="C636" s="15" t="s">
        <v>730</v>
      </c>
      <c r="D636" s="15" t="s">
        <v>681</v>
      </c>
      <c r="E636" s="15">
        <v>6109276</v>
      </c>
      <c r="F636" s="15">
        <v>0</v>
      </c>
      <c r="G636" s="15"/>
      <c r="H636" s="15">
        <v>0</v>
      </c>
      <c r="I636" s="15"/>
      <c r="J636" s="15"/>
      <c r="K636" s="15"/>
      <c r="L636" s="15"/>
      <c r="M636" s="15"/>
      <c r="N636" s="15"/>
      <c r="O636" s="15"/>
      <c r="P636" s="15"/>
      <c r="Q636" s="15"/>
      <c r="R636" s="15"/>
      <c r="S636" s="15"/>
      <c r="T636" s="15"/>
      <c r="U636" s="15"/>
      <c r="V636" s="15"/>
      <c r="W636" s="16"/>
      <c r="X636" s="16"/>
      <c r="Y636" s="16"/>
      <c r="Z636" s="16"/>
      <c r="AA636" s="16"/>
      <c r="AB636" s="16"/>
      <c r="AC636" s="16"/>
      <c r="AD636" s="16"/>
      <c r="AE636" s="16"/>
      <c r="AF636" s="16"/>
      <c r="AG636" s="16"/>
      <c r="AH636" s="16"/>
      <c r="AI636" s="16"/>
    </row>
    <row r="637" spans="1:35" x14ac:dyDescent="0.2">
      <c r="A637" s="17">
        <v>2022</v>
      </c>
      <c r="B637" s="15" t="s">
        <v>723</v>
      </c>
      <c r="C637" s="15" t="s">
        <v>731</v>
      </c>
      <c r="D637" s="15" t="s">
        <v>681</v>
      </c>
      <c r="E637" s="15">
        <v>9010522</v>
      </c>
      <c r="F637" s="15">
        <v>0</v>
      </c>
      <c r="G637" s="15"/>
      <c r="H637" s="15">
        <v>0</v>
      </c>
      <c r="I637" s="15"/>
      <c r="J637" s="15"/>
      <c r="K637" s="15"/>
      <c r="L637" s="15"/>
      <c r="M637" s="15"/>
      <c r="N637" s="15"/>
      <c r="O637" s="15"/>
      <c r="P637" s="15"/>
      <c r="Q637" s="15"/>
      <c r="R637" s="15"/>
      <c r="S637" s="15"/>
      <c r="T637" s="15"/>
      <c r="U637" s="15"/>
      <c r="V637" s="15"/>
      <c r="W637" s="16"/>
      <c r="X637" s="16"/>
      <c r="Y637" s="16"/>
      <c r="Z637" s="16"/>
      <c r="AA637" s="16"/>
      <c r="AB637" s="16"/>
      <c r="AC637" s="16"/>
      <c r="AD637" s="16"/>
      <c r="AE637" s="16"/>
      <c r="AF637" s="16"/>
      <c r="AG637" s="16"/>
      <c r="AH637" s="16"/>
      <c r="AI637" s="16"/>
    </row>
    <row r="638" spans="1:35" x14ac:dyDescent="0.2">
      <c r="A638" s="17">
        <v>2022</v>
      </c>
      <c r="B638" s="15" t="s">
        <v>722</v>
      </c>
      <c r="C638" s="15" t="s">
        <v>81</v>
      </c>
      <c r="D638" s="15" t="s">
        <v>681</v>
      </c>
      <c r="E638" s="15">
        <v>1036018</v>
      </c>
      <c r="F638" s="15">
        <v>3819702</v>
      </c>
      <c r="G638" s="15"/>
      <c r="H638" s="15">
        <v>0</v>
      </c>
      <c r="I638" s="15"/>
      <c r="J638" s="15"/>
      <c r="K638" s="15"/>
      <c r="L638" s="15"/>
      <c r="M638" s="15"/>
      <c r="N638" s="15"/>
      <c r="O638" s="15"/>
      <c r="P638" s="15"/>
      <c r="Q638" s="15"/>
      <c r="R638" s="15"/>
      <c r="S638" s="15"/>
      <c r="T638" s="15"/>
      <c r="U638" s="15"/>
      <c r="V638" s="15"/>
      <c r="W638" s="16"/>
      <c r="X638" s="16"/>
      <c r="Y638" s="16"/>
      <c r="Z638" s="16"/>
      <c r="AA638" s="16"/>
      <c r="AB638" s="16"/>
      <c r="AC638" s="16"/>
      <c r="AD638" s="16"/>
      <c r="AE638" s="16"/>
      <c r="AF638" s="16"/>
      <c r="AG638" s="16"/>
      <c r="AH638" s="16"/>
      <c r="AI638" s="16"/>
    </row>
    <row r="639" spans="1:35" x14ac:dyDescent="0.2">
      <c r="A639" s="17">
        <v>2022</v>
      </c>
      <c r="B639" s="15" t="s">
        <v>723</v>
      </c>
      <c r="C639" s="15" t="s">
        <v>82</v>
      </c>
      <c r="D639" s="15" t="s">
        <v>681</v>
      </c>
      <c r="E639" s="15">
        <v>4579478</v>
      </c>
      <c r="F639" s="15">
        <v>0</v>
      </c>
      <c r="G639" s="15"/>
      <c r="H639" s="15">
        <v>0</v>
      </c>
      <c r="I639" s="15"/>
      <c r="J639" s="15"/>
      <c r="K639" s="15"/>
      <c r="L639" s="15"/>
      <c r="M639" s="15"/>
      <c r="N639" s="15"/>
      <c r="O639" s="15"/>
      <c r="P639" s="15"/>
      <c r="Q639" s="15"/>
      <c r="R639" s="15"/>
      <c r="S639" s="15"/>
      <c r="T639" s="15"/>
      <c r="U639" s="15"/>
      <c r="V639" s="15"/>
      <c r="W639" s="16"/>
      <c r="X639" s="16"/>
      <c r="Y639" s="16"/>
      <c r="Z639" s="16"/>
      <c r="AA639" s="16"/>
      <c r="AB639" s="16"/>
      <c r="AC639" s="16"/>
      <c r="AD639" s="16"/>
      <c r="AE639" s="16"/>
      <c r="AF639" s="16"/>
      <c r="AG639" s="16"/>
      <c r="AH639" s="16"/>
      <c r="AI639" s="16"/>
    </row>
    <row r="640" spans="1:35" x14ac:dyDescent="0.2">
      <c r="A640" s="17">
        <v>2022</v>
      </c>
      <c r="B640" s="15" t="s">
        <v>723</v>
      </c>
      <c r="C640" s="15" t="s">
        <v>83</v>
      </c>
      <c r="D640" s="15" t="s">
        <v>681</v>
      </c>
      <c r="E640" s="15">
        <v>9515431</v>
      </c>
      <c r="F640" s="15">
        <v>3613800</v>
      </c>
      <c r="G640" s="15"/>
      <c r="H640" s="15">
        <v>0</v>
      </c>
      <c r="I640" s="15"/>
      <c r="J640" s="15"/>
      <c r="K640" s="15"/>
      <c r="L640" s="15"/>
      <c r="M640" s="15"/>
      <c r="N640" s="15"/>
      <c r="O640" s="15"/>
      <c r="P640" s="15"/>
      <c r="Q640" s="15"/>
      <c r="R640" s="15"/>
      <c r="S640" s="15"/>
      <c r="T640" s="15"/>
      <c r="U640" s="15"/>
      <c r="V640" s="15"/>
      <c r="W640" s="16"/>
      <c r="X640" s="16"/>
      <c r="Y640" s="16"/>
      <c r="Z640" s="16"/>
      <c r="AA640" s="16"/>
      <c r="AB640" s="16"/>
      <c r="AC640" s="16"/>
      <c r="AD640" s="16"/>
      <c r="AE640" s="16"/>
      <c r="AF640" s="16"/>
      <c r="AG640" s="16"/>
      <c r="AH640" s="16"/>
      <c r="AI640" s="16"/>
    </row>
    <row r="641" spans="1:35" x14ac:dyDescent="0.2">
      <c r="A641" s="17">
        <v>2022</v>
      </c>
      <c r="B641" s="15" t="s">
        <v>722</v>
      </c>
      <c r="C641" s="15" t="s">
        <v>84</v>
      </c>
      <c r="D641" s="15" t="s">
        <v>681</v>
      </c>
      <c r="E641" s="15">
        <v>4630752</v>
      </c>
      <c r="F641" s="15">
        <v>1300000</v>
      </c>
      <c r="G641" s="15"/>
      <c r="H641" s="15">
        <v>0</v>
      </c>
      <c r="I641" s="15"/>
      <c r="J641" s="15"/>
      <c r="K641" s="15"/>
      <c r="L641" s="15"/>
      <c r="M641" s="15"/>
      <c r="N641" s="15"/>
      <c r="O641" s="15"/>
      <c r="P641" s="15"/>
      <c r="Q641" s="15"/>
      <c r="R641" s="15"/>
      <c r="S641" s="15"/>
      <c r="T641" s="15"/>
      <c r="U641" s="15"/>
      <c r="V641" s="15"/>
      <c r="W641" s="16"/>
      <c r="X641" s="16"/>
      <c r="Y641" s="16"/>
      <c r="Z641" s="16"/>
      <c r="AA641" s="16"/>
      <c r="AB641" s="16"/>
      <c r="AC641" s="16"/>
      <c r="AD641" s="16"/>
      <c r="AE641" s="16"/>
      <c r="AF641" s="16"/>
      <c r="AG641" s="16"/>
      <c r="AH641" s="16"/>
      <c r="AI641" s="16"/>
    </row>
    <row r="642" spans="1:35" x14ac:dyDescent="0.2">
      <c r="A642" s="17">
        <v>2022</v>
      </c>
      <c r="B642" s="15" t="s">
        <v>723</v>
      </c>
      <c r="C642" s="15" t="s">
        <v>85</v>
      </c>
      <c r="D642" s="15" t="s">
        <v>681</v>
      </c>
      <c r="E642" s="15">
        <v>9673711</v>
      </c>
      <c r="F642" s="15">
        <v>1156050</v>
      </c>
      <c r="G642" s="15"/>
      <c r="H642" s="15">
        <v>0</v>
      </c>
      <c r="I642" s="15"/>
      <c r="J642" s="15"/>
      <c r="K642" s="15"/>
      <c r="L642" s="15"/>
      <c r="M642" s="15"/>
      <c r="N642" s="15"/>
      <c r="O642" s="15"/>
      <c r="P642" s="15"/>
      <c r="Q642" s="15"/>
      <c r="R642" s="15"/>
      <c r="S642" s="15"/>
      <c r="T642" s="15"/>
      <c r="U642" s="15"/>
      <c r="V642" s="15"/>
      <c r="W642" s="16"/>
      <c r="X642" s="16"/>
      <c r="Y642" s="16"/>
      <c r="Z642" s="16"/>
      <c r="AA642" s="16"/>
      <c r="AB642" s="16"/>
      <c r="AC642" s="16"/>
      <c r="AD642" s="16"/>
      <c r="AE642" s="16"/>
      <c r="AF642" s="16"/>
      <c r="AG642" s="16"/>
      <c r="AH642" s="16"/>
      <c r="AI642" s="16"/>
    </row>
    <row r="643" spans="1:35" x14ac:dyDescent="0.2">
      <c r="A643" s="17">
        <v>2022</v>
      </c>
      <c r="B643" s="15" t="s">
        <v>723</v>
      </c>
      <c r="C643" s="15" t="s">
        <v>86</v>
      </c>
      <c r="D643" s="15" t="s">
        <v>681</v>
      </c>
      <c r="E643" s="15">
        <v>6657170</v>
      </c>
      <c r="F643" s="15">
        <v>0</v>
      </c>
      <c r="G643" s="15"/>
      <c r="H643" s="15">
        <v>0</v>
      </c>
      <c r="I643" s="15"/>
      <c r="J643" s="15"/>
      <c r="K643" s="15"/>
      <c r="L643" s="15"/>
      <c r="M643" s="15"/>
      <c r="N643" s="15"/>
      <c r="O643" s="15"/>
      <c r="P643" s="15"/>
      <c r="Q643" s="15"/>
      <c r="R643" s="15"/>
      <c r="S643" s="15"/>
      <c r="T643" s="15"/>
      <c r="U643" s="15"/>
      <c r="V643" s="15"/>
      <c r="W643" s="16"/>
      <c r="X643" s="16"/>
      <c r="Y643" s="16"/>
      <c r="Z643" s="16"/>
      <c r="AA643" s="16"/>
      <c r="AB643" s="16"/>
      <c r="AC643" s="16"/>
      <c r="AD643" s="16"/>
      <c r="AE643" s="16"/>
      <c r="AF643" s="16"/>
      <c r="AG643" s="16"/>
      <c r="AH643" s="16"/>
      <c r="AI643" s="16"/>
    </row>
    <row r="644" spans="1:35" x14ac:dyDescent="0.2">
      <c r="A644" s="17">
        <v>2022</v>
      </c>
      <c r="B644" s="15" t="s">
        <v>722</v>
      </c>
      <c r="C644" s="15" t="s">
        <v>87</v>
      </c>
      <c r="D644" s="15" t="s">
        <v>681</v>
      </c>
      <c r="E644" s="15">
        <v>6446300</v>
      </c>
      <c r="F644" s="15">
        <v>0</v>
      </c>
      <c r="G644" s="15"/>
      <c r="H644" s="15">
        <v>0</v>
      </c>
      <c r="I644" s="15"/>
      <c r="J644" s="15"/>
      <c r="K644" s="15"/>
      <c r="L644" s="15"/>
      <c r="M644" s="15"/>
      <c r="N644" s="15"/>
      <c r="O644" s="15"/>
      <c r="P644" s="15"/>
      <c r="Q644" s="15"/>
      <c r="R644" s="15"/>
      <c r="S644" s="15"/>
      <c r="T644" s="15"/>
      <c r="U644" s="15"/>
      <c r="V644" s="15"/>
      <c r="W644" s="16"/>
      <c r="X644" s="16"/>
      <c r="Y644" s="16"/>
      <c r="Z644" s="16"/>
      <c r="AA644" s="16"/>
      <c r="AB644" s="16"/>
      <c r="AC644" s="16"/>
      <c r="AD644" s="16"/>
      <c r="AE644" s="16"/>
      <c r="AF644" s="16"/>
      <c r="AG644" s="16"/>
      <c r="AH644" s="16"/>
      <c r="AI644" s="16"/>
    </row>
    <row r="645" spans="1:35" x14ac:dyDescent="0.2">
      <c r="A645" s="17">
        <v>2022</v>
      </c>
      <c r="B645" s="15" t="s">
        <v>722</v>
      </c>
      <c r="C645" s="15" t="s">
        <v>732</v>
      </c>
      <c r="D645" s="15" t="s">
        <v>681</v>
      </c>
      <c r="E645" s="15">
        <v>18013094</v>
      </c>
      <c r="F645" s="15">
        <v>0</v>
      </c>
      <c r="G645" s="15"/>
      <c r="H645" s="15">
        <v>0</v>
      </c>
      <c r="I645" s="15"/>
      <c r="J645" s="15"/>
      <c r="K645" s="15"/>
      <c r="L645" s="15"/>
      <c r="M645" s="15"/>
      <c r="N645" s="15"/>
      <c r="O645" s="15"/>
      <c r="P645" s="15"/>
      <c r="Q645" s="15"/>
      <c r="R645" s="15"/>
      <c r="S645" s="15"/>
      <c r="T645" s="15"/>
      <c r="U645" s="15"/>
      <c r="V645" s="15"/>
      <c r="W645" s="16"/>
      <c r="X645" s="16"/>
      <c r="Y645" s="16"/>
      <c r="Z645" s="16"/>
      <c r="AA645" s="16"/>
      <c r="AB645" s="16"/>
      <c r="AC645" s="16"/>
      <c r="AD645" s="16"/>
      <c r="AE645" s="16"/>
      <c r="AF645" s="16"/>
      <c r="AG645" s="16"/>
      <c r="AH645" s="16"/>
      <c r="AI645" s="16"/>
    </row>
    <row r="646" spans="1:35" x14ac:dyDescent="0.2">
      <c r="A646" s="17">
        <v>2022</v>
      </c>
      <c r="B646" s="15" t="s">
        <v>723</v>
      </c>
      <c r="C646" s="15" t="s">
        <v>733</v>
      </c>
      <c r="D646" s="15" t="s">
        <v>681</v>
      </c>
      <c r="E646" s="15">
        <v>11625239</v>
      </c>
      <c r="F646" s="15">
        <v>0</v>
      </c>
      <c r="G646" s="15"/>
      <c r="H646" s="15">
        <v>0</v>
      </c>
      <c r="I646" s="15"/>
      <c r="J646" s="15"/>
      <c r="K646" s="15"/>
      <c r="L646" s="15"/>
      <c r="M646" s="15"/>
      <c r="N646" s="15"/>
      <c r="O646" s="15"/>
      <c r="P646" s="15"/>
      <c r="Q646" s="15"/>
      <c r="R646" s="15"/>
      <c r="S646" s="15"/>
      <c r="T646" s="15"/>
      <c r="U646" s="15"/>
      <c r="V646" s="15"/>
      <c r="W646" s="16"/>
      <c r="X646" s="16"/>
      <c r="Y646" s="16"/>
      <c r="Z646" s="16"/>
      <c r="AA646" s="16"/>
      <c r="AB646" s="16"/>
      <c r="AC646" s="16"/>
      <c r="AD646" s="16"/>
      <c r="AE646" s="16"/>
      <c r="AF646" s="16"/>
      <c r="AG646" s="16"/>
      <c r="AH646" s="16"/>
      <c r="AI646" s="16"/>
    </row>
    <row r="647" spans="1:35" x14ac:dyDescent="0.2">
      <c r="A647" s="17">
        <v>2022</v>
      </c>
      <c r="B647" s="15" t="s">
        <v>723</v>
      </c>
      <c r="C647" s="15" t="s">
        <v>734</v>
      </c>
      <c r="D647" s="15" t="s">
        <v>681</v>
      </c>
      <c r="E647" s="15">
        <v>12927382</v>
      </c>
      <c r="F647" s="15">
        <v>0</v>
      </c>
      <c r="G647" s="15"/>
      <c r="H647" s="15">
        <v>0</v>
      </c>
      <c r="I647" s="15"/>
      <c r="J647" s="15"/>
      <c r="K647" s="15"/>
      <c r="L647" s="15"/>
      <c r="M647" s="15"/>
      <c r="N647" s="15"/>
      <c r="O647" s="15"/>
      <c r="P647" s="15"/>
      <c r="Q647" s="15"/>
      <c r="R647" s="15"/>
      <c r="S647" s="15"/>
      <c r="T647" s="15"/>
      <c r="U647" s="15"/>
      <c r="V647" s="15"/>
      <c r="W647" s="16"/>
      <c r="X647" s="16"/>
      <c r="Y647" s="16"/>
      <c r="Z647" s="16"/>
      <c r="AA647" s="16"/>
      <c r="AB647" s="16"/>
      <c r="AC647" s="16"/>
      <c r="AD647" s="16"/>
      <c r="AE647" s="16"/>
      <c r="AF647" s="16"/>
      <c r="AG647" s="16"/>
      <c r="AH647" s="16"/>
      <c r="AI647" s="16"/>
    </row>
    <row r="648" spans="1:35" x14ac:dyDescent="0.2">
      <c r="A648" s="17">
        <v>2022</v>
      </c>
      <c r="B648" s="15" t="s">
        <v>722</v>
      </c>
      <c r="C648" s="15" t="s">
        <v>724</v>
      </c>
      <c r="D648" s="15" t="s">
        <v>690</v>
      </c>
      <c r="E648" s="15"/>
      <c r="F648" s="15"/>
      <c r="G648" s="15"/>
      <c r="H648" s="15"/>
      <c r="I648" s="15"/>
      <c r="J648" s="15"/>
      <c r="K648" s="15"/>
      <c r="L648" s="15"/>
      <c r="M648" s="15"/>
      <c r="N648" s="15"/>
      <c r="O648" s="15"/>
      <c r="P648" s="15"/>
      <c r="Q648" s="15"/>
      <c r="R648" s="15"/>
      <c r="S648" s="15"/>
      <c r="T648" s="15"/>
      <c r="U648" s="15"/>
      <c r="V648" s="15"/>
      <c r="W648" s="16"/>
      <c r="X648" s="16"/>
      <c r="Y648" s="16"/>
      <c r="Z648" s="16"/>
      <c r="AA648" s="16"/>
      <c r="AB648" s="16"/>
      <c r="AC648" s="16"/>
      <c r="AD648" s="16"/>
      <c r="AE648" s="16"/>
      <c r="AF648" s="16"/>
      <c r="AG648" s="16"/>
      <c r="AH648" s="16"/>
      <c r="AI648" s="16"/>
    </row>
    <row r="649" spans="1:35" x14ac:dyDescent="0.2">
      <c r="A649" s="17">
        <v>2022</v>
      </c>
      <c r="B649" s="15" t="s">
        <v>722</v>
      </c>
      <c r="C649" s="15" t="s">
        <v>725</v>
      </c>
      <c r="D649" s="15" t="s">
        <v>690</v>
      </c>
      <c r="E649" s="15"/>
      <c r="F649" s="15"/>
      <c r="G649" s="15"/>
      <c r="H649" s="15"/>
      <c r="I649" s="15"/>
      <c r="J649" s="15"/>
      <c r="K649" s="15"/>
      <c r="L649" s="15"/>
      <c r="M649" s="15"/>
      <c r="N649" s="15"/>
      <c r="O649" s="15"/>
      <c r="P649" s="15"/>
      <c r="Q649" s="15"/>
      <c r="R649" s="15"/>
      <c r="S649" s="15"/>
      <c r="T649" s="15"/>
      <c r="U649" s="15"/>
      <c r="V649" s="15"/>
      <c r="W649" s="16"/>
      <c r="X649" s="16"/>
      <c r="Y649" s="16"/>
      <c r="Z649" s="16"/>
      <c r="AA649" s="16"/>
      <c r="AB649" s="16"/>
      <c r="AC649" s="16"/>
      <c r="AD649" s="16"/>
      <c r="AE649" s="16"/>
      <c r="AF649" s="16"/>
      <c r="AG649" s="16"/>
      <c r="AH649" s="16"/>
      <c r="AI649" s="16"/>
    </row>
    <row r="650" spans="1:35" x14ac:dyDescent="0.2">
      <c r="A650" s="17">
        <v>2022</v>
      </c>
      <c r="B650" s="15" t="s">
        <v>723</v>
      </c>
      <c r="C650" s="15" t="s">
        <v>735</v>
      </c>
      <c r="D650" s="15" t="s">
        <v>690</v>
      </c>
      <c r="E650" s="15"/>
      <c r="F650" s="15"/>
      <c r="G650" s="15"/>
      <c r="H650" s="15"/>
      <c r="I650" s="15"/>
      <c r="J650" s="15"/>
      <c r="K650" s="15"/>
      <c r="L650" s="15"/>
      <c r="M650" s="15"/>
      <c r="N650" s="15"/>
      <c r="O650" s="15"/>
      <c r="P650" s="15"/>
      <c r="Q650" s="15"/>
      <c r="R650" s="15"/>
      <c r="S650" s="15"/>
      <c r="T650" s="15"/>
      <c r="U650" s="15"/>
      <c r="V650" s="15"/>
      <c r="W650" s="16"/>
      <c r="X650" s="16"/>
      <c r="Y650" s="16"/>
      <c r="Z650" s="16"/>
      <c r="AA650" s="16"/>
      <c r="AB650" s="16"/>
      <c r="AC650" s="16"/>
      <c r="AD650" s="16"/>
      <c r="AE650" s="16"/>
      <c r="AF650" s="16"/>
      <c r="AG650" s="16"/>
      <c r="AH650" s="16"/>
      <c r="AI650" s="16"/>
    </row>
    <row r="651" spans="1:35" x14ac:dyDescent="0.2">
      <c r="A651" s="17">
        <v>2022</v>
      </c>
      <c r="B651" s="15" t="s">
        <v>722</v>
      </c>
      <c r="C651" s="15" t="s">
        <v>726</v>
      </c>
      <c r="D651" s="15" t="s">
        <v>690</v>
      </c>
      <c r="E651" s="15"/>
      <c r="F651" s="15"/>
      <c r="G651" s="15"/>
      <c r="H651" s="15"/>
      <c r="I651" s="15"/>
      <c r="J651" s="15"/>
      <c r="K651" s="15"/>
      <c r="L651" s="15"/>
      <c r="M651" s="15"/>
      <c r="N651" s="15"/>
      <c r="O651" s="15"/>
      <c r="P651" s="15"/>
      <c r="Q651" s="15"/>
      <c r="R651" s="15"/>
      <c r="S651" s="15"/>
      <c r="T651" s="15"/>
      <c r="U651" s="15"/>
      <c r="V651" s="15"/>
      <c r="W651" s="16"/>
      <c r="X651" s="16"/>
      <c r="Y651" s="16"/>
      <c r="Z651" s="16"/>
      <c r="AA651" s="16"/>
      <c r="AB651" s="16"/>
      <c r="AC651" s="16"/>
      <c r="AD651" s="16"/>
      <c r="AE651" s="16"/>
      <c r="AF651" s="16"/>
      <c r="AG651" s="16"/>
      <c r="AH651" s="16"/>
      <c r="AI651" s="16"/>
    </row>
    <row r="652" spans="1:35" x14ac:dyDescent="0.2">
      <c r="A652" s="17">
        <v>2022</v>
      </c>
      <c r="B652" s="15" t="s">
        <v>722</v>
      </c>
      <c r="C652" s="15" t="s">
        <v>727</v>
      </c>
      <c r="D652" s="15" t="s">
        <v>690</v>
      </c>
      <c r="E652" s="15"/>
      <c r="F652" s="15"/>
      <c r="G652" s="15"/>
      <c r="H652" s="15"/>
      <c r="I652" s="15"/>
      <c r="J652" s="15"/>
      <c r="K652" s="15"/>
      <c r="L652" s="15"/>
      <c r="M652" s="15"/>
      <c r="N652" s="15"/>
      <c r="O652" s="15"/>
      <c r="P652" s="15"/>
      <c r="Q652" s="15"/>
      <c r="R652" s="15"/>
      <c r="S652" s="15"/>
      <c r="T652" s="15"/>
      <c r="U652" s="15"/>
      <c r="V652" s="15"/>
      <c r="W652" s="16"/>
      <c r="X652" s="16"/>
      <c r="Y652" s="16"/>
      <c r="Z652" s="16"/>
      <c r="AA652" s="16"/>
      <c r="AB652" s="16"/>
      <c r="AC652" s="16"/>
      <c r="AD652" s="16"/>
      <c r="AE652" s="16"/>
      <c r="AF652" s="16"/>
      <c r="AG652" s="16"/>
      <c r="AH652" s="16"/>
      <c r="AI652" s="16"/>
    </row>
    <row r="653" spans="1:35" x14ac:dyDescent="0.2">
      <c r="A653" s="17">
        <v>2022</v>
      </c>
      <c r="B653" s="15" t="s">
        <v>723</v>
      </c>
      <c r="C653" s="15" t="s">
        <v>728</v>
      </c>
      <c r="D653" s="15" t="s">
        <v>690</v>
      </c>
      <c r="E653" s="15"/>
      <c r="F653" s="15"/>
      <c r="G653" s="15"/>
      <c r="H653" s="15"/>
      <c r="I653" s="15"/>
      <c r="J653" s="15"/>
      <c r="K653" s="15"/>
      <c r="L653" s="15"/>
      <c r="M653" s="15"/>
      <c r="N653" s="15"/>
      <c r="O653" s="15"/>
      <c r="P653" s="15"/>
      <c r="Q653" s="15"/>
      <c r="R653" s="15"/>
      <c r="S653" s="15"/>
      <c r="T653" s="15"/>
      <c r="U653" s="15"/>
      <c r="V653" s="15"/>
      <c r="W653" s="16"/>
      <c r="X653" s="16"/>
      <c r="Y653" s="16"/>
      <c r="Z653" s="16"/>
      <c r="AA653" s="16"/>
      <c r="AB653" s="16"/>
      <c r="AC653" s="16"/>
      <c r="AD653" s="16"/>
      <c r="AE653" s="16"/>
      <c r="AF653" s="16"/>
      <c r="AG653" s="16"/>
      <c r="AH653" s="16"/>
      <c r="AI653" s="16"/>
    </row>
    <row r="654" spans="1:35" x14ac:dyDescent="0.2">
      <c r="A654" s="17">
        <v>2022</v>
      </c>
      <c r="B654" s="15" t="s">
        <v>723</v>
      </c>
      <c r="C654" s="15" t="s">
        <v>729</v>
      </c>
      <c r="D654" s="15" t="s">
        <v>690</v>
      </c>
      <c r="E654" s="15"/>
      <c r="F654" s="15"/>
      <c r="G654" s="15"/>
      <c r="H654" s="15"/>
      <c r="I654" s="15"/>
      <c r="J654" s="15"/>
      <c r="K654" s="15"/>
      <c r="L654" s="15"/>
      <c r="M654" s="15"/>
      <c r="N654" s="15"/>
      <c r="O654" s="15"/>
      <c r="P654" s="15"/>
      <c r="Q654" s="15"/>
      <c r="R654" s="15"/>
      <c r="S654" s="15"/>
      <c r="T654" s="15"/>
      <c r="U654" s="15"/>
      <c r="V654" s="15"/>
      <c r="W654" s="16"/>
      <c r="X654" s="16"/>
      <c r="Y654" s="16"/>
      <c r="Z654" s="16"/>
      <c r="AA654" s="16"/>
      <c r="AB654" s="16"/>
      <c r="AC654" s="16"/>
      <c r="AD654" s="16"/>
      <c r="AE654" s="16"/>
      <c r="AF654" s="16"/>
      <c r="AG654" s="16"/>
      <c r="AH654" s="16"/>
      <c r="AI654" s="16"/>
    </row>
    <row r="655" spans="1:35" x14ac:dyDescent="0.2">
      <c r="A655" s="17">
        <v>2022</v>
      </c>
      <c r="B655" s="15" t="s">
        <v>723</v>
      </c>
      <c r="C655" s="15" t="s">
        <v>730</v>
      </c>
      <c r="D655" s="15" t="s">
        <v>690</v>
      </c>
      <c r="E655" s="15"/>
      <c r="F655" s="15"/>
      <c r="G655" s="15"/>
      <c r="H655" s="15"/>
      <c r="I655" s="15"/>
      <c r="J655" s="15"/>
      <c r="K655" s="15"/>
      <c r="L655" s="15"/>
      <c r="M655" s="15"/>
      <c r="N655" s="15"/>
      <c r="O655" s="15"/>
      <c r="P655" s="15"/>
      <c r="Q655" s="15"/>
      <c r="R655" s="15"/>
      <c r="S655" s="15"/>
      <c r="T655" s="15"/>
      <c r="U655" s="15"/>
      <c r="V655" s="15"/>
      <c r="W655" s="16"/>
      <c r="X655" s="16"/>
      <c r="Y655" s="16"/>
      <c r="Z655" s="16"/>
      <c r="AA655" s="16"/>
      <c r="AB655" s="16"/>
      <c r="AC655" s="16"/>
      <c r="AD655" s="16"/>
      <c r="AE655" s="16"/>
      <c r="AF655" s="16"/>
      <c r="AG655" s="16"/>
      <c r="AH655" s="16"/>
      <c r="AI655" s="16"/>
    </row>
    <row r="656" spans="1:35" x14ac:dyDescent="0.2">
      <c r="A656" s="17">
        <v>2022</v>
      </c>
      <c r="B656" s="15" t="s">
        <v>723</v>
      </c>
      <c r="C656" s="15" t="s">
        <v>731</v>
      </c>
      <c r="D656" s="15" t="s">
        <v>690</v>
      </c>
      <c r="E656" s="15"/>
      <c r="F656" s="15"/>
      <c r="G656" s="15"/>
      <c r="H656" s="15"/>
      <c r="I656" s="15"/>
      <c r="J656" s="15"/>
      <c r="K656" s="15"/>
      <c r="L656" s="15"/>
      <c r="M656" s="15"/>
      <c r="N656" s="15"/>
      <c r="O656" s="15"/>
      <c r="P656" s="15"/>
      <c r="Q656" s="15"/>
      <c r="R656" s="15"/>
      <c r="S656" s="15"/>
      <c r="T656" s="15"/>
      <c r="U656" s="15"/>
      <c r="V656" s="15"/>
      <c r="W656" s="16"/>
      <c r="X656" s="16"/>
      <c r="Y656" s="16"/>
      <c r="Z656" s="16"/>
      <c r="AA656" s="16"/>
      <c r="AB656" s="16"/>
      <c r="AC656" s="16"/>
      <c r="AD656" s="16"/>
      <c r="AE656" s="16"/>
      <c r="AF656" s="16"/>
      <c r="AG656" s="16"/>
      <c r="AH656" s="16"/>
      <c r="AI656" s="16"/>
    </row>
    <row r="657" spans="1:35" x14ac:dyDescent="0.2">
      <c r="A657" s="17">
        <v>2022</v>
      </c>
      <c r="B657" s="15" t="s">
        <v>722</v>
      </c>
      <c r="C657" s="15" t="s">
        <v>81</v>
      </c>
      <c r="D657" s="15" t="s">
        <v>690</v>
      </c>
      <c r="E657" s="15"/>
      <c r="F657" s="15"/>
      <c r="G657" s="15"/>
      <c r="H657" s="15"/>
      <c r="I657" s="15"/>
      <c r="J657" s="15"/>
      <c r="K657" s="15"/>
      <c r="L657" s="15"/>
      <c r="M657" s="15"/>
      <c r="N657" s="15"/>
      <c r="O657" s="15"/>
      <c r="P657" s="15"/>
      <c r="Q657" s="15"/>
      <c r="R657" s="15"/>
      <c r="S657" s="15"/>
      <c r="T657" s="15"/>
      <c r="U657" s="15"/>
      <c r="V657" s="15"/>
      <c r="W657" s="16"/>
      <c r="X657" s="16"/>
      <c r="Y657" s="16"/>
      <c r="Z657" s="16"/>
      <c r="AA657" s="16"/>
      <c r="AB657" s="16"/>
      <c r="AC657" s="16"/>
      <c r="AD657" s="16"/>
      <c r="AE657" s="16"/>
      <c r="AF657" s="16"/>
      <c r="AG657" s="16"/>
      <c r="AH657" s="16"/>
      <c r="AI657" s="16"/>
    </row>
    <row r="658" spans="1:35" x14ac:dyDescent="0.2">
      <c r="A658" s="17">
        <v>2022</v>
      </c>
      <c r="B658" s="15" t="s">
        <v>723</v>
      </c>
      <c r="C658" s="15" t="s">
        <v>82</v>
      </c>
      <c r="D658" s="15" t="s">
        <v>690</v>
      </c>
      <c r="E658" s="15"/>
      <c r="F658" s="15"/>
      <c r="G658" s="15"/>
      <c r="H658" s="15"/>
      <c r="I658" s="15"/>
      <c r="J658" s="15"/>
      <c r="K658" s="15"/>
      <c r="L658" s="15"/>
      <c r="M658" s="15"/>
      <c r="N658" s="15"/>
      <c r="O658" s="15"/>
      <c r="P658" s="15"/>
      <c r="Q658" s="15"/>
      <c r="R658" s="15"/>
      <c r="S658" s="15"/>
      <c r="T658" s="15"/>
      <c r="U658" s="15"/>
      <c r="V658" s="15"/>
      <c r="W658" s="16"/>
      <c r="X658" s="16"/>
      <c r="Y658" s="16"/>
      <c r="Z658" s="16"/>
      <c r="AA658" s="16"/>
      <c r="AB658" s="16"/>
      <c r="AC658" s="16"/>
      <c r="AD658" s="16"/>
      <c r="AE658" s="16"/>
      <c r="AF658" s="16"/>
      <c r="AG658" s="16"/>
      <c r="AH658" s="16"/>
      <c r="AI658" s="16"/>
    </row>
    <row r="659" spans="1:35" x14ac:dyDescent="0.2">
      <c r="A659" s="17">
        <v>2022</v>
      </c>
      <c r="B659" s="15" t="s">
        <v>723</v>
      </c>
      <c r="C659" s="15" t="s">
        <v>83</v>
      </c>
      <c r="D659" s="15" t="s">
        <v>690</v>
      </c>
      <c r="E659" s="15"/>
      <c r="F659" s="15"/>
      <c r="G659" s="15"/>
      <c r="H659" s="15"/>
      <c r="I659" s="15"/>
      <c r="J659" s="15"/>
      <c r="K659" s="15"/>
      <c r="L659" s="15"/>
      <c r="M659" s="15"/>
      <c r="N659" s="15"/>
      <c r="O659" s="15"/>
      <c r="P659" s="15"/>
      <c r="Q659" s="15"/>
      <c r="R659" s="15"/>
      <c r="S659" s="15"/>
      <c r="T659" s="15"/>
      <c r="U659" s="15"/>
      <c r="V659" s="15"/>
      <c r="W659" s="16"/>
      <c r="X659" s="16"/>
      <c r="Y659" s="16"/>
      <c r="Z659" s="16"/>
      <c r="AA659" s="16"/>
      <c r="AB659" s="16"/>
      <c r="AC659" s="16"/>
      <c r="AD659" s="16"/>
      <c r="AE659" s="16"/>
      <c r="AF659" s="16"/>
      <c r="AG659" s="16"/>
      <c r="AH659" s="16"/>
      <c r="AI659" s="16"/>
    </row>
    <row r="660" spans="1:35" x14ac:dyDescent="0.2">
      <c r="A660" s="17">
        <v>2022</v>
      </c>
      <c r="B660" s="15" t="s">
        <v>722</v>
      </c>
      <c r="C660" s="15" t="s">
        <v>84</v>
      </c>
      <c r="D660" s="15" t="s">
        <v>690</v>
      </c>
      <c r="E660" s="15"/>
      <c r="F660" s="15"/>
      <c r="G660" s="15"/>
      <c r="H660" s="15"/>
      <c r="I660" s="15"/>
      <c r="J660" s="15"/>
      <c r="K660" s="15"/>
      <c r="L660" s="15"/>
      <c r="M660" s="15"/>
      <c r="N660" s="15"/>
      <c r="O660" s="15"/>
      <c r="P660" s="15"/>
      <c r="Q660" s="15"/>
      <c r="R660" s="15"/>
      <c r="S660" s="15"/>
      <c r="T660" s="15"/>
      <c r="U660" s="15"/>
      <c r="V660" s="15"/>
      <c r="W660" s="16"/>
      <c r="X660" s="16"/>
      <c r="Y660" s="16"/>
      <c r="Z660" s="16"/>
      <c r="AA660" s="16"/>
      <c r="AB660" s="16"/>
      <c r="AC660" s="16"/>
      <c r="AD660" s="16"/>
      <c r="AE660" s="16"/>
      <c r="AF660" s="16"/>
      <c r="AG660" s="16"/>
      <c r="AH660" s="16"/>
      <c r="AI660" s="16"/>
    </row>
    <row r="661" spans="1:35" x14ac:dyDescent="0.2">
      <c r="A661" s="17">
        <v>2022</v>
      </c>
      <c r="B661" s="15" t="s">
        <v>723</v>
      </c>
      <c r="C661" s="15" t="s">
        <v>85</v>
      </c>
      <c r="D661" s="15" t="s">
        <v>690</v>
      </c>
      <c r="E661" s="15"/>
      <c r="F661" s="15"/>
      <c r="G661" s="15"/>
      <c r="H661" s="15"/>
      <c r="I661" s="15"/>
      <c r="J661" s="15"/>
      <c r="K661" s="15"/>
      <c r="L661" s="15"/>
      <c r="M661" s="15"/>
      <c r="N661" s="15"/>
      <c r="O661" s="15"/>
      <c r="P661" s="15"/>
      <c r="Q661" s="15"/>
      <c r="R661" s="15"/>
      <c r="S661" s="15"/>
      <c r="T661" s="15"/>
      <c r="U661" s="15"/>
      <c r="V661" s="15"/>
      <c r="W661" s="16"/>
      <c r="X661" s="16"/>
      <c r="Y661" s="16"/>
      <c r="Z661" s="16"/>
      <c r="AA661" s="16"/>
      <c r="AB661" s="16"/>
      <c r="AC661" s="16"/>
      <c r="AD661" s="16"/>
      <c r="AE661" s="16"/>
      <c r="AF661" s="16"/>
      <c r="AG661" s="16"/>
      <c r="AH661" s="16"/>
      <c r="AI661" s="16"/>
    </row>
    <row r="662" spans="1:35" x14ac:dyDescent="0.2">
      <c r="A662" s="17">
        <v>2022</v>
      </c>
      <c r="B662" s="15" t="s">
        <v>723</v>
      </c>
      <c r="C662" s="15" t="s">
        <v>86</v>
      </c>
      <c r="D662" s="15" t="s">
        <v>690</v>
      </c>
      <c r="E662" s="15"/>
      <c r="F662" s="15"/>
      <c r="G662" s="15"/>
      <c r="H662" s="15"/>
      <c r="I662" s="15"/>
      <c r="J662" s="15"/>
      <c r="K662" s="15"/>
      <c r="L662" s="15"/>
      <c r="M662" s="15"/>
      <c r="N662" s="15"/>
      <c r="O662" s="15"/>
      <c r="P662" s="15"/>
      <c r="Q662" s="15"/>
      <c r="R662" s="15"/>
      <c r="S662" s="15"/>
      <c r="T662" s="15"/>
      <c r="U662" s="15"/>
      <c r="V662" s="15"/>
      <c r="W662" s="16"/>
      <c r="X662" s="16"/>
      <c r="Y662" s="16"/>
      <c r="Z662" s="16"/>
      <c r="AA662" s="16"/>
      <c r="AB662" s="16"/>
      <c r="AC662" s="16"/>
      <c r="AD662" s="16"/>
      <c r="AE662" s="16"/>
      <c r="AF662" s="16"/>
      <c r="AG662" s="16"/>
      <c r="AH662" s="16"/>
      <c r="AI662" s="16"/>
    </row>
    <row r="663" spans="1:35" x14ac:dyDescent="0.2">
      <c r="A663" s="17">
        <v>2022</v>
      </c>
      <c r="B663" s="15" t="s">
        <v>722</v>
      </c>
      <c r="C663" s="15" t="s">
        <v>87</v>
      </c>
      <c r="D663" s="15" t="s">
        <v>690</v>
      </c>
      <c r="E663" s="15"/>
      <c r="F663" s="15"/>
      <c r="G663" s="15"/>
      <c r="H663" s="15"/>
      <c r="I663" s="15"/>
      <c r="J663" s="15"/>
      <c r="K663" s="15"/>
      <c r="L663" s="15"/>
      <c r="M663" s="15"/>
      <c r="N663" s="15"/>
      <c r="O663" s="15"/>
      <c r="P663" s="15"/>
      <c r="Q663" s="15"/>
      <c r="R663" s="15"/>
      <c r="S663" s="15"/>
      <c r="T663" s="15"/>
      <c r="U663" s="15"/>
      <c r="V663" s="15"/>
      <c r="W663" s="16"/>
      <c r="X663" s="16"/>
      <c r="Y663" s="16"/>
      <c r="Z663" s="16"/>
      <c r="AA663" s="16"/>
      <c r="AB663" s="16"/>
      <c r="AC663" s="16"/>
      <c r="AD663" s="16"/>
      <c r="AE663" s="16"/>
      <c r="AF663" s="16"/>
      <c r="AG663" s="16"/>
      <c r="AH663" s="16"/>
      <c r="AI663" s="16"/>
    </row>
    <row r="664" spans="1:35" x14ac:dyDescent="0.2">
      <c r="A664" s="17">
        <v>2022</v>
      </c>
      <c r="B664" s="15" t="s">
        <v>722</v>
      </c>
      <c r="C664" s="15" t="s">
        <v>732</v>
      </c>
      <c r="D664" s="15" t="s">
        <v>690</v>
      </c>
      <c r="E664" s="15"/>
      <c r="F664" s="15"/>
      <c r="G664" s="15"/>
      <c r="H664" s="15"/>
      <c r="I664" s="15"/>
      <c r="J664" s="15"/>
      <c r="K664" s="15"/>
      <c r="L664" s="15"/>
      <c r="M664" s="15"/>
      <c r="N664" s="15"/>
      <c r="O664" s="15"/>
      <c r="P664" s="15"/>
      <c r="Q664" s="15"/>
      <c r="R664" s="15"/>
      <c r="S664" s="15"/>
      <c r="T664" s="15"/>
      <c r="U664" s="15"/>
      <c r="V664" s="15"/>
      <c r="W664" s="16"/>
      <c r="X664" s="16"/>
      <c r="Y664" s="16"/>
      <c r="Z664" s="16"/>
      <c r="AA664" s="16"/>
      <c r="AB664" s="16"/>
      <c r="AC664" s="16"/>
      <c r="AD664" s="16"/>
      <c r="AE664" s="16"/>
      <c r="AF664" s="16"/>
      <c r="AG664" s="16"/>
      <c r="AH664" s="16"/>
      <c r="AI664" s="16"/>
    </row>
    <row r="665" spans="1:35" x14ac:dyDescent="0.2">
      <c r="A665" s="17">
        <v>2022</v>
      </c>
      <c r="B665" s="15" t="s">
        <v>723</v>
      </c>
      <c r="C665" s="15" t="s">
        <v>733</v>
      </c>
      <c r="D665" s="15" t="s">
        <v>690</v>
      </c>
      <c r="E665" s="15"/>
      <c r="F665" s="15"/>
      <c r="G665" s="15"/>
      <c r="H665" s="15"/>
      <c r="I665" s="15"/>
      <c r="J665" s="15"/>
      <c r="K665" s="15"/>
      <c r="L665" s="15"/>
      <c r="M665" s="15"/>
      <c r="N665" s="15"/>
      <c r="O665" s="15"/>
      <c r="P665" s="15"/>
      <c r="Q665" s="15"/>
      <c r="R665" s="15"/>
      <c r="S665" s="15"/>
      <c r="T665" s="15"/>
      <c r="U665" s="15"/>
      <c r="V665" s="15"/>
      <c r="W665" s="16"/>
      <c r="X665" s="16"/>
      <c r="Y665" s="16"/>
      <c r="Z665" s="16"/>
      <c r="AA665" s="16"/>
      <c r="AB665" s="16"/>
      <c r="AC665" s="16"/>
      <c r="AD665" s="16"/>
      <c r="AE665" s="16"/>
      <c r="AF665" s="16"/>
      <c r="AG665" s="16"/>
      <c r="AH665" s="16"/>
      <c r="AI665" s="16"/>
    </row>
    <row r="666" spans="1:35" x14ac:dyDescent="0.2">
      <c r="A666" s="17">
        <v>2022</v>
      </c>
      <c r="B666" s="15" t="s">
        <v>723</v>
      </c>
      <c r="C666" s="15" t="s">
        <v>734</v>
      </c>
      <c r="D666" s="15" t="s">
        <v>690</v>
      </c>
      <c r="E666" s="15"/>
      <c r="F666" s="15"/>
      <c r="G666" s="15"/>
      <c r="H666" s="15"/>
      <c r="I666" s="15"/>
      <c r="J666" s="15"/>
      <c r="K666" s="15"/>
      <c r="L666" s="15"/>
      <c r="M666" s="15"/>
      <c r="N666" s="15"/>
      <c r="O666" s="15"/>
      <c r="P666" s="15"/>
      <c r="Q666" s="15"/>
      <c r="R666" s="15"/>
      <c r="S666" s="15"/>
      <c r="T666" s="15"/>
      <c r="U666" s="15"/>
      <c r="V666" s="15"/>
      <c r="W666" s="16"/>
      <c r="X666" s="16"/>
      <c r="Y666" s="16"/>
      <c r="Z666" s="16"/>
      <c r="AA666" s="16"/>
      <c r="AB666" s="16"/>
      <c r="AC666" s="16"/>
      <c r="AD666" s="16"/>
      <c r="AE666" s="16"/>
      <c r="AF666" s="16"/>
      <c r="AG666" s="16"/>
      <c r="AH666" s="16"/>
      <c r="AI666" s="16"/>
    </row>
    <row r="667" spans="1:35" x14ac:dyDescent="0.2">
      <c r="A667" s="17">
        <v>2022</v>
      </c>
      <c r="B667" s="15" t="s">
        <v>722</v>
      </c>
      <c r="C667" s="15" t="s">
        <v>724</v>
      </c>
      <c r="D667" s="15" t="s">
        <v>675</v>
      </c>
      <c r="E667" s="15"/>
      <c r="F667" s="15"/>
      <c r="G667" s="15"/>
      <c r="H667" s="15">
        <v>0</v>
      </c>
      <c r="I667" s="15"/>
      <c r="J667" s="15"/>
      <c r="K667" s="15"/>
      <c r="L667" s="15"/>
      <c r="M667" s="15"/>
      <c r="N667" s="15"/>
      <c r="O667" s="15"/>
      <c r="P667" s="15"/>
      <c r="Q667" s="15"/>
      <c r="R667" s="15"/>
      <c r="S667" s="15"/>
      <c r="T667" s="15"/>
      <c r="U667" s="15"/>
      <c r="V667" s="15"/>
      <c r="W667" s="16"/>
      <c r="X667" s="16"/>
      <c r="Y667" s="16"/>
      <c r="Z667" s="16"/>
      <c r="AA667" s="16"/>
      <c r="AB667" s="16"/>
      <c r="AC667" s="16"/>
      <c r="AD667" s="16"/>
      <c r="AE667" s="16"/>
      <c r="AF667" s="16"/>
      <c r="AG667" s="16"/>
      <c r="AH667" s="16"/>
      <c r="AI667" s="16"/>
    </row>
    <row r="668" spans="1:35" x14ac:dyDescent="0.2">
      <c r="A668" s="17">
        <v>2022</v>
      </c>
      <c r="B668" s="15" t="s">
        <v>722</v>
      </c>
      <c r="C668" s="15" t="s">
        <v>725</v>
      </c>
      <c r="D668" s="15" t="s">
        <v>675</v>
      </c>
      <c r="E668" s="15"/>
      <c r="F668" s="15"/>
      <c r="G668" s="15"/>
      <c r="H668" s="15">
        <v>0</v>
      </c>
      <c r="I668" s="15"/>
      <c r="J668" s="15"/>
      <c r="K668" s="15"/>
      <c r="L668" s="15"/>
      <c r="M668" s="15"/>
      <c r="N668" s="15"/>
      <c r="O668" s="15"/>
      <c r="P668" s="15"/>
      <c r="Q668" s="15"/>
      <c r="R668" s="15"/>
      <c r="S668" s="15"/>
      <c r="T668" s="15"/>
      <c r="U668" s="15"/>
      <c r="V668" s="15"/>
      <c r="W668" s="16"/>
      <c r="X668" s="16"/>
      <c r="Y668" s="16"/>
      <c r="Z668" s="16"/>
      <c r="AA668" s="16"/>
      <c r="AB668" s="16"/>
      <c r="AC668" s="16"/>
      <c r="AD668" s="16"/>
      <c r="AE668" s="16"/>
      <c r="AF668" s="16"/>
      <c r="AG668" s="16"/>
      <c r="AH668" s="16"/>
      <c r="AI668" s="16"/>
    </row>
    <row r="669" spans="1:35" x14ac:dyDescent="0.2">
      <c r="A669" s="17">
        <v>2022</v>
      </c>
      <c r="B669" s="15" t="s">
        <v>723</v>
      </c>
      <c r="C669" s="15" t="s">
        <v>735</v>
      </c>
      <c r="D669" s="15" t="s">
        <v>675</v>
      </c>
      <c r="E669" s="15"/>
      <c r="F669" s="15"/>
      <c r="G669" s="15"/>
      <c r="H669" s="15">
        <v>0</v>
      </c>
      <c r="I669" s="15"/>
      <c r="J669" s="15"/>
      <c r="K669" s="15"/>
      <c r="L669" s="15"/>
      <c r="M669" s="15"/>
      <c r="N669" s="15"/>
      <c r="O669" s="15"/>
      <c r="P669" s="15"/>
      <c r="Q669" s="15"/>
      <c r="R669" s="15"/>
      <c r="S669" s="15"/>
      <c r="T669" s="15"/>
      <c r="U669" s="15"/>
      <c r="V669" s="15"/>
      <c r="W669" s="16"/>
      <c r="X669" s="16"/>
      <c r="Y669" s="16"/>
      <c r="Z669" s="16"/>
      <c r="AA669" s="16"/>
      <c r="AB669" s="16"/>
      <c r="AC669" s="16"/>
      <c r="AD669" s="16"/>
      <c r="AE669" s="16"/>
      <c r="AF669" s="16"/>
      <c r="AG669" s="16"/>
      <c r="AH669" s="16"/>
      <c r="AI669" s="16"/>
    </row>
    <row r="670" spans="1:35" x14ac:dyDescent="0.2">
      <c r="A670" s="17">
        <v>2022</v>
      </c>
      <c r="B670" s="15" t="s">
        <v>722</v>
      </c>
      <c r="C670" s="15" t="s">
        <v>726</v>
      </c>
      <c r="D670" s="15" t="s">
        <v>675</v>
      </c>
      <c r="E670" s="15"/>
      <c r="F670" s="15"/>
      <c r="G670" s="15"/>
      <c r="H670" s="15">
        <v>0</v>
      </c>
      <c r="I670" s="15"/>
      <c r="J670" s="15"/>
      <c r="K670" s="15"/>
      <c r="L670" s="15"/>
      <c r="M670" s="15"/>
      <c r="N670" s="15"/>
      <c r="O670" s="15"/>
      <c r="P670" s="15"/>
      <c r="Q670" s="15"/>
      <c r="R670" s="15"/>
      <c r="S670" s="15"/>
      <c r="T670" s="15"/>
      <c r="U670" s="15"/>
      <c r="V670" s="15"/>
      <c r="W670" s="16"/>
      <c r="X670" s="16"/>
      <c r="Y670" s="16"/>
      <c r="Z670" s="16"/>
      <c r="AA670" s="16"/>
      <c r="AB670" s="16"/>
      <c r="AC670" s="16"/>
      <c r="AD670" s="16"/>
      <c r="AE670" s="16"/>
      <c r="AF670" s="16"/>
      <c r="AG670" s="16"/>
      <c r="AH670" s="16"/>
      <c r="AI670" s="16"/>
    </row>
    <row r="671" spans="1:35" x14ac:dyDescent="0.2">
      <c r="A671" s="17">
        <v>2022</v>
      </c>
      <c r="B671" s="15" t="s">
        <v>722</v>
      </c>
      <c r="C671" s="15" t="s">
        <v>727</v>
      </c>
      <c r="D671" s="15" t="s">
        <v>675</v>
      </c>
      <c r="E671" s="15"/>
      <c r="F671" s="15"/>
      <c r="G671" s="15"/>
      <c r="H671" s="15">
        <v>0</v>
      </c>
      <c r="I671" s="15"/>
      <c r="J671" s="15"/>
      <c r="K671" s="15"/>
      <c r="L671" s="15"/>
      <c r="M671" s="15"/>
      <c r="N671" s="15"/>
      <c r="O671" s="15"/>
      <c r="P671" s="15"/>
      <c r="Q671" s="15"/>
      <c r="R671" s="15"/>
      <c r="S671" s="15"/>
      <c r="T671" s="15"/>
      <c r="U671" s="15"/>
      <c r="V671" s="15"/>
      <c r="W671" s="16"/>
      <c r="X671" s="16"/>
      <c r="Y671" s="16"/>
      <c r="Z671" s="16"/>
      <c r="AA671" s="16"/>
      <c r="AB671" s="16"/>
      <c r="AC671" s="16"/>
      <c r="AD671" s="16"/>
      <c r="AE671" s="16"/>
      <c r="AF671" s="16"/>
      <c r="AG671" s="16"/>
      <c r="AH671" s="16"/>
      <c r="AI671" s="16"/>
    </row>
    <row r="672" spans="1:35" x14ac:dyDescent="0.2">
      <c r="A672" s="17">
        <v>2022</v>
      </c>
      <c r="B672" s="15" t="s">
        <v>723</v>
      </c>
      <c r="C672" s="15" t="s">
        <v>728</v>
      </c>
      <c r="D672" s="15" t="s">
        <v>675</v>
      </c>
      <c r="E672" s="15"/>
      <c r="F672" s="15"/>
      <c r="G672" s="15"/>
      <c r="H672" s="15">
        <v>0</v>
      </c>
      <c r="I672" s="15"/>
      <c r="J672" s="15"/>
      <c r="K672" s="15"/>
      <c r="L672" s="15"/>
      <c r="M672" s="15"/>
      <c r="N672" s="15"/>
      <c r="O672" s="15"/>
      <c r="P672" s="15"/>
      <c r="Q672" s="15"/>
      <c r="R672" s="15"/>
      <c r="S672" s="15"/>
      <c r="T672" s="15"/>
      <c r="U672" s="15"/>
      <c r="V672" s="15"/>
      <c r="W672" s="16"/>
      <c r="X672" s="16"/>
      <c r="Y672" s="16"/>
      <c r="Z672" s="16"/>
      <c r="AA672" s="16"/>
      <c r="AB672" s="16"/>
      <c r="AC672" s="16"/>
      <c r="AD672" s="16"/>
      <c r="AE672" s="16"/>
      <c r="AF672" s="16"/>
      <c r="AG672" s="16"/>
      <c r="AH672" s="16"/>
      <c r="AI672" s="16"/>
    </row>
    <row r="673" spans="1:35" x14ac:dyDescent="0.2">
      <c r="A673" s="17">
        <v>2022</v>
      </c>
      <c r="B673" s="15" t="s">
        <v>723</v>
      </c>
      <c r="C673" s="15" t="s">
        <v>729</v>
      </c>
      <c r="D673" s="15" t="s">
        <v>675</v>
      </c>
      <c r="E673" s="15"/>
      <c r="F673" s="15"/>
      <c r="G673" s="15"/>
      <c r="H673" s="15">
        <v>601800</v>
      </c>
      <c r="I673" s="15"/>
      <c r="J673" s="15"/>
      <c r="K673" s="15"/>
      <c r="L673" s="15"/>
      <c r="M673" s="15"/>
      <c r="N673" s="15"/>
      <c r="O673" s="15"/>
      <c r="P673" s="15"/>
      <c r="Q673" s="15"/>
      <c r="R673" s="15"/>
      <c r="S673" s="15"/>
      <c r="T673" s="15"/>
      <c r="U673" s="15"/>
      <c r="V673" s="15"/>
      <c r="W673" s="16"/>
      <c r="X673" s="16"/>
      <c r="Y673" s="16"/>
      <c r="Z673" s="16"/>
      <c r="AA673" s="16"/>
      <c r="AB673" s="16"/>
      <c r="AC673" s="16"/>
      <c r="AD673" s="16"/>
      <c r="AE673" s="16"/>
      <c r="AF673" s="16"/>
      <c r="AG673" s="16"/>
      <c r="AH673" s="16"/>
      <c r="AI673" s="16"/>
    </row>
    <row r="674" spans="1:35" x14ac:dyDescent="0.2">
      <c r="A674" s="17">
        <v>2022</v>
      </c>
      <c r="B674" s="15" t="s">
        <v>723</v>
      </c>
      <c r="C674" s="15" t="s">
        <v>730</v>
      </c>
      <c r="D674" s="15" t="s">
        <v>675</v>
      </c>
      <c r="E674" s="15"/>
      <c r="F674" s="15"/>
      <c r="G674" s="15"/>
      <c r="H674" s="15">
        <v>0</v>
      </c>
      <c r="I674" s="15"/>
      <c r="J674" s="15"/>
      <c r="K674" s="15"/>
      <c r="L674" s="15"/>
      <c r="M674" s="15"/>
      <c r="N674" s="15"/>
      <c r="O674" s="15"/>
      <c r="P674" s="15"/>
      <c r="Q674" s="15"/>
      <c r="R674" s="15"/>
      <c r="S674" s="15"/>
      <c r="T674" s="15"/>
      <c r="U674" s="15"/>
      <c r="V674" s="15"/>
      <c r="W674" s="16"/>
      <c r="X674" s="16"/>
      <c r="Y674" s="16"/>
      <c r="Z674" s="16"/>
      <c r="AA674" s="16"/>
      <c r="AB674" s="16"/>
      <c r="AC674" s="16"/>
      <c r="AD674" s="16"/>
      <c r="AE674" s="16"/>
      <c r="AF674" s="16"/>
      <c r="AG674" s="16"/>
      <c r="AH674" s="16"/>
      <c r="AI674" s="16"/>
    </row>
    <row r="675" spans="1:35" x14ac:dyDescent="0.2">
      <c r="A675" s="17">
        <v>2022</v>
      </c>
      <c r="B675" s="15" t="s">
        <v>723</v>
      </c>
      <c r="C675" s="15" t="s">
        <v>731</v>
      </c>
      <c r="D675" s="15" t="s">
        <v>675</v>
      </c>
      <c r="E675" s="15"/>
      <c r="F675" s="15"/>
      <c r="G675" s="15"/>
      <c r="H675" s="15">
        <v>451800</v>
      </c>
      <c r="I675" s="15"/>
      <c r="J675" s="15"/>
      <c r="K675" s="15"/>
      <c r="L675" s="15"/>
      <c r="M675" s="15"/>
      <c r="N675" s="15"/>
      <c r="O675" s="15"/>
      <c r="P675" s="15"/>
      <c r="Q675" s="15"/>
      <c r="R675" s="15"/>
      <c r="S675" s="15"/>
      <c r="T675" s="15"/>
      <c r="U675" s="15"/>
      <c r="V675" s="15"/>
      <c r="W675" s="16"/>
      <c r="X675" s="16"/>
      <c r="Y675" s="16"/>
      <c r="Z675" s="16"/>
      <c r="AA675" s="16"/>
      <c r="AB675" s="16"/>
      <c r="AC675" s="16"/>
      <c r="AD675" s="16"/>
      <c r="AE675" s="16"/>
      <c r="AF675" s="16"/>
      <c r="AG675" s="16"/>
      <c r="AH675" s="16"/>
      <c r="AI675" s="16"/>
    </row>
    <row r="676" spans="1:35" x14ac:dyDescent="0.2">
      <c r="A676" s="17">
        <v>2022</v>
      </c>
      <c r="B676" s="15" t="s">
        <v>722</v>
      </c>
      <c r="C676" s="15" t="s">
        <v>81</v>
      </c>
      <c r="D676" s="15" t="s">
        <v>675</v>
      </c>
      <c r="E676" s="15"/>
      <c r="F676" s="15"/>
      <c r="G676" s="15"/>
      <c r="H676" s="15">
        <v>451800</v>
      </c>
      <c r="I676" s="15"/>
      <c r="J676" s="15"/>
      <c r="K676" s="15"/>
      <c r="L676" s="15"/>
      <c r="M676" s="15"/>
      <c r="N676" s="15"/>
      <c r="O676" s="15"/>
      <c r="P676" s="15"/>
      <c r="Q676" s="15"/>
      <c r="R676" s="15"/>
      <c r="S676" s="15"/>
      <c r="T676" s="15"/>
      <c r="U676" s="15"/>
      <c r="V676" s="15"/>
      <c r="W676" s="16"/>
      <c r="X676" s="16"/>
      <c r="Y676" s="16"/>
      <c r="Z676" s="16"/>
      <c r="AA676" s="16"/>
      <c r="AB676" s="16"/>
      <c r="AC676" s="16"/>
      <c r="AD676" s="16"/>
      <c r="AE676" s="16"/>
      <c r="AF676" s="16"/>
      <c r="AG676" s="16"/>
      <c r="AH676" s="16"/>
      <c r="AI676" s="16"/>
    </row>
    <row r="677" spans="1:35" x14ac:dyDescent="0.2">
      <c r="A677" s="17">
        <v>2022</v>
      </c>
      <c r="B677" s="15" t="s">
        <v>723</v>
      </c>
      <c r="C677" s="15" t="s">
        <v>82</v>
      </c>
      <c r="D677" s="15" t="s">
        <v>675</v>
      </c>
      <c r="E677" s="15"/>
      <c r="F677" s="15"/>
      <c r="G677" s="15"/>
      <c r="H677" s="15">
        <v>0</v>
      </c>
      <c r="I677" s="15"/>
      <c r="J677" s="15"/>
      <c r="K677" s="15"/>
      <c r="L677" s="15"/>
      <c r="M677" s="15"/>
      <c r="N677" s="15"/>
      <c r="O677" s="15"/>
      <c r="P677" s="15"/>
      <c r="Q677" s="15"/>
      <c r="R677" s="15"/>
      <c r="S677" s="15"/>
      <c r="T677" s="15"/>
      <c r="U677" s="15"/>
      <c r="V677" s="15"/>
      <c r="W677" s="16"/>
      <c r="X677" s="16"/>
      <c r="Y677" s="16"/>
      <c r="Z677" s="16"/>
      <c r="AA677" s="16"/>
      <c r="AB677" s="16"/>
      <c r="AC677" s="16"/>
      <c r="AD677" s="16"/>
      <c r="AE677" s="16"/>
      <c r="AF677" s="16"/>
      <c r="AG677" s="16"/>
      <c r="AH677" s="16"/>
      <c r="AI677" s="16"/>
    </row>
    <row r="678" spans="1:35" x14ac:dyDescent="0.2">
      <c r="A678" s="17">
        <v>2022</v>
      </c>
      <c r="B678" s="15" t="s">
        <v>723</v>
      </c>
      <c r="C678" s="15" t="s">
        <v>83</v>
      </c>
      <c r="D678" s="15" t="s">
        <v>675</v>
      </c>
      <c r="E678" s="15"/>
      <c r="F678" s="15"/>
      <c r="G678" s="15"/>
      <c r="H678" s="15">
        <v>0</v>
      </c>
      <c r="I678" s="15"/>
      <c r="J678" s="15"/>
      <c r="K678" s="15"/>
      <c r="L678" s="15"/>
      <c r="M678" s="15"/>
      <c r="N678" s="15"/>
      <c r="O678" s="15"/>
      <c r="P678" s="15"/>
      <c r="Q678" s="15"/>
      <c r="R678" s="15"/>
      <c r="S678" s="15"/>
      <c r="T678" s="15"/>
      <c r="U678" s="15"/>
      <c r="V678" s="15"/>
      <c r="W678" s="16"/>
      <c r="X678" s="16"/>
      <c r="Y678" s="16"/>
      <c r="Z678" s="16"/>
      <c r="AA678" s="16"/>
      <c r="AB678" s="16"/>
      <c r="AC678" s="16"/>
      <c r="AD678" s="16"/>
      <c r="AE678" s="16"/>
      <c r="AF678" s="16"/>
      <c r="AG678" s="16"/>
      <c r="AH678" s="16"/>
      <c r="AI678" s="16"/>
    </row>
    <row r="679" spans="1:35" x14ac:dyDescent="0.2">
      <c r="A679" s="17">
        <v>2022</v>
      </c>
      <c r="B679" s="15" t="s">
        <v>722</v>
      </c>
      <c r="C679" s="15" t="s">
        <v>84</v>
      </c>
      <c r="D679" s="15" t="s">
        <v>675</v>
      </c>
      <c r="E679" s="15"/>
      <c r="F679" s="15"/>
      <c r="G679" s="15"/>
      <c r="H679" s="15">
        <v>451800</v>
      </c>
      <c r="I679" s="15"/>
      <c r="J679" s="15"/>
      <c r="K679" s="15"/>
      <c r="L679" s="15"/>
      <c r="M679" s="15"/>
      <c r="N679" s="15"/>
      <c r="O679" s="15"/>
      <c r="P679" s="15"/>
      <c r="Q679" s="15"/>
      <c r="R679" s="15"/>
      <c r="S679" s="15"/>
      <c r="T679" s="15"/>
      <c r="U679" s="15"/>
      <c r="V679" s="15"/>
      <c r="W679" s="16"/>
      <c r="X679" s="16"/>
      <c r="Y679" s="16"/>
      <c r="Z679" s="16"/>
      <c r="AA679" s="16"/>
      <c r="AB679" s="16"/>
      <c r="AC679" s="16"/>
      <c r="AD679" s="16"/>
      <c r="AE679" s="16"/>
      <c r="AF679" s="16"/>
      <c r="AG679" s="16"/>
      <c r="AH679" s="16"/>
      <c r="AI679" s="16"/>
    </row>
    <row r="680" spans="1:35" x14ac:dyDescent="0.2">
      <c r="A680" s="17">
        <v>2022</v>
      </c>
      <c r="B680" s="15" t="s">
        <v>723</v>
      </c>
      <c r="C680" s="15" t="s">
        <v>85</v>
      </c>
      <c r="D680" s="15" t="s">
        <v>675</v>
      </c>
      <c r="E680" s="15"/>
      <c r="F680" s="15"/>
      <c r="G680" s="15"/>
      <c r="H680" s="15">
        <v>601800</v>
      </c>
      <c r="I680" s="15"/>
      <c r="J680" s="15"/>
      <c r="K680" s="15"/>
      <c r="L680" s="15"/>
      <c r="M680" s="15"/>
      <c r="N680" s="15"/>
      <c r="O680" s="15"/>
      <c r="P680" s="15"/>
      <c r="Q680" s="15"/>
      <c r="R680" s="15"/>
      <c r="S680" s="15"/>
      <c r="T680" s="15"/>
      <c r="U680" s="15"/>
      <c r="V680" s="15"/>
      <c r="W680" s="16"/>
      <c r="X680" s="16"/>
      <c r="Y680" s="16"/>
      <c r="Z680" s="16"/>
      <c r="AA680" s="16"/>
      <c r="AB680" s="16"/>
      <c r="AC680" s="16"/>
      <c r="AD680" s="16"/>
      <c r="AE680" s="16"/>
      <c r="AF680" s="16"/>
      <c r="AG680" s="16"/>
      <c r="AH680" s="16"/>
      <c r="AI680" s="16"/>
    </row>
    <row r="681" spans="1:35" x14ac:dyDescent="0.2">
      <c r="A681" s="17">
        <v>2022</v>
      </c>
      <c r="B681" s="15" t="s">
        <v>723</v>
      </c>
      <c r="C681" s="15" t="s">
        <v>86</v>
      </c>
      <c r="D681" s="15" t="s">
        <v>675</v>
      </c>
      <c r="E681" s="15"/>
      <c r="F681" s="15"/>
      <c r="G681" s="15"/>
      <c r="H681" s="15">
        <v>451800</v>
      </c>
      <c r="I681" s="15"/>
      <c r="J681" s="15"/>
      <c r="K681" s="15"/>
      <c r="L681" s="15"/>
      <c r="M681" s="15"/>
      <c r="N681" s="15"/>
      <c r="O681" s="15"/>
      <c r="P681" s="15"/>
      <c r="Q681" s="15"/>
      <c r="R681" s="15"/>
      <c r="S681" s="15"/>
      <c r="T681" s="15"/>
      <c r="U681" s="15"/>
      <c r="V681" s="15"/>
      <c r="W681" s="16"/>
      <c r="X681" s="16"/>
      <c r="Y681" s="16"/>
      <c r="Z681" s="16"/>
      <c r="AA681" s="16"/>
      <c r="AB681" s="16"/>
      <c r="AC681" s="16"/>
      <c r="AD681" s="16"/>
      <c r="AE681" s="16"/>
      <c r="AF681" s="16"/>
      <c r="AG681" s="16"/>
      <c r="AH681" s="16"/>
      <c r="AI681" s="16"/>
    </row>
    <row r="682" spans="1:35" x14ac:dyDescent="0.2">
      <c r="A682" s="17">
        <v>2022</v>
      </c>
      <c r="B682" s="15" t="s">
        <v>722</v>
      </c>
      <c r="C682" s="15" t="s">
        <v>87</v>
      </c>
      <c r="D682" s="15" t="s">
        <v>675</v>
      </c>
      <c r="E682" s="15"/>
      <c r="F682" s="15"/>
      <c r="G682" s="15"/>
      <c r="H682" s="15">
        <v>451800</v>
      </c>
      <c r="I682" s="15"/>
      <c r="J682" s="15"/>
      <c r="K682" s="15"/>
      <c r="L682" s="15"/>
      <c r="M682" s="15"/>
      <c r="N682" s="15"/>
      <c r="O682" s="15"/>
      <c r="P682" s="15"/>
      <c r="Q682" s="15"/>
      <c r="R682" s="15"/>
      <c r="S682" s="15"/>
      <c r="T682" s="15"/>
      <c r="U682" s="15"/>
      <c r="V682" s="15"/>
      <c r="W682" s="16"/>
      <c r="X682" s="16"/>
      <c r="Y682" s="16"/>
      <c r="Z682" s="16"/>
      <c r="AA682" s="16"/>
      <c r="AB682" s="16"/>
      <c r="AC682" s="16"/>
      <c r="AD682" s="16"/>
      <c r="AE682" s="16"/>
      <c r="AF682" s="16"/>
      <c r="AG682" s="16"/>
      <c r="AH682" s="16"/>
      <c r="AI682" s="16"/>
    </row>
    <row r="683" spans="1:35" x14ac:dyDescent="0.2">
      <c r="A683" s="17">
        <v>2022</v>
      </c>
      <c r="B683" s="15" t="s">
        <v>722</v>
      </c>
      <c r="C683" s="15" t="s">
        <v>732</v>
      </c>
      <c r="D683" s="15" t="s">
        <v>675</v>
      </c>
      <c r="E683" s="15"/>
      <c r="F683" s="15"/>
      <c r="G683" s="15"/>
      <c r="H683" s="15">
        <v>451800</v>
      </c>
      <c r="I683" s="15"/>
      <c r="J683" s="15"/>
      <c r="K683" s="15"/>
      <c r="L683" s="15"/>
      <c r="M683" s="15"/>
      <c r="N683" s="15"/>
      <c r="O683" s="15"/>
      <c r="P683" s="15"/>
      <c r="Q683" s="15"/>
      <c r="R683" s="15"/>
      <c r="S683" s="15"/>
      <c r="T683" s="15"/>
      <c r="U683" s="15"/>
      <c r="V683" s="15"/>
      <c r="W683" s="16"/>
      <c r="X683" s="16"/>
      <c r="Y683" s="16"/>
      <c r="Z683" s="16"/>
      <c r="AA683" s="16"/>
      <c r="AB683" s="16"/>
      <c r="AC683" s="16"/>
      <c r="AD683" s="16"/>
      <c r="AE683" s="16"/>
      <c r="AF683" s="16"/>
      <c r="AG683" s="16"/>
      <c r="AH683" s="16"/>
      <c r="AI683" s="16"/>
    </row>
    <row r="684" spans="1:35" x14ac:dyDescent="0.2">
      <c r="A684" s="17">
        <v>2022</v>
      </c>
      <c r="B684" s="15" t="s">
        <v>723</v>
      </c>
      <c r="C684" s="15" t="s">
        <v>733</v>
      </c>
      <c r="D684" s="15" t="s">
        <v>675</v>
      </c>
      <c r="E684" s="15"/>
      <c r="F684" s="15"/>
      <c r="G684" s="15"/>
      <c r="H684" s="15">
        <v>451800</v>
      </c>
      <c r="I684" s="15"/>
      <c r="J684" s="15"/>
      <c r="K684" s="15"/>
      <c r="L684" s="15"/>
      <c r="M684" s="15"/>
      <c r="N684" s="15"/>
      <c r="O684" s="15"/>
      <c r="P684" s="15"/>
      <c r="Q684" s="15"/>
      <c r="R684" s="15"/>
      <c r="S684" s="15"/>
      <c r="T684" s="15"/>
      <c r="U684" s="15"/>
      <c r="V684" s="15"/>
      <c r="W684" s="16"/>
      <c r="X684" s="16"/>
      <c r="Y684" s="16"/>
      <c r="Z684" s="16"/>
      <c r="AA684" s="16"/>
      <c r="AB684" s="16"/>
      <c r="AC684" s="16"/>
      <c r="AD684" s="16"/>
      <c r="AE684" s="16"/>
      <c r="AF684" s="16"/>
      <c r="AG684" s="16"/>
      <c r="AH684" s="16"/>
      <c r="AI684" s="16"/>
    </row>
    <row r="685" spans="1:35" x14ac:dyDescent="0.2">
      <c r="A685" s="17">
        <v>2022</v>
      </c>
      <c r="B685" s="15" t="s">
        <v>723</v>
      </c>
      <c r="C685" s="15" t="s">
        <v>734</v>
      </c>
      <c r="D685" s="15" t="s">
        <v>675</v>
      </c>
      <c r="E685" s="15"/>
      <c r="F685" s="15"/>
      <c r="G685" s="15"/>
      <c r="H685" s="15">
        <v>0</v>
      </c>
      <c r="I685" s="15"/>
      <c r="J685" s="15"/>
      <c r="K685" s="15"/>
      <c r="L685" s="15"/>
      <c r="M685" s="15"/>
      <c r="N685" s="15"/>
      <c r="O685" s="15"/>
      <c r="P685" s="15"/>
      <c r="Q685" s="15"/>
      <c r="R685" s="15"/>
      <c r="S685" s="15"/>
      <c r="T685" s="15"/>
      <c r="U685" s="15"/>
      <c r="V685" s="15"/>
      <c r="W685" s="16"/>
      <c r="X685" s="16"/>
      <c r="Y685" s="16"/>
      <c r="Z685" s="16"/>
      <c r="AA685" s="16"/>
      <c r="AB685" s="16"/>
      <c r="AC685" s="16"/>
      <c r="AD685" s="16"/>
      <c r="AE685" s="16"/>
      <c r="AF685" s="16"/>
      <c r="AG685" s="16"/>
      <c r="AH685" s="16"/>
      <c r="AI685" s="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12"/>
  <sheetViews>
    <sheetView workbookViewId="0">
      <selection activeCell="R265" sqref="R265"/>
    </sheetView>
  </sheetViews>
  <sheetFormatPr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693</v>
      </c>
      <c r="B2" s="8" t="s">
        <v>707</v>
      </c>
    </row>
    <row r="3" spans="1:5" x14ac:dyDescent="0.25">
      <c r="A3" s="8" t="s">
        <v>691</v>
      </c>
      <c r="B3">
        <v>2020</v>
      </c>
      <c r="C3">
        <v>2021</v>
      </c>
      <c r="D3">
        <v>2022</v>
      </c>
      <c r="E3" t="s">
        <v>692</v>
      </c>
    </row>
    <row r="4" spans="1:5" x14ac:dyDescent="0.25">
      <c r="A4" s="9" t="s">
        <v>81</v>
      </c>
      <c r="B4" s="10">
        <v>19971551</v>
      </c>
      <c r="C4" s="10">
        <v>20151166</v>
      </c>
      <c r="D4" s="10">
        <v>45714302</v>
      </c>
      <c r="E4" s="10">
        <v>85837019</v>
      </c>
    </row>
    <row r="5" spans="1:5" x14ac:dyDescent="0.25">
      <c r="A5" s="9" t="s">
        <v>84</v>
      </c>
      <c r="B5" s="10">
        <v>32653649</v>
      </c>
      <c r="C5" s="10">
        <v>30891637</v>
      </c>
      <c r="D5" s="10">
        <v>37855472</v>
      </c>
      <c r="E5" s="10">
        <v>101400758</v>
      </c>
    </row>
    <row r="6" spans="1:5" x14ac:dyDescent="0.25">
      <c r="A6" s="9" t="s">
        <v>87</v>
      </c>
      <c r="B6" s="10">
        <v>52147138</v>
      </c>
      <c r="C6" s="10">
        <v>23497707</v>
      </c>
      <c r="D6" s="10">
        <v>34300667</v>
      </c>
      <c r="E6" s="10">
        <v>109945512</v>
      </c>
    </row>
    <row r="7" spans="1:5" x14ac:dyDescent="0.25">
      <c r="A7" s="9" t="s">
        <v>724</v>
      </c>
      <c r="B7" s="10">
        <v>69837077</v>
      </c>
      <c r="C7" s="10">
        <v>47315003</v>
      </c>
      <c r="D7" s="10">
        <v>83357654</v>
      </c>
      <c r="E7" s="10">
        <v>200509734</v>
      </c>
    </row>
    <row r="8" spans="1:5" x14ac:dyDescent="0.25">
      <c r="A8" s="9" t="s">
        <v>725</v>
      </c>
      <c r="B8" s="10">
        <v>81727538</v>
      </c>
      <c r="C8" s="10">
        <v>55700313</v>
      </c>
      <c r="D8" s="10">
        <v>68747020</v>
      </c>
      <c r="E8" s="10">
        <v>206174871</v>
      </c>
    </row>
    <row r="9" spans="1:5" x14ac:dyDescent="0.25">
      <c r="A9" s="9" t="s">
        <v>726</v>
      </c>
      <c r="B9" s="10">
        <v>78027191</v>
      </c>
      <c r="C9" s="10">
        <v>88761630</v>
      </c>
      <c r="D9" s="10">
        <v>57732513</v>
      </c>
      <c r="E9" s="10">
        <v>224521334</v>
      </c>
    </row>
    <row r="10" spans="1:5" x14ac:dyDescent="0.25">
      <c r="A10" s="9" t="s">
        <v>727</v>
      </c>
      <c r="B10" s="10">
        <v>51309182</v>
      </c>
      <c r="C10" s="10">
        <v>53496354</v>
      </c>
      <c r="D10" s="10">
        <v>73151912</v>
      </c>
      <c r="E10" s="10">
        <v>177957448</v>
      </c>
    </row>
    <row r="11" spans="1:5" x14ac:dyDescent="0.25">
      <c r="A11" s="9" t="s">
        <v>732</v>
      </c>
      <c r="B11" s="10">
        <v>78987045</v>
      </c>
      <c r="C11" s="10">
        <v>46380585</v>
      </c>
      <c r="D11" s="10">
        <v>76597904</v>
      </c>
      <c r="E11" s="10">
        <v>201965534</v>
      </c>
    </row>
    <row r="12" spans="1:5" x14ac:dyDescent="0.25">
      <c r="A12" s="9" t="s">
        <v>692</v>
      </c>
      <c r="B12" s="10">
        <v>464660371</v>
      </c>
      <c r="C12" s="10">
        <v>366194395</v>
      </c>
      <c r="D12" s="10">
        <v>477457444</v>
      </c>
      <c r="E12" s="10">
        <v>1308312210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3"/>
  <sheetViews>
    <sheetView workbookViewId="0">
      <selection activeCell="C10" sqref="C10"/>
    </sheetView>
  </sheetViews>
  <sheetFormatPr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694</v>
      </c>
      <c r="B3" s="8" t="s">
        <v>707</v>
      </c>
    </row>
    <row r="4" spans="1:5" x14ac:dyDescent="0.25">
      <c r="A4" s="8" t="s">
        <v>691</v>
      </c>
      <c r="B4">
        <v>2020</v>
      </c>
      <c r="C4">
        <v>2021</v>
      </c>
      <c r="D4">
        <v>2022</v>
      </c>
      <c r="E4" t="s">
        <v>692</v>
      </c>
    </row>
    <row r="5" spans="1:5" x14ac:dyDescent="0.25">
      <c r="A5" s="9" t="s">
        <v>81</v>
      </c>
      <c r="B5" s="10">
        <v>5086277</v>
      </c>
      <c r="C5" s="10">
        <v>3358656</v>
      </c>
      <c r="D5" s="10">
        <v>4995061</v>
      </c>
      <c r="E5" s="10">
        <v>13439994</v>
      </c>
    </row>
    <row r="6" spans="1:5" x14ac:dyDescent="0.25">
      <c r="A6" s="9" t="s">
        <v>84</v>
      </c>
      <c r="B6" s="10">
        <v>10746561</v>
      </c>
      <c r="C6" s="10">
        <v>13283703</v>
      </c>
      <c r="D6" s="10">
        <v>7021295</v>
      </c>
      <c r="E6" s="10">
        <v>31051559</v>
      </c>
    </row>
    <row r="7" spans="1:5" x14ac:dyDescent="0.25">
      <c r="A7" s="9" t="s">
        <v>87</v>
      </c>
      <c r="B7" s="10">
        <v>11435545</v>
      </c>
      <c r="C7" s="10">
        <v>16028191</v>
      </c>
      <c r="D7" s="10">
        <v>0</v>
      </c>
      <c r="E7" s="10">
        <v>27463736</v>
      </c>
    </row>
    <row r="8" spans="1:5" x14ac:dyDescent="0.25">
      <c r="A8" s="9" t="s">
        <v>724</v>
      </c>
      <c r="B8" s="10">
        <v>24287024</v>
      </c>
      <c r="C8" s="10">
        <v>32079526</v>
      </c>
      <c r="D8" s="10">
        <v>31115480</v>
      </c>
      <c r="E8" s="10">
        <v>87482030</v>
      </c>
    </row>
    <row r="9" spans="1:5" x14ac:dyDescent="0.25">
      <c r="A9" s="9" t="s">
        <v>725</v>
      </c>
      <c r="B9" s="10">
        <v>17158172</v>
      </c>
      <c r="C9" s="10">
        <v>69091043</v>
      </c>
      <c r="D9" s="10">
        <v>37610503</v>
      </c>
      <c r="E9" s="10">
        <v>123859718</v>
      </c>
    </row>
    <row r="10" spans="1:5" x14ac:dyDescent="0.25">
      <c r="A10" s="9" t="s">
        <v>726</v>
      </c>
      <c r="B10" s="10">
        <v>19161136</v>
      </c>
      <c r="C10" s="10">
        <v>50649144</v>
      </c>
      <c r="D10" s="10">
        <v>48383569</v>
      </c>
      <c r="E10" s="10">
        <v>118193849</v>
      </c>
    </row>
    <row r="11" spans="1:5" x14ac:dyDescent="0.25">
      <c r="A11" s="9" t="s">
        <v>727</v>
      </c>
      <c r="B11" s="10">
        <v>10039811</v>
      </c>
      <c r="C11" s="10">
        <v>25761947</v>
      </c>
      <c r="D11" s="10">
        <v>24916334</v>
      </c>
      <c r="E11" s="10">
        <v>60718092</v>
      </c>
    </row>
    <row r="12" spans="1:5" x14ac:dyDescent="0.25">
      <c r="A12" s="9" t="s">
        <v>732</v>
      </c>
      <c r="B12" s="10">
        <v>25554492</v>
      </c>
      <c r="C12" s="10">
        <v>61771305</v>
      </c>
      <c r="D12" s="10">
        <v>22356560</v>
      </c>
      <c r="E12" s="10">
        <v>109682357</v>
      </c>
    </row>
    <row r="13" spans="1:5" x14ac:dyDescent="0.25">
      <c r="A13" s="9" t="s">
        <v>692</v>
      </c>
      <c r="B13" s="10">
        <v>123469018</v>
      </c>
      <c r="C13" s="10">
        <v>272023515</v>
      </c>
      <c r="D13" s="10">
        <v>176398802</v>
      </c>
      <c r="E13" s="10">
        <v>571891335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3"/>
  <sheetViews>
    <sheetView workbookViewId="0">
      <selection activeCell="F20" sqref="F20"/>
    </sheetView>
  </sheetViews>
  <sheetFormatPr defaultRowHeight="15" x14ac:dyDescent="0.25"/>
  <cols>
    <col min="1" max="1" width="24" bestFit="1" customWidth="1"/>
    <col min="2" max="2" width="16.28515625" bestFit="1" customWidth="1"/>
    <col min="3" max="3" width="5.140625" bestFit="1" customWidth="1"/>
    <col min="4" max="4" width="5" customWidth="1"/>
    <col min="5" max="5" width="11.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695</v>
      </c>
      <c r="B3" s="8" t="s">
        <v>707</v>
      </c>
    </row>
    <row r="4" spans="1:5" x14ac:dyDescent="0.25">
      <c r="A4" s="8" t="s">
        <v>691</v>
      </c>
      <c r="B4">
        <v>2020</v>
      </c>
      <c r="C4">
        <v>2021</v>
      </c>
      <c r="D4">
        <v>2022</v>
      </c>
      <c r="E4" t="s">
        <v>692</v>
      </c>
    </row>
    <row r="5" spans="1:5" x14ac:dyDescent="0.25">
      <c r="A5" s="9" t="s">
        <v>81</v>
      </c>
      <c r="B5" s="10">
        <v>0</v>
      </c>
      <c r="C5" s="10">
        <v>0</v>
      </c>
      <c r="D5" s="10"/>
      <c r="E5" s="10">
        <v>0</v>
      </c>
    </row>
    <row r="6" spans="1:5" x14ac:dyDescent="0.25">
      <c r="A6" s="9" t="s">
        <v>84</v>
      </c>
      <c r="B6" s="10">
        <v>0</v>
      </c>
      <c r="C6" s="10">
        <v>0</v>
      </c>
      <c r="D6" s="10"/>
      <c r="E6" s="10">
        <v>0</v>
      </c>
    </row>
    <row r="7" spans="1:5" x14ac:dyDescent="0.25">
      <c r="A7" s="9" t="s">
        <v>87</v>
      </c>
      <c r="B7" s="10">
        <v>0</v>
      </c>
      <c r="C7" s="10">
        <v>0</v>
      </c>
      <c r="D7" s="10"/>
      <c r="E7" s="10">
        <v>0</v>
      </c>
    </row>
    <row r="8" spans="1:5" x14ac:dyDescent="0.25">
      <c r="A8" s="9" t="s">
        <v>724</v>
      </c>
      <c r="B8" s="10">
        <v>0</v>
      </c>
      <c r="C8" s="10">
        <v>0</v>
      </c>
      <c r="D8" s="10"/>
      <c r="E8" s="10">
        <v>0</v>
      </c>
    </row>
    <row r="9" spans="1:5" x14ac:dyDescent="0.25">
      <c r="A9" s="9" t="s">
        <v>725</v>
      </c>
      <c r="B9" s="10">
        <v>0</v>
      </c>
      <c r="C9" s="10">
        <v>0</v>
      </c>
      <c r="D9" s="10"/>
      <c r="E9" s="10">
        <v>0</v>
      </c>
    </row>
    <row r="10" spans="1:5" x14ac:dyDescent="0.25">
      <c r="A10" s="9" t="s">
        <v>726</v>
      </c>
      <c r="B10" s="10">
        <v>0</v>
      </c>
      <c r="C10" s="10">
        <v>0</v>
      </c>
      <c r="D10" s="10"/>
      <c r="E10" s="10">
        <v>0</v>
      </c>
    </row>
    <row r="11" spans="1:5" x14ac:dyDescent="0.25">
      <c r="A11" s="9" t="s">
        <v>727</v>
      </c>
      <c r="B11" s="10">
        <v>0</v>
      </c>
      <c r="C11" s="10">
        <v>0</v>
      </c>
      <c r="D11" s="10"/>
      <c r="E11" s="10">
        <v>0</v>
      </c>
    </row>
    <row r="12" spans="1:5" x14ac:dyDescent="0.25">
      <c r="A12" s="9" t="s">
        <v>732</v>
      </c>
      <c r="B12" s="10">
        <v>4952775</v>
      </c>
      <c r="C12" s="10">
        <v>0</v>
      </c>
      <c r="D12" s="10"/>
      <c r="E12" s="10">
        <v>4952775</v>
      </c>
    </row>
    <row r="13" spans="1:5" x14ac:dyDescent="0.25">
      <c r="A13" s="9" t="s">
        <v>692</v>
      </c>
      <c r="B13" s="10">
        <v>4952775</v>
      </c>
      <c r="C13" s="10">
        <v>0</v>
      </c>
      <c r="D13" s="10"/>
      <c r="E13" s="10">
        <v>4952775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3"/>
  <sheetViews>
    <sheetView workbookViewId="0">
      <selection activeCell="G16" sqref="G15:G16"/>
    </sheetView>
  </sheetViews>
  <sheetFormatPr defaultRowHeight="15" x14ac:dyDescent="0.25"/>
  <cols>
    <col min="1" max="1" width="20.140625" bestFit="1" customWidth="1"/>
    <col min="2" max="2" width="16.28515625" bestFit="1" customWidth="1"/>
    <col min="3" max="3" width="12.5703125" bestFit="1" customWidth="1"/>
    <col min="4"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696</v>
      </c>
      <c r="B3" s="8" t="s">
        <v>707</v>
      </c>
    </row>
    <row r="4" spans="1:5" x14ac:dyDescent="0.25">
      <c r="A4" s="8" t="s">
        <v>691</v>
      </c>
      <c r="B4">
        <v>2020</v>
      </c>
      <c r="C4">
        <v>2021</v>
      </c>
      <c r="D4">
        <v>2022</v>
      </c>
      <c r="E4" t="s">
        <v>692</v>
      </c>
    </row>
    <row r="5" spans="1:5" x14ac:dyDescent="0.25">
      <c r="A5" s="9" t="s">
        <v>81</v>
      </c>
      <c r="B5" s="10">
        <v>40074504</v>
      </c>
      <c r="C5" s="10">
        <v>45569524</v>
      </c>
      <c r="D5" s="10">
        <v>64164546</v>
      </c>
      <c r="E5" s="10">
        <v>149808574</v>
      </c>
    </row>
    <row r="6" spans="1:5" x14ac:dyDescent="0.25">
      <c r="A6" s="9" t="s">
        <v>84</v>
      </c>
      <c r="B6" s="10">
        <v>50231179</v>
      </c>
      <c r="C6" s="10">
        <v>54988614</v>
      </c>
      <c r="D6" s="10">
        <v>77082082</v>
      </c>
      <c r="E6" s="10">
        <v>182301875</v>
      </c>
    </row>
    <row r="7" spans="1:5" x14ac:dyDescent="0.25">
      <c r="A7" s="9" t="s">
        <v>87</v>
      </c>
      <c r="B7" s="10">
        <v>39686793</v>
      </c>
      <c r="C7" s="10">
        <v>46766095</v>
      </c>
      <c r="D7" s="10">
        <v>58556013</v>
      </c>
      <c r="E7" s="10">
        <v>145008901</v>
      </c>
    </row>
    <row r="8" spans="1:5" x14ac:dyDescent="0.25">
      <c r="A8" s="9" t="s">
        <v>724</v>
      </c>
      <c r="B8" s="10">
        <v>155482404</v>
      </c>
      <c r="C8" s="10">
        <v>173216944</v>
      </c>
      <c r="D8" s="10">
        <v>217237958</v>
      </c>
      <c r="E8" s="10">
        <v>545937306</v>
      </c>
    </row>
    <row r="9" spans="1:5" x14ac:dyDescent="0.25">
      <c r="A9" s="9" t="s">
        <v>725</v>
      </c>
      <c r="B9" s="10">
        <v>174395690</v>
      </c>
      <c r="C9" s="10">
        <v>199119518</v>
      </c>
      <c r="D9" s="10">
        <v>253955264</v>
      </c>
      <c r="E9" s="10">
        <v>627470472</v>
      </c>
    </row>
    <row r="10" spans="1:5" x14ac:dyDescent="0.25">
      <c r="A10" s="9" t="s">
        <v>726</v>
      </c>
      <c r="B10" s="10">
        <v>164818564</v>
      </c>
      <c r="C10" s="10">
        <v>186174936</v>
      </c>
      <c r="D10" s="10">
        <v>231527675</v>
      </c>
      <c r="E10" s="10">
        <v>582521175</v>
      </c>
    </row>
    <row r="11" spans="1:5" x14ac:dyDescent="0.25">
      <c r="A11" s="9" t="s">
        <v>727</v>
      </c>
      <c r="B11" s="10">
        <v>108478546</v>
      </c>
      <c r="C11" s="10">
        <v>120778873</v>
      </c>
      <c r="D11" s="10">
        <v>153981974</v>
      </c>
      <c r="E11" s="10">
        <v>383239393</v>
      </c>
    </row>
    <row r="12" spans="1:5" x14ac:dyDescent="0.25">
      <c r="A12" s="9" t="s">
        <v>732</v>
      </c>
      <c r="B12" s="10">
        <v>112949158</v>
      </c>
      <c r="C12" s="10">
        <v>126118893</v>
      </c>
      <c r="D12" s="10">
        <v>185429240</v>
      </c>
      <c r="E12" s="10">
        <v>424497291</v>
      </c>
    </row>
    <row r="13" spans="1:5" x14ac:dyDescent="0.25">
      <c r="A13" s="9" t="s">
        <v>692</v>
      </c>
      <c r="B13" s="10">
        <v>846116838</v>
      </c>
      <c r="C13" s="10">
        <v>952733397</v>
      </c>
      <c r="D13" s="10">
        <v>1241934752</v>
      </c>
      <c r="E13" s="10">
        <v>3040784987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D11" sqref="D11"/>
    </sheetView>
  </sheetViews>
  <sheetFormatPr defaultRowHeight="15" x14ac:dyDescent="0.25"/>
  <cols>
    <col min="1" max="1" width="17"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697</v>
      </c>
      <c r="B3" s="8" t="s">
        <v>707</v>
      </c>
    </row>
    <row r="4" spans="1:5" x14ac:dyDescent="0.25">
      <c r="A4" s="8" t="s">
        <v>691</v>
      </c>
      <c r="B4">
        <v>2020</v>
      </c>
      <c r="C4">
        <v>2021</v>
      </c>
      <c r="D4">
        <v>2022</v>
      </c>
      <c r="E4" t="s">
        <v>692</v>
      </c>
    </row>
    <row r="5" spans="1:5" x14ac:dyDescent="0.25">
      <c r="A5" s="9" t="s">
        <v>81</v>
      </c>
      <c r="B5" s="10">
        <v>430965335</v>
      </c>
      <c r="C5" s="10">
        <v>435274988</v>
      </c>
      <c r="D5" s="10">
        <v>421334282</v>
      </c>
      <c r="E5" s="10">
        <v>1287574605</v>
      </c>
    </row>
    <row r="6" spans="1:5" x14ac:dyDescent="0.25">
      <c r="A6" s="9" t="s">
        <v>84</v>
      </c>
      <c r="B6" s="10">
        <v>423286932</v>
      </c>
      <c r="C6" s="10">
        <v>427519801</v>
      </c>
      <c r="D6" s="10">
        <v>413827474</v>
      </c>
      <c r="E6" s="10">
        <v>1264634207</v>
      </c>
    </row>
    <row r="7" spans="1:5" x14ac:dyDescent="0.25">
      <c r="A7" s="9" t="s">
        <v>87</v>
      </c>
      <c r="B7" s="10">
        <v>391516784</v>
      </c>
      <c r="C7" s="10">
        <v>395431952</v>
      </c>
      <c r="D7" s="10">
        <v>382767313</v>
      </c>
      <c r="E7" s="10">
        <v>1169716049</v>
      </c>
    </row>
    <row r="8" spans="1:5" x14ac:dyDescent="0.25">
      <c r="A8" s="9" t="s">
        <v>724</v>
      </c>
      <c r="B8" s="10">
        <v>702365062</v>
      </c>
      <c r="C8" s="10">
        <v>709388713</v>
      </c>
      <c r="D8" s="10">
        <v>686668871</v>
      </c>
      <c r="E8" s="10">
        <v>2098422646</v>
      </c>
    </row>
    <row r="9" spans="1:5" x14ac:dyDescent="0.25">
      <c r="A9" s="9" t="s">
        <v>725</v>
      </c>
      <c r="B9" s="10">
        <v>762542948</v>
      </c>
      <c r="C9" s="10">
        <v>770168377</v>
      </c>
      <c r="D9" s="10">
        <v>745501923</v>
      </c>
      <c r="E9" s="10">
        <v>2278213248</v>
      </c>
    </row>
    <row r="10" spans="1:5" x14ac:dyDescent="0.25">
      <c r="A10" s="9" t="s">
        <v>726</v>
      </c>
      <c r="B10" s="10">
        <v>722635928</v>
      </c>
      <c r="C10" s="10">
        <v>729862287</v>
      </c>
      <c r="D10" s="10">
        <v>706486730</v>
      </c>
      <c r="E10" s="10">
        <v>2158984945</v>
      </c>
    </row>
    <row r="11" spans="1:5" x14ac:dyDescent="0.25">
      <c r="A11" s="9" t="s">
        <v>727</v>
      </c>
      <c r="B11" s="10">
        <v>561308754</v>
      </c>
      <c r="C11" s="10">
        <v>569917922</v>
      </c>
      <c r="D11" s="10">
        <v>551732418</v>
      </c>
      <c r="E11" s="10">
        <v>1682959094</v>
      </c>
    </row>
    <row r="12" spans="1:5" x14ac:dyDescent="0.25">
      <c r="A12" s="9" t="s">
        <v>732</v>
      </c>
      <c r="B12" s="10">
        <v>606699346</v>
      </c>
      <c r="C12" s="10">
        <v>616168178</v>
      </c>
      <c r="D12" s="10">
        <v>597346929</v>
      </c>
      <c r="E12" s="10">
        <v>1820214453</v>
      </c>
    </row>
    <row r="13" spans="1:5" x14ac:dyDescent="0.25">
      <c r="A13" s="9" t="s">
        <v>692</v>
      </c>
      <c r="B13" s="10">
        <v>4601321089</v>
      </c>
      <c r="C13" s="10">
        <v>4653732218</v>
      </c>
      <c r="D13" s="10">
        <v>4505665940</v>
      </c>
      <c r="E13" s="10">
        <v>13760719247</v>
      </c>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8"/>
  <sheetViews>
    <sheetView workbookViewId="0">
      <selection activeCell="A5" sqref="A5"/>
    </sheetView>
  </sheetViews>
  <sheetFormatPr defaultRowHeight="15" x14ac:dyDescent="0.25"/>
  <cols>
    <col min="1" max="1" width="17"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698</v>
      </c>
      <c r="B3" s="8" t="s">
        <v>707</v>
      </c>
    </row>
    <row r="4" spans="1:5" x14ac:dyDescent="0.25">
      <c r="A4" s="8" t="s">
        <v>691</v>
      </c>
      <c r="B4">
        <v>2020</v>
      </c>
      <c r="C4">
        <v>2021</v>
      </c>
      <c r="D4">
        <v>2022</v>
      </c>
      <c r="E4" t="s">
        <v>692</v>
      </c>
    </row>
    <row r="5" spans="1:5" x14ac:dyDescent="0.25">
      <c r="A5" s="9" t="s">
        <v>81</v>
      </c>
      <c r="B5" s="10">
        <v>56127080</v>
      </c>
      <c r="C5" s="10">
        <v>45531556</v>
      </c>
      <c r="D5" s="10">
        <v>0</v>
      </c>
      <c r="E5" s="10">
        <v>101658636</v>
      </c>
    </row>
    <row r="6" spans="1:5" x14ac:dyDescent="0.25">
      <c r="A6" s="9" t="s">
        <v>84</v>
      </c>
      <c r="B6" s="10">
        <v>38868942</v>
      </c>
      <c r="C6" s="10">
        <v>17694330</v>
      </c>
      <c r="D6" s="10">
        <v>1946993</v>
      </c>
      <c r="E6" s="10">
        <v>58510265</v>
      </c>
    </row>
    <row r="7" spans="1:5" x14ac:dyDescent="0.25">
      <c r="A7" s="9" t="s">
        <v>87</v>
      </c>
      <c r="B7" s="10">
        <v>18523362</v>
      </c>
      <c r="C7" s="10">
        <v>7148713</v>
      </c>
      <c r="D7" s="10">
        <v>8914775</v>
      </c>
      <c r="E7" s="10">
        <v>34586850</v>
      </c>
    </row>
    <row r="8" spans="1:5" x14ac:dyDescent="0.25">
      <c r="A8" s="9" t="s">
        <v>724</v>
      </c>
      <c r="B8" s="10">
        <v>250000</v>
      </c>
      <c r="C8" s="10">
        <v>30442552</v>
      </c>
      <c r="D8" s="10">
        <v>0</v>
      </c>
      <c r="E8" s="10">
        <v>30692552</v>
      </c>
    </row>
    <row r="9" spans="1:5" x14ac:dyDescent="0.25">
      <c r="A9" s="9" t="s">
        <v>725</v>
      </c>
      <c r="B9" s="10">
        <v>13184074</v>
      </c>
      <c r="C9" s="10">
        <v>8146329</v>
      </c>
      <c r="D9" s="10">
        <v>0</v>
      </c>
      <c r="E9" s="10">
        <v>21330403</v>
      </c>
    </row>
    <row r="10" spans="1:5" x14ac:dyDescent="0.25">
      <c r="A10" s="9" t="s">
        <v>726</v>
      </c>
      <c r="B10" s="10"/>
      <c r="C10" s="10"/>
      <c r="D10" s="10">
        <v>1317667</v>
      </c>
      <c r="E10" s="10">
        <v>1317667</v>
      </c>
    </row>
    <row r="11" spans="1:5" x14ac:dyDescent="0.25">
      <c r="A11" s="9" t="s">
        <v>727</v>
      </c>
      <c r="B11" s="10">
        <v>44528940</v>
      </c>
      <c r="C11" s="10">
        <v>9118148</v>
      </c>
      <c r="D11" s="10">
        <v>0</v>
      </c>
      <c r="E11" s="10">
        <v>53647088</v>
      </c>
    </row>
    <row r="12" spans="1:5" x14ac:dyDescent="0.25">
      <c r="A12" s="9" t="s">
        <v>732</v>
      </c>
      <c r="B12" s="10">
        <v>8246384</v>
      </c>
      <c r="C12" s="10">
        <v>8347189</v>
      </c>
      <c r="D12" s="10">
        <v>0</v>
      </c>
      <c r="E12" s="10">
        <v>16593573</v>
      </c>
    </row>
    <row r="13" spans="1:5" x14ac:dyDescent="0.25">
      <c r="A13" s="9" t="s">
        <v>692</v>
      </c>
      <c r="B13" s="10">
        <v>179728782</v>
      </c>
      <c r="C13" s="10">
        <v>126428817</v>
      </c>
      <c r="D13" s="10">
        <v>12179435</v>
      </c>
      <c r="E13" s="10">
        <v>318337034</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3"/>
  <sheetViews>
    <sheetView workbookViewId="0">
      <selection activeCell="B5" sqref="B5"/>
    </sheetView>
  </sheetViews>
  <sheetFormatPr defaultRowHeight="15" x14ac:dyDescent="0.25"/>
  <cols>
    <col min="1" max="1" width="17" bestFit="1" customWidth="1"/>
    <col min="2" max="2" width="16.28515625" style="11" bestFit="1" customWidth="1"/>
    <col min="3" max="4" width="12.5703125" bestFit="1" customWidth="1"/>
    <col min="5" max="5" width="14.28515625" bestFit="1" customWidth="1"/>
  </cols>
  <sheetData>
    <row r="3" spans="1:5" x14ac:dyDescent="0.25">
      <c r="A3" s="8" t="s">
        <v>699</v>
      </c>
      <c r="B3" s="8" t="s">
        <v>707</v>
      </c>
    </row>
    <row r="4" spans="1:5" x14ac:dyDescent="0.25">
      <c r="A4" s="8" t="s">
        <v>691</v>
      </c>
      <c r="B4">
        <v>2020</v>
      </c>
      <c r="C4">
        <v>2021</v>
      </c>
      <c r="D4">
        <v>2022</v>
      </c>
      <c r="E4" t="s">
        <v>692</v>
      </c>
    </row>
    <row r="5" spans="1:5" x14ac:dyDescent="0.25">
      <c r="A5" s="9" t="s">
        <v>81</v>
      </c>
      <c r="B5" s="10"/>
      <c r="C5" s="10"/>
      <c r="D5" s="10"/>
      <c r="E5" s="10"/>
    </row>
    <row r="6" spans="1:5" x14ac:dyDescent="0.25">
      <c r="A6" s="9" t="s">
        <v>84</v>
      </c>
      <c r="B6" s="10"/>
      <c r="C6" s="10"/>
      <c r="D6" s="10"/>
      <c r="E6" s="10"/>
    </row>
    <row r="7" spans="1:5" x14ac:dyDescent="0.25">
      <c r="A7" s="9" t="s">
        <v>87</v>
      </c>
      <c r="B7" s="10">
        <v>48864423</v>
      </c>
      <c r="C7" s="10">
        <v>49758531</v>
      </c>
      <c r="D7" s="10">
        <v>39543276</v>
      </c>
      <c r="E7" s="10">
        <v>138166230</v>
      </c>
    </row>
    <row r="8" spans="1:5" x14ac:dyDescent="0.25">
      <c r="A8" s="9" t="s">
        <v>724</v>
      </c>
      <c r="B8" s="10">
        <v>77575698</v>
      </c>
      <c r="C8" s="10">
        <v>81722352</v>
      </c>
      <c r="D8" s="10">
        <v>74850449</v>
      </c>
      <c r="E8" s="10">
        <v>234148499</v>
      </c>
    </row>
    <row r="9" spans="1:5" x14ac:dyDescent="0.25">
      <c r="A9" s="9" t="s">
        <v>725</v>
      </c>
      <c r="B9" s="10">
        <v>76037634</v>
      </c>
      <c r="C9" s="10">
        <v>79977047</v>
      </c>
      <c r="D9" s="10">
        <v>75099628</v>
      </c>
      <c r="E9" s="10">
        <v>231114309</v>
      </c>
    </row>
    <row r="10" spans="1:5" x14ac:dyDescent="0.25">
      <c r="A10" s="9" t="s">
        <v>726</v>
      </c>
      <c r="B10" s="10">
        <v>96749416</v>
      </c>
      <c r="C10" s="10">
        <v>99705928</v>
      </c>
      <c r="D10" s="10">
        <v>94772298</v>
      </c>
      <c r="E10" s="10">
        <v>291227642</v>
      </c>
    </row>
    <row r="11" spans="1:5" x14ac:dyDescent="0.25">
      <c r="A11" s="9" t="s">
        <v>727</v>
      </c>
      <c r="B11" s="10">
        <v>48177123</v>
      </c>
      <c r="C11" s="10">
        <v>51662548</v>
      </c>
      <c r="D11" s="10">
        <v>42840885</v>
      </c>
      <c r="E11" s="10">
        <v>142680556</v>
      </c>
    </row>
    <row r="12" spans="1:5" x14ac:dyDescent="0.25">
      <c r="A12" s="9" t="s">
        <v>732</v>
      </c>
      <c r="B12" s="10">
        <v>48319821</v>
      </c>
      <c r="C12" s="10">
        <v>49994645</v>
      </c>
      <c r="D12" s="10">
        <v>37336600</v>
      </c>
      <c r="E12" s="10">
        <v>135651066</v>
      </c>
    </row>
    <row r="13" spans="1:5" x14ac:dyDescent="0.25">
      <c r="A13" s="9" t="s">
        <v>692</v>
      </c>
      <c r="B13" s="10">
        <v>395724115</v>
      </c>
      <c r="C13" s="10">
        <v>412821051</v>
      </c>
      <c r="D13" s="10">
        <v>364443136</v>
      </c>
      <c r="E13" s="10">
        <v>1172988302</v>
      </c>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Sheet1</vt:lpstr>
      <vt:lpstr>Sumbar</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lpstr>Sheet3!Print_Area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2022-08-26T07:48:43Z</cp:lastPrinted>
  <dcterms:created xsi:type="dcterms:W3CDTF">2022-07-06T01:20:31Z</dcterms:created>
  <dcterms:modified xsi:type="dcterms:W3CDTF">2022-10-07T06:02:09Z</dcterms:modified>
</cp:coreProperties>
</file>