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8.xml" ContentType="application/vnd.openxmlformats-officedocument.drawingml.chartshapes+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9.xml" ContentType="application/vnd.openxmlformats-officedocument.drawingml.chartshapes+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0.xml" ContentType="application/vnd.openxmlformats-officedocument.drawingml.chartshapes+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G:\.shortcut-targets-by-id\1s2QMQX0Pjuj2A77wFuKiKJGYBKTSd1jb\Database_TKDD\Kalbar\"/>
    </mc:Choice>
  </mc:AlternateContent>
  <xr:revisionPtr revIDLastSave="0" documentId="13_ncr:1_{62FE21D7-ECAC-4F0C-87C8-F01653127C98}" xr6:coauthVersionLast="47" xr6:coauthVersionMax="47" xr10:uidLastSave="{00000000-0000-0000-0000-000000000000}"/>
  <bookViews>
    <workbookView xWindow="-120" yWindow="-120" windowWidth="20730" windowHeight="11160" tabRatio="599" activeTab="1" xr2:uid="{9EACD7EE-C893-4798-9306-747DC82D8020}"/>
  </bookViews>
  <sheets>
    <sheet name="Sheet1" sheetId="1" r:id="rId1"/>
    <sheet name="Kalimantan Barat" sheetId="2" r:id="rId2"/>
    <sheet name="DAK_Fisik_Reg" sheetId="11" r:id="rId3"/>
    <sheet name="DAK_Fisik_Pengsn" sheetId="10" r:id="rId4"/>
    <sheet name="DAK_Fisik_Afirm" sheetId="9" r:id="rId5"/>
    <sheet name="DAK_Non_Fisik" sheetId="3" r:id="rId6"/>
    <sheet name="DAU" sheetId="4" r:id="rId7"/>
    <sheet name="DID" sheetId="5" r:id="rId8"/>
    <sheet name="Dana_Desa" sheetId="6" r:id="rId9"/>
    <sheet name="DBH" sheetId="7" r:id="rId10"/>
    <sheet name="IPM" sheetId="12" r:id="rId11"/>
    <sheet name="Pengangguran" sheetId="15" r:id="rId12"/>
    <sheet name="Kemiskinan" sheetId="18" r:id="rId13"/>
    <sheet name="Pendidikan" sheetId="19" r:id="rId14"/>
    <sheet name="Sheet3" sheetId="20" r:id="rId15"/>
    <sheet name="Dashboard" sheetId="8" r:id="rId16"/>
  </sheets>
  <externalReferences>
    <externalReference r:id="rId17"/>
    <externalReference r:id="rId18"/>
    <externalReference r:id="rId19"/>
    <externalReference r:id="rId20"/>
  </externalReferences>
  <definedNames>
    <definedName name="_xlnm._FilterDatabase" localSheetId="1" hidden="1">'Kalimantan Barat'!$A$1:$AA$295</definedName>
    <definedName name="_xlnm.Print_Area" localSheetId="15">Dashboard!$E$1:$AA$328</definedName>
    <definedName name="Slicer_Bidang">#N/A</definedName>
    <definedName name="Slicer_Daerah_Pemilihan">#N/A</definedName>
    <definedName name="Slicer_Tahun">#N/A</definedName>
  </definedNames>
  <calcPr calcId="191029"/>
  <pivotCaches>
    <pivotCache cacheId="2" r:id="rId21"/>
  </pivotCaches>
  <extLs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20" l="1"/>
  <c r="A7" i="20"/>
  <c r="A8" i="20"/>
  <c r="A9" i="20"/>
  <c r="A10" i="20"/>
  <c r="A11" i="20"/>
  <c r="A12" i="20"/>
  <c r="A13" i="20"/>
  <c r="A14" i="20"/>
  <c r="A15" i="20"/>
  <c r="A16" i="20"/>
  <c r="A17" i="20"/>
  <c r="A18" i="20"/>
  <c r="A19" i="20"/>
  <c r="A20" i="20"/>
  <c r="A5" i="20"/>
  <c r="AA3" i="19"/>
  <c r="V3" i="19"/>
  <c r="C3" i="19"/>
  <c r="W3" i="19"/>
  <c r="H3" i="18"/>
  <c r="B3" i="19"/>
  <c r="Z3" i="19"/>
  <c r="F3" i="19"/>
  <c r="R3" i="19"/>
  <c r="G3" i="19"/>
  <c r="G3" i="18"/>
  <c r="N3" i="19"/>
  <c r="K3" i="19"/>
  <c r="B3" i="18"/>
  <c r="O3" i="19"/>
  <c r="S3" i="19"/>
  <c r="J3" i="19"/>
  <c r="C3" i="18"/>
  <c r="T199" i="2" l="1"/>
  <c r="T200" i="2"/>
  <c r="T201" i="2"/>
  <c r="T202" i="2"/>
  <c r="T203" i="2"/>
  <c r="T204" i="2"/>
  <c r="T205" i="2"/>
  <c r="T206" i="2"/>
  <c r="T207" i="2"/>
  <c r="T208" i="2"/>
  <c r="T209" i="2"/>
  <c r="T210" i="2"/>
  <c r="T211" i="2"/>
  <c r="T198" i="2"/>
  <c r="T31" i="2"/>
  <c r="T32" i="2"/>
  <c r="T33" i="2"/>
  <c r="T34" i="2"/>
  <c r="T35" i="2"/>
  <c r="T36" i="2"/>
  <c r="T37" i="2"/>
  <c r="T38" i="2"/>
  <c r="T39" i="2"/>
  <c r="T40" i="2"/>
  <c r="T41" i="2"/>
  <c r="T42" i="2"/>
  <c r="T43" i="2"/>
  <c r="T30" i="2"/>
  <c r="F269" i="2"/>
  <c r="F270" i="2"/>
  <c r="F271" i="2"/>
  <c r="F272" i="2"/>
  <c r="F273" i="2"/>
  <c r="F274" i="2"/>
  <c r="F275" i="2"/>
  <c r="F276" i="2"/>
  <c r="F277" i="2"/>
  <c r="F278" i="2"/>
  <c r="F279" i="2"/>
  <c r="F280" i="2"/>
  <c r="F281" i="2"/>
  <c r="F268" i="2"/>
  <c r="S157" i="2"/>
  <c r="S158" i="2"/>
  <c r="S159" i="2"/>
  <c r="S160" i="2"/>
  <c r="S161" i="2"/>
  <c r="S162" i="2"/>
  <c r="S163" i="2"/>
  <c r="S164" i="2"/>
  <c r="S165" i="2"/>
  <c r="S166" i="2"/>
  <c r="S167" i="2"/>
  <c r="S168" i="2"/>
  <c r="S169" i="2"/>
  <c r="S156" i="2"/>
  <c r="L2" i="12"/>
  <c r="M2" i="12"/>
  <c r="T2" i="8" l="1"/>
  <c r="T110" i="8" s="1"/>
  <c r="L1" i="15"/>
  <c r="F1" i="20" s="1"/>
  <c r="AB1" i="12"/>
  <c r="AA1" i="12"/>
  <c r="W1" i="12"/>
  <c r="V1" i="12"/>
  <c r="R1" i="12"/>
  <c r="Q1" i="12"/>
  <c r="AB2" i="12"/>
  <c r="AA2" i="12"/>
  <c r="R2" i="12"/>
  <c r="V2" i="12"/>
  <c r="Q2" i="12"/>
  <c r="W2" i="12"/>
  <c r="T217" i="8" l="1"/>
  <c r="M1" i="12"/>
  <c r="L1" i="12"/>
  <c r="C1" i="12"/>
  <c r="B1" i="12"/>
  <c r="B2" i="12"/>
  <c r="C2" i="12"/>
</calcChain>
</file>

<file path=xl/sharedStrings.xml><?xml version="1.0" encoding="utf-8"?>
<sst xmlns="http://schemas.openxmlformats.org/spreadsheetml/2006/main" count="3641" uniqueCount="758">
  <si>
    <t>Daerah Pemilihan</t>
  </si>
  <si>
    <t>Prov.</t>
  </si>
  <si>
    <t>Nama Daerah</t>
  </si>
  <si>
    <t>Prov. Aceh</t>
  </si>
  <si>
    <t>Provinsi Aceh</t>
  </si>
  <si>
    <t>Aceh I</t>
  </si>
  <si>
    <t>Kab. Aceh Barat</t>
  </si>
  <si>
    <t>Kab. Aceh Besar</t>
  </si>
  <si>
    <t>Kab. Aceh Selatan</t>
  </si>
  <si>
    <t>Kab. Aceh Singkil</t>
  </si>
  <si>
    <t>Aceh II</t>
  </si>
  <si>
    <t>Kab. Aceh Tengah</t>
  </si>
  <si>
    <t>Kab. Aceh Tenggara</t>
  </si>
  <si>
    <t>Kab. Aceh Timur</t>
  </si>
  <si>
    <t>Kab. Aceh Utara</t>
  </si>
  <si>
    <t>Kab. Bireuen</t>
  </si>
  <si>
    <t>Kab. Pidie</t>
  </si>
  <si>
    <t>Kab. Simeulue</t>
  </si>
  <si>
    <t>Kota Banda Aceh</t>
  </si>
  <si>
    <t>Kota Sabang</t>
  </si>
  <si>
    <t>Kota Langsa</t>
  </si>
  <si>
    <t>Kota Lhokseumawe</t>
  </si>
  <si>
    <t>Kab. Gayo Lues</t>
  </si>
  <si>
    <t>Kab. Aceh Barat Daya</t>
  </si>
  <si>
    <t>Kab. Aceh Jaya</t>
  </si>
  <si>
    <t>Kab. Nagan Raya</t>
  </si>
  <si>
    <t>Kab. Aceh Tamiang</t>
  </si>
  <si>
    <t>Kab. Bener Meriah</t>
  </si>
  <si>
    <t>Kab. Pidie Jaya</t>
  </si>
  <si>
    <t>Kota Subulussalam</t>
  </si>
  <si>
    <t>Prov. Sumatera Utara</t>
  </si>
  <si>
    <t>Provinsi Sumatera Utara</t>
  </si>
  <si>
    <t>Sumut III</t>
  </si>
  <si>
    <t>Kab. Asahan</t>
  </si>
  <si>
    <t>Kab. Dairi</t>
  </si>
  <si>
    <t>Sumut I</t>
  </si>
  <si>
    <t>Kab. Deli Serdang</t>
  </si>
  <si>
    <t>Kab. Karo</t>
  </si>
  <si>
    <t>Sumut II</t>
  </si>
  <si>
    <t>Kab. Labuhanbatu</t>
  </si>
  <si>
    <t>Kab. Langkat</t>
  </si>
  <si>
    <t>Kab. Mandailing Natal</t>
  </si>
  <si>
    <t>Kab. Nias</t>
  </si>
  <si>
    <t>Kab. Simalungun</t>
  </si>
  <si>
    <t>Kab. Tapanuli Selatan</t>
  </si>
  <si>
    <t>Kab. Tapanuli Tengah</t>
  </si>
  <si>
    <t>Kab. Tapanuli Utara</t>
  </si>
  <si>
    <t>Kab. Toba Samosir</t>
  </si>
  <si>
    <t>Kota Binjai</t>
  </si>
  <si>
    <t>Kota Medan</t>
  </si>
  <si>
    <t>Kota Pematang Siantar</t>
  </si>
  <si>
    <t>Kota Sibolga</t>
  </si>
  <si>
    <t>Kota Tanjung Balai</t>
  </si>
  <si>
    <t>Kota Tebing Tinggi</t>
  </si>
  <si>
    <t>Kota Padang Sidempuan</t>
  </si>
  <si>
    <t>Kab. Pakpak Bharat</t>
  </si>
  <si>
    <t>Kab. Nias Selatan</t>
  </si>
  <si>
    <t>Kab. Humbang Hasundutan</t>
  </si>
  <si>
    <t>Kab. Serdang Bedagai</t>
  </si>
  <si>
    <t>Kab. Samosir</t>
  </si>
  <si>
    <t>Kab. Batu Bara</t>
  </si>
  <si>
    <t>Kab. Padang Lawas</t>
  </si>
  <si>
    <t>Kab. Padang Lawas Utara</t>
  </si>
  <si>
    <t>Kab. Labuhanbatu Selatan</t>
  </si>
  <si>
    <t>Kab. Labuhanbatu Utara</t>
  </si>
  <si>
    <t>Kab. Nias Utara</t>
  </si>
  <si>
    <t>Kab. Nias Barat</t>
  </si>
  <si>
    <t>Kota Gunungsitoli</t>
  </si>
  <si>
    <t>Prov. Sumatera Barat</t>
  </si>
  <si>
    <t>Provinsi Sumatera Barat</t>
  </si>
  <si>
    <t>Sumbar II</t>
  </si>
  <si>
    <t>Kab. LimaPuluh Kota</t>
  </si>
  <si>
    <t>Kab. Agam</t>
  </si>
  <si>
    <t>Sumbar I</t>
  </si>
  <si>
    <t>Kab. Kepulauan Mentawai</t>
  </si>
  <si>
    <t>Kab. Padang Pariaman</t>
  </si>
  <si>
    <t>Kab. Pasaman</t>
  </si>
  <si>
    <t>Kab. Pesisir Selatan</t>
  </si>
  <si>
    <t>Kab. Sijunjung</t>
  </si>
  <si>
    <t>Kab. Solok</t>
  </si>
  <si>
    <t>Kab. Tanah Datar</t>
  </si>
  <si>
    <t>Kota Bukit Tinggi</t>
  </si>
  <si>
    <t>Kota Padang Panjang</t>
  </si>
  <si>
    <t>Kota Padang</t>
  </si>
  <si>
    <t>Kota Payakumbuh</t>
  </si>
  <si>
    <t>Kota Sawahlunto</t>
  </si>
  <si>
    <t>Kota Solok</t>
  </si>
  <si>
    <t>Kota Pariaman</t>
  </si>
  <si>
    <t>Kab. Pasaman Barat</t>
  </si>
  <si>
    <t>Kab. Dharmasraya</t>
  </si>
  <si>
    <t>Kab. Solok Selatan</t>
  </si>
  <si>
    <t>Prov. Riau</t>
  </si>
  <si>
    <t>Provinsi Riau</t>
  </si>
  <si>
    <t>Riau I</t>
  </si>
  <si>
    <t>Kab. Bengkalis</t>
  </si>
  <si>
    <t>Riau II</t>
  </si>
  <si>
    <t>Kab. Indragiri Hilir</t>
  </si>
  <si>
    <t>Kab. Indragiri Hulu</t>
  </si>
  <si>
    <t>Kab. Kampar</t>
  </si>
  <si>
    <t>Kab. Kuantan Singingi</t>
  </si>
  <si>
    <t>Kab. Pelalawan</t>
  </si>
  <si>
    <t>Kab. Rokan Hilir</t>
  </si>
  <si>
    <t>Kab. Rokan Hulu</t>
  </si>
  <si>
    <t>Kab. Siak</t>
  </si>
  <si>
    <t>Kota Dumai</t>
  </si>
  <si>
    <t>Kota Pekanbaru</t>
  </si>
  <si>
    <t>Kab. Kepulauan Meranti</t>
  </si>
  <si>
    <t>Prov. Jambi</t>
  </si>
  <si>
    <t>Provinsi Jambi</t>
  </si>
  <si>
    <t>Jambi</t>
  </si>
  <si>
    <t>Kab. Batanghari</t>
  </si>
  <si>
    <t>Kab. Bungo</t>
  </si>
  <si>
    <t>Kab. Kerinci</t>
  </si>
  <si>
    <t>Kab. Merangin</t>
  </si>
  <si>
    <t>Kab. Muaro Jambi</t>
  </si>
  <si>
    <t>Kab. Sarolangun</t>
  </si>
  <si>
    <t>Kab. Tanjung Jabung Barat</t>
  </si>
  <si>
    <t>Kab. Tanjung Jabung Timur</t>
  </si>
  <si>
    <t>Kab. Tebo</t>
  </si>
  <si>
    <t>Kota Jambi</t>
  </si>
  <si>
    <t>Kota Sungai Penuh</t>
  </si>
  <si>
    <t>Prov. Sumatera Selatan</t>
  </si>
  <si>
    <t>Provinsi Sumatera Selatan</t>
  </si>
  <si>
    <t>Sumsel II</t>
  </si>
  <si>
    <t>Kab. Lahat</t>
  </si>
  <si>
    <t>Sumsel I</t>
  </si>
  <si>
    <t>Kab. Musi Banyuasin</t>
  </si>
  <si>
    <t>Kab. Musi Rawas</t>
  </si>
  <si>
    <t>Kab. Muara Enim</t>
  </si>
  <si>
    <t>Kab. Ogan Komering Ilir</t>
  </si>
  <si>
    <t>Kab. Ogan Komering Ulu</t>
  </si>
  <si>
    <t>Kota Palembang</t>
  </si>
  <si>
    <t>Kota Prabumulih</t>
  </si>
  <si>
    <t>Kota Pagar Alam</t>
  </si>
  <si>
    <t>Kota Lubuk Linggau</t>
  </si>
  <si>
    <t>Kab. Banyuasin</t>
  </si>
  <si>
    <t>Kab. Ogan Ilir</t>
  </si>
  <si>
    <t>Kab. OKU Timur</t>
  </si>
  <si>
    <t>Kab. OKU Selatan</t>
  </si>
  <si>
    <t>Kab. Empat Lawang</t>
  </si>
  <si>
    <t>Kab. Penukal Abab Lematang Ilir</t>
  </si>
  <si>
    <t>Kab. Musi Rawas Utara</t>
  </si>
  <si>
    <t>Prov. Bengkulu</t>
  </si>
  <si>
    <t>Provinsi Bengkulu</t>
  </si>
  <si>
    <t>Bengkulu</t>
  </si>
  <si>
    <t>Kab. Bengkulu Selatan</t>
  </si>
  <si>
    <t>Kab. Bengkulu Utara</t>
  </si>
  <si>
    <t>Kab. Rejang Lebong</t>
  </si>
  <si>
    <t>Kota Bengkulu</t>
  </si>
  <si>
    <t>Kab. Kaur</t>
  </si>
  <si>
    <t>Kab. Seluma</t>
  </si>
  <si>
    <t>Kab. Mukomuko</t>
  </si>
  <si>
    <t>Kab. Lebong</t>
  </si>
  <si>
    <t>Kab. Kepahiang</t>
  </si>
  <si>
    <t>Kab. Bengkulu Tengah</t>
  </si>
  <si>
    <t>Prov. Lampung</t>
  </si>
  <si>
    <t>Provinsi Lampung</t>
  </si>
  <si>
    <t>Lampung I</t>
  </si>
  <si>
    <t>Kab. Lampung Barat</t>
  </si>
  <si>
    <t>Kab. Lampung Selatan</t>
  </si>
  <si>
    <t>Lampung II</t>
  </si>
  <si>
    <t>Kab. Lampung Tengah</t>
  </si>
  <si>
    <t>Kab. Lampung Utara</t>
  </si>
  <si>
    <t>Kab. Lampung Timur</t>
  </si>
  <si>
    <t>Kab. Tanggamus</t>
  </si>
  <si>
    <t>Kab. Tulang Bawang</t>
  </si>
  <si>
    <t>Kab. Way Kanan</t>
  </si>
  <si>
    <t>Kota Bandar Lampung</t>
  </si>
  <si>
    <t>Kota Metro</t>
  </si>
  <si>
    <t>Kab. Pesawaran</t>
  </si>
  <si>
    <t>Kab. Pringsewu</t>
  </si>
  <si>
    <t>Kab. Mesuji</t>
  </si>
  <si>
    <t>Kab. Tulang Bawang Barat</t>
  </si>
  <si>
    <t>Kab. Pesisir Barat</t>
  </si>
  <si>
    <t>DKI JKT</t>
  </si>
  <si>
    <t>Prov. DKI Jakarta</t>
  </si>
  <si>
    <t>Provinsi DKI Jakarta</t>
  </si>
  <si>
    <t>Prov. Jawa Barat</t>
  </si>
  <si>
    <t>Provinsi Jawa Barat</t>
  </si>
  <si>
    <t>Jabar II</t>
  </si>
  <si>
    <t>Kab. Bandung</t>
  </si>
  <si>
    <t>Jabar VII</t>
  </si>
  <si>
    <t>Kab. Bekasi</t>
  </si>
  <si>
    <t>Jabar V</t>
  </si>
  <si>
    <t>Kab. Bogor</t>
  </si>
  <si>
    <t>Jabar X</t>
  </si>
  <si>
    <t>Kab. Ciamis</t>
  </si>
  <si>
    <t>Jabar III</t>
  </si>
  <si>
    <t>Kab. Cianjur</t>
  </si>
  <si>
    <t>Jabar VIII</t>
  </si>
  <si>
    <t>Kab. Cirebon</t>
  </si>
  <si>
    <t>Jabar XI</t>
  </si>
  <si>
    <t>Kab. Garut</t>
  </si>
  <si>
    <t>Kab. Indramayu</t>
  </si>
  <si>
    <t>Kab. Karawang</t>
  </si>
  <si>
    <t>Kab. Kuningan</t>
  </si>
  <si>
    <t>Jabar IX</t>
  </si>
  <si>
    <t>Kab. Majalengka</t>
  </si>
  <si>
    <t>Kab. Purwakarta</t>
  </si>
  <si>
    <t>Kab. Subang</t>
  </si>
  <si>
    <t>Jabar IV</t>
  </si>
  <si>
    <t>Kab. Sukabumi</t>
  </si>
  <si>
    <t>Kab. Sumedang</t>
  </si>
  <si>
    <t>Kab. Tasikmalaya</t>
  </si>
  <si>
    <t>Jabar I</t>
  </si>
  <si>
    <t>Kota Bandung</t>
  </si>
  <si>
    <t>Jabar VI</t>
  </si>
  <si>
    <t>Kota Bekasi</t>
  </si>
  <si>
    <t>Kota Bogor</t>
  </si>
  <si>
    <t>Kota Cirebon</t>
  </si>
  <si>
    <t>Kota Depok</t>
  </si>
  <si>
    <t>Kota Sukabumi</t>
  </si>
  <si>
    <t>Kota Tasikmalaya</t>
  </si>
  <si>
    <t>Kota Cimahi</t>
  </si>
  <si>
    <t>Kota Banjar</t>
  </si>
  <si>
    <t>Kab. Bandung Barat</t>
  </si>
  <si>
    <t>Kab. Pangandaran</t>
  </si>
  <si>
    <t>Prov. Jawa Tengah</t>
  </si>
  <si>
    <t>Provinsi Jawa Tengah</t>
  </si>
  <si>
    <t>Jateng VII</t>
  </si>
  <si>
    <t>Kab. Banjarnegara</t>
  </si>
  <si>
    <t>Jateng VIII</t>
  </si>
  <si>
    <t>Kab. Banyumas</t>
  </si>
  <si>
    <t>Jateng X</t>
  </si>
  <si>
    <t>Kab. Batang</t>
  </si>
  <si>
    <t>Jateng III</t>
  </si>
  <si>
    <t>Kab. Blora</t>
  </si>
  <si>
    <t>Jateng V</t>
  </si>
  <si>
    <t>Kab. Boyolali</t>
  </si>
  <si>
    <t>Jateng IX</t>
  </si>
  <si>
    <t>Kab. Brebes</t>
  </si>
  <si>
    <t>Kab. Cilacap</t>
  </si>
  <si>
    <t>Jateng II</t>
  </si>
  <si>
    <t>Kab. Demak</t>
  </si>
  <si>
    <t>Kab. Grobogan</t>
  </si>
  <si>
    <t>Kab. Jepara</t>
  </si>
  <si>
    <t>Jateng IV</t>
  </si>
  <si>
    <t>Kab. Karanganyar</t>
  </si>
  <si>
    <t>Kab. Kebumen</t>
  </si>
  <si>
    <t>Jateng I</t>
  </si>
  <si>
    <t>Kab. Kendal</t>
  </si>
  <si>
    <t>Kab. Klaten</t>
  </si>
  <si>
    <t>Kab. Kudus</t>
  </si>
  <si>
    <t>Jateng VI</t>
  </si>
  <si>
    <t>Kab. Magelang</t>
  </si>
  <si>
    <t>Kab. Pati</t>
  </si>
  <si>
    <t>Kab. Pekalongan</t>
  </si>
  <si>
    <t>Kab. Pemalang</t>
  </si>
  <si>
    <t>Kab. Purbalingga</t>
  </si>
  <si>
    <t>Kab. Purworejo</t>
  </si>
  <si>
    <t>Kab. Rembang</t>
  </si>
  <si>
    <t>Kab. Semarang</t>
  </si>
  <si>
    <t>Kab. Sragen</t>
  </si>
  <si>
    <t>Kab. Sukoharjo</t>
  </si>
  <si>
    <t>Kab. Tegal</t>
  </si>
  <si>
    <t>Kab. Temanggung</t>
  </si>
  <si>
    <t>Kab. Wonogiri</t>
  </si>
  <si>
    <t>Kab. Wonosobo</t>
  </si>
  <si>
    <t>Kota Magelang</t>
  </si>
  <si>
    <t>Kota Pekalongan</t>
  </si>
  <si>
    <t>Kota Salatiga</t>
  </si>
  <si>
    <t>Kota Semarang</t>
  </si>
  <si>
    <t>Kota Surakarta</t>
  </si>
  <si>
    <t>Kota Tegal</t>
  </si>
  <si>
    <t>Prov. DI Yogyakarta</t>
  </si>
  <si>
    <t>Provinsi DI Yogyakarta</t>
  </si>
  <si>
    <t>DIY</t>
  </si>
  <si>
    <t>Kab. Bantul</t>
  </si>
  <si>
    <t>Kab. Gunung kidul</t>
  </si>
  <si>
    <t>Kab. Kulon Progo</t>
  </si>
  <si>
    <t>Kab. Sleman</t>
  </si>
  <si>
    <t>Kota Yogyakarta</t>
  </si>
  <si>
    <t>Prov. Jawa Timur</t>
  </si>
  <si>
    <t>Provinsi Jawa Timur</t>
  </si>
  <si>
    <t>Jatim XI</t>
  </si>
  <si>
    <t>Kab. Bangkalan</t>
  </si>
  <si>
    <t>Jatim III</t>
  </si>
  <si>
    <t>Kab. Banyuwangi</t>
  </si>
  <si>
    <t>Jatim VI</t>
  </si>
  <si>
    <t>Kab. Blitar</t>
  </si>
  <si>
    <t>Jatim IX</t>
  </si>
  <si>
    <t>Kab. Bojonegoro</t>
  </si>
  <si>
    <t>Kab. Bondowoso</t>
  </si>
  <si>
    <t>Jatim X</t>
  </si>
  <si>
    <t>Kab. Gresik</t>
  </si>
  <si>
    <t>Jatim IV</t>
  </si>
  <si>
    <t>Kab. Jember</t>
  </si>
  <si>
    <t>Jatim VIII</t>
  </si>
  <si>
    <t>Kab. Jombang</t>
  </si>
  <si>
    <t>Kab. Kediri</t>
  </si>
  <si>
    <t>Kab. Lamongan</t>
  </si>
  <si>
    <t>Kab. Lumajang</t>
  </si>
  <si>
    <t>Kab. Madiun</t>
  </si>
  <si>
    <t>Jatim VII</t>
  </si>
  <si>
    <t>Kab. Magetan</t>
  </si>
  <si>
    <t>Jatim V</t>
  </si>
  <si>
    <t>Kab. Malang</t>
  </si>
  <si>
    <t>Kab. Mojokerto</t>
  </si>
  <si>
    <t>Kab. Nganjuk</t>
  </si>
  <si>
    <t>Kab. Ngawi</t>
  </si>
  <si>
    <t>Kab. Pacitan</t>
  </si>
  <si>
    <t>Kab. Pamekasan</t>
  </si>
  <si>
    <t>Jatim II</t>
  </si>
  <si>
    <t>Kab. Pasuruan</t>
  </si>
  <si>
    <t>Kab. Ponorogo</t>
  </si>
  <si>
    <t>Kab. Probolinggo</t>
  </si>
  <si>
    <t>Kab. Sampang</t>
  </si>
  <si>
    <t>Jatim I</t>
  </si>
  <si>
    <t>Kab. Sidoarjo</t>
  </si>
  <si>
    <t>Kab. Situbondo</t>
  </si>
  <si>
    <t>Kab. Sumenep</t>
  </si>
  <si>
    <t>Kab. Trenggalek</t>
  </si>
  <si>
    <t>Kab. Tuban</t>
  </si>
  <si>
    <t>Kab. Tulungagung</t>
  </si>
  <si>
    <t>Kota Blitar</t>
  </si>
  <si>
    <t>Kota Kediri</t>
  </si>
  <si>
    <t>Kota Madiun</t>
  </si>
  <si>
    <t>Kota Malang</t>
  </si>
  <si>
    <t>Kota Mojokerto</t>
  </si>
  <si>
    <t>Kota Pasuruan</t>
  </si>
  <si>
    <t>Kota Probolinggo</t>
  </si>
  <si>
    <t>Kota Surabaya</t>
  </si>
  <si>
    <t>Kota Batu</t>
  </si>
  <si>
    <t>Prov. Kalimantan Barat</t>
  </si>
  <si>
    <t>Provinsi Kalimantan Barat</t>
  </si>
  <si>
    <t>Kab. Bengkayang</t>
  </si>
  <si>
    <t>Kab. Landak</t>
  </si>
  <si>
    <t>Kab. Kapuas Hulu</t>
  </si>
  <si>
    <t>Kab. Ketapang</t>
  </si>
  <si>
    <t>Kab. Mempawah</t>
  </si>
  <si>
    <t>Kab. Sambas</t>
  </si>
  <si>
    <t>Kab. Sanggau</t>
  </si>
  <si>
    <t>Kab. Sintang</t>
  </si>
  <si>
    <t>Kota Pontianak</t>
  </si>
  <si>
    <t>Kota Singkawang</t>
  </si>
  <si>
    <t>Kab. Sekadau</t>
  </si>
  <si>
    <t>Kab. Melawi</t>
  </si>
  <si>
    <t>Kab. Kayong Utara</t>
  </si>
  <si>
    <t>Kab. Kubu Raya</t>
  </si>
  <si>
    <t>Prov. Kalimantan Tengah</t>
  </si>
  <si>
    <t>Provinsi Kalimantan Tengah</t>
  </si>
  <si>
    <t>Kalteng</t>
  </si>
  <si>
    <t>Kab. Barito Selatan</t>
  </si>
  <si>
    <t>Kab. Barito Utara</t>
  </si>
  <si>
    <t>Kab. Kapuas</t>
  </si>
  <si>
    <t>Kab. Kotawaringin Barat</t>
  </si>
  <si>
    <t>Kab. Kotawaringin Timur</t>
  </si>
  <si>
    <t>Kota Palangkaraya</t>
  </si>
  <si>
    <t>Kab. Katingan</t>
  </si>
  <si>
    <t>Kab. Seruyan</t>
  </si>
  <si>
    <t>Kab. Sukamara</t>
  </si>
  <si>
    <t>Kab. Lamandau</t>
  </si>
  <si>
    <t>Kab. Gunung Mas</t>
  </si>
  <si>
    <t>Kab. Pulang Pisau</t>
  </si>
  <si>
    <t>Kab. Murung Raya</t>
  </si>
  <si>
    <t>Kab. Barito Timur</t>
  </si>
  <si>
    <t>Prov. Kalimantan Selatan</t>
  </si>
  <si>
    <t>Provinsi Kalimantan Selatan</t>
  </si>
  <si>
    <t>Kalsel I</t>
  </si>
  <si>
    <t>Kab. Banjar</t>
  </si>
  <si>
    <t>Kab. Barito Kuala</t>
  </si>
  <si>
    <t>Kab. Hulu Sungai Selatan</t>
  </si>
  <si>
    <t>Kab. Hulu SungaI Tengah</t>
  </si>
  <si>
    <t>Kab. Hulu Sungai Utara</t>
  </si>
  <si>
    <t>Kalsel II</t>
  </si>
  <si>
    <t>Kab. Kotabaru</t>
  </si>
  <si>
    <t>Kab. Tabalong</t>
  </si>
  <si>
    <t>Kab. Tanah Laut</t>
  </si>
  <si>
    <t>Kab. Tapin</t>
  </si>
  <si>
    <t>Kota Banjarbaru</t>
  </si>
  <si>
    <t>Kota Banjarmasin</t>
  </si>
  <si>
    <t>Kab. Balangan</t>
  </si>
  <si>
    <t>Kab. Tanah Bumbu</t>
  </si>
  <si>
    <t>Prov. Kalimantan Timur</t>
  </si>
  <si>
    <t>Provinsi Kalimantan Timur</t>
  </si>
  <si>
    <t>Kaltim</t>
  </si>
  <si>
    <t>Kab. Berau</t>
  </si>
  <si>
    <t>Kab. Kutai Kartanegara</t>
  </si>
  <si>
    <t>Kab. Kutai Barat</t>
  </si>
  <si>
    <t>Kab. Kutai Timur</t>
  </si>
  <si>
    <t>Kab. Paser</t>
  </si>
  <si>
    <t>Kota Balikpapan</t>
  </si>
  <si>
    <t>Kota Bontang</t>
  </si>
  <si>
    <t>Kota SamarInda</t>
  </si>
  <si>
    <t>Kab. Penajam Paser Utara</t>
  </si>
  <si>
    <t>Kab. Mahakam Ulu</t>
  </si>
  <si>
    <t>Prov. Sulawesi Utara</t>
  </si>
  <si>
    <t>Provinsi Sulawesi Utara</t>
  </si>
  <si>
    <t>Sulut</t>
  </si>
  <si>
    <t>Kab. Bolaang Mongondow</t>
  </si>
  <si>
    <t>Kab. Minahasa</t>
  </si>
  <si>
    <t>Kab. Sangihe</t>
  </si>
  <si>
    <t>Kota Bitung</t>
  </si>
  <si>
    <t>Kota Manado</t>
  </si>
  <si>
    <t>Kab. Kepulauan Talaud</t>
  </si>
  <si>
    <t>Kab. Minahasa Selatan</t>
  </si>
  <si>
    <t>Kota Tomohon</t>
  </si>
  <si>
    <t>Kab. Minahasa Utara</t>
  </si>
  <si>
    <t>Kab. Kep. Siau Tagulandang Biaro</t>
  </si>
  <si>
    <t>Kota Kotamobagu</t>
  </si>
  <si>
    <t>Kab. Bolaang Mongondow Utara</t>
  </si>
  <si>
    <t>Kab. Minahasa Tenggara</t>
  </si>
  <si>
    <t>Kab. Bolaang Mongondow Timur</t>
  </si>
  <si>
    <t>Kab. Bolaang Mongondow Selatan</t>
  </si>
  <si>
    <t>Prov. Sulawesi Tengah</t>
  </si>
  <si>
    <t>Provinsi Sulawesi Tengah</t>
  </si>
  <si>
    <t>Sulteng</t>
  </si>
  <si>
    <t>Kab. Banggai</t>
  </si>
  <si>
    <t>Kab. Banggai Kepulauan</t>
  </si>
  <si>
    <t>Kab. Buol</t>
  </si>
  <si>
    <t>Kab. Toli-Toli</t>
  </si>
  <si>
    <t>Kab. Donggala</t>
  </si>
  <si>
    <t>Kab. Morowali</t>
  </si>
  <si>
    <t>Kab. Poso</t>
  </si>
  <si>
    <t>Kota Palu</t>
  </si>
  <si>
    <t>Kab. Parigi Moutong</t>
  </si>
  <si>
    <t>Kab. Tojo Una Una</t>
  </si>
  <si>
    <t>Kab. Sigi</t>
  </si>
  <si>
    <t>Kab. Banggai Laut</t>
  </si>
  <si>
    <t>Kab. Morowali Utara</t>
  </si>
  <si>
    <t>Prov. Sulawesi Selatan</t>
  </si>
  <si>
    <t>Provinsi Sulawesi Selatan</t>
  </si>
  <si>
    <t>Sulsel I</t>
  </si>
  <si>
    <t>Kab. Bantaeng</t>
  </si>
  <si>
    <t>Sulsel II</t>
  </si>
  <si>
    <t>Kab. Barru</t>
  </si>
  <si>
    <t>Kab. Bone</t>
  </si>
  <si>
    <t>Kab. Bulukumba</t>
  </si>
  <si>
    <t>Sulsel III</t>
  </si>
  <si>
    <t>Kab. Enrekang</t>
  </si>
  <si>
    <t>Kab. Gowa</t>
  </si>
  <si>
    <t>Kab. Jeneponto</t>
  </si>
  <si>
    <t>Kab. Luwu</t>
  </si>
  <si>
    <t>Kab. Luwu Utara</t>
  </si>
  <si>
    <t>Kab. Maros</t>
  </si>
  <si>
    <t>Kab. Pangkajene Kepulauan</t>
  </si>
  <si>
    <t>Kota Palopo</t>
  </si>
  <si>
    <t>Kab. Luwu Timur</t>
  </si>
  <si>
    <t>Kab. Pinrang</t>
  </si>
  <si>
    <t>Kab. Sinjai</t>
  </si>
  <si>
    <t>Kab. Kepulauan Selayar</t>
  </si>
  <si>
    <t>Kab. Sidenreng Rappang</t>
  </si>
  <si>
    <t>Kab. Soppeng</t>
  </si>
  <si>
    <t>Kab. Takalar</t>
  </si>
  <si>
    <t>Kab. Tana Toraja</t>
  </si>
  <si>
    <t>Kab. Wajo</t>
  </si>
  <si>
    <t>Kota Pare-Pare</t>
  </si>
  <si>
    <t>Kota Makassar</t>
  </si>
  <si>
    <t>Kab. Toraja Utara</t>
  </si>
  <si>
    <t>Prov. Sulawesi Tenggara</t>
  </si>
  <si>
    <t>Provinsi Sulawesi Tenggara</t>
  </si>
  <si>
    <t>Sultengg</t>
  </si>
  <si>
    <t>Kab. Buton</t>
  </si>
  <si>
    <t>Kab. Konawe</t>
  </si>
  <si>
    <t>Kab. Kolaka</t>
  </si>
  <si>
    <t>Kab. Muna</t>
  </si>
  <si>
    <t>Kota Kendari</t>
  </si>
  <si>
    <t>Kota Bau-Bau</t>
  </si>
  <si>
    <t>Kab. Konawe Selatan</t>
  </si>
  <si>
    <t>Kab. Bombana</t>
  </si>
  <si>
    <t>Kab. Wakatobi</t>
  </si>
  <si>
    <t>Kab. Kolaka Utara</t>
  </si>
  <si>
    <t>Kab. Konawe Utara</t>
  </si>
  <si>
    <t>Kab. Buton Utara</t>
  </si>
  <si>
    <t>Kab. Konawe Kepulauan</t>
  </si>
  <si>
    <t>Kab. Kolaka Timur</t>
  </si>
  <si>
    <t>Kab. Muna Barat</t>
  </si>
  <si>
    <t>Kab. Buton Tengah</t>
  </si>
  <si>
    <t>Kab. Buton Selatan</t>
  </si>
  <si>
    <t>Prov. Bali</t>
  </si>
  <si>
    <t>Provinsi Bali</t>
  </si>
  <si>
    <t>Bali</t>
  </si>
  <si>
    <t>Kab. Badung</t>
  </si>
  <si>
    <t>Kab. Bangli</t>
  </si>
  <si>
    <t>Kab. Buleleng</t>
  </si>
  <si>
    <t>Kab. Gianyar</t>
  </si>
  <si>
    <t>Kab. Jembrana</t>
  </si>
  <si>
    <t>Kab. Karangasem</t>
  </si>
  <si>
    <t>Kab. Klungkung</t>
  </si>
  <si>
    <t>Kab. Tabanan</t>
  </si>
  <si>
    <t>Kota Denpasar</t>
  </si>
  <si>
    <t>Prov. Nusa Tenggara Barat</t>
  </si>
  <si>
    <t>Provinsi Nusa Tenggara Barat</t>
  </si>
  <si>
    <t>NTB I</t>
  </si>
  <si>
    <t>Kab. Bima</t>
  </si>
  <si>
    <t>Kab. Dompu</t>
  </si>
  <si>
    <t>NTB II</t>
  </si>
  <si>
    <t>Kab. Lombok Barat</t>
  </si>
  <si>
    <t>Kab. Lombok Tengah</t>
  </si>
  <si>
    <t>Kab. Lombok Timur</t>
  </si>
  <si>
    <t>Kab. Sumbawa</t>
  </si>
  <si>
    <t>Kota Mataram</t>
  </si>
  <si>
    <t>Kota Bima</t>
  </si>
  <si>
    <t>Kab. Sumbawa Barat</t>
  </si>
  <si>
    <t>Kab. Lombok Utara</t>
  </si>
  <si>
    <t>Prov. Nusa Tenggara Timur</t>
  </si>
  <si>
    <t>Provinsi Nusa Tenggara Timur</t>
  </si>
  <si>
    <t>NTT I</t>
  </si>
  <si>
    <t>Kab. Alor</t>
  </si>
  <si>
    <t>NTT II</t>
  </si>
  <si>
    <t>Kab. Belu</t>
  </si>
  <si>
    <t>Kab. Ende</t>
  </si>
  <si>
    <t>Kab. Flores Timur</t>
  </si>
  <si>
    <t>Kab. Kupang</t>
  </si>
  <si>
    <t>Kab. Lembata</t>
  </si>
  <si>
    <t>Kab. Manggarai</t>
  </si>
  <si>
    <t>Kab. Ngada</t>
  </si>
  <si>
    <t>Kab. Sikka</t>
  </si>
  <si>
    <t>Kab. Sumba Barat</t>
  </si>
  <si>
    <t>Kab. Sumba Timur</t>
  </si>
  <si>
    <t>Kab. Timor Tengah Selatan</t>
  </si>
  <si>
    <t>Kab. Timor Tengah Utara</t>
  </si>
  <si>
    <t>Kota Kupang</t>
  </si>
  <si>
    <t>Kab. Rote Ndao</t>
  </si>
  <si>
    <t>Kab. Manggarai Barat</t>
  </si>
  <si>
    <t>Kab. Nagekeo</t>
  </si>
  <si>
    <t>Kab. Sumba Barat Daya</t>
  </si>
  <si>
    <t>Kab. Sumba Tengah</t>
  </si>
  <si>
    <t>Kab. Manggarai Timur</t>
  </si>
  <si>
    <t>Kab. Sabu Raijua</t>
  </si>
  <si>
    <t>Kab. Malaka</t>
  </si>
  <si>
    <t>Prov. Maluku</t>
  </si>
  <si>
    <t>Provinsi Maluku</t>
  </si>
  <si>
    <t>Maluku</t>
  </si>
  <si>
    <t>Kab. Kepulauan Tanimbar</t>
  </si>
  <si>
    <t>Kab. Maluku Tengah</t>
  </si>
  <si>
    <t>Kab. Maluku Tenggara</t>
  </si>
  <si>
    <t>Kab. Buru</t>
  </si>
  <si>
    <t>Kota Ambon</t>
  </si>
  <si>
    <t>Kab. Seram Bagian Barat</t>
  </si>
  <si>
    <t>Kab. Seram Bagian Timur</t>
  </si>
  <si>
    <t>Kab. Kepulauan Aru</t>
  </si>
  <si>
    <t>Kota Tual</t>
  </si>
  <si>
    <t>Kab. Maluku Barat Daya</t>
  </si>
  <si>
    <t>Kab. Buru Selatan</t>
  </si>
  <si>
    <t>Prov. Papua</t>
  </si>
  <si>
    <t>Provinsi Papua</t>
  </si>
  <si>
    <t>Papua</t>
  </si>
  <si>
    <t>Kab. Biak Numfor</t>
  </si>
  <si>
    <t>Kab. Jayapura</t>
  </si>
  <si>
    <t>Kab. Jayawijaya</t>
  </si>
  <si>
    <t>Kab. Merauke</t>
  </si>
  <si>
    <t>Kab. Mimika</t>
  </si>
  <si>
    <t>Kab. Nabire</t>
  </si>
  <si>
    <t>Kab. Paniai</t>
  </si>
  <si>
    <t>Kab. Puncak Jaya</t>
  </si>
  <si>
    <t>Kab. Kepulauan Yapen</t>
  </si>
  <si>
    <t>Kota Jayapura</t>
  </si>
  <si>
    <t>Kab. Sarmi</t>
  </si>
  <si>
    <t>Kab. Keerom</t>
  </si>
  <si>
    <t>Kab. Yahukimo</t>
  </si>
  <si>
    <t>Kab. Pegunungan Bintang</t>
  </si>
  <si>
    <t>Kab. Tolikara</t>
  </si>
  <si>
    <t>Kab. Boven Digoel</t>
  </si>
  <si>
    <t>Kab. Mappi</t>
  </si>
  <si>
    <t>Kab. Asmat</t>
  </si>
  <si>
    <t>Kab. Waropen</t>
  </si>
  <si>
    <t>Kab. Supiori</t>
  </si>
  <si>
    <t>Kab. Mamberamo Raya</t>
  </si>
  <si>
    <t>Kab. Mamberamo Tengah</t>
  </si>
  <si>
    <t>Kab. Yalimo</t>
  </si>
  <si>
    <t>Kab. Lanny Jaya</t>
  </si>
  <si>
    <t>Kab. Nduga</t>
  </si>
  <si>
    <t>Kab. Dogiyai</t>
  </si>
  <si>
    <t>Kab. Puncak</t>
  </si>
  <si>
    <t>Kab. Intan Jaya</t>
  </si>
  <si>
    <t>Kab. Deiyai</t>
  </si>
  <si>
    <t>Prov. Maluku Utara</t>
  </si>
  <si>
    <t>Provinsi Maluku Utara</t>
  </si>
  <si>
    <t>Malut</t>
  </si>
  <si>
    <t>Kab. Halmahera Tengah</t>
  </si>
  <si>
    <t>Kota Ternate</t>
  </si>
  <si>
    <t>Kab. Halmahera Barat</t>
  </si>
  <si>
    <t>Kab. Halmahera Timur</t>
  </si>
  <si>
    <t>Kab. Halmahera Selatan</t>
  </si>
  <si>
    <t>Kab. Halmahera Utara</t>
  </si>
  <si>
    <t>Kab. Kepulauan Sula</t>
  </si>
  <si>
    <t>Kota Tidore Kepulauan</t>
  </si>
  <si>
    <t>Kab. Pulau Morotai</t>
  </si>
  <si>
    <t>Kab. Pulau Taliabu</t>
  </si>
  <si>
    <t>Prov. Banten</t>
  </si>
  <si>
    <t>Provinsi Banten</t>
  </si>
  <si>
    <t>Banten I</t>
  </si>
  <si>
    <t>Kab. Lebak</t>
  </si>
  <si>
    <t>Kab. Pandeglang</t>
  </si>
  <si>
    <t>Banten II</t>
  </si>
  <si>
    <t>Kab. Serang</t>
  </si>
  <si>
    <t>Banten III</t>
  </si>
  <si>
    <t>Kab. Tangerang</t>
  </si>
  <si>
    <t>Kota Cilegon</t>
  </si>
  <si>
    <t>Kota Tangerang</t>
  </si>
  <si>
    <t>Kota Serang</t>
  </si>
  <si>
    <t>Kota Tangerang Selatan</t>
  </si>
  <si>
    <t>Prov. Bangka Belitung</t>
  </si>
  <si>
    <t>Provinsi Bangka Belitung</t>
  </si>
  <si>
    <t>Babel</t>
  </si>
  <si>
    <t>Kab. Bangka</t>
  </si>
  <si>
    <t>Kab. Belitung</t>
  </si>
  <si>
    <t>Kota Pangkal Pinang</t>
  </si>
  <si>
    <t>Kab. Bangka Selatan</t>
  </si>
  <si>
    <t>Kab. Bangka Tengah</t>
  </si>
  <si>
    <t>Kab. Bangka Barat</t>
  </si>
  <si>
    <t>Kab. Belitung Timur</t>
  </si>
  <si>
    <t>Prov. Gorontalo</t>
  </si>
  <si>
    <t>Provinsi Gorontalo</t>
  </si>
  <si>
    <t>Gorontalo</t>
  </si>
  <si>
    <t>Kab. Boalemo</t>
  </si>
  <si>
    <t>Kab. Gorontalo</t>
  </si>
  <si>
    <t>Kota Gorontalo</t>
  </si>
  <si>
    <t>Kab. Pohuwato</t>
  </si>
  <si>
    <t>Kab. Bone Bolango</t>
  </si>
  <si>
    <t>Kab. Gorontalo Utara</t>
  </si>
  <si>
    <t>Prov. Kepulauan Riau</t>
  </si>
  <si>
    <t>Provinsi Kepulauan Riau</t>
  </si>
  <si>
    <t>Kepri</t>
  </si>
  <si>
    <t>Kab. Natuna</t>
  </si>
  <si>
    <t>Kab. Kepulauan Anambas</t>
  </si>
  <si>
    <t>Kab. Karimun</t>
  </si>
  <si>
    <t>Kota Batam</t>
  </si>
  <si>
    <t>Kota Tanjung Pinang</t>
  </si>
  <si>
    <t>Kab. Lingga</t>
  </si>
  <si>
    <t>Kab. Bintan</t>
  </si>
  <si>
    <t>Prov. Papua Barat</t>
  </si>
  <si>
    <t>Provinsi Papua Barat</t>
  </si>
  <si>
    <t>Papua Barat</t>
  </si>
  <si>
    <t>Kab. Fak Fak</t>
  </si>
  <si>
    <t>Kab. Manokwari</t>
  </si>
  <si>
    <t>Kab. Sorong</t>
  </si>
  <si>
    <t>Kota Sorong</t>
  </si>
  <si>
    <t>Kab. Raja Ampat</t>
  </si>
  <si>
    <t>Kab. Sorong Selatan</t>
  </si>
  <si>
    <t>Kab. Teluk Bintuni</t>
  </si>
  <si>
    <t>Kab. Teluk Wondama</t>
  </si>
  <si>
    <t>Kab. Kaimana</t>
  </si>
  <si>
    <t>Kab. Maybrat</t>
  </si>
  <si>
    <t>Kab. Tambrauw</t>
  </si>
  <si>
    <t>Kab. Manokwari Selatan</t>
  </si>
  <si>
    <t>Kab. Pegunungan Arfak</t>
  </si>
  <si>
    <t>Prov. Sulawesi Barat</t>
  </si>
  <si>
    <t>Provinsi Sulawesi Barat</t>
  </si>
  <si>
    <t>Sulbar</t>
  </si>
  <si>
    <t>Kab. Majene</t>
  </si>
  <si>
    <t>Kab. Mamuju</t>
  </si>
  <si>
    <t>Kab. Polewali Mandar</t>
  </si>
  <si>
    <t>Kab. Mamasa</t>
  </si>
  <si>
    <t>Kab. Pasangkayu</t>
  </si>
  <si>
    <t>Kab. Mamuju Tengah</t>
  </si>
  <si>
    <t>Prov. Kalimantan Utara</t>
  </si>
  <si>
    <t>Provinsi Kalimantan Utara</t>
  </si>
  <si>
    <t>Kaltara</t>
  </si>
  <si>
    <t>Kab. Bulungan</t>
  </si>
  <si>
    <t>Kab. Malinau</t>
  </si>
  <si>
    <t>Kab. Nunukan</t>
  </si>
  <si>
    <t>Kota Tarakan</t>
  </si>
  <si>
    <t>Kab. Tana Tidung</t>
  </si>
  <si>
    <t>Tahun</t>
  </si>
  <si>
    <t>DAK Fisik Reguler</t>
  </si>
  <si>
    <t>DAK Fisik Penugasan</t>
  </si>
  <si>
    <t>DAK Fisik Afirmasi</t>
  </si>
  <si>
    <t>DAK Non Fisik</t>
  </si>
  <si>
    <t>DAU</t>
  </si>
  <si>
    <t>DID</t>
  </si>
  <si>
    <t>Dana Desa</t>
  </si>
  <si>
    <t>Umum</t>
  </si>
  <si>
    <t>DBH PPh</t>
  </si>
  <si>
    <t>DBH PBB</t>
  </si>
  <si>
    <t>DBH SDA Migas</t>
  </si>
  <si>
    <t>DBH SDA Minerba</t>
  </si>
  <si>
    <t>DBH SDA Kehutanan</t>
  </si>
  <si>
    <t>DBH SDA Perikanan</t>
  </si>
  <si>
    <t>DBH SDA Panas Bumi</t>
  </si>
  <si>
    <t>Pendidikan</t>
  </si>
  <si>
    <t>Kesehatan</t>
  </si>
  <si>
    <t>Sosial</t>
  </si>
  <si>
    <t>Infrastruktur</t>
  </si>
  <si>
    <t>Pertanian</t>
  </si>
  <si>
    <t>Ekonomi</t>
  </si>
  <si>
    <t>Kelautan dan Perikanan</t>
  </si>
  <si>
    <t>Pariwisata</t>
  </si>
  <si>
    <t>Lingkungan Hidup dan Kehutanan</t>
  </si>
  <si>
    <t>Kebudayaan</t>
  </si>
  <si>
    <t>% Pend. Miskin</t>
  </si>
  <si>
    <t>Bidang</t>
  </si>
  <si>
    <t>IPM (%)</t>
  </si>
  <si>
    <t>HLS (thn)</t>
  </si>
  <si>
    <t>RLS (thn)</t>
  </si>
  <si>
    <t>Pengeluaran per Kapita (Rp 000)</t>
  </si>
  <si>
    <t>TPT (%)</t>
  </si>
  <si>
    <t>TPAK (%)</t>
  </si>
  <si>
    <t>Jml. Pend. Miskin (juta jiwa)</t>
  </si>
  <si>
    <t>Kemiskinan</t>
  </si>
  <si>
    <t>Row Labels</t>
  </si>
  <si>
    <t>Grand Total</t>
  </si>
  <si>
    <t>Sum of DAK Fisik Reguler</t>
  </si>
  <si>
    <t>Sum of DAK Fisik Penugasan</t>
  </si>
  <si>
    <t>Sum of DAK Fisik Afirmasi</t>
  </si>
  <si>
    <t>Sum of DAK Non Fisik</t>
  </si>
  <si>
    <t>Sum of DAU</t>
  </si>
  <si>
    <t>Sum of DID</t>
  </si>
  <si>
    <t>Sum of Dana Desa</t>
  </si>
  <si>
    <t>Sum of DBH PPh</t>
  </si>
  <si>
    <t>Sum of DBH PBB</t>
  </si>
  <si>
    <t>Sum of DBH SDA Migas</t>
  </si>
  <si>
    <t>Sum of DBH SDA Minerba</t>
  </si>
  <si>
    <t>Sum of DBH SDA Kehutanan</t>
  </si>
  <si>
    <t>Sum of DBH SDA Perikanan</t>
  </si>
  <si>
    <t>Sum of DBH SDA Panas Bumi</t>
  </si>
  <si>
    <t>Column Labels</t>
  </si>
  <si>
    <t>Sum of IPM (%)</t>
  </si>
  <si>
    <t>Sum of TPT (%)</t>
  </si>
  <si>
    <t>Sum of TPAK (%)</t>
  </si>
  <si>
    <t>Count of IPM (%)</t>
  </si>
  <si>
    <t>IPM (dalam %)</t>
  </si>
  <si>
    <t>Sum of HLS (thn)</t>
  </si>
  <si>
    <t>HLS (tahun)</t>
  </si>
  <si>
    <t>Sum of RLS (thn)</t>
  </si>
  <si>
    <t>RLS (tahun)</t>
  </si>
  <si>
    <t>Sum of Pengeluaran per Kapita (Rp 000)</t>
  </si>
  <si>
    <t>Sum of Jml. Pend. Miskin (juta jiwa)</t>
  </si>
  <si>
    <t>APK PAUD</t>
  </si>
  <si>
    <t>APK SD</t>
  </si>
  <si>
    <t>APK SMP</t>
  </si>
  <si>
    <t>APK SMA</t>
  </si>
  <si>
    <t>Kalimantan Barat I</t>
  </si>
  <si>
    <t>Kalimantan Barat II</t>
  </si>
  <si>
    <t>Bengkayang</t>
  </si>
  <si>
    <t>Landak</t>
  </si>
  <si>
    <t>Kapuas Hulu</t>
  </si>
  <si>
    <t>Ketapang</t>
  </si>
  <si>
    <t>Mempawah</t>
  </si>
  <si>
    <t>Sambas</t>
  </si>
  <si>
    <t>Sanggau</t>
  </si>
  <si>
    <t>Sintang</t>
  </si>
  <si>
    <t>Sekadau</t>
  </si>
  <si>
    <t>Melawi</t>
  </si>
  <si>
    <t>Kayong Utara</t>
  </si>
  <si>
    <t>Kubu Raya</t>
  </si>
  <si>
    <t>-</t>
  </si>
  <si>
    <t>DBH CHT</t>
  </si>
  <si>
    <t>APM SD</t>
  </si>
  <si>
    <t>APM SMP</t>
  </si>
  <si>
    <t>APM SMA</t>
  </si>
  <si>
    <t>AHH (thn)</t>
  </si>
  <si>
    <t>Sum of AHH (thn)</t>
  </si>
  <si>
    <t>AHH (tahun)</t>
  </si>
  <si>
    <t>Sum of DBH CHT</t>
  </si>
  <si>
    <t>Average of % Pend. Miskin</t>
  </si>
  <si>
    <t>Count of Jml. Pend. Miskin (juta jiwa)</t>
  </si>
  <si>
    <t>Rata-rata % Penduduk Miskin</t>
  </si>
  <si>
    <t>Rata-rata Jumlah Penduduk Miskin (ribu jiwa)</t>
  </si>
  <si>
    <t>Average of APK PAUD</t>
  </si>
  <si>
    <t>Average of APK SD</t>
  </si>
  <si>
    <t>Average of APK SMP</t>
  </si>
  <si>
    <t>Average of APK SMA</t>
  </si>
  <si>
    <t>Average of APM SD</t>
  </si>
  <si>
    <t>Average of APM SMP</t>
  </si>
  <si>
    <t>Average of APM SMA</t>
  </si>
  <si>
    <t>Transfer Ke Daerah dan Dana Desa Daerah Pemilihan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</si>
</sst>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 #,##0_);_(* \(#,##0\);_(* &quot;-&quot;??_);_(@_)"/>
  </numFmts>
  <fonts count="7">
    <font>
      <sz val="11"/>
      <color theme="1"/>
      <name val="Calibri"/>
      <family val="2"/>
      <scheme val="minor"/>
    </font>
    <font>
      <sz val="11"/>
      <color theme="1"/>
      <name val="Calibri"/>
      <family val="2"/>
      <scheme val="minor"/>
    </font>
    <font>
      <sz val="9"/>
      <color theme="1"/>
      <name val="Arial Nova"/>
      <family val="2"/>
    </font>
    <font>
      <sz val="12"/>
      <color theme="1"/>
      <name val="Calibri"/>
      <family val="2"/>
      <scheme val="minor"/>
    </font>
    <font>
      <b/>
      <sz val="48"/>
      <color theme="1"/>
      <name val="Bahnschrift SemiBold SemiConden"/>
      <family val="2"/>
    </font>
    <font>
      <b/>
      <sz val="26"/>
      <color theme="1"/>
      <name val="Bahnschrift SemiBold SemiConden"/>
      <family val="2"/>
    </font>
    <font>
      <b/>
      <sz val="14"/>
      <color theme="1"/>
      <name val="Bahnschrift SemiBold SemiConden"/>
      <family val="2"/>
    </font>
  </fonts>
  <fills count="3">
    <fill>
      <patternFill patternType="none"/>
    </fill>
    <fill>
      <patternFill patternType="gray125"/>
    </fill>
    <fill>
      <patternFill patternType="solid">
        <fgColor theme="4" tint="-0.249977111117893"/>
        <bgColor indexed="64"/>
      </patternFill>
    </fill>
  </fills>
  <borders count="3">
    <border>
      <left/>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s>
  <cellStyleXfs count="2">
    <xf numFmtId="0" fontId="0" fillId="0" borderId="0"/>
    <xf numFmtId="43" fontId="1" fillId="0" borderId="0" applyFont="0" applyFill="0" applyBorder="0" applyAlignment="0" applyProtection="0"/>
  </cellStyleXfs>
  <cellXfs count="25">
    <xf numFmtId="0" fontId="0" fillId="0" borderId="0" xfId="0"/>
    <xf numFmtId="0" fontId="2" fillId="0" borderId="0" xfId="0" applyFont="1"/>
    <xf numFmtId="164" fontId="2" fillId="0" borderId="0" xfId="1" applyNumberFormat="1" applyFont="1"/>
    <xf numFmtId="164" fontId="2" fillId="0" borderId="0" xfId="1" applyNumberFormat="1" applyFont="1" applyAlignment="1">
      <alignment horizontal="center"/>
    </xf>
    <xf numFmtId="0" fontId="2" fillId="0" borderId="0" xfId="1" applyNumberFormat="1" applyFont="1" applyAlignment="1">
      <alignment horizontal="center"/>
    </xf>
    <xf numFmtId="0" fontId="2" fillId="0" borderId="0" xfId="1" applyNumberFormat="1" applyFont="1"/>
    <xf numFmtId="43" fontId="2" fillId="0" borderId="0" xfId="1" applyNumberFormat="1" applyFont="1" applyAlignment="1">
      <alignment horizontal="center"/>
    </xf>
    <xf numFmtId="43" fontId="2" fillId="0" borderId="0" xfId="1" applyNumberFormat="1" applyFont="1"/>
    <xf numFmtId="0" fontId="0" fillId="0" borderId="0" xfId="0" pivotButton="1"/>
    <xf numFmtId="0" fontId="0" fillId="0" borderId="0" xfId="0" applyAlignment="1">
      <alignment horizontal="left"/>
    </xf>
    <xf numFmtId="164" fontId="0" fillId="0" borderId="0" xfId="0" applyNumberFormat="1"/>
    <xf numFmtId="164" fontId="0" fillId="0" borderId="0" xfId="1" applyNumberFormat="1" applyFont="1"/>
    <xf numFmtId="0" fontId="0" fillId="0" borderId="0" xfId="0" applyNumberFormat="1"/>
    <xf numFmtId="43" fontId="0" fillId="0" borderId="0" xfId="0" applyNumberFormat="1"/>
    <xf numFmtId="43" fontId="0" fillId="0" borderId="0" xfId="1" applyFont="1"/>
    <xf numFmtId="0" fontId="3" fillId="0" borderId="0" xfId="0" applyFont="1"/>
    <xf numFmtId="41" fontId="2" fillId="0" borderId="0" xfId="1" applyNumberFormat="1" applyFont="1"/>
    <xf numFmtId="0" fontId="0" fillId="0" borderId="0" xfId="1" applyNumberFormat="1" applyFont="1"/>
    <xf numFmtId="164" fontId="0" fillId="0" borderId="0" xfId="0" applyNumberFormat="1" applyAlignment="1">
      <alignment horizontal="left"/>
    </xf>
    <xf numFmtId="0" fontId="0" fillId="0" borderId="2" xfId="0" applyBorder="1"/>
    <xf numFmtId="0" fontId="0" fillId="2" borderId="0" xfId="0" applyFill="1"/>
    <xf numFmtId="0" fontId="0" fillId="2" borderId="1" xfId="0" applyFill="1" applyBorder="1"/>
    <xf numFmtId="0" fontId="6" fillId="0" borderId="0" xfId="0" applyFont="1"/>
    <xf numFmtId="0" fontId="5" fillId="0" borderId="0" xfId="0" applyFont="1" applyAlignment="1">
      <alignment horizontal="center" vertical="center"/>
    </xf>
    <xf numFmtId="0" fontId="4" fillId="0" borderId="0" xfId="0" applyFont="1" applyAlignment="1">
      <alignment horizontal="center" vertical="center"/>
    </xf>
  </cellXfs>
  <cellStyles count="2">
    <cellStyle name="Comma" xfId="1" builtinId="3"/>
    <cellStyle name="Normal" xfId="0" builtinId="0"/>
  </cellStyles>
  <dxfs count="60">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0" formatCode="General"/>
    </dxf>
    <dxf>
      <font>
        <b val="0"/>
        <i val="0"/>
        <strike val="0"/>
        <condense val="0"/>
        <extend val="0"/>
        <outline val="0"/>
        <shadow val="0"/>
        <u val="none"/>
        <vertAlign val="baseline"/>
        <sz val="9"/>
        <color theme="1"/>
        <name val="Arial Nova"/>
        <family val="2"/>
        <scheme val="none"/>
      </font>
    </dxf>
    <dxf>
      <font>
        <b val="0"/>
        <i val="0"/>
        <strike val="0"/>
        <condense val="0"/>
        <extend val="0"/>
        <outline val="0"/>
        <shadow val="0"/>
        <u val="none"/>
        <vertAlign val="baseline"/>
        <sz val="9"/>
        <color theme="1"/>
        <name val="Arial Nova"/>
        <family val="2"/>
        <scheme val="none"/>
      </font>
      <numFmt numFmtId="35" formatCode="_(* #,##0.00_);_(* \(#,##0.00\);_(* &quot;-&quot;??_);_(@_)"/>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Kalbar-24aug22.xlsx]DAK_Fisik_Reg!PivotTable2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DAK_Fisik_Reg!$B$2:$B$3</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DAK_Fisik_Reg!$A$4:$A$13</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DAK_Fisik_Reg!$B$4:$B$13</c:f>
              <c:numCache>
                <c:formatCode>_(* #,##0_);_(* \(#,##0\);_(* "-"??_);_(@_)</c:formatCode>
                <c:ptCount val="9"/>
                <c:pt idx="0">
                  <c:v>63283694</c:v>
                </c:pt>
                <c:pt idx="1">
                  <c:v>49227228</c:v>
                </c:pt>
                <c:pt idx="2">
                  <c:v>61223101</c:v>
                </c:pt>
                <c:pt idx="3">
                  <c:v>129548395</c:v>
                </c:pt>
                <c:pt idx="4">
                  <c:v>79108761</c:v>
                </c:pt>
                <c:pt idx="5">
                  <c:v>65075626</c:v>
                </c:pt>
                <c:pt idx="6">
                  <c:v>130338273</c:v>
                </c:pt>
                <c:pt idx="7">
                  <c:v>56081529</c:v>
                </c:pt>
                <c:pt idx="8">
                  <c:v>81895364</c:v>
                </c:pt>
              </c:numCache>
            </c:numRef>
          </c:val>
          <c:extLst>
            <c:ext xmlns:c16="http://schemas.microsoft.com/office/drawing/2014/chart" uri="{C3380CC4-5D6E-409C-BE32-E72D297353CC}">
              <c16:uniqueId val="{00000000-4DA7-4887-A452-DE5B936B1919}"/>
            </c:ext>
          </c:extLst>
        </c:ser>
        <c:ser>
          <c:idx val="1"/>
          <c:order val="1"/>
          <c:tx>
            <c:strRef>
              <c:f>DAK_Fisik_Reg!$C$2:$C$3</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DAK_Fisik_Reg!$A$4:$A$13</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DAK_Fisik_Reg!$C$4:$C$13</c:f>
              <c:numCache>
                <c:formatCode>_(* #,##0_);_(* \(#,##0\);_(* "-"??_);_(@_)</c:formatCode>
                <c:ptCount val="9"/>
                <c:pt idx="0">
                  <c:v>65435558</c:v>
                </c:pt>
                <c:pt idx="1">
                  <c:v>48088686</c:v>
                </c:pt>
                <c:pt idx="2">
                  <c:v>69762521</c:v>
                </c:pt>
                <c:pt idx="3">
                  <c:v>83920791</c:v>
                </c:pt>
                <c:pt idx="4">
                  <c:v>183197882</c:v>
                </c:pt>
                <c:pt idx="5">
                  <c:v>57763823</c:v>
                </c:pt>
                <c:pt idx="6">
                  <c:v>125899236</c:v>
                </c:pt>
                <c:pt idx="7">
                  <c:v>88611334</c:v>
                </c:pt>
                <c:pt idx="8">
                  <c:v>76685037</c:v>
                </c:pt>
              </c:numCache>
            </c:numRef>
          </c:val>
          <c:extLst>
            <c:ext xmlns:c16="http://schemas.microsoft.com/office/drawing/2014/chart" uri="{C3380CC4-5D6E-409C-BE32-E72D297353CC}">
              <c16:uniqueId val="{00000001-6ED3-4C00-A6D5-832B6C4B3322}"/>
            </c:ext>
          </c:extLst>
        </c:ser>
        <c:ser>
          <c:idx val="2"/>
          <c:order val="2"/>
          <c:tx>
            <c:strRef>
              <c:f>DAK_Fisik_Reg!$D$2:$D$3</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DAK_Fisik_Reg!$A$4:$A$13</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DAK_Fisik_Reg!$D$4:$D$13</c:f>
              <c:numCache>
                <c:formatCode>_(* #,##0_);_(* \(#,##0\);_(* "-"??_);_(@_)</c:formatCode>
                <c:ptCount val="9"/>
                <c:pt idx="0">
                  <c:v>61040019</c:v>
                </c:pt>
                <c:pt idx="1">
                  <c:v>43626700</c:v>
                </c:pt>
                <c:pt idx="2">
                  <c:v>116304448</c:v>
                </c:pt>
                <c:pt idx="3">
                  <c:v>158142974</c:v>
                </c:pt>
                <c:pt idx="4">
                  <c:v>125001875</c:v>
                </c:pt>
                <c:pt idx="5">
                  <c:v>97396302</c:v>
                </c:pt>
                <c:pt idx="6">
                  <c:v>82200799</c:v>
                </c:pt>
                <c:pt idx="7">
                  <c:v>74693124</c:v>
                </c:pt>
                <c:pt idx="8">
                  <c:v>104848189</c:v>
                </c:pt>
              </c:numCache>
            </c:numRef>
          </c:val>
          <c:extLst>
            <c:ext xmlns:c16="http://schemas.microsoft.com/office/drawing/2014/chart" uri="{C3380CC4-5D6E-409C-BE32-E72D297353CC}">
              <c16:uniqueId val="{00000001-9561-4735-976D-7D2662079A40}"/>
            </c:ext>
          </c:extLst>
        </c:ser>
        <c:dLbls>
          <c:dLblPos val="inEnd"/>
          <c:showLegendKey val="0"/>
          <c:showVal val="1"/>
          <c:showCatName val="0"/>
          <c:showSerName val="0"/>
          <c:showPercent val="0"/>
          <c:showBubbleSize val="0"/>
        </c:dLbls>
        <c:gapWidth val="182"/>
        <c:axId val="1920138415"/>
        <c:axId val="1920149647"/>
      </c:barChart>
      <c:catAx>
        <c:axId val="1920138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920149647"/>
        <c:crosses val="autoZero"/>
        <c:auto val="1"/>
        <c:lblAlgn val="ctr"/>
        <c:lblOffset val="100"/>
        <c:noMultiLvlLbl val="0"/>
      </c:catAx>
      <c:valAx>
        <c:axId val="1920149647"/>
        <c:scaling>
          <c:orientation val="minMax"/>
        </c:scaling>
        <c:delete val="1"/>
        <c:axPos val="b"/>
        <c:numFmt formatCode="_(* #,##0_);_(* \(#,##0\);_(* &quot;-&quot;??_);_(@_)" sourceLinked="1"/>
        <c:majorTickMark val="none"/>
        <c:minorTickMark val="none"/>
        <c:tickLblPos val="nextTo"/>
        <c:crossAx val="1920138415"/>
        <c:crosses val="autoZero"/>
        <c:crossBetween val="between"/>
      </c:valAx>
      <c:spPr>
        <a:noFill/>
        <a:ln>
          <a:noFill/>
        </a:ln>
        <a:effectLst/>
      </c:spPr>
    </c:plotArea>
    <c:legend>
      <c:legendPos val="t"/>
      <c:layout>
        <c:manualLayout>
          <c:xMode val="edge"/>
          <c:yMode val="edge"/>
          <c:x val="0.70275234774657225"/>
          <c:y val="2.6454505686789153E-3"/>
          <c:w val="0.2972476522534279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Kalbar-24aug22.xlsx]DBH!PivotTable8</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15:layout>
                <c:manualLayout>
                  <c:w val="0.23586419753086416"/>
                  <c:h val="0.13361111111111112"/>
                </c:manualLayout>
              </c15:layout>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7.2222222222222215E-2"/>
          <c:w val="0.80340591679068385"/>
          <c:h val="0.89722222222222214"/>
        </c:manualLayout>
      </c:layout>
      <c:barChart>
        <c:barDir val="bar"/>
        <c:grouping val="clustered"/>
        <c:varyColors val="0"/>
        <c:ser>
          <c:idx val="0"/>
          <c:order val="0"/>
          <c:tx>
            <c:strRef>
              <c:f>DBH!$L$3:$L$4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DBH!$L$5:$L$14</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8928-4800-9A54-E67E0A5B33D8}"/>
            </c:ext>
          </c:extLst>
        </c:ser>
        <c:ser>
          <c:idx val="1"/>
          <c:order val="1"/>
          <c:tx>
            <c:strRef>
              <c:f>DBH!$M$3:$M$4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DBH!$M$5:$M$14</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E4FC-413F-B922-DBF96E5DE030}"/>
            </c:ext>
          </c:extLst>
        </c:ser>
        <c:ser>
          <c:idx val="2"/>
          <c:order val="2"/>
          <c:tx>
            <c:strRef>
              <c:f>DBH!$N$3:$N$4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DBH!$N$5:$N$14</c:f>
              <c:numCache>
                <c:formatCode>_(* #,##0_);_(* \(#,##0\);_(* "-"??_);_(@_)</c:formatCode>
                <c:ptCount val="9"/>
              </c:numCache>
            </c:numRef>
          </c:val>
          <c:extLst>
            <c:ext xmlns:c16="http://schemas.microsoft.com/office/drawing/2014/chart" uri="{C3380CC4-5D6E-409C-BE32-E72D297353CC}">
              <c16:uniqueId val="{00000000-022B-4F29-9F9F-7AEE12B8F239}"/>
            </c:ext>
          </c:extLst>
        </c:ser>
        <c:dLbls>
          <c:dLblPos val="inEnd"/>
          <c:showLegendKey val="0"/>
          <c:showVal val="1"/>
          <c:showCatName val="0"/>
          <c:showSerName val="0"/>
          <c:showPercent val="0"/>
          <c:showBubbleSize val="0"/>
        </c:dLbls>
        <c:gapWidth val="182"/>
        <c:axId val="77316495"/>
        <c:axId val="77304847"/>
      </c:barChart>
      <c:catAx>
        <c:axId val="7731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04847"/>
        <c:crosses val="autoZero"/>
        <c:auto val="1"/>
        <c:lblAlgn val="ctr"/>
        <c:lblOffset val="100"/>
        <c:noMultiLvlLbl val="0"/>
      </c:catAx>
      <c:valAx>
        <c:axId val="77304847"/>
        <c:scaling>
          <c:orientation val="minMax"/>
        </c:scaling>
        <c:delete val="1"/>
        <c:axPos val="b"/>
        <c:numFmt formatCode="_(* #,##0_);_(* \(#,##0\);_(* &quot;-&quot;??_);_(@_)" sourceLinked="1"/>
        <c:majorTickMark val="none"/>
        <c:minorTickMark val="none"/>
        <c:tickLblPos val="nextTo"/>
        <c:crossAx val="77316495"/>
        <c:crosses val="autoZero"/>
        <c:crossBetween val="between"/>
      </c:valAx>
      <c:spPr>
        <a:noFill/>
        <a:ln>
          <a:noFill/>
        </a:ln>
        <a:effectLst/>
      </c:spPr>
    </c:plotArea>
    <c:legend>
      <c:legendPos val="t"/>
      <c:layout>
        <c:manualLayout>
          <c:xMode val="edge"/>
          <c:yMode val="edge"/>
          <c:x val="0.68847329480853914"/>
          <c:y val="0"/>
          <c:w val="0.30960702590507277"/>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Kalbar-24aug22.xlsx]DBH!PivotTable9</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9444444444444448E-2"/>
          <c:w val="0.80340591679068385"/>
          <c:h val="0.9"/>
        </c:manualLayout>
      </c:layout>
      <c:barChart>
        <c:barDir val="bar"/>
        <c:grouping val="clustered"/>
        <c:varyColors val="0"/>
        <c:ser>
          <c:idx val="0"/>
          <c:order val="0"/>
          <c:tx>
            <c:strRef>
              <c:f>DBH!$Q$3:$Q$4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DBH!$Q$5:$Q$14</c:f>
              <c:numCache>
                <c:formatCode>_(* #,##0_);_(* \(#,##0\);_(* "-"??_);_(@_)</c:formatCode>
                <c:ptCount val="9"/>
                <c:pt idx="0">
                  <c:v>1269809</c:v>
                </c:pt>
                <c:pt idx="1">
                  <c:v>1269809</c:v>
                </c:pt>
                <c:pt idx="2">
                  <c:v>1493782</c:v>
                </c:pt>
                <c:pt idx="3">
                  <c:v>5531138</c:v>
                </c:pt>
                <c:pt idx="4">
                  <c:v>27262650</c:v>
                </c:pt>
                <c:pt idx="5">
                  <c:v>2192922</c:v>
                </c:pt>
                <c:pt idx="6">
                  <c:v>1269809</c:v>
                </c:pt>
                <c:pt idx="7">
                  <c:v>1485632</c:v>
                </c:pt>
                <c:pt idx="8">
                  <c:v>1269809</c:v>
                </c:pt>
              </c:numCache>
            </c:numRef>
          </c:val>
          <c:extLst>
            <c:ext xmlns:c16="http://schemas.microsoft.com/office/drawing/2014/chart" uri="{C3380CC4-5D6E-409C-BE32-E72D297353CC}">
              <c16:uniqueId val="{00000000-D87B-484F-A934-D6BAF57DE465}"/>
            </c:ext>
          </c:extLst>
        </c:ser>
        <c:ser>
          <c:idx val="1"/>
          <c:order val="1"/>
          <c:tx>
            <c:strRef>
              <c:f>DBH!$R$3:$R$4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DBH!$R$5:$R$14</c:f>
              <c:numCache>
                <c:formatCode>_(* #,##0_);_(* \(#,##0\);_(* "-"??_);_(@_)</c:formatCode>
                <c:ptCount val="9"/>
                <c:pt idx="0">
                  <c:v>11069799</c:v>
                </c:pt>
                <c:pt idx="1">
                  <c:v>11104419</c:v>
                </c:pt>
                <c:pt idx="2">
                  <c:v>11204353</c:v>
                </c:pt>
                <c:pt idx="3">
                  <c:v>13121537</c:v>
                </c:pt>
                <c:pt idx="4">
                  <c:v>104825973</c:v>
                </c:pt>
                <c:pt idx="5">
                  <c:v>11844143</c:v>
                </c:pt>
                <c:pt idx="6">
                  <c:v>11085755</c:v>
                </c:pt>
                <c:pt idx="7">
                  <c:v>11253157</c:v>
                </c:pt>
                <c:pt idx="8">
                  <c:v>11083956</c:v>
                </c:pt>
              </c:numCache>
            </c:numRef>
          </c:val>
          <c:extLst>
            <c:ext xmlns:c16="http://schemas.microsoft.com/office/drawing/2014/chart" uri="{C3380CC4-5D6E-409C-BE32-E72D297353CC}">
              <c16:uniqueId val="{00000001-07D7-49FD-938A-B937C541D0C0}"/>
            </c:ext>
          </c:extLst>
        </c:ser>
        <c:ser>
          <c:idx val="2"/>
          <c:order val="2"/>
          <c:tx>
            <c:strRef>
              <c:f>DBH!$S$3:$S$4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DBH!$S$5:$S$14</c:f>
              <c:numCache>
                <c:formatCode>_(* #,##0_);_(* \(#,##0\);_(* "-"??_);_(@_)</c:formatCode>
                <c:ptCount val="9"/>
                <c:pt idx="0">
                  <c:v>12709259</c:v>
                </c:pt>
                <c:pt idx="1">
                  <c:v>12630621</c:v>
                </c:pt>
                <c:pt idx="2">
                  <c:v>12752628</c:v>
                </c:pt>
                <c:pt idx="3">
                  <c:v>18532737</c:v>
                </c:pt>
                <c:pt idx="4">
                  <c:v>119368768</c:v>
                </c:pt>
                <c:pt idx="5">
                  <c:v>13565166</c:v>
                </c:pt>
                <c:pt idx="6">
                  <c:v>12630879</c:v>
                </c:pt>
                <c:pt idx="7">
                  <c:v>16978244</c:v>
                </c:pt>
                <c:pt idx="8">
                  <c:v>12633209</c:v>
                </c:pt>
              </c:numCache>
            </c:numRef>
          </c:val>
          <c:extLst>
            <c:ext xmlns:c16="http://schemas.microsoft.com/office/drawing/2014/chart" uri="{C3380CC4-5D6E-409C-BE32-E72D297353CC}">
              <c16:uniqueId val="{00000000-A26B-4E4C-9C8C-24E73946F9A3}"/>
            </c:ext>
          </c:extLst>
        </c:ser>
        <c:dLbls>
          <c:dLblPos val="inEnd"/>
          <c:showLegendKey val="0"/>
          <c:showVal val="1"/>
          <c:showCatName val="0"/>
          <c:showSerName val="0"/>
          <c:showPercent val="0"/>
          <c:showBubbleSize val="0"/>
        </c:dLbls>
        <c:gapWidth val="182"/>
        <c:axId val="77326479"/>
        <c:axId val="77327727"/>
      </c:barChart>
      <c:catAx>
        <c:axId val="77326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27727"/>
        <c:crosses val="autoZero"/>
        <c:auto val="1"/>
        <c:lblAlgn val="ctr"/>
        <c:lblOffset val="100"/>
        <c:noMultiLvlLbl val="0"/>
      </c:catAx>
      <c:valAx>
        <c:axId val="77327727"/>
        <c:scaling>
          <c:orientation val="minMax"/>
        </c:scaling>
        <c:delete val="1"/>
        <c:axPos val="b"/>
        <c:numFmt formatCode="_(* #,##0_);_(* \(#,##0\);_(* &quot;-&quot;??_);_(@_)" sourceLinked="1"/>
        <c:majorTickMark val="none"/>
        <c:minorTickMark val="none"/>
        <c:tickLblPos val="nextTo"/>
        <c:crossAx val="77326479"/>
        <c:crosses val="autoZero"/>
        <c:crossBetween val="between"/>
      </c:valAx>
      <c:spPr>
        <a:noFill/>
        <a:ln>
          <a:noFill/>
        </a:ln>
        <a:effectLst/>
      </c:spPr>
    </c:plotArea>
    <c:legend>
      <c:legendPos val="t"/>
      <c:layout>
        <c:manualLayout>
          <c:xMode val="edge"/>
          <c:yMode val="edge"/>
          <c:x val="0.68796763796180926"/>
          <c:y val="5.2909011373578302E-4"/>
          <c:w val="0.30960702590507277"/>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Kalbar-24aug22.xlsx]DBH!PivotTable10</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9444444444444448E-2"/>
          <c:w val="0.80340591679068385"/>
          <c:h val="0.9"/>
        </c:manualLayout>
      </c:layout>
      <c:barChart>
        <c:barDir val="bar"/>
        <c:grouping val="clustered"/>
        <c:varyColors val="0"/>
        <c:ser>
          <c:idx val="0"/>
          <c:order val="0"/>
          <c:tx>
            <c:strRef>
              <c:f>DBH!$V$3:$V$4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DBH!$V$5:$V$14</c:f>
              <c:numCache>
                <c:formatCode>_(* #,##0_);_(* \(#,##0\);_(* "-"??_);_(@_)</c:formatCode>
                <c:ptCount val="9"/>
                <c:pt idx="0">
                  <c:v>996525</c:v>
                </c:pt>
                <c:pt idx="1">
                  <c:v>868375</c:v>
                </c:pt>
                <c:pt idx="2">
                  <c:v>866199</c:v>
                </c:pt>
                <c:pt idx="3">
                  <c:v>1491903</c:v>
                </c:pt>
                <c:pt idx="4">
                  <c:v>6298118</c:v>
                </c:pt>
                <c:pt idx="5">
                  <c:v>1134884</c:v>
                </c:pt>
                <c:pt idx="6">
                  <c:v>877867</c:v>
                </c:pt>
                <c:pt idx="7">
                  <c:v>870808</c:v>
                </c:pt>
                <c:pt idx="8">
                  <c:v>3244252</c:v>
                </c:pt>
              </c:numCache>
            </c:numRef>
          </c:val>
          <c:extLst>
            <c:ext xmlns:c16="http://schemas.microsoft.com/office/drawing/2014/chart" uri="{C3380CC4-5D6E-409C-BE32-E72D297353CC}">
              <c16:uniqueId val="{00000000-F5E4-4D79-A918-32E4619ED8DF}"/>
            </c:ext>
          </c:extLst>
        </c:ser>
        <c:ser>
          <c:idx val="1"/>
          <c:order val="1"/>
          <c:tx>
            <c:strRef>
              <c:f>DBH!$W$3:$W$4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DBH!$W$5:$W$14</c:f>
              <c:numCache>
                <c:formatCode>_(* #,##0_);_(* \(#,##0\);_(* "-"??_);_(@_)</c:formatCode>
                <c:ptCount val="9"/>
                <c:pt idx="0">
                  <c:v>1061501</c:v>
                </c:pt>
                <c:pt idx="1">
                  <c:v>982079</c:v>
                </c:pt>
                <c:pt idx="2">
                  <c:v>982450</c:v>
                </c:pt>
                <c:pt idx="3">
                  <c:v>1680220</c:v>
                </c:pt>
                <c:pt idx="4">
                  <c:v>5543236</c:v>
                </c:pt>
                <c:pt idx="5">
                  <c:v>1571500</c:v>
                </c:pt>
                <c:pt idx="6">
                  <c:v>1002672</c:v>
                </c:pt>
                <c:pt idx="7">
                  <c:v>989558</c:v>
                </c:pt>
                <c:pt idx="8">
                  <c:v>2642472</c:v>
                </c:pt>
              </c:numCache>
            </c:numRef>
          </c:val>
          <c:extLst>
            <c:ext xmlns:c16="http://schemas.microsoft.com/office/drawing/2014/chart" uri="{C3380CC4-5D6E-409C-BE32-E72D297353CC}">
              <c16:uniqueId val="{00000001-031F-4B88-BC42-539808762673}"/>
            </c:ext>
          </c:extLst>
        </c:ser>
        <c:ser>
          <c:idx val="2"/>
          <c:order val="2"/>
          <c:tx>
            <c:strRef>
              <c:f>DBH!$X$3:$X$4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DBH!$X$5:$X$14</c:f>
              <c:numCache>
                <c:formatCode>_(* #,##0_);_(* \(#,##0\);_(* "-"??_);_(@_)</c:formatCode>
                <c:ptCount val="9"/>
                <c:pt idx="0">
                  <c:v>623835</c:v>
                </c:pt>
                <c:pt idx="1">
                  <c:v>479391</c:v>
                </c:pt>
                <c:pt idx="2">
                  <c:v>598241</c:v>
                </c:pt>
                <c:pt idx="3">
                  <c:v>607593</c:v>
                </c:pt>
                <c:pt idx="4">
                  <c:v>4200841</c:v>
                </c:pt>
                <c:pt idx="5">
                  <c:v>607565</c:v>
                </c:pt>
                <c:pt idx="6">
                  <c:v>583706</c:v>
                </c:pt>
                <c:pt idx="7">
                  <c:v>598036</c:v>
                </c:pt>
                <c:pt idx="8">
                  <c:v>2511015</c:v>
                </c:pt>
              </c:numCache>
            </c:numRef>
          </c:val>
          <c:extLst>
            <c:ext xmlns:c16="http://schemas.microsoft.com/office/drawing/2014/chart" uri="{C3380CC4-5D6E-409C-BE32-E72D297353CC}">
              <c16:uniqueId val="{00000000-9AFA-4B76-89CA-E58364B3D3BC}"/>
            </c:ext>
          </c:extLst>
        </c:ser>
        <c:dLbls>
          <c:dLblPos val="inEnd"/>
          <c:showLegendKey val="0"/>
          <c:showVal val="1"/>
          <c:showCatName val="0"/>
          <c:showSerName val="0"/>
          <c:showPercent val="0"/>
          <c:showBubbleSize val="0"/>
        </c:dLbls>
        <c:gapWidth val="182"/>
        <c:axId val="77396367"/>
        <c:axId val="77383887"/>
      </c:barChart>
      <c:catAx>
        <c:axId val="77396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83887"/>
        <c:crosses val="autoZero"/>
        <c:auto val="1"/>
        <c:lblAlgn val="ctr"/>
        <c:lblOffset val="100"/>
        <c:noMultiLvlLbl val="0"/>
      </c:catAx>
      <c:valAx>
        <c:axId val="77383887"/>
        <c:scaling>
          <c:orientation val="minMax"/>
        </c:scaling>
        <c:delete val="1"/>
        <c:axPos val="b"/>
        <c:numFmt formatCode="_(* #,##0_);_(* \(#,##0\);_(* &quot;-&quot;??_);_(@_)" sourceLinked="1"/>
        <c:majorTickMark val="none"/>
        <c:minorTickMark val="none"/>
        <c:tickLblPos val="nextTo"/>
        <c:crossAx val="77396367"/>
        <c:crosses val="autoZero"/>
        <c:crossBetween val="between"/>
      </c:valAx>
      <c:spPr>
        <a:noFill/>
        <a:ln>
          <a:noFill/>
        </a:ln>
        <a:effectLst/>
      </c:spPr>
    </c:plotArea>
    <c:legend>
      <c:legendPos val="t"/>
      <c:layout>
        <c:manualLayout>
          <c:xMode val="edge"/>
          <c:yMode val="edge"/>
          <c:x val="0.7244250424282429"/>
          <c:y val="5.2909011373578302E-4"/>
          <c:w val="0.27307558964281553"/>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Kalbar-24aug22.xlsx]DBH!PivotTable11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DBH!$AA$3:$AA$4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DBH!$AA$5:$AA$14</c:f>
              <c:numCache>
                <c:formatCode>_(* #,##0_);_(* \(#,##0\);_(* "-"??_);_(@_)</c:formatCode>
                <c:ptCount val="9"/>
                <c:pt idx="0">
                  <c:v>1418361</c:v>
                </c:pt>
                <c:pt idx="1">
                  <c:v>1418361</c:v>
                </c:pt>
                <c:pt idx="2">
                  <c:v>1418361</c:v>
                </c:pt>
                <c:pt idx="3">
                  <c:v>1418361</c:v>
                </c:pt>
                <c:pt idx="4">
                  <c:v>1418361</c:v>
                </c:pt>
                <c:pt idx="5">
                  <c:v>1418361</c:v>
                </c:pt>
                <c:pt idx="6">
                  <c:v>1418361</c:v>
                </c:pt>
                <c:pt idx="7">
                  <c:v>1418361</c:v>
                </c:pt>
                <c:pt idx="8">
                  <c:v>1418361</c:v>
                </c:pt>
              </c:numCache>
            </c:numRef>
          </c:val>
          <c:extLst>
            <c:ext xmlns:c16="http://schemas.microsoft.com/office/drawing/2014/chart" uri="{C3380CC4-5D6E-409C-BE32-E72D297353CC}">
              <c16:uniqueId val="{00000000-0745-42C5-B94E-59AC55E02EE3}"/>
            </c:ext>
          </c:extLst>
        </c:ser>
        <c:ser>
          <c:idx val="1"/>
          <c:order val="1"/>
          <c:tx>
            <c:strRef>
              <c:f>DBH!$AB$3:$AB$4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DBH!$AB$5:$AB$14</c:f>
              <c:numCache>
                <c:formatCode>_(* #,##0_);_(* \(#,##0\);_(* "-"??_);_(@_)</c:formatCode>
                <c:ptCount val="9"/>
                <c:pt idx="0">
                  <c:v>1128319</c:v>
                </c:pt>
                <c:pt idx="1">
                  <c:v>1128319</c:v>
                </c:pt>
                <c:pt idx="2">
                  <c:v>1128319</c:v>
                </c:pt>
                <c:pt idx="3">
                  <c:v>1128319</c:v>
                </c:pt>
                <c:pt idx="4">
                  <c:v>1128319</c:v>
                </c:pt>
                <c:pt idx="5">
                  <c:v>1128319</c:v>
                </c:pt>
                <c:pt idx="6">
                  <c:v>1128319</c:v>
                </c:pt>
                <c:pt idx="7">
                  <c:v>1128319</c:v>
                </c:pt>
                <c:pt idx="8">
                  <c:v>1128319</c:v>
                </c:pt>
              </c:numCache>
            </c:numRef>
          </c:val>
          <c:extLst>
            <c:ext xmlns:c16="http://schemas.microsoft.com/office/drawing/2014/chart" uri="{C3380CC4-5D6E-409C-BE32-E72D297353CC}">
              <c16:uniqueId val="{00000001-6BF5-49B6-BE2F-46280C2223CD}"/>
            </c:ext>
          </c:extLst>
        </c:ser>
        <c:ser>
          <c:idx val="2"/>
          <c:order val="2"/>
          <c:tx>
            <c:strRef>
              <c:f>DBH!$AC$3:$AC$4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DBH!$AC$5:$AC$14</c:f>
              <c:numCache>
                <c:formatCode>_(* #,##0_);_(* \(#,##0\);_(* "-"??_);_(@_)</c:formatCode>
                <c:ptCount val="9"/>
                <c:pt idx="0">
                  <c:v>1958311</c:v>
                </c:pt>
                <c:pt idx="1">
                  <c:v>1958311</c:v>
                </c:pt>
                <c:pt idx="2">
                  <c:v>1958311</c:v>
                </c:pt>
                <c:pt idx="3">
                  <c:v>1958311</c:v>
                </c:pt>
                <c:pt idx="4">
                  <c:v>1958311</c:v>
                </c:pt>
                <c:pt idx="5">
                  <c:v>1958311</c:v>
                </c:pt>
                <c:pt idx="6">
                  <c:v>1958311</c:v>
                </c:pt>
                <c:pt idx="7">
                  <c:v>1958311</c:v>
                </c:pt>
                <c:pt idx="8">
                  <c:v>1958311</c:v>
                </c:pt>
              </c:numCache>
            </c:numRef>
          </c:val>
          <c:extLst>
            <c:ext xmlns:c16="http://schemas.microsoft.com/office/drawing/2014/chart" uri="{C3380CC4-5D6E-409C-BE32-E72D297353CC}">
              <c16:uniqueId val="{00000000-7680-42AE-856D-157FC2AD1432}"/>
            </c:ext>
          </c:extLst>
        </c:ser>
        <c:dLbls>
          <c:dLblPos val="inEnd"/>
          <c:showLegendKey val="0"/>
          <c:showVal val="1"/>
          <c:showCatName val="0"/>
          <c:showSerName val="0"/>
          <c:showPercent val="0"/>
          <c:showBubbleSize val="0"/>
        </c:dLbls>
        <c:gapWidth val="182"/>
        <c:axId val="2060330287"/>
        <c:axId val="2060319887"/>
      </c:barChart>
      <c:catAx>
        <c:axId val="206033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319887"/>
        <c:crosses val="autoZero"/>
        <c:auto val="1"/>
        <c:lblAlgn val="ctr"/>
        <c:lblOffset val="100"/>
        <c:noMultiLvlLbl val="0"/>
      </c:catAx>
      <c:valAx>
        <c:axId val="2060319887"/>
        <c:scaling>
          <c:orientation val="minMax"/>
        </c:scaling>
        <c:delete val="1"/>
        <c:axPos val="b"/>
        <c:numFmt formatCode="_(* #,##0_);_(* \(#,##0\);_(* &quot;-&quot;??_);_(@_)" sourceLinked="1"/>
        <c:majorTickMark val="none"/>
        <c:minorTickMark val="none"/>
        <c:tickLblPos val="nextTo"/>
        <c:crossAx val="2060330287"/>
        <c:crosses val="autoZero"/>
        <c:crossBetween val="between"/>
      </c:valAx>
      <c:spPr>
        <a:noFill/>
        <a:ln>
          <a:noFill/>
        </a:ln>
        <a:effectLst/>
      </c:spPr>
    </c:plotArea>
    <c:legend>
      <c:legendPos val="t"/>
      <c:layout>
        <c:manualLayout>
          <c:xMode val="edge"/>
          <c:yMode val="edge"/>
          <c:x val="0.69502215655075417"/>
          <c:y val="2.7777777777777779E-3"/>
          <c:w val="0.30191619721828178"/>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Kalbar-24aug22.xlsx]DBH!PivotTable12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DBH!$AF$3:$AF$4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DBH!$AF$5:$AF$14</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7698-49A7-9A5B-E8BB25EAF0D4}"/>
            </c:ext>
          </c:extLst>
        </c:ser>
        <c:ser>
          <c:idx val="1"/>
          <c:order val="1"/>
          <c:tx>
            <c:strRef>
              <c:f>DBH!$AG$3:$AG$4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DBH!$AG$5:$AG$14</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B4C5-4198-A31B-9E12E7A72F3F}"/>
            </c:ext>
          </c:extLst>
        </c:ser>
        <c:ser>
          <c:idx val="2"/>
          <c:order val="2"/>
          <c:tx>
            <c:strRef>
              <c:f>DBH!$AH$3:$AH$4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DBH!$AH$5:$AH$14</c:f>
              <c:numCache>
                <c:formatCode>_(* #,##0_);_(* \(#,##0\);_(* "-"??_);_(@_)</c:formatCode>
                <c:ptCount val="9"/>
              </c:numCache>
            </c:numRef>
          </c:val>
          <c:extLst>
            <c:ext xmlns:c16="http://schemas.microsoft.com/office/drawing/2014/chart" uri="{C3380CC4-5D6E-409C-BE32-E72D297353CC}">
              <c16:uniqueId val="{00000000-40C9-4DF5-9C9E-BA979289D7E8}"/>
            </c:ext>
          </c:extLst>
        </c:ser>
        <c:dLbls>
          <c:dLblPos val="inEnd"/>
          <c:showLegendKey val="0"/>
          <c:showVal val="1"/>
          <c:showCatName val="0"/>
          <c:showSerName val="0"/>
          <c:showPercent val="0"/>
          <c:showBubbleSize val="0"/>
        </c:dLbls>
        <c:gapWidth val="182"/>
        <c:axId val="1920113455"/>
        <c:axId val="1920120943"/>
      </c:barChart>
      <c:catAx>
        <c:axId val="1920113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920120943"/>
        <c:crosses val="autoZero"/>
        <c:auto val="1"/>
        <c:lblAlgn val="ctr"/>
        <c:lblOffset val="100"/>
        <c:noMultiLvlLbl val="0"/>
      </c:catAx>
      <c:valAx>
        <c:axId val="1920120943"/>
        <c:scaling>
          <c:orientation val="minMax"/>
        </c:scaling>
        <c:delete val="1"/>
        <c:axPos val="b"/>
        <c:numFmt formatCode="_(* #,##0_);_(* \(#,##0\);_(* &quot;-&quot;??_);_(@_)" sourceLinked="1"/>
        <c:majorTickMark val="none"/>
        <c:minorTickMark val="none"/>
        <c:tickLblPos val="nextTo"/>
        <c:crossAx val="1920113455"/>
        <c:crosses val="autoZero"/>
        <c:crossBetween val="between"/>
      </c:valAx>
      <c:spPr>
        <a:noFill/>
        <a:ln>
          <a:noFill/>
        </a:ln>
        <a:effectLst/>
      </c:spPr>
    </c:plotArea>
    <c:legend>
      <c:legendPos val="t"/>
      <c:layout>
        <c:manualLayout>
          <c:xMode val="edge"/>
          <c:yMode val="edge"/>
          <c:x val="0.70990784631059745"/>
          <c:y val="0"/>
          <c:w val="0.2884572470163975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Kalbar-24aug22.xlsx]IPM!PivotTable13</c:name>
    <c:fmtId val="6"/>
  </c:pivotSource>
  <c:chart>
    <c:autoTitleDeleted val="0"/>
    <c:pivotFmts>
      <c:pivotFmt>
        <c:idx val="0"/>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IPM!$B$5:$B$6</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IPM!$A$7:$A$16</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IPM!$B$7:$B$16</c:f>
              <c:numCache>
                <c:formatCode>General</c:formatCode>
                <c:ptCount val="9"/>
                <c:pt idx="0">
                  <c:v>79.44</c:v>
                </c:pt>
                <c:pt idx="1">
                  <c:v>71.94</c:v>
                </c:pt>
                <c:pt idx="2">
                  <c:v>67.87</c:v>
                </c:pt>
                <c:pt idx="3">
                  <c:v>65.98</c:v>
                </c:pt>
                <c:pt idx="4">
                  <c:v>67.17</c:v>
                </c:pt>
                <c:pt idx="5">
                  <c:v>65.739999999999995</c:v>
                </c:pt>
                <c:pt idx="6">
                  <c:v>67.03</c:v>
                </c:pt>
                <c:pt idx="7">
                  <c:v>62.68</c:v>
                </c:pt>
                <c:pt idx="8">
                  <c:v>67.95</c:v>
                </c:pt>
              </c:numCache>
            </c:numRef>
          </c:val>
          <c:extLst>
            <c:ext xmlns:c16="http://schemas.microsoft.com/office/drawing/2014/chart" uri="{C3380CC4-5D6E-409C-BE32-E72D297353CC}">
              <c16:uniqueId val="{00000000-0BFC-461C-9339-84D56BA7ABAE}"/>
            </c:ext>
          </c:extLst>
        </c:ser>
        <c:ser>
          <c:idx val="1"/>
          <c:order val="1"/>
          <c:tx>
            <c:strRef>
              <c:f>IPM!$C$5:$C$6</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IPM!$A$7:$A$16</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IPM!$C$7:$C$16</c:f>
              <c:numCache>
                <c:formatCode>General</c:formatCode>
                <c:ptCount val="9"/>
                <c:pt idx="0">
                  <c:v>79.930000000000007</c:v>
                </c:pt>
                <c:pt idx="1">
                  <c:v>72.11</c:v>
                </c:pt>
                <c:pt idx="2">
                  <c:v>68.040000000000006</c:v>
                </c:pt>
                <c:pt idx="3">
                  <c:v>66.209999999999994</c:v>
                </c:pt>
                <c:pt idx="4">
                  <c:v>67.430000000000007</c:v>
                </c:pt>
                <c:pt idx="5">
                  <c:v>66.03</c:v>
                </c:pt>
                <c:pt idx="6">
                  <c:v>67.099999999999994</c:v>
                </c:pt>
                <c:pt idx="7">
                  <c:v>62.9</c:v>
                </c:pt>
                <c:pt idx="8">
                  <c:v>68.16</c:v>
                </c:pt>
              </c:numCache>
            </c:numRef>
          </c:val>
          <c:extLst>
            <c:ext xmlns:c16="http://schemas.microsoft.com/office/drawing/2014/chart" uri="{C3380CC4-5D6E-409C-BE32-E72D297353CC}">
              <c16:uniqueId val="{00000001-9215-44AB-A753-DC2F6E339B4F}"/>
            </c:ext>
          </c:extLst>
        </c:ser>
        <c:ser>
          <c:idx val="2"/>
          <c:order val="2"/>
          <c:tx>
            <c:strRef>
              <c:f>IPM!$D$5:$D$6</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IPM!$A$7:$A$16</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IPM!$D$7:$D$16</c:f>
              <c:numCache>
                <c:formatCode>General</c:formatCode>
                <c:ptCount val="9"/>
              </c:numCache>
            </c:numRef>
          </c:val>
          <c:extLst>
            <c:ext xmlns:c16="http://schemas.microsoft.com/office/drawing/2014/chart" uri="{C3380CC4-5D6E-409C-BE32-E72D297353CC}">
              <c16:uniqueId val="{00000000-B552-4D2F-BBA1-D3FBC9C445A7}"/>
            </c:ext>
          </c:extLst>
        </c:ser>
        <c:dLbls>
          <c:dLblPos val="inEnd"/>
          <c:showLegendKey val="0"/>
          <c:showVal val="1"/>
          <c:showCatName val="0"/>
          <c:showSerName val="0"/>
          <c:showPercent val="0"/>
          <c:showBubbleSize val="0"/>
        </c:dLbls>
        <c:gapWidth val="80"/>
        <c:overlap val="25"/>
        <c:axId val="200959839"/>
        <c:axId val="200966495"/>
      </c:barChart>
      <c:catAx>
        <c:axId val="20095983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200966495"/>
        <c:crosses val="autoZero"/>
        <c:auto val="1"/>
        <c:lblAlgn val="ctr"/>
        <c:lblOffset val="100"/>
        <c:noMultiLvlLbl val="0"/>
      </c:catAx>
      <c:valAx>
        <c:axId val="200966495"/>
        <c:scaling>
          <c:orientation val="minMax"/>
        </c:scaling>
        <c:delete val="1"/>
        <c:axPos val="l"/>
        <c:numFmt formatCode="General" sourceLinked="1"/>
        <c:majorTickMark val="none"/>
        <c:minorTickMark val="none"/>
        <c:tickLblPos val="nextTo"/>
        <c:crossAx val="200959839"/>
        <c:crosses val="autoZero"/>
        <c:crossBetween val="between"/>
      </c:valAx>
      <c:spPr>
        <a:noFill/>
        <a:ln>
          <a:noFill/>
        </a:ln>
        <a:effectLst/>
      </c:spPr>
    </c:plotArea>
    <c:legend>
      <c:legendPos val="t"/>
      <c:layout>
        <c:manualLayout>
          <c:xMode val="edge"/>
          <c:yMode val="edge"/>
          <c:x val="0.89963994090193711"/>
          <c:y val="0"/>
          <c:w val="9.9198683695214521E-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Kalbar-24aug22.xlsx]Pengangguran!PivotTable6</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Pengangguran!$B$3:$B$4</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Pengangguran!$B$5:$B$14</c:f>
              <c:numCache>
                <c:formatCode>_(* #,##0.00_);_(* \(#,##0.00\);_(* "-"??_);_(@_)</c:formatCode>
                <c:ptCount val="9"/>
                <c:pt idx="0">
                  <c:v>60.05</c:v>
                </c:pt>
                <c:pt idx="1">
                  <c:v>63.84</c:v>
                </c:pt>
                <c:pt idx="2">
                  <c:v>75.81</c:v>
                </c:pt>
                <c:pt idx="3">
                  <c:v>71.78</c:v>
                </c:pt>
                <c:pt idx="4">
                  <c:v>60.75</c:v>
                </c:pt>
                <c:pt idx="5">
                  <c:v>64.14</c:v>
                </c:pt>
                <c:pt idx="6">
                  <c:v>74.28</c:v>
                </c:pt>
                <c:pt idx="7">
                  <c:v>65.53</c:v>
                </c:pt>
                <c:pt idx="8">
                  <c:v>67.709999999999994</c:v>
                </c:pt>
              </c:numCache>
            </c:numRef>
          </c:val>
          <c:extLst>
            <c:ext xmlns:c16="http://schemas.microsoft.com/office/drawing/2014/chart" uri="{C3380CC4-5D6E-409C-BE32-E72D297353CC}">
              <c16:uniqueId val="{00000000-CEE9-4312-A7D0-0B1AC523C5CD}"/>
            </c:ext>
          </c:extLst>
        </c:ser>
        <c:ser>
          <c:idx val="1"/>
          <c:order val="1"/>
          <c:tx>
            <c:strRef>
              <c:f>Pengangguran!$C$3:$C$4</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Pengangguran!$C$5:$C$14</c:f>
              <c:numCache>
                <c:formatCode>_(* #,##0.00_);_(* \(#,##0.00\);_(* "-"??_);_(@_)</c:formatCode>
                <c:ptCount val="9"/>
                <c:pt idx="0">
                  <c:v>61.94</c:v>
                </c:pt>
                <c:pt idx="1">
                  <c:v>64.31</c:v>
                </c:pt>
                <c:pt idx="2">
                  <c:v>70.16</c:v>
                </c:pt>
                <c:pt idx="3">
                  <c:v>70.19</c:v>
                </c:pt>
                <c:pt idx="4">
                  <c:v>64.44</c:v>
                </c:pt>
                <c:pt idx="5">
                  <c:v>60.86</c:v>
                </c:pt>
                <c:pt idx="6">
                  <c:v>72.84</c:v>
                </c:pt>
                <c:pt idx="7">
                  <c:v>65.53</c:v>
                </c:pt>
                <c:pt idx="8">
                  <c:v>67.47</c:v>
                </c:pt>
              </c:numCache>
            </c:numRef>
          </c:val>
          <c:extLst>
            <c:ext xmlns:c16="http://schemas.microsoft.com/office/drawing/2014/chart" uri="{C3380CC4-5D6E-409C-BE32-E72D297353CC}">
              <c16:uniqueId val="{00000001-2E0C-45AD-9B4A-22FB634C4299}"/>
            </c:ext>
          </c:extLst>
        </c:ser>
        <c:ser>
          <c:idx val="2"/>
          <c:order val="2"/>
          <c:tx>
            <c:strRef>
              <c:f>Pengangguran!$D$3:$D$4</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Pengangguran!$D$5:$D$14</c:f>
              <c:numCache>
                <c:formatCode>_(* #,##0.00_);_(* \(#,##0.00\);_(* "-"??_);_(@_)</c:formatCode>
                <c:ptCount val="9"/>
              </c:numCache>
            </c:numRef>
          </c:val>
          <c:extLst>
            <c:ext xmlns:c16="http://schemas.microsoft.com/office/drawing/2014/chart" uri="{C3380CC4-5D6E-409C-BE32-E72D297353CC}">
              <c16:uniqueId val="{00000000-CA7F-4A8A-AF16-7A27F78231A7}"/>
            </c:ext>
          </c:extLst>
        </c:ser>
        <c:dLbls>
          <c:dLblPos val="inEnd"/>
          <c:showLegendKey val="0"/>
          <c:showVal val="1"/>
          <c:showCatName val="0"/>
          <c:showSerName val="0"/>
          <c:showPercent val="0"/>
          <c:showBubbleSize val="0"/>
        </c:dLbls>
        <c:gapWidth val="80"/>
        <c:overlap val="25"/>
        <c:axId val="1893184864"/>
        <c:axId val="1893195680"/>
      </c:barChart>
      <c:catAx>
        <c:axId val="189318486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1893195680"/>
        <c:crosses val="autoZero"/>
        <c:auto val="1"/>
        <c:lblAlgn val="ctr"/>
        <c:lblOffset val="100"/>
        <c:noMultiLvlLbl val="0"/>
      </c:catAx>
      <c:valAx>
        <c:axId val="1893195680"/>
        <c:scaling>
          <c:orientation val="minMax"/>
        </c:scaling>
        <c:delete val="1"/>
        <c:axPos val="l"/>
        <c:numFmt formatCode="_(* #,##0.00_);_(* \(#,##0.00\);_(* &quot;-&quot;??_);_(@_)" sourceLinked="1"/>
        <c:majorTickMark val="none"/>
        <c:minorTickMark val="none"/>
        <c:tickLblPos val="nextTo"/>
        <c:crossAx val="1893184864"/>
        <c:crosses val="autoZero"/>
        <c:crossBetween val="between"/>
      </c:valAx>
      <c:spPr>
        <a:noFill/>
        <a:ln>
          <a:noFill/>
        </a:ln>
        <a:effectLst/>
      </c:spPr>
    </c:plotArea>
    <c:legend>
      <c:legendPos val="t"/>
      <c:layout>
        <c:manualLayout>
          <c:xMode val="edge"/>
          <c:yMode val="edge"/>
          <c:x val="0.81180052493438315"/>
          <c:y val="0"/>
          <c:w val="0.1881994883949755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8888888888881E-4"/>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IPM!$A$2</c:f>
              <c:strCache>
                <c:ptCount val="1"/>
                <c:pt idx="0">
                  <c:v>IPM (dalam %)</c:v>
                </c:pt>
              </c:strCache>
            </c:strRef>
          </c:tx>
          <c:spPr>
            <a:ln w="25400" cap="rnd">
              <a:solidFill>
                <a:schemeClr val="lt1"/>
              </a:solidFill>
              <a:round/>
            </a:ln>
            <a:effectLst>
              <a:outerShdw dist="25400" dir="2700000" algn="tl" rotWithShape="0">
                <a:schemeClr val="accent1"/>
              </a:outerShdw>
            </a:effectLst>
          </c:spPr>
          <c:marker>
            <c:symbol val="none"/>
          </c:marker>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1381944444444445"/>
                      <c:h val="0.27510444006999124"/>
                    </c:manualLayout>
                  </c15:layout>
                </c:ext>
                <c:ext xmlns:c16="http://schemas.microsoft.com/office/drawing/2014/chart" uri="{C3380CC4-5D6E-409C-BE32-E72D297353CC}">
                  <c16:uniqueId val="{00000002-51D3-410A-BC00-B19A76E75D6B}"/>
                </c:ext>
              </c:extLst>
            </c:dLbl>
            <c:dLbl>
              <c:idx val="1"/>
              <c:dLblPos val="ctr"/>
              <c:showLegendKey val="0"/>
              <c:showVal val="1"/>
              <c:showCatName val="0"/>
              <c:showSerName val="0"/>
              <c:showPercent val="0"/>
              <c:showBubbleSize val="0"/>
              <c:extLst>
                <c:ext xmlns:c15="http://schemas.microsoft.com/office/drawing/2012/chart" uri="{CE6537A1-D6FC-4f65-9D91-7224C49458BB}">
                  <c15:layout>
                    <c:manualLayout>
                      <c:w val="0.22770833333333335"/>
                      <c:h val="0.27510444006999124"/>
                    </c:manualLayout>
                  </c15:layout>
                </c:ext>
                <c:ext xmlns:c16="http://schemas.microsoft.com/office/drawing/2014/chart" uri="{C3380CC4-5D6E-409C-BE32-E72D297353CC}">
                  <c16:uniqueId val="{00000003-51D3-410A-BC00-B19A76E75D6B}"/>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IPM!$B$1:$C$1</c:f>
              <c:numCache>
                <c:formatCode>General</c:formatCode>
                <c:ptCount val="2"/>
                <c:pt idx="0">
                  <c:v>2020</c:v>
                </c:pt>
                <c:pt idx="1">
                  <c:v>2021</c:v>
                </c:pt>
              </c:numCache>
            </c:numRef>
          </c:cat>
          <c:val>
            <c:numRef>
              <c:f>IPM!$B$2:$C$2</c:f>
              <c:numCache>
                <c:formatCode>_(* #,##0.00_);_(* \(#,##0.00\);_(* "-"??_);_(@_)</c:formatCode>
                <c:ptCount val="2"/>
                <c:pt idx="0">
                  <c:v>68.422222222222231</c:v>
                </c:pt>
                <c:pt idx="1">
                  <c:v>68.656666666666666</c:v>
                </c:pt>
              </c:numCache>
            </c:numRef>
          </c:val>
          <c:smooth val="0"/>
          <c:extLst>
            <c:ext xmlns:c16="http://schemas.microsoft.com/office/drawing/2014/chart" uri="{C3380CC4-5D6E-409C-BE32-E72D297353CC}">
              <c16:uniqueId val="{00000000-51D3-410A-BC00-B19A76E75D6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724291023"/>
        <c:axId val="1724293519"/>
      </c:lineChart>
      <c:catAx>
        <c:axId val="1724291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724293519"/>
        <c:crosses val="autoZero"/>
        <c:auto val="1"/>
        <c:lblAlgn val="ctr"/>
        <c:lblOffset val="100"/>
        <c:noMultiLvlLbl val="0"/>
      </c:catAx>
      <c:valAx>
        <c:axId val="1724293519"/>
        <c:scaling>
          <c:orientation val="minMax"/>
        </c:scaling>
        <c:delete val="1"/>
        <c:axPos val="l"/>
        <c:numFmt formatCode="_(* #,##0.00_);_(* \(#,##0.00\);_(* &quot;-&quot;??_);_(@_)" sourceLinked="1"/>
        <c:majorTickMark val="none"/>
        <c:minorTickMark val="none"/>
        <c:tickLblPos val="nextTo"/>
        <c:crossAx val="172429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4860017497813119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manualLayout>
          <c:layoutTarget val="inner"/>
          <c:xMode val="edge"/>
          <c:yMode val="edge"/>
          <c:x val="6.1111111111111109E-2"/>
          <c:y val="0.14881944444444445"/>
          <c:w val="0.87777777777777777"/>
          <c:h val="0.69008147419072619"/>
        </c:manualLayout>
      </c:layout>
      <c:lineChart>
        <c:grouping val="standard"/>
        <c:varyColors val="0"/>
        <c:ser>
          <c:idx val="0"/>
          <c:order val="0"/>
          <c:tx>
            <c:strRef>
              <c:f>IPM!$K$2</c:f>
              <c:strCache>
                <c:ptCount val="1"/>
                <c:pt idx="0">
                  <c:v>AHH (tahun)</c:v>
                </c:pt>
              </c:strCache>
            </c:strRef>
          </c:tx>
          <c:spPr>
            <a:ln w="25400" cap="rnd">
              <a:solidFill>
                <a:schemeClr val="lt1"/>
              </a:solidFill>
              <a:round/>
            </a:ln>
            <a:effectLst>
              <a:outerShdw dist="25400" dir="2700000" algn="tl" rotWithShape="0">
                <a:schemeClr val="accent1"/>
              </a:outerShdw>
            </a:effectLst>
          </c:spPr>
          <c:marker>
            <c:symbol val="none"/>
          </c:marker>
          <c:dLbls>
            <c:dLbl>
              <c:idx val="0"/>
              <c:layout>
                <c:manualLayout>
                  <c:x val="-0.23304133858267717"/>
                  <c:y val="6.9447178477690923E-3"/>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id-ID"/>
                </a:p>
              </c:txPr>
              <c:dLblPos val="r"/>
              <c:showLegendKey val="0"/>
              <c:showVal val="1"/>
              <c:showCatName val="0"/>
              <c:showSerName val="0"/>
              <c:showPercent val="0"/>
              <c:showBubbleSize val="0"/>
              <c:extLst>
                <c:ext xmlns:c15="http://schemas.microsoft.com/office/drawing/2012/chart" uri="{CE6537A1-D6FC-4f65-9D91-7224C49458BB}">
                  <c15:layout>
                    <c:manualLayout>
                      <c:w val="0.27163910761154852"/>
                      <c:h val="0.21715277777777775"/>
                    </c:manualLayout>
                  </c15:layout>
                </c:ext>
                <c:ext xmlns:c16="http://schemas.microsoft.com/office/drawing/2014/chart" uri="{C3380CC4-5D6E-409C-BE32-E72D297353CC}">
                  <c16:uniqueId val="{00000002-3529-4081-8C85-28A1007FAE22}"/>
                </c:ext>
              </c:extLst>
            </c:dLbl>
            <c:dLbl>
              <c:idx val="1"/>
              <c:layout>
                <c:manualLayout>
                  <c:x val="-8.9180446194225715E-2"/>
                  <c:y val="2.7340332456851278E-7"/>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id-ID"/>
                </a:p>
              </c:txPr>
              <c:dLblPos val="r"/>
              <c:showLegendKey val="0"/>
              <c:showVal val="1"/>
              <c:showCatName val="0"/>
              <c:showSerName val="0"/>
              <c:showPercent val="0"/>
              <c:showBubbleSize val="0"/>
              <c:extLst>
                <c:ext xmlns:c15="http://schemas.microsoft.com/office/drawing/2012/chart" uri="{CE6537A1-D6FC-4f65-9D91-7224C49458BB}">
                  <c15:layout>
                    <c:manualLayout>
                      <c:w val="0.27163910761154852"/>
                      <c:h val="0.2102083333333333"/>
                    </c:manualLayout>
                  </c15:layout>
                </c:ext>
                <c:ext xmlns:c16="http://schemas.microsoft.com/office/drawing/2014/chart" uri="{C3380CC4-5D6E-409C-BE32-E72D297353CC}">
                  <c16:uniqueId val="{00000003-3529-4081-8C85-28A1007FAE22}"/>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IPM!$L$1:$M$1</c:f>
              <c:numCache>
                <c:formatCode>General</c:formatCode>
                <c:ptCount val="2"/>
                <c:pt idx="0">
                  <c:v>2020</c:v>
                </c:pt>
                <c:pt idx="1">
                  <c:v>2021</c:v>
                </c:pt>
              </c:numCache>
            </c:numRef>
          </c:cat>
          <c:val>
            <c:numRef>
              <c:f>IPM!$L$2:$M$2</c:f>
              <c:numCache>
                <c:formatCode>_(* #,##0.00_);_(* \(#,##0.00\);_(* "-"??_);_(@_)</c:formatCode>
                <c:ptCount val="2"/>
                <c:pt idx="0">
                  <c:v>71.292222222222222</c:v>
                </c:pt>
                <c:pt idx="1">
                  <c:v>71.413333333333341</c:v>
                </c:pt>
              </c:numCache>
            </c:numRef>
          </c:val>
          <c:smooth val="0"/>
          <c:extLst>
            <c:ext xmlns:c16="http://schemas.microsoft.com/office/drawing/2014/chart" uri="{C3380CC4-5D6E-409C-BE32-E72D297353CC}">
              <c16:uniqueId val="{00000000-3529-4081-8C85-28A1007FAE2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66499327"/>
        <c:axId val="1666517215"/>
      </c:lineChart>
      <c:catAx>
        <c:axId val="1666499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666517215"/>
        <c:crosses val="autoZero"/>
        <c:auto val="1"/>
        <c:lblAlgn val="ctr"/>
        <c:lblOffset val="100"/>
        <c:noMultiLvlLbl val="0"/>
      </c:catAx>
      <c:valAx>
        <c:axId val="1666517215"/>
        <c:scaling>
          <c:orientation val="minMax"/>
        </c:scaling>
        <c:delete val="1"/>
        <c:axPos val="l"/>
        <c:numFmt formatCode="_(* #,##0.00_);_(* \(#,##0.00\);_(* &quot;-&quot;??_);_(@_)" sourceLinked="1"/>
        <c:majorTickMark val="none"/>
        <c:minorTickMark val="none"/>
        <c:tickLblPos val="nextTo"/>
        <c:crossAx val="166649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779527559086722E-5"/>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IPM!$P$2</c:f>
              <c:strCache>
                <c:ptCount val="1"/>
                <c:pt idx="0">
                  <c:v>HLS (tahun)</c:v>
                </c:pt>
              </c:strCache>
            </c:strRef>
          </c:tx>
          <c:spPr>
            <a:ln w="25400" cap="rnd">
              <a:solidFill>
                <a:schemeClr val="lt1"/>
              </a:solidFill>
              <a:round/>
            </a:ln>
            <a:effectLst>
              <a:outerShdw dist="25400" dir="2700000" algn="tl" rotWithShape="0">
                <a:schemeClr val="accent1"/>
              </a:outerShdw>
            </a:effectLst>
          </c:spPr>
          <c:marker>
            <c:symbol val="none"/>
          </c:marker>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3830577427821523"/>
                      <c:h val="0.23104166666666665"/>
                    </c:manualLayout>
                  </c15:layout>
                </c:ext>
                <c:ext xmlns:c16="http://schemas.microsoft.com/office/drawing/2014/chart" uri="{C3380CC4-5D6E-409C-BE32-E72D297353CC}">
                  <c16:uniqueId val="{00000000-CF28-4CDF-AC17-8E33E74B94F6}"/>
                </c:ext>
              </c:extLst>
            </c:dLbl>
            <c:dLbl>
              <c:idx val="1"/>
              <c:layout>
                <c:manualLayout>
                  <c:x val="-0.13859755030621174"/>
                  <c:y val="-7.6388888888888895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216083552055993"/>
                      <c:h val="0.29354166666666665"/>
                    </c:manualLayout>
                  </c15:layout>
                </c:ext>
                <c:ext xmlns:c16="http://schemas.microsoft.com/office/drawing/2014/chart" uri="{C3380CC4-5D6E-409C-BE32-E72D297353CC}">
                  <c16:uniqueId val="{00000001-CF28-4CDF-AC17-8E33E74B94F6}"/>
                </c:ext>
              </c:extLst>
            </c:dLbl>
            <c:spPr>
              <a:solidFill>
                <a:schemeClr val="accent1"/>
              </a:solidFill>
              <a:ln>
                <a:noFill/>
              </a:ln>
              <a:effectLst/>
            </c:spPr>
            <c:txPr>
              <a:bodyPr rot="0" spcFirstLastPara="1" vertOverflow="ellipsis" vert="horz" wrap="square" anchor="ctr" anchorCtr="1"/>
              <a:lstStyle/>
              <a:p>
                <a:pPr>
                  <a:defRPr sz="1400" b="1" i="0" u="none" strike="noStrike" kern="1200" cap="none"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IPM!$Q$1:$R$1</c:f>
              <c:numCache>
                <c:formatCode>General</c:formatCode>
                <c:ptCount val="2"/>
                <c:pt idx="0">
                  <c:v>2020</c:v>
                </c:pt>
                <c:pt idx="1">
                  <c:v>2021</c:v>
                </c:pt>
              </c:numCache>
            </c:numRef>
          </c:cat>
          <c:val>
            <c:numRef>
              <c:f>IPM!$Q$2:$R$2</c:f>
              <c:numCache>
                <c:formatCode>_(* #,##0.00_);_(* \(#,##0.00\);_(* "-"??_);_(@_)</c:formatCode>
                <c:ptCount val="2"/>
                <c:pt idx="0">
                  <c:v>12.758888888888887</c:v>
                </c:pt>
                <c:pt idx="1">
                  <c:v>12.805555555555557</c:v>
                </c:pt>
              </c:numCache>
            </c:numRef>
          </c:val>
          <c:smooth val="0"/>
          <c:extLst>
            <c:ext xmlns:c16="http://schemas.microsoft.com/office/drawing/2014/chart" uri="{C3380CC4-5D6E-409C-BE32-E72D297353CC}">
              <c16:uniqueId val="{00000002-CF28-4CDF-AC17-8E33E74B94F6}"/>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76576639"/>
        <c:axId val="1676582463"/>
      </c:lineChart>
      <c:catAx>
        <c:axId val="1676576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30" baseline="0">
                <a:solidFill>
                  <a:schemeClr val="lt1"/>
                </a:solidFill>
                <a:latin typeface="+mn-lt"/>
                <a:ea typeface="+mn-ea"/>
                <a:cs typeface="+mn-cs"/>
              </a:defRPr>
            </a:pPr>
            <a:endParaRPr lang="id-ID"/>
          </a:p>
        </c:txPr>
        <c:crossAx val="1676582463"/>
        <c:crosses val="autoZero"/>
        <c:auto val="1"/>
        <c:lblAlgn val="ctr"/>
        <c:lblOffset val="100"/>
        <c:noMultiLvlLbl val="0"/>
      </c:catAx>
      <c:valAx>
        <c:axId val="1676582463"/>
        <c:scaling>
          <c:orientation val="minMax"/>
        </c:scaling>
        <c:delete val="1"/>
        <c:axPos val="l"/>
        <c:numFmt formatCode="_(* #,##0.00_);_(* \(#,##0.00\);_(* &quot;-&quot;??_);_(@_)" sourceLinked="1"/>
        <c:majorTickMark val="none"/>
        <c:minorTickMark val="none"/>
        <c:tickLblPos val="nextTo"/>
        <c:crossAx val="167657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cap="none" baseline="0"/>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Kalbar-24aug22.xlsx]DAK_Fisik_Pengsn!PivotTable3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3888888888888884E-2"/>
          <c:w val="0.80340591679068385"/>
          <c:h val="0.90555555555555556"/>
        </c:manualLayout>
      </c:layout>
      <c:barChart>
        <c:barDir val="bar"/>
        <c:grouping val="clustered"/>
        <c:varyColors val="0"/>
        <c:ser>
          <c:idx val="0"/>
          <c:order val="0"/>
          <c:tx>
            <c:strRef>
              <c:f>DAK_Fisik_Pengsn!$B$3:$B$4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DAK_Fisik_Pengsn!$B$5:$B$14</c:f>
              <c:numCache>
                <c:formatCode>_(* #,##0_);_(* \(#,##0\);_(* "-"??_);_(@_)</c:formatCode>
                <c:ptCount val="9"/>
                <c:pt idx="0">
                  <c:v>6248216</c:v>
                </c:pt>
                <c:pt idx="1">
                  <c:v>6128216</c:v>
                </c:pt>
                <c:pt idx="2">
                  <c:v>25874596</c:v>
                </c:pt>
                <c:pt idx="3">
                  <c:v>25670281</c:v>
                </c:pt>
                <c:pt idx="4">
                  <c:v>90113694</c:v>
                </c:pt>
                <c:pt idx="5">
                  <c:v>15574561</c:v>
                </c:pt>
                <c:pt idx="6">
                  <c:v>53935053</c:v>
                </c:pt>
                <c:pt idx="7">
                  <c:v>21695426</c:v>
                </c:pt>
                <c:pt idx="8">
                  <c:v>17864542</c:v>
                </c:pt>
              </c:numCache>
            </c:numRef>
          </c:val>
          <c:extLst>
            <c:ext xmlns:c16="http://schemas.microsoft.com/office/drawing/2014/chart" uri="{C3380CC4-5D6E-409C-BE32-E72D297353CC}">
              <c16:uniqueId val="{00000000-FEC0-46F1-99A7-CA558BD0278B}"/>
            </c:ext>
          </c:extLst>
        </c:ser>
        <c:ser>
          <c:idx val="1"/>
          <c:order val="1"/>
          <c:tx>
            <c:strRef>
              <c:f>DAK_Fisik_Pengsn!$C$3:$C$4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DAK_Fisik_Pengsn!$C$5:$C$14</c:f>
              <c:numCache>
                <c:formatCode>_(* #,##0_);_(* \(#,##0\);_(* "-"??_);_(@_)</c:formatCode>
                <c:ptCount val="9"/>
                <c:pt idx="0">
                  <c:v>4041655</c:v>
                </c:pt>
                <c:pt idx="1">
                  <c:v>14133783</c:v>
                </c:pt>
                <c:pt idx="2">
                  <c:v>26958897</c:v>
                </c:pt>
                <c:pt idx="3">
                  <c:v>31249155</c:v>
                </c:pt>
                <c:pt idx="4">
                  <c:v>143091976</c:v>
                </c:pt>
                <c:pt idx="5">
                  <c:v>20738278</c:v>
                </c:pt>
                <c:pt idx="6">
                  <c:v>120097588</c:v>
                </c:pt>
                <c:pt idx="7">
                  <c:v>57581740</c:v>
                </c:pt>
                <c:pt idx="8">
                  <c:v>41511169</c:v>
                </c:pt>
              </c:numCache>
            </c:numRef>
          </c:val>
          <c:extLst>
            <c:ext xmlns:c16="http://schemas.microsoft.com/office/drawing/2014/chart" uri="{C3380CC4-5D6E-409C-BE32-E72D297353CC}">
              <c16:uniqueId val="{00000001-2AF8-4167-8E13-66FCEFF67F18}"/>
            </c:ext>
          </c:extLst>
        </c:ser>
        <c:ser>
          <c:idx val="2"/>
          <c:order val="2"/>
          <c:tx>
            <c:strRef>
              <c:f>DAK_Fisik_Pengsn!$D$3:$D$4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DAK_Fisik_Pengsn!$D$5:$D$14</c:f>
              <c:numCache>
                <c:formatCode>_(* #,##0_);_(* \(#,##0\);_(* "-"??_);_(@_)</c:formatCode>
                <c:ptCount val="9"/>
                <c:pt idx="0">
                  <c:v>0</c:v>
                </c:pt>
                <c:pt idx="1">
                  <c:v>4200459</c:v>
                </c:pt>
                <c:pt idx="2">
                  <c:v>0</c:v>
                </c:pt>
                <c:pt idx="3">
                  <c:v>0</c:v>
                </c:pt>
                <c:pt idx="4">
                  <c:v>43434807</c:v>
                </c:pt>
                <c:pt idx="5">
                  <c:v>16914598</c:v>
                </c:pt>
                <c:pt idx="6">
                  <c:v>45029310</c:v>
                </c:pt>
                <c:pt idx="7">
                  <c:v>16759376</c:v>
                </c:pt>
                <c:pt idx="8">
                  <c:v>23573244</c:v>
                </c:pt>
              </c:numCache>
            </c:numRef>
          </c:val>
          <c:extLst>
            <c:ext xmlns:c16="http://schemas.microsoft.com/office/drawing/2014/chart" uri="{C3380CC4-5D6E-409C-BE32-E72D297353CC}">
              <c16:uniqueId val="{00000001-09ED-4942-A20C-79DA8B2783DF}"/>
            </c:ext>
          </c:extLst>
        </c:ser>
        <c:dLbls>
          <c:dLblPos val="inEnd"/>
          <c:showLegendKey val="0"/>
          <c:showVal val="1"/>
          <c:showCatName val="0"/>
          <c:showSerName val="0"/>
          <c:showPercent val="0"/>
          <c:showBubbleSize val="0"/>
        </c:dLbls>
        <c:gapWidth val="182"/>
        <c:axId val="2060261647"/>
        <c:axId val="2060247919"/>
      </c:barChart>
      <c:catAx>
        <c:axId val="206026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247919"/>
        <c:crosses val="autoZero"/>
        <c:auto val="1"/>
        <c:lblAlgn val="ctr"/>
        <c:lblOffset val="100"/>
        <c:noMultiLvlLbl val="0"/>
      </c:catAx>
      <c:valAx>
        <c:axId val="2060247919"/>
        <c:scaling>
          <c:orientation val="minMax"/>
        </c:scaling>
        <c:delete val="1"/>
        <c:axPos val="b"/>
        <c:numFmt formatCode="_(* #,##0_);_(* \(#,##0\);_(* &quot;-&quot;??_);_(@_)" sourceLinked="1"/>
        <c:majorTickMark val="none"/>
        <c:minorTickMark val="none"/>
        <c:tickLblPos val="nextTo"/>
        <c:crossAx val="2060261647"/>
        <c:crosses val="autoZero"/>
        <c:crossBetween val="between"/>
      </c:valAx>
      <c:spPr>
        <a:noFill/>
        <a:ln>
          <a:noFill/>
        </a:ln>
        <a:effectLst/>
      </c:spPr>
    </c:plotArea>
    <c:legend>
      <c:legendPos val="t"/>
      <c:layout>
        <c:manualLayout>
          <c:xMode val="edge"/>
          <c:yMode val="edge"/>
          <c:x val="0.72254533122794373"/>
          <c:y val="6.6141732283464582E-4"/>
          <c:w val="0.27745466877205627"/>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526684164479438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IPM!$U$2</c:f>
              <c:strCache>
                <c:ptCount val="1"/>
                <c:pt idx="0">
                  <c:v>RLS (tahun)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IPM!$V$1:$W$1</c:f>
              <c:numCache>
                <c:formatCode>General</c:formatCode>
                <c:ptCount val="2"/>
                <c:pt idx="0">
                  <c:v>2020</c:v>
                </c:pt>
                <c:pt idx="1">
                  <c:v>2021</c:v>
                </c:pt>
              </c:numCache>
            </c:numRef>
          </c:cat>
          <c:val>
            <c:numRef>
              <c:f>IPM!$V$2:$W$2</c:f>
              <c:numCache>
                <c:formatCode>_(* #,##0.00_);_(* \(#,##0.00\);_(* "-"??_);_(@_)</c:formatCode>
                <c:ptCount val="2"/>
                <c:pt idx="0">
                  <c:v>7.3133333333333344</c:v>
                </c:pt>
                <c:pt idx="1">
                  <c:v>7.3877777777777771</c:v>
                </c:pt>
              </c:numCache>
            </c:numRef>
          </c:val>
          <c:smooth val="0"/>
          <c:extLst>
            <c:ext xmlns:c16="http://schemas.microsoft.com/office/drawing/2014/chart" uri="{C3380CC4-5D6E-409C-BE32-E72D297353CC}">
              <c16:uniqueId val="{00000000-C510-444D-9B7D-4E9100B6A37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76589951"/>
        <c:axId val="1676582879"/>
      </c:lineChart>
      <c:catAx>
        <c:axId val="1676589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676582879"/>
        <c:crosses val="autoZero"/>
        <c:auto val="1"/>
        <c:lblAlgn val="ctr"/>
        <c:lblOffset val="100"/>
        <c:noMultiLvlLbl val="0"/>
      </c:catAx>
      <c:valAx>
        <c:axId val="1676582879"/>
        <c:scaling>
          <c:orientation val="minMax"/>
        </c:scaling>
        <c:delete val="1"/>
        <c:axPos val="l"/>
        <c:numFmt formatCode="_(* #,##0.00_);_(* \(#,##0.00\);_(* &quot;-&quot;??_);_(@_)" sourceLinked="1"/>
        <c:majorTickMark val="none"/>
        <c:minorTickMark val="none"/>
        <c:tickLblPos val="nextTo"/>
        <c:crossAx val="167658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7.7777777777778099E-4"/>
          <c:y val="0"/>
        </c:manualLayout>
      </c:layout>
      <c:overlay val="0"/>
      <c:spPr>
        <a:solidFill>
          <a:schemeClr val="accent2"/>
        </a:solidFill>
        <a:ln>
          <a:noFill/>
        </a:ln>
        <a:effectLst/>
      </c:spPr>
      <c:txPr>
        <a:bodyPr rot="0" spcFirstLastPara="1" vertOverflow="ellipsis" vert="horz" wrap="square" anchor="ctr" anchorCtr="1"/>
        <a:lstStyle/>
        <a:p>
          <a:pPr>
            <a:defRPr sz="115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IPM!$Z$2</c:f>
              <c:strCache>
                <c:ptCount val="1"/>
                <c:pt idx="0">
                  <c:v>Pengeluaran per Kapita (Rp 000)</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IPM!$AA$1:$AB$1</c:f>
              <c:numCache>
                <c:formatCode>General</c:formatCode>
                <c:ptCount val="2"/>
                <c:pt idx="0">
                  <c:v>2020</c:v>
                </c:pt>
                <c:pt idx="1">
                  <c:v>2021</c:v>
                </c:pt>
              </c:numCache>
            </c:numRef>
          </c:cat>
          <c:val>
            <c:numRef>
              <c:f>IPM!$AA$2:$AB$2</c:f>
              <c:numCache>
                <c:formatCode>_(* #,##0_);_(* \(#,##0\);_(* "-"??_);_(@_)</c:formatCode>
                <c:ptCount val="2"/>
                <c:pt idx="0">
                  <c:v>9549.6666666666661</c:v>
                </c:pt>
                <c:pt idx="1">
                  <c:v>9594</c:v>
                </c:pt>
              </c:numCache>
            </c:numRef>
          </c:val>
          <c:smooth val="0"/>
          <c:extLst>
            <c:ext xmlns:c16="http://schemas.microsoft.com/office/drawing/2014/chart" uri="{C3380CC4-5D6E-409C-BE32-E72D297353CC}">
              <c16:uniqueId val="{00000000-AA87-4697-96A3-AB34B37B042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74429903"/>
        <c:axId val="1674451119"/>
      </c:lineChart>
      <c:catAx>
        <c:axId val="1674429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674451119"/>
        <c:crosses val="autoZero"/>
        <c:auto val="1"/>
        <c:lblAlgn val="ctr"/>
        <c:lblOffset val="100"/>
        <c:noMultiLvlLbl val="0"/>
      </c:catAx>
      <c:valAx>
        <c:axId val="1674451119"/>
        <c:scaling>
          <c:orientation val="minMax"/>
        </c:scaling>
        <c:delete val="1"/>
        <c:axPos val="l"/>
        <c:numFmt formatCode="_(* #,##0_);_(* \(#,##0\);_(* &quot;-&quot;??_);_(@_)" sourceLinked="1"/>
        <c:majorTickMark val="none"/>
        <c:minorTickMark val="none"/>
        <c:tickLblPos val="nextTo"/>
        <c:crossAx val="167442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Kalbar-24aug22.xlsx]Pengangguran!PivotTable7</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Pengangguran!$G$3:$G$4</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Pengangguran!$G$5:$G$14</c:f>
              <c:numCache>
                <c:formatCode>_(* #,##0.00_);_(* \(#,##0.00\);_(* "-"??_);_(@_)</c:formatCode>
                <c:ptCount val="9"/>
                <c:pt idx="0">
                  <c:v>12.36</c:v>
                </c:pt>
                <c:pt idx="1">
                  <c:v>8.7799999999999994</c:v>
                </c:pt>
                <c:pt idx="2">
                  <c:v>3.91</c:v>
                </c:pt>
                <c:pt idx="3">
                  <c:v>3.38</c:v>
                </c:pt>
                <c:pt idx="4">
                  <c:v>7.3</c:v>
                </c:pt>
                <c:pt idx="5">
                  <c:v>7.55</c:v>
                </c:pt>
                <c:pt idx="6">
                  <c:v>3.71</c:v>
                </c:pt>
                <c:pt idx="7">
                  <c:v>3.71</c:v>
                </c:pt>
                <c:pt idx="8">
                  <c:v>7.14</c:v>
                </c:pt>
              </c:numCache>
            </c:numRef>
          </c:val>
          <c:extLst>
            <c:ext xmlns:c16="http://schemas.microsoft.com/office/drawing/2014/chart" uri="{C3380CC4-5D6E-409C-BE32-E72D297353CC}">
              <c16:uniqueId val="{00000000-D510-4D6C-8065-A03C5E670DE6}"/>
            </c:ext>
          </c:extLst>
        </c:ser>
        <c:ser>
          <c:idx val="1"/>
          <c:order val="1"/>
          <c:tx>
            <c:strRef>
              <c:f>Pengangguran!$H$3:$H$4</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Pengangguran!$H$5:$H$14</c:f>
              <c:numCache>
                <c:formatCode>_(* #,##0.00_);_(* \(#,##0.00\);_(* "-"??_);_(@_)</c:formatCode>
                <c:ptCount val="9"/>
                <c:pt idx="0">
                  <c:v>12.38</c:v>
                </c:pt>
                <c:pt idx="1">
                  <c:v>9.16</c:v>
                </c:pt>
                <c:pt idx="2">
                  <c:v>4.42</c:v>
                </c:pt>
                <c:pt idx="3">
                  <c:v>3.22</c:v>
                </c:pt>
                <c:pt idx="4">
                  <c:v>6.94</c:v>
                </c:pt>
                <c:pt idx="5">
                  <c:v>7.71</c:v>
                </c:pt>
                <c:pt idx="6">
                  <c:v>3.97</c:v>
                </c:pt>
                <c:pt idx="7">
                  <c:v>3.78</c:v>
                </c:pt>
                <c:pt idx="8">
                  <c:v>7.02</c:v>
                </c:pt>
              </c:numCache>
            </c:numRef>
          </c:val>
          <c:extLst>
            <c:ext xmlns:c16="http://schemas.microsoft.com/office/drawing/2014/chart" uri="{C3380CC4-5D6E-409C-BE32-E72D297353CC}">
              <c16:uniqueId val="{00000001-2733-412A-A4EA-A4E7112FA489}"/>
            </c:ext>
          </c:extLst>
        </c:ser>
        <c:ser>
          <c:idx val="2"/>
          <c:order val="2"/>
          <c:tx>
            <c:strRef>
              <c:f>Pengangguran!$I$3:$I$4</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Pengangguran!$I$5:$I$14</c:f>
              <c:numCache>
                <c:formatCode>_(* #,##0.00_);_(* \(#,##0.00\);_(* "-"??_);_(@_)</c:formatCode>
                <c:ptCount val="9"/>
              </c:numCache>
            </c:numRef>
          </c:val>
          <c:extLst>
            <c:ext xmlns:c16="http://schemas.microsoft.com/office/drawing/2014/chart" uri="{C3380CC4-5D6E-409C-BE32-E72D297353CC}">
              <c16:uniqueId val="{00000000-E638-4478-9693-9D7E2155460D}"/>
            </c:ext>
          </c:extLst>
        </c:ser>
        <c:dLbls>
          <c:dLblPos val="outEnd"/>
          <c:showLegendKey val="0"/>
          <c:showVal val="1"/>
          <c:showCatName val="0"/>
          <c:showSerName val="0"/>
          <c:showPercent val="0"/>
          <c:showBubbleSize val="0"/>
        </c:dLbls>
        <c:gapWidth val="80"/>
        <c:overlap val="25"/>
        <c:axId val="1666520959"/>
        <c:axId val="1666500159"/>
      </c:barChart>
      <c:catAx>
        <c:axId val="166652095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1666500159"/>
        <c:crosses val="autoZero"/>
        <c:auto val="1"/>
        <c:lblAlgn val="ctr"/>
        <c:lblOffset val="100"/>
        <c:noMultiLvlLbl val="0"/>
      </c:catAx>
      <c:valAx>
        <c:axId val="1666500159"/>
        <c:scaling>
          <c:orientation val="minMax"/>
        </c:scaling>
        <c:delete val="1"/>
        <c:axPos val="l"/>
        <c:numFmt formatCode="_(* #,##0.00_);_(* \(#,##0.00\);_(* &quot;-&quot;??_);_(@_)" sourceLinked="1"/>
        <c:majorTickMark val="none"/>
        <c:minorTickMark val="none"/>
        <c:tickLblPos val="nextTo"/>
        <c:crossAx val="1666520959"/>
        <c:crosses val="autoZero"/>
        <c:crossBetween val="between"/>
      </c:valAx>
      <c:spPr>
        <a:noFill/>
        <a:ln>
          <a:noFill/>
        </a:ln>
        <a:effectLst/>
      </c:spPr>
    </c:plotArea>
    <c:legend>
      <c:legendPos val="t"/>
      <c:layout>
        <c:manualLayout>
          <c:xMode val="edge"/>
          <c:yMode val="edge"/>
          <c:x val="0.81180052493438315"/>
          <c:y val="0"/>
          <c:w val="0.18819948839497555"/>
          <c:h val="6.366382327209098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Kalbar-24aug22.xlsx]DBH!PivotTable1</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DBH!$AK$3:$AK$4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DBH!$AK$5:$AK$14</c:f>
              <c:numCache>
                <c:formatCode>_(* #,##0_);_(* \(#,##0\);_(* "-"??_);_(@_)</c:formatCode>
                <c:ptCount val="9"/>
                <c:pt idx="0">
                  <c:v>2526</c:v>
                </c:pt>
                <c:pt idx="1">
                  <c:v>2526</c:v>
                </c:pt>
                <c:pt idx="2">
                  <c:v>49684</c:v>
                </c:pt>
                <c:pt idx="3">
                  <c:v>2526</c:v>
                </c:pt>
                <c:pt idx="4">
                  <c:v>2526</c:v>
                </c:pt>
                <c:pt idx="5">
                  <c:v>2526</c:v>
                </c:pt>
                <c:pt idx="6">
                  <c:v>2526</c:v>
                </c:pt>
                <c:pt idx="7">
                  <c:v>2526</c:v>
                </c:pt>
                <c:pt idx="8">
                  <c:v>2526</c:v>
                </c:pt>
              </c:numCache>
            </c:numRef>
          </c:val>
          <c:extLst>
            <c:ext xmlns:c16="http://schemas.microsoft.com/office/drawing/2014/chart" uri="{C3380CC4-5D6E-409C-BE32-E72D297353CC}">
              <c16:uniqueId val="{00000000-AB8C-4D80-8F3C-12B2948408EB}"/>
            </c:ext>
          </c:extLst>
        </c:ser>
        <c:ser>
          <c:idx val="1"/>
          <c:order val="1"/>
          <c:tx>
            <c:strRef>
              <c:f>DBH!$AL$3:$AL$4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DBH!$AL$5:$AL$14</c:f>
              <c:numCache>
                <c:formatCode>_(* #,##0_);_(* \(#,##0\);_(* "-"??_);_(@_)</c:formatCode>
                <c:ptCount val="9"/>
                <c:pt idx="0">
                  <c:v>2608</c:v>
                </c:pt>
                <c:pt idx="1">
                  <c:v>2608</c:v>
                </c:pt>
                <c:pt idx="2">
                  <c:v>44740</c:v>
                </c:pt>
                <c:pt idx="3">
                  <c:v>2608</c:v>
                </c:pt>
                <c:pt idx="4">
                  <c:v>2608</c:v>
                </c:pt>
                <c:pt idx="5">
                  <c:v>2608</c:v>
                </c:pt>
                <c:pt idx="6">
                  <c:v>2608</c:v>
                </c:pt>
                <c:pt idx="7">
                  <c:v>2608</c:v>
                </c:pt>
                <c:pt idx="8">
                  <c:v>2608</c:v>
                </c:pt>
              </c:numCache>
            </c:numRef>
          </c:val>
          <c:extLst>
            <c:ext xmlns:c16="http://schemas.microsoft.com/office/drawing/2014/chart" uri="{C3380CC4-5D6E-409C-BE32-E72D297353CC}">
              <c16:uniqueId val="{00000001-AB8C-4D80-8F3C-12B2948408EB}"/>
            </c:ext>
          </c:extLst>
        </c:ser>
        <c:ser>
          <c:idx val="2"/>
          <c:order val="2"/>
          <c:tx>
            <c:strRef>
              <c:f>DBH!$AM$3:$AM$4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DBH!$AM$5:$AM$14</c:f>
              <c:numCache>
                <c:formatCode>_(* #,##0_);_(* \(#,##0\);_(* "-"??_);_(@_)</c:formatCode>
                <c:ptCount val="9"/>
                <c:pt idx="0">
                  <c:v>9435</c:v>
                </c:pt>
                <c:pt idx="1">
                  <c:v>9479</c:v>
                </c:pt>
                <c:pt idx="2">
                  <c:v>163097</c:v>
                </c:pt>
                <c:pt idx="3">
                  <c:v>9435</c:v>
                </c:pt>
                <c:pt idx="4">
                  <c:v>9435</c:v>
                </c:pt>
                <c:pt idx="5">
                  <c:v>9435</c:v>
                </c:pt>
                <c:pt idx="6">
                  <c:v>9435</c:v>
                </c:pt>
                <c:pt idx="7">
                  <c:v>9435</c:v>
                </c:pt>
                <c:pt idx="8">
                  <c:v>9845</c:v>
                </c:pt>
              </c:numCache>
            </c:numRef>
          </c:val>
          <c:extLst>
            <c:ext xmlns:c16="http://schemas.microsoft.com/office/drawing/2014/chart" uri="{C3380CC4-5D6E-409C-BE32-E72D297353CC}">
              <c16:uniqueId val="{00000002-AB8C-4D80-8F3C-12B2948408EB}"/>
            </c:ext>
          </c:extLst>
        </c:ser>
        <c:dLbls>
          <c:dLblPos val="inEnd"/>
          <c:showLegendKey val="0"/>
          <c:showVal val="1"/>
          <c:showCatName val="0"/>
          <c:showSerName val="0"/>
          <c:showPercent val="0"/>
          <c:showBubbleSize val="0"/>
        </c:dLbls>
        <c:gapWidth val="182"/>
        <c:axId val="121892800"/>
        <c:axId val="121904864"/>
      </c:barChart>
      <c:catAx>
        <c:axId val="12189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21904864"/>
        <c:crosses val="autoZero"/>
        <c:auto val="1"/>
        <c:lblAlgn val="ctr"/>
        <c:lblOffset val="100"/>
        <c:noMultiLvlLbl val="0"/>
      </c:catAx>
      <c:valAx>
        <c:axId val="121904864"/>
        <c:scaling>
          <c:orientation val="minMax"/>
        </c:scaling>
        <c:delete val="1"/>
        <c:axPos val="b"/>
        <c:numFmt formatCode="_(* #,##0_);_(* \(#,##0\);_(* &quot;-&quot;??_);_(@_)" sourceLinked="1"/>
        <c:majorTickMark val="none"/>
        <c:minorTickMark val="none"/>
        <c:tickLblPos val="nextTo"/>
        <c:crossAx val="121892800"/>
        <c:crosses val="autoZero"/>
        <c:crossBetween val="between"/>
      </c:valAx>
      <c:spPr>
        <a:noFill/>
        <a:ln>
          <a:noFill/>
        </a:ln>
        <a:effectLst/>
      </c:spPr>
    </c:plotArea>
    <c:legend>
      <c:legendPos val="t"/>
      <c:layout>
        <c:manualLayout>
          <c:xMode val="edge"/>
          <c:yMode val="edge"/>
          <c:x val="0.69665666358879652"/>
          <c:y val="0"/>
          <c:w val="0.30305463461804111"/>
          <c:h val="6.366382327209098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Kalbar-24aug22.xlsx]Kemiskinan!PivotTable18</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Kemiskinan!$B$5:$B$6</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Kemiskinan!$A$7:$A$16</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Kemiskinan!$B$7:$B$16</c:f>
              <c:numCache>
                <c:formatCode>General</c:formatCode>
                <c:ptCount val="9"/>
                <c:pt idx="0">
                  <c:v>30.7</c:v>
                </c:pt>
                <c:pt idx="1">
                  <c:v>10.23</c:v>
                </c:pt>
                <c:pt idx="2">
                  <c:v>17.11</c:v>
                </c:pt>
                <c:pt idx="3">
                  <c:v>42.36</c:v>
                </c:pt>
                <c:pt idx="4">
                  <c:v>53.45</c:v>
                </c:pt>
                <c:pt idx="6">
                  <c:v>41.41</c:v>
                </c:pt>
                <c:pt idx="7">
                  <c:v>10.9</c:v>
                </c:pt>
                <c:pt idx="8">
                  <c:v>25.9</c:v>
                </c:pt>
              </c:numCache>
            </c:numRef>
          </c:val>
          <c:extLst>
            <c:ext xmlns:c16="http://schemas.microsoft.com/office/drawing/2014/chart" uri="{C3380CC4-5D6E-409C-BE32-E72D297353CC}">
              <c16:uniqueId val="{00000000-0A69-450D-81A1-97EF360A0669}"/>
            </c:ext>
          </c:extLst>
        </c:ser>
        <c:ser>
          <c:idx val="1"/>
          <c:order val="1"/>
          <c:tx>
            <c:strRef>
              <c:f>Kemiskinan!$C$5:$C$6</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Kemiskinan!$A$7:$A$16</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Kemiskinan!$C$7:$C$16</c:f>
              <c:numCache>
                <c:formatCode>General</c:formatCode>
                <c:ptCount val="9"/>
                <c:pt idx="0">
                  <c:v>30.11</c:v>
                </c:pt>
                <c:pt idx="1">
                  <c:v>11.03</c:v>
                </c:pt>
                <c:pt idx="2">
                  <c:v>16.920000000000002</c:v>
                </c:pt>
                <c:pt idx="3">
                  <c:v>42.01</c:v>
                </c:pt>
                <c:pt idx="4">
                  <c:v>53.04</c:v>
                </c:pt>
                <c:pt idx="6">
                  <c:v>41.49</c:v>
                </c:pt>
                <c:pt idx="7">
                  <c:v>10.72</c:v>
                </c:pt>
                <c:pt idx="8">
                  <c:v>25.47</c:v>
                </c:pt>
              </c:numCache>
            </c:numRef>
          </c:val>
          <c:extLst>
            <c:ext xmlns:c16="http://schemas.microsoft.com/office/drawing/2014/chart" uri="{C3380CC4-5D6E-409C-BE32-E72D297353CC}">
              <c16:uniqueId val="{00000001-0A69-450D-81A1-97EF360A0669}"/>
            </c:ext>
          </c:extLst>
        </c:ser>
        <c:ser>
          <c:idx val="2"/>
          <c:order val="2"/>
          <c:tx>
            <c:strRef>
              <c:f>Kemiskinan!$D$5:$D$6</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Kemiskinan!$A$7:$A$16</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Kemiskinan!$D$7:$D$16</c:f>
              <c:numCache>
                <c:formatCode>General</c:formatCode>
                <c:ptCount val="9"/>
              </c:numCache>
            </c:numRef>
          </c:val>
          <c:extLst>
            <c:ext xmlns:c16="http://schemas.microsoft.com/office/drawing/2014/chart" uri="{C3380CC4-5D6E-409C-BE32-E72D297353CC}">
              <c16:uniqueId val="{00000002-0A69-450D-81A1-97EF360A0669}"/>
            </c:ext>
          </c:extLst>
        </c:ser>
        <c:dLbls>
          <c:dLblPos val="inEnd"/>
          <c:showLegendKey val="0"/>
          <c:showVal val="1"/>
          <c:showCatName val="0"/>
          <c:showSerName val="0"/>
          <c:showPercent val="0"/>
          <c:showBubbleSize val="0"/>
        </c:dLbls>
        <c:gapWidth val="80"/>
        <c:overlap val="25"/>
        <c:axId val="7698080"/>
        <c:axId val="7695584"/>
      </c:barChart>
      <c:catAx>
        <c:axId val="769808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7695584"/>
        <c:crosses val="autoZero"/>
        <c:auto val="1"/>
        <c:lblAlgn val="ctr"/>
        <c:lblOffset val="100"/>
        <c:noMultiLvlLbl val="0"/>
      </c:catAx>
      <c:valAx>
        <c:axId val="7695584"/>
        <c:scaling>
          <c:orientation val="minMax"/>
        </c:scaling>
        <c:delete val="1"/>
        <c:axPos val="l"/>
        <c:numFmt formatCode="General" sourceLinked="1"/>
        <c:majorTickMark val="none"/>
        <c:minorTickMark val="none"/>
        <c:tickLblPos val="nextTo"/>
        <c:crossAx val="7698080"/>
        <c:crosses val="autoZero"/>
        <c:crossBetween val="between"/>
      </c:valAx>
      <c:spPr>
        <a:noFill/>
        <a:ln>
          <a:noFill/>
        </a:ln>
        <a:effectLst/>
      </c:spPr>
    </c:plotArea>
    <c:legend>
      <c:legendPos val="t"/>
      <c:layout>
        <c:manualLayout>
          <c:xMode val="edge"/>
          <c:yMode val="edge"/>
          <c:x val="0.85738585245164189"/>
          <c:y val="0"/>
          <c:w val="0.14261414754835808"/>
          <c:h val="7.6335519510900465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1248906386701727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Kemiskinan!$A$3</c:f>
              <c:strCache>
                <c:ptCount val="1"/>
                <c:pt idx="0">
                  <c:v>Rata-rata Jumlah Penduduk Miskin (ribu jiwa)</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cap="none"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Kemiskinan!$B$2:$C$2</c:f>
              <c:numCache>
                <c:formatCode>General</c:formatCode>
                <c:ptCount val="2"/>
                <c:pt idx="0">
                  <c:v>2020</c:v>
                </c:pt>
                <c:pt idx="1">
                  <c:v>2021</c:v>
                </c:pt>
              </c:numCache>
            </c:numRef>
          </c:cat>
          <c:val>
            <c:numRef>
              <c:f>Kemiskinan!$B$3:$C$3</c:f>
              <c:numCache>
                <c:formatCode>_(* #,##0.00_);_(* \(#,##0.00\);_(* "-"??_);_(@_)</c:formatCode>
                <c:ptCount val="2"/>
                <c:pt idx="0">
                  <c:v>29.007500000000004</c:v>
                </c:pt>
                <c:pt idx="1">
                  <c:v>28.848749999999999</c:v>
                </c:pt>
              </c:numCache>
            </c:numRef>
          </c:val>
          <c:smooth val="0"/>
          <c:extLst>
            <c:ext xmlns:c16="http://schemas.microsoft.com/office/drawing/2014/chart" uri="{C3380CC4-5D6E-409C-BE32-E72D297353CC}">
              <c16:uniqueId val="{00000000-B4FD-4683-BD86-9A58F723B3C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76201344"/>
        <c:axId val="476197184"/>
      </c:lineChart>
      <c:catAx>
        <c:axId val="476201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cap="none" spc="30" baseline="0">
                <a:solidFill>
                  <a:schemeClr val="lt1"/>
                </a:solidFill>
                <a:latin typeface="+mn-lt"/>
                <a:ea typeface="+mn-ea"/>
                <a:cs typeface="+mn-cs"/>
              </a:defRPr>
            </a:pPr>
            <a:endParaRPr lang="id-ID"/>
          </a:p>
        </c:txPr>
        <c:crossAx val="476197184"/>
        <c:crosses val="autoZero"/>
        <c:auto val="1"/>
        <c:lblAlgn val="ctr"/>
        <c:lblOffset val="100"/>
        <c:noMultiLvlLbl val="0"/>
      </c:catAx>
      <c:valAx>
        <c:axId val="476197184"/>
        <c:scaling>
          <c:orientation val="minMax"/>
        </c:scaling>
        <c:delete val="1"/>
        <c:axPos val="l"/>
        <c:numFmt formatCode="_(* #,##0.00_);_(* \(#,##0.00\);_(* &quot;-&quot;??_);_(@_)" sourceLinked="1"/>
        <c:majorTickMark val="none"/>
        <c:minorTickMark val="none"/>
        <c:tickLblPos val="nextTo"/>
        <c:crossAx val="47620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cap="none" baseline="0"/>
      </a:pPr>
      <a:endParaRPr lang="id-ID"/>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4969285754174362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Kemiskinan!$F$3</c:f>
              <c:strCache>
                <c:ptCount val="1"/>
                <c:pt idx="0">
                  <c:v>Rata-rata % Penduduk Miskin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cap="none"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Kemiskinan!$G$2:$H$2</c:f>
              <c:numCache>
                <c:formatCode>General</c:formatCode>
                <c:ptCount val="2"/>
                <c:pt idx="0">
                  <c:v>2020</c:v>
                </c:pt>
                <c:pt idx="1">
                  <c:v>2021</c:v>
                </c:pt>
              </c:numCache>
            </c:numRef>
          </c:cat>
          <c:val>
            <c:numRef>
              <c:f>Kemiskinan!$G$3:$H$3</c:f>
              <c:numCache>
                <c:formatCode>_(* #,##0.00_);_(* \(#,##0.00\);_(* "-"??_);_(@_)</c:formatCode>
                <c:ptCount val="2"/>
                <c:pt idx="0">
                  <c:v>7.3675000000000006</c:v>
                </c:pt>
                <c:pt idx="1">
                  <c:v>7.2925000000000004</c:v>
                </c:pt>
              </c:numCache>
            </c:numRef>
          </c:val>
          <c:smooth val="0"/>
          <c:extLst>
            <c:ext xmlns:c16="http://schemas.microsoft.com/office/drawing/2014/chart" uri="{C3380CC4-5D6E-409C-BE32-E72D297353CC}">
              <c16:uniqueId val="{00000000-BB5D-45ED-A0D8-025613CF467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76208416"/>
        <c:axId val="476193024"/>
      </c:lineChart>
      <c:catAx>
        <c:axId val="476208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cap="none" spc="30" baseline="0">
                <a:solidFill>
                  <a:schemeClr val="lt1"/>
                </a:solidFill>
                <a:latin typeface="+mn-lt"/>
                <a:ea typeface="+mn-ea"/>
                <a:cs typeface="+mn-cs"/>
              </a:defRPr>
            </a:pPr>
            <a:endParaRPr lang="id-ID"/>
          </a:p>
        </c:txPr>
        <c:crossAx val="476193024"/>
        <c:crosses val="autoZero"/>
        <c:auto val="1"/>
        <c:lblAlgn val="ctr"/>
        <c:lblOffset val="100"/>
        <c:noMultiLvlLbl val="0"/>
      </c:catAx>
      <c:valAx>
        <c:axId val="476193024"/>
        <c:scaling>
          <c:orientation val="minMax"/>
        </c:scaling>
        <c:delete val="1"/>
        <c:axPos val="l"/>
        <c:numFmt formatCode="_(* #,##0.00_);_(* \(#,##0.00\);_(* &quot;-&quot;??_);_(@_)" sourceLinked="1"/>
        <c:majorTickMark val="none"/>
        <c:minorTickMark val="none"/>
        <c:tickLblPos val="nextTo"/>
        <c:crossAx val="4762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cap="none" baseline="0"/>
      </a:pPr>
      <a:endParaRPr lang="id-ID"/>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3.1734470691163435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Pendidikan!$A$3</c:f>
              <c:strCache>
                <c:ptCount val="1"/>
                <c:pt idx="0">
                  <c:v>APK PAUD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Pendidikan!$B$2:$C$2</c:f>
              <c:numCache>
                <c:formatCode>General</c:formatCode>
                <c:ptCount val="2"/>
                <c:pt idx="0">
                  <c:v>2020</c:v>
                </c:pt>
                <c:pt idx="1">
                  <c:v>2021</c:v>
                </c:pt>
              </c:numCache>
            </c:numRef>
          </c:cat>
          <c:val>
            <c:numRef>
              <c:f>Pendidikan!$B$3:$C$3</c:f>
              <c:numCache>
                <c:formatCode>_(* #,##0.00_);_(* \(#,##0.00\);_(* "-"??_);_(@_)</c:formatCode>
                <c:ptCount val="2"/>
                <c:pt idx="0">
                  <c:v>22.792222222222222</c:v>
                </c:pt>
                <c:pt idx="1">
                  <c:v>22.873333333333331</c:v>
                </c:pt>
              </c:numCache>
            </c:numRef>
          </c:val>
          <c:smooth val="0"/>
          <c:extLst>
            <c:ext xmlns:c16="http://schemas.microsoft.com/office/drawing/2014/chart" uri="{C3380CC4-5D6E-409C-BE32-E72D297353CC}">
              <c16:uniqueId val="{00000000-136E-444B-BB53-411FDB5616E9}"/>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61402336"/>
        <c:axId val="461403584"/>
      </c:lineChart>
      <c:catAx>
        <c:axId val="461402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461403584"/>
        <c:crosses val="autoZero"/>
        <c:auto val="1"/>
        <c:lblAlgn val="ctr"/>
        <c:lblOffset val="100"/>
        <c:noMultiLvlLbl val="0"/>
      </c:catAx>
      <c:valAx>
        <c:axId val="461403584"/>
        <c:scaling>
          <c:orientation val="minMax"/>
        </c:scaling>
        <c:delete val="1"/>
        <c:axPos val="l"/>
        <c:numFmt formatCode="_(* #,##0.00_);_(* \(#,##0.00\);_(* &quot;-&quot;??_);_(@_)" sourceLinked="1"/>
        <c:majorTickMark val="none"/>
        <c:minorTickMark val="none"/>
        <c:tickLblPos val="nextTo"/>
        <c:crossAx val="461402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0902150649247939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Pendidikan!$E$3</c:f>
              <c:strCache>
                <c:ptCount val="1"/>
                <c:pt idx="0">
                  <c:v>APK SD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Pendidikan!$F$2:$G$2</c:f>
              <c:numCache>
                <c:formatCode>General</c:formatCode>
                <c:ptCount val="2"/>
                <c:pt idx="0">
                  <c:v>2020</c:v>
                </c:pt>
                <c:pt idx="1">
                  <c:v>2021</c:v>
                </c:pt>
              </c:numCache>
            </c:numRef>
          </c:cat>
          <c:val>
            <c:numRef>
              <c:f>Pendidikan!$F$3:$G$3</c:f>
              <c:numCache>
                <c:formatCode>_(* #,##0.00_);_(* \(#,##0.00\);_(* "-"??_);_(@_)</c:formatCode>
                <c:ptCount val="2"/>
                <c:pt idx="0">
                  <c:v>105.94777777777777</c:v>
                </c:pt>
                <c:pt idx="1">
                  <c:v>103.86555555555555</c:v>
                </c:pt>
              </c:numCache>
            </c:numRef>
          </c:val>
          <c:smooth val="0"/>
          <c:extLst>
            <c:ext xmlns:c16="http://schemas.microsoft.com/office/drawing/2014/chart" uri="{C3380CC4-5D6E-409C-BE32-E72D297353CC}">
              <c16:uniqueId val="{00000000-D3C3-4A48-B4D2-9DE99F58D4C9}"/>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76207168"/>
        <c:axId val="476193440"/>
      </c:lineChart>
      <c:catAx>
        <c:axId val="476207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476193440"/>
        <c:crosses val="autoZero"/>
        <c:auto val="1"/>
        <c:lblAlgn val="ctr"/>
        <c:lblOffset val="100"/>
        <c:noMultiLvlLbl val="0"/>
      </c:catAx>
      <c:valAx>
        <c:axId val="476193440"/>
        <c:scaling>
          <c:orientation val="minMax"/>
        </c:scaling>
        <c:delete val="1"/>
        <c:axPos val="l"/>
        <c:numFmt formatCode="_(* #,##0.00_);_(* \(#,##0.00\);_(* &quot;-&quot;??_);_(@_)" sourceLinked="1"/>
        <c:majorTickMark val="none"/>
        <c:minorTickMark val="none"/>
        <c:tickLblPos val="nextTo"/>
        <c:crossAx val="47620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0122484689413987E-4"/>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Pendidikan!$I$3</c:f>
              <c:strCache>
                <c:ptCount val="1"/>
                <c:pt idx="0">
                  <c:v>APK SMP</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Pendidikan!$J$2:$K$2</c:f>
              <c:numCache>
                <c:formatCode>General</c:formatCode>
                <c:ptCount val="2"/>
                <c:pt idx="0">
                  <c:v>2020</c:v>
                </c:pt>
                <c:pt idx="1">
                  <c:v>2021</c:v>
                </c:pt>
              </c:numCache>
            </c:numRef>
          </c:cat>
          <c:val>
            <c:numRef>
              <c:f>Pendidikan!$J$3:$K$3</c:f>
              <c:numCache>
                <c:formatCode>_(* #,##0.00_);_(* \(#,##0.00\);_(* "-"??_);_(@_)</c:formatCode>
                <c:ptCount val="2"/>
                <c:pt idx="0">
                  <c:v>104.97222222222223</c:v>
                </c:pt>
                <c:pt idx="1">
                  <c:v>103.48444444444443</c:v>
                </c:pt>
              </c:numCache>
            </c:numRef>
          </c:val>
          <c:smooth val="0"/>
          <c:extLst>
            <c:ext xmlns:c16="http://schemas.microsoft.com/office/drawing/2014/chart" uri="{C3380CC4-5D6E-409C-BE32-E72D297353CC}">
              <c16:uniqueId val="{00000000-AA87-4808-BE12-0AD2646734BE}"/>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24555200"/>
        <c:axId val="124555616"/>
      </c:lineChart>
      <c:catAx>
        <c:axId val="124555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124555616"/>
        <c:crosses val="autoZero"/>
        <c:auto val="1"/>
        <c:lblAlgn val="ctr"/>
        <c:lblOffset val="100"/>
        <c:noMultiLvlLbl val="0"/>
      </c:catAx>
      <c:valAx>
        <c:axId val="124555616"/>
        <c:scaling>
          <c:orientation val="minMax"/>
        </c:scaling>
        <c:delete val="1"/>
        <c:axPos val="l"/>
        <c:numFmt formatCode="_(* #,##0.00_);_(* \(#,##0.00\);_(* &quot;-&quot;??_);_(@_)" sourceLinked="1"/>
        <c:majorTickMark val="none"/>
        <c:minorTickMark val="none"/>
        <c:tickLblPos val="nextTo"/>
        <c:crossAx val="12455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Kalbar-24aug22.xlsx]DAK_Fisik_Afirm!PivotTable4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7.2222222222222215E-2"/>
          <c:w val="0.80340591679068385"/>
          <c:h val="0.89722222222222214"/>
        </c:manualLayout>
      </c:layout>
      <c:barChart>
        <c:barDir val="bar"/>
        <c:grouping val="clustered"/>
        <c:varyColors val="0"/>
        <c:ser>
          <c:idx val="0"/>
          <c:order val="0"/>
          <c:tx>
            <c:strRef>
              <c:f>DAK_Fisik_Afirm!$B$3:$B$4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DAK_Fisik_Afirm!$B$5:$B$14</c:f>
              <c:numCache>
                <c:formatCode>_(* #,##0_);_(* \(#,##0\);_(* "-"??_);_(@_)</c:formatCode>
                <c:ptCount val="9"/>
                <c:pt idx="0">
                  <c:v>0</c:v>
                </c:pt>
                <c:pt idx="1">
                  <c:v>0</c:v>
                </c:pt>
                <c:pt idx="2">
                  <c:v>50216020</c:v>
                </c:pt>
                <c:pt idx="3">
                  <c:v>74189422</c:v>
                </c:pt>
                <c:pt idx="4">
                  <c:v>58109545</c:v>
                </c:pt>
                <c:pt idx="5">
                  <c:v>0</c:v>
                </c:pt>
                <c:pt idx="6">
                  <c:v>36552477</c:v>
                </c:pt>
                <c:pt idx="7">
                  <c:v>39797258</c:v>
                </c:pt>
                <c:pt idx="8">
                  <c:v>6199517</c:v>
                </c:pt>
              </c:numCache>
            </c:numRef>
          </c:val>
          <c:extLst>
            <c:ext xmlns:c16="http://schemas.microsoft.com/office/drawing/2014/chart" uri="{C3380CC4-5D6E-409C-BE32-E72D297353CC}">
              <c16:uniqueId val="{00000000-AEBF-4A0C-B4E8-8A3147BDCFD6}"/>
            </c:ext>
          </c:extLst>
        </c:ser>
        <c:ser>
          <c:idx val="1"/>
          <c:order val="1"/>
          <c:tx>
            <c:strRef>
              <c:f>DAK_Fisik_Afirm!$C$3:$C$4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DAK_Fisik_Afirm!$C$5:$C$14</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AC95-4E29-B3EE-433FC01274C6}"/>
            </c:ext>
          </c:extLst>
        </c:ser>
        <c:ser>
          <c:idx val="2"/>
          <c:order val="2"/>
          <c:tx>
            <c:strRef>
              <c:f>DAK_Fisik_Afirm!$D$3:$D$4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DAK_Fisik_Afirm!$D$5:$D$14</c:f>
              <c:numCache>
                <c:formatCode>_(* #,##0_);_(* \(#,##0\);_(* "-"??_);_(@_)</c:formatCode>
                <c:ptCount val="9"/>
              </c:numCache>
            </c:numRef>
          </c:val>
          <c:extLst>
            <c:ext xmlns:c16="http://schemas.microsoft.com/office/drawing/2014/chart" uri="{C3380CC4-5D6E-409C-BE32-E72D297353CC}">
              <c16:uniqueId val="{00000001-EE6F-40B4-B973-6FFC264B021D}"/>
            </c:ext>
          </c:extLst>
        </c:ser>
        <c:dLbls>
          <c:dLblPos val="inEnd"/>
          <c:showLegendKey val="0"/>
          <c:showVal val="1"/>
          <c:showCatName val="0"/>
          <c:showSerName val="0"/>
          <c:showPercent val="0"/>
          <c:showBubbleSize val="0"/>
        </c:dLbls>
        <c:gapWidth val="182"/>
        <c:axId val="2060246255"/>
        <c:axId val="2060238351"/>
      </c:barChart>
      <c:catAx>
        <c:axId val="206024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238351"/>
        <c:crosses val="autoZero"/>
        <c:auto val="1"/>
        <c:lblAlgn val="ctr"/>
        <c:lblOffset val="100"/>
        <c:noMultiLvlLbl val="0"/>
      </c:catAx>
      <c:valAx>
        <c:axId val="2060238351"/>
        <c:scaling>
          <c:orientation val="minMax"/>
        </c:scaling>
        <c:delete val="1"/>
        <c:axPos val="b"/>
        <c:numFmt formatCode="_(* #,##0_);_(* \(#,##0\);_(* &quot;-&quot;??_);_(@_)" sourceLinked="1"/>
        <c:majorTickMark val="none"/>
        <c:minorTickMark val="none"/>
        <c:tickLblPos val="nextTo"/>
        <c:crossAx val="2060246255"/>
        <c:crosses val="autoZero"/>
        <c:crossBetween val="between"/>
      </c:valAx>
      <c:spPr>
        <a:noFill/>
        <a:ln>
          <a:noFill/>
        </a:ln>
        <a:effectLst/>
      </c:spPr>
    </c:plotArea>
    <c:legend>
      <c:legendPos val="t"/>
      <c:layout>
        <c:manualLayout>
          <c:xMode val="edge"/>
          <c:yMode val="edge"/>
          <c:x val="0.69435450783995201"/>
          <c:y val="0"/>
          <c:w val="0.30564549216004794"/>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4444444444444728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Pendidikan!$M$3</c:f>
              <c:strCache>
                <c:ptCount val="1"/>
                <c:pt idx="0">
                  <c:v>APK SMA</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Pendidikan!$N$2:$O$2</c:f>
              <c:numCache>
                <c:formatCode>General</c:formatCode>
                <c:ptCount val="2"/>
                <c:pt idx="0">
                  <c:v>2020</c:v>
                </c:pt>
                <c:pt idx="1">
                  <c:v>2021</c:v>
                </c:pt>
              </c:numCache>
            </c:numRef>
          </c:cat>
          <c:val>
            <c:numRef>
              <c:f>Pendidikan!$N$3:$O$3</c:f>
              <c:numCache>
                <c:formatCode>_(* #,##0.00_);_(* \(#,##0.00\);_(* "-"??_);_(@_)</c:formatCode>
                <c:ptCount val="2"/>
                <c:pt idx="0">
                  <c:v>95.254444444444445</c:v>
                </c:pt>
                <c:pt idx="1">
                  <c:v>95.651111111111106</c:v>
                </c:pt>
              </c:numCache>
            </c:numRef>
          </c:val>
          <c:smooth val="0"/>
          <c:extLst>
            <c:ext xmlns:c16="http://schemas.microsoft.com/office/drawing/2014/chart" uri="{C3380CC4-5D6E-409C-BE32-E72D297353CC}">
              <c16:uniqueId val="{00000000-EB43-400F-A380-AD39F4D437B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65296272"/>
        <c:axId val="465295440"/>
      </c:lineChart>
      <c:catAx>
        <c:axId val="465296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465295440"/>
        <c:crosses val="autoZero"/>
        <c:auto val="1"/>
        <c:lblAlgn val="ctr"/>
        <c:lblOffset val="100"/>
        <c:noMultiLvlLbl val="0"/>
      </c:catAx>
      <c:valAx>
        <c:axId val="465295440"/>
        <c:scaling>
          <c:orientation val="minMax"/>
        </c:scaling>
        <c:delete val="1"/>
        <c:axPos val="l"/>
        <c:numFmt formatCode="_(* #,##0.00_);_(* \(#,##0.00\);_(* &quot;-&quot;??_);_(@_)" sourceLinked="1"/>
        <c:majorTickMark val="none"/>
        <c:minorTickMark val="none"/>
        <c:tickLblPos val="nextTo"/>
        <c:crossAx val="46529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111111111111049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Pendidikan!$Q$3</c:f>
              <c:strCache>
                <c:ptCount val="1"/>
                <c:pt idx="0">
                  <c:v>APM SD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Pendidikan!$R$2:$S$2</c:f>
              <c:numCache>
                <c:formatCode>General</c:formatCode>
                <c:ptCount val="2"/>
                <c:pt idx="0">
                  <c:v>2020</c:v>
                </c:pt>
                <c:pt idx="1">
                  <c:v>2021</c:v>
                </c:pt>
              </c:numCache>
            </c:numRef>
          </c:cat>
          <c:val>
            <c:numRef>
              <c:f>Pendidikan!$R$3:$S$3</c:f>
              <c:numCache>
                <c:formatCode>_(* #,##0.00_);_(* \(#,##0.00\);_(* "-"??_);_(@_)</c:formatCode>
                <c:ptCount val="2"/>
                <c:pt idx="0">
                  <c:v>91.958888888888893</c:v>
                </c:pt>
                <c:pt idx="1">
                  <c:v>90.87444444444445</c:v>
                </c:pt>
              </c:numCache>
            </c:numRef>
          </c:val>
          <c:smooth val="0"/>
          <c:extLst>
            <c:ext xmlns:c16="http://schemas.microsoft.com/office/drawing/2014/chart" uri="{C3380CC4-5D6E-409C-BE32-E72D297353CC}">
              <c16:uniqueId val="{00000000-8711-4734-99CE-8E0BAB4CAD03}"/>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74995728"/>
        <c:axId val="474996560"/>
      </c:lineChart>
      <c:catAx>
        <c:axId val="474995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474996560"/>
        <c:crosses val="autoZero"/>
        <c:auto val="1"/>
        <c:lblAlgn val="ctr"/>
        <c:lblOffset val="100"/>
        <c:noMultiLvlLbl val="0"/>
      </c:catAx>
      <c:valAx>
        <c:axId val="474996560"/>
        <c:scaling>
          <c:orientation val="minMax"/>
        </c:scaling>
        <c:delete val="1"/>
        <c:axPos val="l"/>
        <c:numFmt formatCode="_(* #,##0.00_);_(* \(#,##0.00\);_(* &quot;-&quot;??_);_(@_)" sourceLinked="1"/>
        <c:majorTickMark val="none"/>
        <c:minorTickMark val="none"/>
        <c:tickLblPos val="nextTo"/>
        <c:crossAx val="47499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7222222222222348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Pendidikan!$U$3</c:f>
              <c:strCache>
                <c:ptCount val="1"/>
                <c:pt idx="0">
                  <c:v>APM SMP</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Pendidikan!$V$2:$W$2</c:f>
              <c:numCache>
                <c:formatCode>General</c:formatCode>
                <c:ptCount val="2"/>
                <c:pt idx="0">
                  <c:v>2020</c:v>
                </c:pt>
                <c:pt idx="1">
                  <c:v>2021</c:v>
                </c:pt>
              </c:numCache>
            </c:numRef>
          </c:cat>
          <c:val>
            <c:numRef>
              <c:f>Pendidikan!$V$3:$W$3</c:f>
              <c:numCache>
                <c:formatCode>_(* #,##0.00_);_(* \(#,##0.00\);_(* "-"??_);_(@_)</c:formatCode>
                <c:ptCount val="2"/>
                <c:pt idx="0">
                  <c:v>74.058888888888887</c:v>
                </c:pt>
                <c:pt idx="1">
                  <c:v>73.357777777777784</c:v>
                </c:pt>
              </c:numCache>
            </c:numRef>
          </c:val>
          <c:smooth val="0"/>
          <c:extLst>
            <c:ext xmlns:c16="http://schemas.microsoft.com/office/drawing/2014/chart" uri="{C3380CC4-5D6E-409C-BE32-E72D297353CC}">
              <c16:uniqueId val="{00000000-7ED2-4BCB-8AEE-1A62F5D6F757}"/>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76209248"/>
        <c:axId val="476190112"/>
      </c:lineChart>
      <c:catAx>
        <c:axId val="476209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476190112"/>
        <c:crosses val="autoZero"/>
        <c:auto val="1"/>
        <c:lblAlgn val="ctr"/>
        <c:lblOffset val="100"/>
        <c:noMultiLvlLbl val="0"/>
      </c:catAx>
      <c:valAx>
        <c:axId val="476190112"/>
        <c:scaling>
          <c:orientation val="minMax"/>
        </c:scaling>
        <c:delete val="1"/>
        <c:axPos val="l"/>
        <c:numFmt formatCode="_(* #,##0.00_);_(* \(#,##0.00\);_(* &quot;-&quot;??_);_(@_)" sourceLinked="1"/>
        <c:majorTickMark val="none"/>
        <c:minorTickMark val="none"/>
        <c:tickLblPos val="nextTo"/>
        <c:crossAx val="47620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8744531933505312E-4"/>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Pendidikan!$Y$3</c:f>
              <c:strCache>
                <c:ptCount val="1"/>
                <c:pt idx="0">
                  <c:v>APM SMA</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Pendidikan!$Z$2:$AA$2</c:f>
              <c:numCache>
                <c:formatCode>General</c:formatCode>
                <c:ptCount val="2"/>
                <c:pt idx="0">
                  <c:v>2020</c:v>
                </c:pt>
                <c:pt idx="1">
                  <c:v>2021</c:v>
                </c:pt>
              </c:numCache>
            </c:numRef>
          </c:cat>
          <c:val>
            <c:numRef>
              <c:f>Pendidikan!$Z$3:$AA$3</c:f>
              <c:numCache>
                <c:formatCode>_(* #,##0.00_);_(* \(#,##0.00\);_(* "-"??_);_(@_)</c:formatCode>
                <c:ptCount val="2"/>
                <c:pt idx="0">
                  <c:v>67.287777777777777</c:v>
                </c:pt>
                <c:pt idx="1">
                  <c:v>66.19</c:v>
                </c:pt>
              </c:numCache>
            </c:numRef>
          </c:val>
          <c:smooth val="0"/>
          <c:extLst>
            <c:ext xmlns:c16="http://schemas.microsoft.com/office/drawing/2014/chart" uri="{C3380CC4-5D6E-409C-BE32-E72D297353CC}">
              <c16:uniqueId val="{00000000-1AAE-434E-9643-84D9F9D6E42E}"/>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24553952"/>
        <c:axId val="124556032"/>
      </c:lineChart>
      <c:catAx>
        <c:axId val="124553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124556032"/>
        <c:crosses val="autoZero"/>
        <c:auto val="1"/>
        <c:lblAlgn val="ctr"/>
        <c:lblOffset val="100"/>
        <c:noMultiLvlLbl val="0"/>
      </c:catAx>
      <c:valAx>
        <c:axId val="124556032"/>
        <c:scaling>
          <c:orientation val="minMax"/>
        </c:scaling>
        <c:delete val="1"/>
        <c:axPos val="l"/>
        <c:numFmt formatCode="_(* #,##0.00_);_(* \(#,##0.00\);_(* &quot;-&quot;??_);_(@_)" sourceLinked="1"/>
        <c:majorTickMark val="none"/>
        <c:minorTickMark val="none"/>
        <c:tickLblPos val="nextTo"/>
        <c:crossAx val="12455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Kalbar-24aug22.xlsx]DAK_Non_Fisik!PivotTable5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DAK_Non_Fisik!$B$3:$B$4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DAK_Non_Fisik!$B$5:$B$14</c:f>
              <c:numCache>
                <c:formatCode>_(* #,##0_);_(* \(#,##0\);_(* "-"??_);_(@_)</c:formatCode>
                <c:ptCount val="9"/>
                <c:pt idx="0">
                  <c:v>94448921</c:v>
                </c:pt>
                <c:pt idx="1">
                  <c:v>51108569</c:v>
                </c:pt>
                <c:pt idx="2">
                  <c:v>89450426</c:v>
                </c:pt>
                <c:pt idx="3">
                  <c:v>109338681</c:v>
                </c:pt>
                <c:pt idx="4">
                  <c:v>168195433</c:v>
                </c:pt>
                <c:pt idx="5">
                  <c:v>82921441</c:v>
                </c:pt>
                <c:pt idx="6">
                  <c:v>183479873</c:v>
                </c:pt>
                <c:pt idx="7">
                  <c:v>35120817</c:v>
                </c:pt>
                <c:pt idx="8">
                  <c:v>132973464</c:v>
                </c:pt>
              </c:numCache>
            </c:numRef>
          </c:val>
          <c:extLst>
            <c:ext xmlns:c16="http://schemas.microsoft.com/office/drawing/2014/chart" uri="{C3380CC4-5D6E-409C-BE32-E72D297353CC}">
              <c16:uniqueId val="{00000000-866E-4BEC-B648-DECD291885B5}"/>
            </c:ext>
          </c:extLst>
        </c:ser>
        <c:ser>
          <c:idx val="1"/>
          <c:order val="1"/>
          <c:tx>
            <c:strRef>
              <c:f>DAK_Non_Fisik!$C$3:$C$4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DAK_Non_Fisik!$C$5:$C$14</c:f>
              <c:numCache>
                <c:formatCode>_(* #,##0_);_(* \(#,##0\);_(* "-"??_);_(@_)</c:formatCode>
                <c:ptCount val="9"/>
                <c:pt idx="0">
                  <c:v>101215238</c:v>
                </c:pt>
                <c:pt idx="1">
                  <c:v>55919580</c:v>
                </c:pt>
                <c:pt idx="2">
                  <c:v>92171509</c:v>
                </c:pt>
                <c:pt idx="3">
                  <c:v>103306370</c:v>
                </c:pt>
                <c:pt idx="4">
                  <c:v>169316408</c:v>
                </c:pt>
                <c:pt idx="5">
                  <c:v>89427433</c:v>
                </c:pt>
                <c:pt idx="6">
                  <c:v>188943769</c:v>
                </c:pt>
                <c:pt idx="7">
                  <c:v>46877066</c:v>
                </c:pt>
                <c:pt idx="8">
                  <c:v>146826430</c:v>
                </c:pt>
              </c:numCache>
            </c:numRef>
          </c:val>
          <c:extLst>
            <c:ext xmlns:c16="http://schemas.microsoft.com/office/drawing/2014/chart" uri="{C3380CC4-5D6E-409C-BE32-E72D297353CC}">
              <c16:uniqueId val="{00000001-D8AD-45CE-A63E-0727DF07C0EE}"/>
            </c:ext>
          </c:extLst>
        </c:ser>
        <c:ser>
          <c:idx val="2"/>
          <c:order val="2"/>
          <c:tx>
            <c:strRef>
              <c:f>DAK_Non_Fisik!$D$3:$D$4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DAK_Non_Fisik!$D$5:$D$14</c:f>
              <c:numCache>
                <c:formatCode>_(* #,##0_);_(* \(#,##0\);_(* "-"??_);_(@_)</c:formatCode>
                <c:ptCount val="9"/>
                <c:pt idx="0">
                  <c:v>190131266</c:v>
                </c:pt>
                <c:pt idx="1">
                  <c:v>93114033</c:v>
                </c:pt>
                <c:pt idx="2">
                  <c:v>146970900</c:v>
                </c:pt>
                <c:pt idx="3">
                  <c:v>165673880</c:v>
                </c:pt>
                <c:pt idx="4">
                  <c:v>272016644</c:v>
                </c:pt>
                <c:pt idx="5">
                  <c:v>130341200</c:v>
                </c:pt>
                <c:pt idx="6">
                  <c:v>300172183</c:v>
                </c:pt>
                <c:pt idx="7">
                  <c:v>65157196</c:v>
                </c:pt>
                <c:pt idx="8">
                  <c:v>227452858</c:v>
                </c:pt>
              </c:numCache>
            </c:numRef>
          </c:val>
          <c:extLst>
            <c:ext xmlns:c16="http://schemas.microsoft.com/office/drawing/2014/chart" uri="{C3380CC4-5D6E-409C-BE32-E72D297353CC}">
              <c16:uniqueId val="{00000001-9E0F-4491-B300-5896BF87A129}"/>
            </c:ext>
          </c:extLst>
        </c:ser>
        <c:dLbls>
          <c:dLblPos val="inEnd"/>
          <c:showLegendKey val="0"/>
          <c:showVal val="1"/>
          <c:showCatName val="0"/>
          <c:showSerName val="0"/>
          <c:showPercent val="0"/>
          <c:showBubbleSize val="0"/>
        </c:dLbls>
        <c:gapWidth val="182"/>
        <c:axId val="2060317807"/>
        <c:axId val="2060339439"/>
      </c:barChart>
      <c:catAx>
        <c:axId val="2060317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339439"/>
        <c:crosses val="autoZero"/>
        <c:auto val="1"/>
        <c:lblAlgn val="ctr"/>
        <c:lblOffset val="100"/>
        <c:noMultiLvlLbl val="0"/>
      </c:catAx>
      <c:valAx>
        <c:axId val="2060339439"/>
        <c:scaling>
          <c:orientation val="minMax"/>
        </c:scaling>
        <c:delete val="1"/>
        <c:axPos val="b"/>
        <c:numFmt formatCode="_(* #,##0_);_(* \(#,##0\);_(* &quot;-&quot;??_);_(@_)" sourceLinked="1"/>
        <c:majorTickMark val="none"/>
        <c:minorTickMark val="none"/>
        <c:tickLblPos val="nextTo"/>
        <c:crossAx val="2060317807"/>
        <c:crosses val="autoZero"/>
        <c:crossBetween val="between"/>
      </c:valAx>
      <c:spPr>
        <a:noFill/>
        <a:ln>
          <a:noFill/>
        </a:ln>
        <a:effectLst/>
      </c:spPr>
    </c:plotArea>
    <c:legend>
      <c:legendPos val="t"/>
      <c:layout>
        <c:manualLayout>
          <c:xMode val="edge"/>
          <c:yMode val="edge"/>
          <c:x val="0.69925090117436528"/>
          <c:y val="6.6141732283464582E-4"/>
          <c:w val="0.30074909882563466"/>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Kalbar-24aug22.xlsx]DAU!PivotTable6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15:layout>
                <c:manualLayout>
                  <c:w val="0.23277777777777775"/>
                  <c:h val="0.13361111111111112"/>
                </c:manualLayout>
              </c15:layout>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DAU!$B$3:$B$4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DAU!$B$5:$B$14</c:f>
              <c:numCache>
                <c:formatCode>_(* #,##0_);_(* \(#,##0\);_(* "-"??_);_(@_)</c:formatCode>
                <c:ptCount val="9"/>
                <c:pt idx="0">
                  <c:v>661544956</c:v>
                </c:pt>
                <c:pt idx="1">
                  <c:v>467470514</c:v>
                </c:pt>
                <c:pt idx="2">
                  <c:v>550462013</c:v>
                </c:pt>
                <c:pt idx="3">
                  <c:v>614704644</c:v>
                </c:pt>
                <c:pt idx="4">
                  <c:v>1044411014</c:v>
                </c:pt>
                <c:pt idx="5">
                  <c:v>542270990</c:v>
                </c:pt>
                <c:pt idx="6">
                  <c:v>818348874</c:v>
                </c:pt>
                <c:pt idx="7">
                  <c:v>449210743</c:v>
                </c:pt>
                <c:pt idx="8">
                  <c:v>729912591</c:v>
                </c:pt>
              </c:numCache>
            </c:numRef>
          </c:val>
          <c:extLst>
            <c:ext xmlns:c16="http://schemas.microsoft.com/office/drawing/2014/chart" uri="{C3380CC4-5D6E-409C-BE32-E72D297353CC}">
              <c16:uniqueId val="{00000000-8F3E-4D18-9553-102C65A793D7}"/>
            </c:ext>
          </c:extLst>
        </c:ser>
        <c:ser>
          <c:idx val="1"/>
          <c:order val="1"/>
          <c:tx>
            <c:strRef>
              <c:f>DAU!$C$3:$C$4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DAU!$C$5:$C$14</c:f>
              <c:numCache>
                <c:formatCode>_(* #,##0_);_(* \(#,##0\);_(* "-"??_);_(@_)</c:formatCode>
                <c:ptCount val="9"/>
                <c:pt idx="0">
                  <c:v>668160406</c:v>
                </c:pt>
                <c:pt idx="1">
                  <c:v>472145219</c:v>
                </c:pt>
                <c:pt idx="2">
                  <c:v>561038235</c:v>
                </c:pt>
                <c:pt idx="3">
                  <c:v>628617622</c:v>
                </c:pt>
                <c:pt idx="4">
                  <c:v>1066408252</c:v>
                </c:pt>
                <c:pt idx="5">
                  <c:v>549229501</c:v>
                </c:pt>
                <c:pt idx="6">
                  <c:v>830337802</c:v>
                </c:pt>
                <c:pt idx="7">
                  <c:v>459627274</c:v>
                </c:pt>
                <c:pt idx="8">
                  <c:v>742123048</c:v>
                </c:pt>
              </c:numCache>
            </c:numRef>
          </c:val>
          <c:extLst>
            <c:ext xmlns:c16="http://schemas.microsoft.com/office/drawing/2014/chart" uri="{C3380CC4-5D6E-409C-BE32-E72D297353CC}">
              <c16:uniqueId val="{00000001-2887-4CFE-B1DD-05614763C28C}"/>
            </c:ext>
          </c:extLst>
        </c:ser>
        <c:ser>
          <c:idx val="2"/>
          <c:order val="2"/>
          <c:tx>
            <c:strRef>
              <c:f>DAU!$D$3:$D$4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DAU!$D$5:$D$14</c:f>
              <c:numCache>
                <c:formatCode>_(* #,##0_);_(* \(#,##0\);_(* "-"??_);_(@_)</c:formatCode>
                <c:ptCount val="9"/>
                <c:pt idx="0">
                  <c:v>646760997</c:v>
                </c:pt>
                <c:pt idx="1">
                  <c:v>457023658</c:v>
                </c:pt>
                <c:pt idx="2">
                  <c:v>543574136</c:v>
                </c:pt>
                <c:pt idx="3">
                  <c:v>608634091</c:v>
                </c:pt>
                <c:pt idx="4">
                  <c:v>1034131410</c:v>
                </c:pt>
                <c:pt idx="5">
                  <c:v>531669620</c:v>
                </c:pt>
                <c:pt idx="6">
                  <c:v>804339073</c:v>
                </c:pt>
                <c:pt idx="7">
                  <c:v>445774205</c:v>
                </c:pt>
                <c:pt idx="8">
                  <c:v>719085365</c:v>
                </c:pt>
              </c:numCache>
            </c:numRef>
          </c:val>
          <c:extLst>
            <c:ext xmlns:c16="http://schemas.microsoft.com/office/drawing/2014/chart" uri="{C3380CC4-5D6E-409C-BE32-E72D297353CC}">
              <c16:uniqueId val="{00000000-A6C2-4EA9-8171-8045A896D568}"/>
            </c:ext>
          </c:extLst>
        </c:ser>
        <c:dLbls>
          <c:dLblPos val="inEnd"/>
          <c:showLegendKey val="0"/>
          <c:showVal val="1"/>
          <c:showCatName val="0"/>
          <c:showSerName val="0"/>
          <c:showPercent val="0"/>
          <c:showBubbleSize val="0"/>
        </c:dLbls>
        <c:gapWidth val="182"/>
        <c:axId val="77403855"/>
        <c:axId val="77395951"/>
      </c:barChart>
      <c:catAx>
        <c:axId val="77403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95951"/>
        <c:crosses val="autoZero"/>
        <c:auto val="1"/>
        <c:lblAlgn val="ctr"/>
        <c:lblOffset val="100"/>
        <c:noMultiLvlLbl val="0"/>
      </c:catAx>
      <c:valAx>
        <c:axId val="77395951"/>
        <c:scaling>
          <c:orientation val="minMax"/>
        </c:scaling>
        <c:delete val="1"/>
        <c:axPos val="b"/>
        <c:numFmt formatCode="_(* #,##0_);_(* \(#,##0\);_(* &quot;-&quot;??_);_(@_)" sourceLinked="1"/>
        <c:majorTickMark val="none"/>
        <c:minorTickMark val="none"/>
        <c:tickLblPos val="nextTo"/>
        <c:crossAx val="77403855"/>
        <c:crosses val="autoZero"/>
        <c:crossBetween val="between"/>
      </c:valAx>
      <c:spPr>
        <a:noFill/>
        <a:ln>
          <a:noFill/>
        </a:ln>
        <a:effectLst/>
      </c:spPr>
    </c:plotArea>
    <c:legend>
      <c:legendPos val="t"/>
      <c:layout>
        <c:manualLayout>
          <c:xMode val="edge"/>
          <c:yMode val="edge"/>
          <c:x val="0.70036349763143668"/>
          <c:y val="0"/>
          <c:w val="0.29230266135979299"/>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Kalbar-24aug22.xlsx]DID!PivotTable3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DID!$B$3:$B$4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DID!$B$5:$B$14</c:f>
              <c:numCache>
                <c:formatCode>_(* #,##0_);_(* \(#,##0\);_(* "-"??_);_(@_)</c:formatCode>
                <c:ptCount val="9"/>
                <c:pt idx="0">
                  <c:v>27627969</c:v>
                </c:pt>
                <c:pt idx="1">
                  <c:v>7404659</c:v>
                </c:pt>
                <c:pt idx="2">
                  <c:v>0</c:v>
                </c:pt>
                <c:pt idx="3">
                  <c:v>19561185</c:v>
                </c:pt>
                <c:pt idx="4">
                  <c:v>25209719</c:v>
                </c:pt>
                <c:pt idx="5">
                  <c:v>15971327</c:v>
                </c:pt>
                <c:pt idx="6">
                  <c:v>250000</c:v>
                </c:pt>
                <c:pt idx="7">
                  <c:v>0</c:v>
                </c:pt>
                <c:pt idx="8">
                  <c:v>47068239</c:v>
                </c:pt>
              </c:numCache>
            </c:numRef>
          </c:val>
          <c:extLst>
            <c:ext xmlns:c16="http://schemas.microsoft.com/office/drawing/2014/chart" uri="{C3380CC4-5D6E-409C-BE32-E72D297353CC}">
              <c16:uniqueId val="{00000000-40C3-4D91-BF94-5E6C7D556DA9}"/>
            </c:ext>
          </c:extLst>
        </c:ser>
        <c:ser>
          <c:idx val="1"/>
          <c:order val="1"/>
          <c:tx>
            <c:strRef>
              <c:f>DID!$C$3:$C$4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DID!$C$5:$C$14</c:f>
              <c:numCache>
                <c:formatCode>_(* #,##0_);_(* \(#,##0\);_(* "-"??_);_(@_)</c:formatCode>
                <c:ptCount val="9"/>
                <c:pt idx="0">
                  <c:v>31906879</c:v>
                </c:pt>
                <c:pt idx="1">
                  <c:v>0</c:v>
                </c:pt>
                <c:pt idx="2">
                  <c:v>0</c:v>
                </c:pt>
                <c:pt idx="3">
                  <c:v>6809468</c:v>
                </c:pt>
                <c:pt idx="4">
                  <c:v>25095689</c:v>
                </c:pt>
                <c:pt idx="5">
                  <c:v>7148713</c:v>
                </c:pt>
                <c:pt idx="6">
                  <c:v>6728200</c:v>
                </c:pt>
                <c:pt idx="7">
                  <c:v>0</c:v>
                </c:pt>
                <c:pt idx="8">
                  <c:v>22599104</c:v>
                </c:pt>
              </c:numCache>
            </c:numRef>
          </c:val>
          <c:extLst>
            <c:ext xmlns:c16="http://schemas.microsoft.com/office/drawing/2014/chart" uri="{C3380CC4-5D6E-409C-BE32-E72D297353CC}">
              <c16:uniqueId val="{00000001-93F7-409B-9103-576DD12D8896}"/>
            </c:ext>
          </c:extLst>
        </c:ser>
        <c:ser>
          <c:idx val="2"/>
          <c:order val="2"/>
          <c:tx>
            <c:strRef>
              <c:f>DID!$D$3:$D$4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DID!$D$5:$D$14</c:f>
              <c:numCache>
                <c:formatCode>_(* #,##0_);_(* \(#,##0\);_(* "-"??_);_(@_)</c:formatCode>
                <c:ptCount val="9"/>
                <c:pt idx="0">
                  <c:v>23059076</c:v>
                </c:pt>
                <c:pt idx="1">
                  <c:v>2064558</c:v>
                </c:pt>
                <c:pt idx="2">
                  <c:v>1205659</c:v>
                </c:pt>
                <c:pt idx="3">
                  <c:v>8328792</c:v>
                </c:pt>
                <c:pt idx="4">
                  <c:v>9176391</c:v>
                </c:pt>
                <c:pt idx="5">
                  <c:v>8294379</c:v>
                </c:pt>
                <c:pt idx="6">
                  <c:v>5151026</c:v>
                </c:pt>
                <c:pt idx="7">
                  <c:v>7356742</c:v>
                </c:pt>
                <c:pt idx="8">
                  <c:v>4232855</c:v>
                </c:pt>
              </c:numCache>
            </c:numRef>
          </c:val>
          <c:extLst>
            <c:ext xmlns:c16="http://schemas.microsoft.com/office/drawing/2014/chart" uri="{C3380CC4-5D6E-409C-BE32-E72D297353CC}">
              <c16:uniqueId val="{00000000-159E-4CE7-A1F1-7D9484BB559C}"/>
            </c:ext>
          </c:extLst>
        </c:ser>
        <c:dLbls>
          <c:dLblPos val="inEnd"/>
          <c:showLegendKey val="0"/>
          <c:showVal val="1"/>
          <c:showCatName val="0"/>
          <c:showSerName val="0"/>
          <c:showPercent val="0"/>
          <c:showBubbleSize val="0"/>
        </c:dLbls>
        <c:gapWidth val="182"/>
        <c:axId val="2060356079"/>
        <c:axId val="2060357743"/>
      </c:barChart>
      <c:catAx>
        <c:axId val="2060356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357743"/>
        <c:crosses val="autoZero"/>
        <c:auto val="1"/>
        <c:lblAlgn val="ctr"/>
        <c:lblOffset val="100"/>
        <c:noMultiLvlLbl val="0"/>
      </c:catAx>
      <c:valAx>
        <c:axId val="2060357743"/>
        <c:scaling>
          <c:orientation val="minMax"/>
        </c:scaling>
        <c:delete val="1"/>
        <c:axPos val="b"/>
        <c:numFmt formatCode="_(* #,##0_);_(* \(#,##0\);_(* &quot;-&quot;??_);_(@_)" sourceLinked="1"/>
        <c:majorTickMark val="none"/>
        <c:minorTickMark val="none"/>
        <c:tickLblPos val="nextTo"/>
        <c:crossAx val="2060356079"/>
        <c:crosses val="autoZero"/>
        <c:crossBetween val="between"/>
      </c:valAx>
      <c:spPr>
        <a:noFill/>
        <a:ln>
          <a:noFill/>
        </a:ln>
        <a:effectLst/>
      </c:spPr>
    </c:plotArea>
    <c:legend>
      <c:legendPos val="t"/>
      <c:layout>
        <c:manualLayout>
          <c:xMode val="edge"/>
          <c:yMode val="edge"/>
          <c:x val="0.70835847739759317"/>
          <c:y val="0"/>
          <c:w val="0.2884572470163975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Kalbar-24aug22.xlsx]Dana_Desa!PivotTable4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9444444444444448E-2"/>
          <c:w val="0.80340591679068385"/>
          <c:h val="0.9"/>
        </c:manualLayout>
      </c:layout>
      <c:barChart>
        <c:barDir val="bar"/>
        <c:grouping val="clustered"/>
        <c:varyColors val="0"/>
        <c:ser>
          <c:idx val="0"/>
          <c:order val="0"/>
          <c:tx>
            <c:strRef>
              <c:f>Dana_Desa!$B$3:$B$4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Dana_Desa!$B$5:$B$14</c:f>
              <c:numCache>
                <c:formatCode>_(* #,##0_);_(* \(#,##0\);_(* "-"??_);_(@_)</c:formatCode>
                <c:ptCount val="9"/>
                <c:pt idx="0">
                  <c:v>0</c:v>
                </c:pt>
                <c:pt idx="1">
                  <c:v>0</c:v>
                </c:pt>
                <c:pt idx="2">
                  <c:v>108863514</c:v>
                </c:pt>
                <c:pt idx="3">
                  <c:v>184407675</c:v>
                </c:pt>
                <c:pt idx="4">
                  <c:v>260918092</c:v>
                </c:pt>
                <c:pt idx="5">
                  <c:v>66584359</c:v>
                </c:pt>
                <c:pt idx="6">
                  <c:v>202892034</c:v>
                </c:pt>
                <c:pt idx="7">
                  <c:v>50970713</c:v>
                </c:pt>
                <c:pt idx="8">
                  <c:v>133188213</c:v>
                </c:pt>
              </c:numCache>
            </c:numRef>
          </c:val>
          <c:extLst>
            <c:ext xmlns:c16="http://schemas.microsoft.com/office/drawing/2014/chart" uri="{C3380CC4-5D6E-409C-BE32-E72D297353CC}">
              <c16:uniqueId val="{00000000-2DC4-4558-A296-673BBF37016F}"/>
            </c:ext>
          </c:extLst>
        </c:ser>
        <c:ser>
          <c:idx val="1"/>
          <c:order val="1"/>
          <c:tx>
            <c:strRef>
              <c:f>Dana_Desa!$C$3:$C$4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Dana_Desa!$C$5:$C$14</c:f>
              <c:numCache>
                <c:formatCode>_(* #,##0_);_(* \(#,##0\);_(* "-"??_);_(@_)</c:formatCode>
                <c:ptCount val="9"/>
                <c:pt idx="0">
                  <c:v>0</c:v>
                </c:pt>
                <c:pt idx="1">
                  <c:v>0</c:v>
                </c:pt>
                <c:pt idx="2">
                  <c:v>111788065</c:v>
                </c:pt>
                <c:pt idx="3">
                  <c:v>186470696</c:v>
                </c:pt>
                <c:pt idx="4">
                  <c:v>268248669</c:v>
                </c:pt>
                <c:pt idx="5">
                  <c:v>69503188</c:v>
                </c:pt>
                <c:pt idx="6">
                  <c:v>202892034</c:v>
                </c:pt>
                <c:pt idx="7">
                  <c:v>54380044</c:v>
                </c:pt>
                <c:pt idx="8">
                  <c:v>136673183</c:v>
                </c:pt>
              </c:numCache>
            </c:numRef>
          </c:val>
          <c:extLst>
            <c:ext xmlns:c16="http://schemas.microsoft.com/office/drawing/2014/chart" uri="{C3380CC4-5D6E-409C-BE32-E72D297353CC}">
              <c16:uniqueId val="{00000001-1D74-4FF1-ACC5-84407A22E7C0}"/>
            </c:ext>
          </c:extLst>
        </c:ser>
        <c:ser>
          <c:idx val="2"/>
          <c:order val="2"/>
          <c:tx>
            <c:strRef>
              <c:f>Dana_Desa!$D$3:$D$4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Dana_Desa!$D$5:$D$14</c:f>
              <c:numCache>
                <c:formatCode>_(* #,##0_);_(* \(#,##0\);_(* "-"??_);_(@_)</c:formatCode>
                <c:ptCount val="9"/>
                <c:pt idx="0">
                  <c:v>0</c:v>
                </c:pt>
                <c:pt idx="1">
                  <c:v>0</c:v>
                </c:pt>
                <c:pt idx="2">
                  <c:v>104391259</c:v>
                </c:pt>
                <c:pt idx="3">
                  <c:v>166096200</c:v>
                </c:pt>
                <c:pt idx="4">
                  <c:v>245180929</c:v>
                </c:pt>
                <c:pt idx="5">
                  <c:v>59673787</c:v>
                </c:pt>
                <c:pt idx="6">
                  <c:v>180366154</c:v>
                </c:pt>
                <c:pt idx="7">
                  <c:v>40762967</c:v>
                </c:pt>
                <c:pt idx="8">
                  <c:v>125837399</c:v>
                </c:pt>
              </c:numCache>
            </c:numRef>
          </c:val>
          <c:extLst>
            <c:ext xmlns:c16="http://schemas.microsoft.com/office/drawing/2014/chart" uri="{C3380CC4-5D6E-409C-BE32-E72D297353CC}">
              <c16:uniqueId val="{00000000-773F-4CCD-9090-068FD51E68D2}"/>
            </c:ext>
          </c:extLst>
        </c:ser>
        <c:dLbls>
          <c:dLblPos val="inEnd"/>
          <c:showLegendKey val="0"/>
          <c:showVal val="1"/>
          <c:showCatName val="0"/>
          <c:showSerName val="0"/>
          <c:showPercent val="0"/>
          <c:showBubbleSize val="0"/>
        </c:dLbls>
        <c:gapWidth val="182"/>
        <c:axId val="2060241263"/>
        <c:axId val="2060261647"/>
      </c:barChart>
      <c:catAx>
        <c:axId val="2060241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261647"/>
        <c:crosses val="autoZero"/>
        <c:auto val="1"/>
        <c:lblAlgn val="ctr"/>
        <c:lblOffset val="100"/>
        <c:noMultiLvlLbl val="0"/>
      </c:catAx>
      <c:valAx>
        <c:axId val="2060261647"/>
        <c:scaling>
          <c:orientation val="minMax"/>
        </c:scaling>
        <c:delete val="1"/>
        <c:axPos val="b"/>
        <c:numFmt formatCode="_(* #,##0_);_(* \(#,##0\);_(* &quot;-&quot;??_);_(@_)" sourceLinked="1"/>
        <c:majorTickMark val="none"/>
        <c:minorTickMark val="none"/>
        <c:tickLblPos val="nextTo"/>
        <c:crossAx val="2060241263"/>
        <c:crosses val="autoZero"/>
        <c:crossBetween val="between"/>
      </c:valAx>
      <c:spPr>
        <a:noFill/>
        <a:ln>
          <a:noFill/>
        </a:ln>
        <a:effectLst/>
      </c:spPr>
    </c:plotArea>
    <c:legend>
      <c:legendPos val="t"/>
      <c:layout>
        <c:manualLayout>
          <c:xMode val="edge"/>
          <c:yMode val="edge"/>
          <c:x val="0.6987402483168742"/>
          <c:y val="0"/>
          <c:w val="0.2980707828748862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Kalbar-24aug22.xlsx]DBH!PivotTable5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9444444444444448E-2"/>
          <c:w val="0.80340591679068385"/>
          <c:h val="0.9"/>
        </c:manualLayout>
      </c:layout>
      <c:barChart>
        <c:barDir val="bar"/>
        <c:grouping val="clustered"/>
        <c:varyColors val="0"/>
        <c:ser>
          <c:idx val="0"/>
          <c:order val="0"/>
          <c:tx>
            <c:strRef>
              <c:f>DBH!$B$3:$B$4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DBH!$B$5:$B$14</c:f>
              <c:numCache>
                <c:formatCode>_(* #,##0_);_(* \(#,##0\);_(* "-"??_);_(@_)</c:formatCode>
                <c:ptCount val="9"/>
                <c:pt idx="0">
                  <c:v>37575716</c:v>
                </c:pt>
                <c:pt idx="1">
                  <c:v>7267377</c:v>
                </c:pt>
                <c:pt idx="2">
                  <c:v>5250057</c:v>
                </c:pt>
                <c:pt idx="3">
                  <c:v>5599103</c:v>
                </c:pt>
                <c:pt idx="4">
                  <c:v>12075817</c:v>
                </c:pt>
                <c:pt idx="5">
                  <c:v>6501557</c:v>
                </c:pt>
                <c:pt idx="6">
                  <c:v>7384850</c:v>
                </c:pt>
                <c:pt idx="7">
                  <c:v>3882538</c:v>
                </c:pt>
                <c:pt idx="8">
                  <c:v>11161644</c:v>
                </c:pt>
              </c:numCache>
            </c:numRef>
          </c:val>
          <c:extLst>
            <c:ext xmlns:c16="http://schemas.microsoft.com/office/drawing/2014/chart" uri="{C3380CC4-5D6E-409C-BE32-E72D297353CC}">
              <c16:uniqueId val="{00000000-0AAF-487B-89BF-CC156E888048}"/>
            </c:ext>
          </c:extLst>
        </c:ser>
        <c:ser>
          <c:idx val="1"/>
          <c:order val="1"/>
          <c:tx>
            <c:strRef>
              <c:f>DBH!$C$3:$C$4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DBH!$C$5:$C$14</c:f>
              <c:numCache>
                <c:formatCode>_(* #,##0_);_(* \(#,##0\);_(* "-"??_);_(@_)</c:formatCode>
                <c:ptCount val="9"/>
                <c:pt idx="0">
                  <c:v>32593180</c:v>
                </c:pt>
                <c:pt idx="1">
                  <c:v>6409871</c:v>
                </c:pt>
                <c:pt idx="2">
                  <c:v>3583750</c:v>
                </c:pt>
                <c:pt idx="3">
                  <c:v>4504108</c:v>
                </c:pt>
                <c:pt idx="4">
                  <c:v>10947023</c:v>
                </c:pt>
                <c:pt idx="5">
                  <c:v>5120198</c:v>
                </c:pt>
                <c:pt idx="6">
                  <c:v>6036305</c:v>
                </c:pt>
                <c:pt idx="7">
                  <c:v>3457361</c:v>
                </c:pt>
                <c:pt idx="8">
                  <c:v>9444923</c:v>
                </c:pt>
              </c:numCache>
            </c:numRef>
          </c:val>
          <c:extLst>
            <c:ext xmlns:c16="http://schemas.microsoft.com/office/drawing/2014/chart" uri="{C3380CC4-5D6E-409C-BE32-E72D297353CC}">
              <c16:uniqueId val="{00000001-2B00-47A8-BCC3-BB7DB89273EB}"/>
            </c:ext>
          </c:extLst>
        </c:ser>
        <c:ser>
          <c:idx val="2"/>
          <c:order val="2"/>
          <c:tx>
            <c:strRef>
              <c:f>DBH!$D$3:$D$4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DBH!$D$5:$D$14</c:f>
              <c:numCache>
                <c:formatCode>_(* #,##0_);_(* \(#,##0\);_(* "-"??_);_(@_)</c:formatCode>
                <c:ptCount val="9"/>
                <c:pt idx="0">
                  <c:v>36607984</c:v>
                </c:pt>
                <c:pt idx="1">
                  <c:v>8272447</c:v>
                </c:pt>
                <c:pt idx="2">
                  <c:v>4574223</c:v>
                </c:pt>
                <c:pt idx="3">
                  <c:v>5228037</c:v>
                </c:pt>
                <c:pt idx="4">
                  <c:v>12634888</c:v>
                </c:pt>
                <c:pt idx="5">
                  <c:v>5486881</c:v>
                </c:pt>
                <c:pt idx="6">
                  <c:v>6812595</c:v>
                </c:pt>
                <c:pt idx="7">
                  <c:v>3829478</c:v>
                </c:pt>
                <c:pt idx="8">
                  <c:v>10201566</c:v>
                </c:pt>
              </c:numCache>
            </c:numRef>
          </c:val>
          <c:extLst>
            <c:ext xmlns:c16="http://schemas.microsoft.com/office/drawing/2014/chart" uri="{C3380CC4-5D6E-409C-BE32-E72D297353CC}">
              <c16:uniqueId val="{00000000-ED40-4072-845C-23FF8B3A39E0}"/>
            </c:ext>
          </c:extLst>
        </c:ser>
        <c:dLbls>
          <c:dLblPos val="inEnd"/>
          <c:showLegendKey val="0"/>
          <c:showVal val="1"/>
          <c:showCatName val="0"/>
          <c:showSerName val="0"/>
          <c:showPercent val="0"/>
          <c:showBubbleSize val="0"/>
        </c:dLbls>
        <c:gapWidth val="182"/>
        <c:axId val="2060303663"/>
        <c:axId val="2060296175"/>
      </c:barChart>
      <c:catAx>
        <c:axId val="2060303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296175"/>
        <c:crosses val="autoZero"/>
        <c:auto val="1"/>
        <c:lblAlgn val="ctr"/>
        <c:lblOffset val="100"/>
        <c:noMultiLvlLbl val="0"/>
      </c:catAx>
      <c:valAx>
        <c:axId val="2060296175"/>
        <c:scaling>
          <c:orientation val="minMax"/>
        </c:scaling>
        <c:delete val="1"/>
        <c:axPos val="b"/>
        <c:numFmt formatCode="_(* #,##0_);_(* \(#,##0\);_(* &quot;-&quot;??_);_(@_)" sourceLinked="1"/>
        <c:majorTickMark val="none"/>
        <c:minorTickMark val="none"/>
        <c:tickLblPos val="nextTo"/>
        <c:crossAx val="2060303663"/>
        <c:crosses val="autoZero"/>
        <c:crossBetween val="between"/>
      </c:valAx>
      <c:spPr>
        <a:noFill/>
        <a:ln>
          <a:noFill/>
        </a:ln>
        <a:effectLst/>
      </c:spPr>
    </c:plotArea>
    <c:legend>
      <c:legendPos val="t"/>
      <c:layout>
        <c:manualLayout>
          <c:xMode val="edge"/>
          <c:yMode val="edge"/>
          <c:x val="0.67491351602583993"/>
          <c:y val="0"/>
          <c:w val="0.32306597610695703"/>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Kalbar-24aug22.xlsx]DBH!PivotTable7</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DBH!$G$3:$G$4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DBH!$G$5:$G$14</c:f>
              <c:numCache>
                <c:formatCode>_(* #,##0_);_(* \(#,##0\);_(* "-"??_);_(@_)</c:formatCode>
                <c:ptCount val="9"/>
                <c:pt idx="0">
                  <c:v>4189657</c:v>
                </c:pt>
                <c:pt idx="1">
                  <c:v>3568164</c:v>
                </c:pt>
                <c:pt idx="2">
                  <c:v>10748257</c:v>
                </c:pt>
                <c:pt idx="3">
                  <c:v>12199336</c:v>
                </c:pt>
                <c:pt idx="4">
                  <c:v>47663880</c:v>
                </c:pt>
                <c:pt idx="5">
                  <c:v>4866374</c:v>
                </c:pt>
                <c:pt idx="6">
                  <c:v>12423563</c:v>
                </c:pt>
                <c:pt idx="7">
                  <c:v>6751752</c:v>
                </c:pt>
                <c:pt idx="8">
                  <c:v>11907914</c:v>
                </c:pt>
              </c:numCache>
            </c:numRef>
          </c:val>
          <c:extLst>
            <c:ext xmlns:c16="http://schemas.microsoft.com/office/drawing/2014/chart" uri="{C3380CC4-5D6E-409C-BE32-E72D297353CC}">
              <c16:uniqueId val="{00000000-082D-4AD8-B0F5-283A8578C526}"/>
            </c:ext>
          </c:extLst>
        </c:ser>
        <c:ser>
          <c:idx val="1"/>
          <c:order val="1"/>
          <c:tx>
            <c:strRef>
              <c:f>DBH!$H$3:$H$4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DBH!$H$5:$H$14</c:f>
              <c:numCache>
                <c:formatCode>_(* #,##0_);_(* \(#,##0\);_(* "-"??_);_(@_)</c:formatCode>
                <c:ptCount val="9"/>
                <c:pt idx="0">
                  <c:v>4167537</c:v>
                </c:pt>
                <c:pt idx="1">
                  <c:v>3634128</c:v>
                </c:pt>
                <c:pt idx="2">
                  <c:v>11376527</c:v>
                </c:pt>
                <c:pt idx="3">
                  <c:v>14216461</c:v>
                </c:pt>
                <c:pt idx="4">
                  <c:v>55762095</c:v>
                </c:pt>
                <c:pt idx="5">
                  <c:v>5430548</c:v>
                </c:pt>
                <c:pt idx="6">
                  <c:v>12328419</c:v>
                </c:pt>
                <c:pt idx="7">
                  <c:v>7378387</c:v>
                </c:pt>
                <c:pt idx="8">
                  <c:v>15055232</c:v>
                </c:pt>
              </c:numCache>
            </c:numRef>
          </c:val>
          <c:extLst>
            <c:ext xmlns:c16="http://schemas.microsoft.com/office/drawing/2014/chart" uri="{C3380CC4-5D6E-409C-BE32-E72D297353CC}">
              <c16:uniqueId val="{00000001-447A-4887-9516-8F9F5BC11494}"/>
            </c:ext>
          </c:extLst>
        </c:ser>
        <c:ser>
          <c:idx val="2"/>
          <c:order val="2"/>
          <c:tx>
            <c:strRef>
              <c:f>DBH!$I$3:$I$4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DBH!$I$5:$I$14</c:f>
              <c:numCache>
                <c:formatCode>_(* #,##0_);_(* \(#,##0\);_(* "-"??_);_(@_)</c:formatCode>
                <c:ptCount val="9"/>
                <c:pt idx="0">
                  <c:v>5019924</c:v>
                </c:pt>
                <c:pt idx="1">
                  <c:v>4529451</c:v>
                </c:pt>
                <c:pt idx="2">
                  <c:v>15190080</c:v>
                </c:pt>
                <c:pt idx="3">
                  <c:v>19255142</c:v>
                </c:pt>
                <c:pt idx="4">
                  <c:v>100603371</c:v>
                </c:pt>
                <c:pt idx="5">
                  <c:v>7246339</c:v>
                </c:pt>
                <c:pt idx="6">
                  <c:v>16851385</c:v>
                </c:pt>
                <c:pt idx="7">
                  <c:v>9566580</c:v>
                </c:pt>
                <c:pt idx="8">
                  <c:v>20344254</c:v>
                </c:pt>
              </c:numCache>
            </c:numRef>
          </c:val>
          <c:extLst>
            <c:ext xmlns:c16="http://schemas.microsoft.com/office/drawing/2014/chart" uri="{C3380CC4-5D6E-409C-BE32-E72D297353CC}">
              <c16:uniqueId val="{00000000-0DAE-4AE7-979A-DFE36C687206}"/>
            </c:ext>
          </c:extLst>
        </c:ser>
        <c:dLbls>
          <c:dLblPos val="inEnd"/>
          <c:showLegendKey val="0"/>
          <c:showVal val="1"/>
          <c:showCatName val="0"/>
          <c:showSerName val="0"/>
          <c:showPercent val="0"/>
          <c:showBubbleSize val="0"/>
        </c:dLbls>
        <c:gapWidth val="182"/>
        <c:axId val="77369327"/>
        <c:axId val="77361423"/>
      </c:barChart>
      <c:catAx>
        <c:axId val="7736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61423"/>
        <c:crosses val="autoZero"/>
        <c:auto val="1"/>
        <c:lblAlgn val="ctr"/>
        <c:lblOffset val="100"/>
        <c:noMultiLvlLbl val="0"/>
      </c:catAx>
      <c:valAx>
        <c:axId val="77361423"/>
        <c:scaling>
          <c:orientation val="minMax"/>
        </c:scaling>
        <c:delete val="1"/>
        <c:axPos val="b"/>
        <c:numFmt formatCode="_(* #,##0_);_(* \(#,##0\);_(* &quot;-&quot;??_);_(@_)" sourceLinked="1"/>
        <c:majorTickMark val="none"/>
        <c:minorTickMark val="none"/>
        <c:tickLblPos val="nextTo"/>
        <c:crossAx val="77369327"/>
        <c:crosses val="autoZero"/>
        <c:crossBetween val="between"/>
      </c:valAx>
      <c:spPr>
        <a:noFill/>
        <a:ln>
          <a:noFill/>
        </a:ln>
        <a:effectLst/>
      </c:spPr>
    </c:plotArea>
    <c:legend>
      <c:legendPos val="t"/>
      <c:layout>
        <c:manualLayout>
          <c:xMode val="edge"/>
          <c:yMode val="edge"/>
          <c:x val="0.70764995223510929"/>
          <c:y val="1.1905074365704284E-3"/>
          <c:w val="0.29037995418809531"/>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171450</xdr:rowOff>
    </xdr:from>
    <xdr:to>
      <xdr:col>18</xdr:col>
      <xdr:colOff>552450</xdr:colOff>
      <xdr:row>5</xdr:row>
      <xdr:rowOff>63500</xdr:rowOff>
    </xdr:to>
    <xdr:sp macro="" textlink="">
      <xdr:nvSpPr>
        <xdr:cNvPr id="2" name="Rectangle: Rounded Corners 1">
          <a:extLst>
            <a:ext uri="{FF2B5EF4-FFF2-40B4-BE49-F238E27FC236}">
              <a16:creationId xmlns:a16="http://schemas.microsoft.com/office/drawing/2014/main" id="{345CDE26-5F5A-4DA9-9DF3-664714114F49}"/>
            </a:ext>
          </a:extLst>
        </xdr:cNvPr>
        <xdr:cNvSpPr/>
      </xdr:nvSpPr>
      <xdr:spPr>
        <a:xfrm>
          <a:off x="2609850" y="171450"/>
          <a:ext cx="89154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DAK, DAU, DID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dan Dana Desa 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xdr:from>
      <xdr:col>4</xdr:col>
      <xdr:colOff>171449</xdr:colOff>
      <xdr:row>6</xdr:row>
      <xdr:rowOff>73023</xdr:rowOff>
    </xdr:from>
    <xdr:to>
      <xdr:col>15</xdr:col>
      <xdr:colOff>140969</xdr:colOff>
      <xdr:row>30</xdr:row>
      <xdr:rowOff>73023</xdr:rowOff>
    </xdr:to>
    <xdr:graphicFrame macro="">
      <xdr:nvGraphicFramePr>
        <xdr:cNvPr id="4" name="Chart 3">
          <a:extLst>
            <a:ext uri="{FF2B5EF4-FFF2-40B4-BE49-F238E27FC236}">
              <a16:creationId xmlns:a16="http://schemas.microsoft.com/office/drawing/2014/main" id="{4E5A0AB3-3181-4049-8835-329DC3AD3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463550</xdr:colOff>
      <xdr:row>6</xdr:row>
      <xdr:rowOff>73025</xdr:rowOff>
    </xdr:from>
    <xdr:to>
      <xdr:col>26</xdr:col>
      <xdr:colOff>433070</xdr:colOff>
      <xdr:row>30</xdr:row>
      <xdr:rowOff>73025</xdr:rowOff>
    </xdr:to>
    <xdr:graphicFrame macro="">
      <xdr:nvGraphicFramePr>
        <xdr:cNvPr id="5" name="Chart 4">
          <a:extLst>
            <a:ext uri="{FF2B5EF4-FFF2-40B4-BE49-F238E27FC236}">
              <a16:creationId xmlns:a16="http://schemas.microsoft.com/office/drawing/2014/main" id="{78086EA5-CC66-4E5C-BF62-5E44526C2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174625</xdr:colOff>
      <xdr:row>31</xdr:row>
      <xdr:rowOff>177800</xdr:rowOff>
    </xdr:from>
    <xdr:to>
      <xdr:col>15</xdr:col>
      <xdr:colOff>144145</xdr:colOff>
      <xdr:row>55</xdr:row>
      <xdr:rowOff>177800</xdr:rowOff>
    </xdr:to>
    <xdr:graphicFrame macro="">
      <xdr:nvGraphicFramePr>
        <xdr:cNvPr id="6" name="Chart 5">
          <a:extLst>
            <a:ext uri="{FF2B5EF4-FFF2-40B4-BE49-F238E27FC236}">
              <a16:creationId xmlns:a16="http://schemas.microsoft.com/office/drawing/2014/main" id="{BF8FF95F-6940-4F55-A164-DE77A784F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9</xdr:row>
      <xdr:rowOff>53975</xdr:rowOff>
    </xdr:from>
    <xdr:to>
      <xdr:col>3</xdr:col>
      <xdr:colOff>523875</xdr:colOff>
      <xdr:row>14</xdr:row>
      <xdr:rowOff>95250</xdr:rowOff>
    </xdr:to>
    <mc:AlternateContent xmlns:mc="http://schemas.openxmlformats.org/markup-compatibility/2006" xmlns:a14="http://schemas.microsoft.com/office/drawing/2010/main">
      <mc:Choice Requires="a14">
        <xdr:graphicFrame macro="">
          <xdr:nvGraphicFramePr>
            <xdr:cNvPr id="7" name="Daerah Pemilihan">
              <a:extLst>
                <a:ext uri="{FF2B5EF4-FFF2-40B4-BE49-F238E27FC236}">
                  <a16:creationId xmlns:a16="http://schemas.microsoft.com/office/drawing/2014/main" id="{A2617A78-A6D4-4D66-8AE4-E6E306DF4547}"/>
                </a:ext>
              </a:extLst>
            </xdr:cNvPr>
            <xdr:cNvGraphicFramePr/>
          </xdr:nvGraphicFramePr>
          <xdr:xfrm>
            <a:off x="0" y="0"/>
            <a:ext cx="0" cy="0"/>
          </xdr:xfrm>
          <a:graphic>
            <a:graphicData uri="http://schemas.microsoft.com/office/drawing/2010/slicer">
              <sle:slicer xmlns:sle="http://schemas.microsoft.com/office/drawing/2010/slicer" name="Daerah Pemilihan"/>
            </a:graphicData>
          </a:graphic>
        </xdr:graphicFrame>
      </mc:Choice>
      <mc:Fallback xmlns="">
        <xdr:sp macro="" textlink="">
          <xdr:nvSpPr>
            <xdr:cNvPr id="0" name=""/>
            <xdr:cNvSpPr>
              <a:spLocks noTextEdit="1"/>
            </xdr:cNvSpPr>
          </xdr:nvSpPr>
          <xdr:spPr>
            <a:xfrm>
              <a:off x="66675" y="1768475"/>
              <a:ext cx="2266950" cy="9937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460375</xdr:colOff>
      <xdr:row>31</xdr:row>
      <xdr:rowOff>187325</xdr:rowOff>
    </xdr:from>
    <xdr:to>
      <xdr:col>26</xdr:col>
      <xdr:colOff>429895</xdr:colOff>
      <xdr:row>55</xdr:row>
      <xdr:rowOff>187325</xdr:rowOff>
    </xdr:to>
    <xdr:graphicFrame macro="">
      <xdr:nvGraphicFramePr>
        <xdr:cNvPr id="8" name="Chart 7">
          <a:extLst>
            <a:ext uri="{FF2B5EF4-FFF2-40B4-BE49-F238E27FC236}">
              <a16:creationId xmlns:a16="http://schemas.microsoft.com/office/drawing/2014/main" id="{BB5F4324-619D-481D-AC6F-6BF8EE6D9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171450</xdr:colOff>
      <xdr:row>57</xdr:row>
      <xdr:rowOff>79375</xdr:rowOff>
    </xdr:from>
    <xdr:to>
      <xdr:col>15</xdr:col>
      <xdr:colOff>140970</xdr:colOff>
      <xdr:row>81</xdr:row>
      <xdr:rowOff>79375</xdr:rowOff>
    </xdr:to>
    <xdr:graphicFrame macro="">
      <xdr:nvGraphicFramePr>
        <xdr:cNvPr id="9" name="Chart 8">
          <a:extLst>
            <a:ext uri="{FF2B5EF4-FFF2-40B4-BE49-F238E27FC236}">
              <a16:creationId xmlns:a16="http://schemas.microsoft.com/office/drawing/2014/main" id="{B14DD209-8E2C-436D-B73E-ED39A6C30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457200</xdr:colOff>
      <xdr:row>57</xdr:row>
      <xdr:rowOff>79375</xdr:rowOff>
    </xdr:from>
    <xdr:to>
      <xdr:col>26</xdr:col>
      <xdr:colOff>426720</xdr:colOff>
      <xdr:row>81</xdr:row>
      <xdr:rowOff>79375</xdr:rowOff>
    </xdr:to>
    <xdr:graphicFrame macro="">
      <xdr:nvGraphicFramePr>
        <xdr:cNvPr id="10" name="Chart 9">
          <a:extLst>
            <a:ext uri="{FF2B5EF4-FFF2-40B4-BE49-F238E27FC236}">
              <a16:creationId xmlns:a16="http://schemas.microsoft.com/office/drawing/2014/main" id="{BEA39341-3DFB-4516-9B78-E3381829B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184150</xdr:colOff>
      <xdr:row>82</xdr:row>
      <xdr:rowOff>187325</xdr:rowOff>
    </xdr:from>
    <xdr:to>
      <xdr:col>15</xdr:col>
      <xdr:colOff>153670</xdr:colOff>
      <xdr:row>106</xdr:row>
      <xdr:rowOff>187325</xdr:rowOff>
    </xdr:to>
    <xdr:graphicFrame macro="">
      <xdr:nvGraphicFramePr>
        <xdr:cNvPr id="11" name="Chart 10">
          <a:extLst>
            <a:ext uri="{FF2B5EF4-FFF2-40B4-BE49-F238E27FC236}">
              <a16:creationId xmlns:a16="http://schemas.microsoft.com/office/drawing/2014/main" id="{C2FB7B38-8C07-4851-B5C9-11946DE16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457200</xdr:colOff>
      <xdr:row>113</xdr:row>
      <xdr:rowOff>149225</xdr:rowOff>
    </xdr:from>
    <xdr:to>
      <xdr:col>26</xdr:col>
      <xdr:colOff>426720</xdr:colOff>
      <xdr:row>137</xdr:row>
      <xdr:rowOff>149225</xdr:rowOff>
    </xdr:to>
    <xdr:graphicFrame macro="">
      <xdr:nvGraphicFramePr>
        <xdr:cNvPr id="19" name="Chart 18">
          <a:extLst>
            <a:ext uri="{FF2B5EF4-FFF2-40B4-BE49-F238E27FC236}">
              <a16:creationId xmlns:a16="http://schemas.microsoft.com/office/drawing/2014/main" id="{0E7B4813-8919-4C91-9774-A2BD9A497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171450</xdr:colOff>
      <xdr:row>113</xdr:row>
      <xdr:rowOff>155575</xdr:rowOff>
    </xdr:from>
    <xdr:to>
      <xdr:col>15</xdr:col>
      <xdr:colOff>140970</xdr:colOff>
      <xdr:row>137</xdr:row>
      <xdr:rowOff>155575</xdr:rowOff>
    </xdr:to>
    <xdr:graphicFrame macro="">
      <xdr:nvGraphicFramePr>
        <xdr:cNvPr id="22" name="Chart 21">
          <a:extLst>
            <a:ext uri="{FF2B5EF4-FFF2-40B4-BE49-F238E27FC236}">
              <a16:creationId xmlns:a16="http://schemas.microsoft.com/office/drawing/2014/main" id="{CF2EA10B-F723-47FB-A4E1-E5857370D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438150</xdr:colOff>
      <xdr:row>164</xdr:row>
      <xdr:rowOff>101600</xdr:rowOff>
    </xdr:from>
    <xdr:to>
      <xdr:col>26</xdr:col>
      <xdr:colOff>407670</xdr:colOff>
      <xdr:row>188</xdr:row>
      <xdr:rowOff>101600</xdr:rowOff>
    </xdr:to>
    <xdr:graphicFrame macro="">
      <xdr:nvGraphicFramePr>
        <xdr:cNvPr id="24" name="Chart 23">
          <a:extLst>
            <a:ext uri="{FF2B5EF4-FFF2-40B4-BE49-F238E27FC236}">
              <a16:creationId xmlns:a16="http://schemas.microsoft.com/office/drawing/2014/main" id="{128B528C-E666-4667-AE37-2803C6CDF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187325</xdr:colOff>
      <xdr:row>189</xdr:row>
      <xdr:rowOff>158750</xdr:rowOff>
    </xdr:from>
    <xdr:to>
      <xdr:col>15</xdr:col>
      <xdr:colOff>156845</xdr:colOff>
      <xdr:row>213</xdr:row>
      <xdr:rowOff>158750</xdr:rowOff>
    </xdr:to>
    <xdr:graphicFrame macro="">
      <xdr:nvGraphicFramePr>
        <xdr:cNvPr id="26" name="Chart 25">
          <a:extLst>
            <a:ext uri="{FF2B5EF4-FFF2-40B4-BE49-F238E27FC236}">
              <a16:creationId xmlns:a16="http://schemas.microsoft.com/office/drawing/2014/main" id="{091BD320-367E-485D-8AD4-BED50DF88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184150</xdr:colOff>
      <xdr:row>164</xdr:row>
      <xdr:rowOff>101600</xdr:rowOff>
    </xdr:from>
    <xdr:to>
      <xdr:col>15</xdr:col>
      <xdr:colOff>153670</xdr:colOff>
      <xdr:row>188</xdr:row>
      <xdr:rowOff>101600</xdr:rowOff>
    </xdr:to>
    <xdr:graphicFrame macro="">
      <xdr:nvGraphicFramePr>
        <xdr:cNvPr id="27" name="Chart 26">
          <a:extLst>
            <a:ext uri="{FF2B5EF4-FFF2-40B4-BE49-F238E27FC236}">
              <a16:creationId xmlns:a16="http://schemas.microsoft.com/office/drawing/2014/main" id="{0A2C1B7C-B2FD-4A2E-81F3-23347C64E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454025</xdr:colOff>
      <xdr:row>139</xdr:row>
      <xdr:rowOff>47625</xdr:rowOff>
    </xdr:from>
    <xdr:to>
      <xdr:col>26</xdr:col>
      <xdr:colOff>423545</xdr:colOff>
      <xdr:row>163</xdr:row>
      <xdr:rowOff>47625</xdr:rowOff>
    </xdr:to>
    <xdr:graphicFrame macro="">
      <xdr:nvGraphicFramePr>
        <xdr:cNvPr id="28" name="Chart 27">
          <a:extLst>
            <a:ext uri="{FF2B5EF4-FFF2-40B4-BE49-F238E27FC236}">
              <a16:creationId xmlns:a16="http://schemas.microsoft.com/office/drawing/2014/main" id="{65B47E57-F3A8-40C4-9E75-59858E261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187325</xdr:colOff>
      <xdr:row>139</xdr:row>
      <xdr:rowOff>44450</xdr:rowOff>
    </xdr:from>
    <xdr:to>
      <xdr:col>15</xdr:col>
      <xdr:colOff>156845</xdr:colOff>
      <xdr:row>163</xdr:row>
      <xdr:rowOff>44450</xdr:rowOff>
    </xdr:to>
    <xdr:graphicFrame macro="">
      <xdr:nvGraphicFramePr>
        <xdr:cNvPr id="29" name="Chart 28">
          <a:extLst>
            <a:ext uri="{FF2B5EF4-FFF2-40B4-BE49-F238E27FC236}">
              <a16:creationId xmlns:a16="http://schemas.microsoft.com/office/drawing/2014/main" id="{F23E812C-1B17-4BFD-B98F-098D9D68E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57150</xdr:colOff>
      <xdr:row>15</xdr:row>
      <xdr:rowOff>4536</xdr:rowOff>
    </xdr:from>
    <xdr:to>
      <xdr:col>3</xdr:col>
      <xdr:colOff>527050</xdr:colOff>
      <xdr:row>35</xdr:row>
      <xdr:rowOff>126456</xdr:rowOff>
    </xdr:to>
    <mc:AlternateContent xmlns:mc="http://schemas.openxmlformats.org/markup-compatibility/2006" xmlns:a14="http://schemas.microsoft.com/office/drawing/2010/main">
      <mc:Choice Requires="a14">
        <xdr:graphicFrame macro="">
          <xdr:nvGraphicFramePr>
            <xdr:cNvPr id="34" name="Bidang">
              <a:extLst>
                <a:ext uri="{FF2B5EF4-FFF2-40B4-BE49-F238E27FC236}">
                  <a16:creationId xmlns:a16="http://schemas.microsoft.com/office/drawing/2014/main" id="{A5220C24-7B6C-43BB-9191-CA5B15DD43A0}"/>
                </a:ext>
              </a:extLst>
            </xdr:cNvPr>
            <xdr:cNvGraphicFramePr/>
          </xdr:nvGraphicFramePr>
          <xdr:xfrm>
            <a:off x="0" y="0"/>
            <a:ext cx="0" cy="0"/>
          </xdr:xfrm>
          <a:graphic>
            <a:graphicData uri="http://schemas.microsoft.com/office/drawing/2010/slicer">
              <sle:slicer xmlns:sle="http://schemas.microsoft.com/office/drawing/2010/slicer" name="Bidang"/>
            </a:graphicData>
          </a:graphic>
        </xdr:graphicFrame>
      </mc:Choice>
      <mc:Fallback xmlns="">
        <xdr:sp macro="" textlink="">
          <xdr:nvSpPr>
            <xdr:cNvPr id="0" name=""/>
            <xdr:cNvSpPr>
              <a:spLocks noTextEdit="1"/>
            </xdr:cNvSpPr>
          </xdr:nvSpPr>
          <xdr:spPr>
            <a:xfrm>
              <a:off x="57150" y="2862036"/>
              <a:ext cx="2279650" cy="393192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469900</xdr:colOff>
      <xdr:row>82</xdr:row>
      <xdr:rowOff>184150</xdr:rowOff>
    </xdr:from>
    <xdr:to>
      <xdr:col>26</xdr:col>
      <xdr:colOff>439420</xdr:colOff>
      <xdr:row>106</xdr:row>
      <xdr:rowOff>184150</xdr:rowOff>
    </xdr:to>
    <xdr:sp macro="" textlink="">
      <xdr:nvSpPr>
        <xdr:cNvPr id="35" name="TextBox 34">
          <a:extLst>
            <a:ext uri="{FF2B5EF4-FFF2-40B4-BE49-F238E27FC236}">
              <a16:creationId xmlns:a16="http://schemas.microsoft.com/office/drawing/2014/main" id="{7AA155CF-8A43-40E7-A4BB-E04A75D25334}"/>
            </a:ext>
          </a:extLst>
        </xdr:cNvPr>
        <xdr:cNvSpPr txBox="1"/>
      </xdr:nvSpPr>
      <xdr:spPr>
        <a:xfrm>
          <a:off x="9613900" y="15805150"/>
          <a:ext cx="6675120" cy="457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Transfer ke Daerah dan Dana Desa</a:t>
          </a:r>
        </a:p>
        <a:p>
          <a:r>
            <a:rPr lang="en-US" sz="1200"/>
            <a:t>Transfer ke Daerah merupakan bagian dari Belanja Negara dalam rangka mendanai pelaksanaan desentralisasi fiskal berupa Dana Perimbangan, Dana Insentif Daerah (DID), dan dana lainnya. Dana Transfer ke Daerah dialokasikan untuk mengurangi ketimpangan sumber pendanaan antara pusat dan daerah, mengurangi kesenjangan pendanaan urusan pemerintahan antar daerah, mengurangi kesenjangan layanan publik antar daerah.</a:t>
          </a:r>
        </a:p>
        <a:p>
          <a:r>
            <a:rPr lang="en-US" sz="1200"/>
            <a:t>Transfer Dana Perimbangan meliputi </a:t>
          </a:r>
        </a:p>
        <a:p>
          <a:r>
            <a:rPr lang="en-US" sz="1200"/>
            <a:t>1. Transfer Dana Bagi Hasil Pajak,</a:t>
          </a:r>
          <a:r>
            <a:rPr lang="en-US" sz="1200" baseline="0"/>
            <a:t> baik Pajak Penghasilan (PPh) &amp; Pajak Bumi maupun Bangunan (PBB);</a:t>
          </a:r>
          <a:endParaRPr lang="en-US" sz="1200"/>
        </a:p>
        <a:p>
          <a:r>
            <a:rPr lang="en-US" sz="1200"/>
            <a:t>2. Transfer Dana Bagi Hasil Sumber Daya Alam (SDA);</a:t>
          </a:r>
        </a:p>
        <a:p>
          <a:r>
            <a:rPr lang="en-US" sz="1200"/>
            <a:t>3. Transfer Dana Alokasi Umum (DAU);</a:t>
          </a:r>
        </a:p>
        <a:p>
          <a:r>
            <a:rPr lang="en-US" sz="1200"/>
            <a:t>4. Transfer Dana Alokasi Khusus (DAK). </a:t>
          </a:r>
        </a:p>
        <a:p>
          <a:r>
            <a:rPr lang="id-ID" sz="1200"/>
            <a:t>Transfer ke Daerah ditetapkan dalam APBN, Peraturan Presiden, dan Peraturan Menteri Keuangan (PMK) yang selanjutnya dituangkan dalam Daftar Isian Pelaksanaan Anggaran (DIPA) yang ditandatangani oleh Direktur Jenderal Perimbangan Keuangan selaku Kuasa Pengguna Anggaran atas nama Menteri Keuangan selaku Pengguna Anggaran untuk tiap jenis Transfer ke Daerah dengan dilampiri rincian alokasi per daerah. </a:t>
          </a:r>
          <a:endParaRPr lang="en-US" sz="1200"/>
        </a:p>
        <a:p>
          <a:endParaRPr lang="en-US" sz="1200"/>
        </a:p>
        <a:p>
          <a:r>
            <a:rPr lang="id-ID" sz="1200"/>
            <a:t>Dana Desa didefinisikan sebagai dana yang bersumber dari APBN yang diperuntu</a:t>
          </a:r>
          <a:r>
            <a:rPr lang="en-US" sz="1200"/>
            <a:t>k</a:t>
          </a:r>
          <a:r>
            <a:rPr lang="id-ID" sz="1200"/>
            <a:t>kan bagi </a:t>
          </a:r>
          <a:r>
            <a:rPr lang="en-US" sz="1200"/>
            <a:t>d</a:t>
          </a:r>
          <a:r>
            <a:rPr lang="id-ID" sz="1200"/>
            <a:t>esa yang ditransfer melalui APBD </a:t>
          </a:r>
          <a:r>
            <a:rPr lang="en-US" sz="1200"/>
            <a:t>k</a:t>
          </a:r>
          <a:r>
            <a:rPr lang="id-ID" sz="1200"/>
            <a:t>abupaten/kota dan digunakan unuk membiayai penyelenggaraan pemerintahan, pelaksanaan pembangunan, pembinaan, kemasyarakatan dan pemberdayaan masyarakat</a:t>
          </a:r>
          <a:r>
            <a:rPr lang="en-US" sz="1200"/>
            <a:t>. Dana ini dialokasikan secara berkeadilan berdasarkan: alokasi dasar, dan</a:t>
          </a:r>
        </a:p>
        <a:p>
          <a:r>
            <a:rPr lang="en-US" sz="1200"/>
            <a:t>alokasi yang dihitung dengan memperhatikan jumlah penduduk, angka kemiskinan, luas wilayah, dan tingkat kesulitan geografis desa setiap kabupaten/kota.</a:t>
          </a:r>
        </a:p>
        <a:p>
          <a:endParaRPr lang="id-ID" sz="1200"/>
        </a:p>
        <a:p>
          <a:endParaRPr lang="id-ID" sz="1200"/>
        </a:p>
      </xdr:txBody>
    </xdr:sp>
    <xdr:clientData/>
  </xdr:twoCellAnchor>
  <xdr:twoCellAnchor>
    <xdr:from>
      <xdr:col>4</xdr:col>
      <xdr:colOff>152400</xdr:colOff>
      <xdr:row>108</xdr:row>
      <xdr:rowOff>133350</xdr:rowOff>
    </xdr:from>
    <xdr:to>
      <xdr:col>18</xdr:col>
      <xdr:colOff>152400</xdr:colOff>
      <xdr:row>113</xdr:row>
      <xdr:rowOff>25400</xdr:rowOff>
    </xdr:to>
    <xdr:sp macro="" textlink="">
      <xdr:nvSpPr>
        <xdr:cNvPr id="36" name="Rectangle: Rounded Corners 35">
          <a:extLst>
            <a:ext uri="{FF2B5EF4-FFF2-40B4-BE49-F238E27FC236}">
              <a16:creationId xmlns:a16="http://schemas.microsoft.com/office/drawing/2014/main" id="{A1E1E5E4-4898-4AA2-9573-FF52A2911439}"/>
            </a:ext>
          </a:extLst>
        </xdr:cNvPr>
        <xdr:cNvSpPr/>
      </xdr:nvSpPr>
      <xdr:spPr>
        <a:xfrm>
          <a:off x="2590800" y="20707350"/>
          <a:ext cx="85344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Transfer ke Daerah</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 DBH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editAs="oneCell">
    <xdr:from>
      <xdr:col>0</xdr:col>
      <xdr:colOff>76200</xdr:colOff>
      <xdr:row>0</xdr:row>
      <xdr:rowOff>85725</xdr:rowOff>
    </xdr:from>
    <xdr:to>
      <xdr:col>3</xdr:col>
      <xdr:colOff>533400</xdr:colOff>
      <xdr:row>7</xdr:row>
      <xdr:rowOff>0</xdr:rowOff>
    </xdr:to>
    <mc:AlternateContent xmlns:mc="http://schemas.openxmlformats.org/markup-compatibility/2006" xmlns:a14="http://schemas.microsoft.com/office/drawing/2010/main">
      <mc:Choice Requires="a14">
        <xdr:graphicFrame macro="">
          <xdr:nvGraphicFramePr>
            <xdr:cNvPr id="37" name="Tahun">
              <a:extLst>
                <a:ext uri="{FF2B5EF4-FFF2-40B4-BE49-F238E27FC236}">
                  <a16:creationId xmlns:a16="http://schemas.microsoft.com/office/drawing/2014/main" id="{0B7B76D8-A056-499B-AB10-BF04314395AC}"/>
                </a:ext>
              </a:extLst>
            </xdr:cNvPr>
            <xdr:cNvGraphicFramePr/>
          </xdr:nvGraphicFramePr>
          <xdr:xfrm>
            <a:off x="0" y="0"/>
            <a:ext cx="0" cy="0"/>
          </xdr:xfrm>
          <a:graphic>
            <a:graphicData uri="http://schemas.microsoft.com/office/drawing/2010/slicer">
              <sle:slicer xmlns:sle="http://schemas.microsoft.com/office/drawing/2010/slicer" name="Tahun"/>
            </a:graphicData>
          </a:graphic>
        </xdr:graphicFrame>
      </mc:Choice>
      <mc:Fallback xmlns="">
        <xdr:sp macro="" textlink="">
          <xdr:nvSpPr>
            <xdr:cNvPr id="0" name=""/>
            <xdr:cNvSpPr>
              <a:spLocks noTextEdit="1"/>
            </xdr:cNvSpPr>
          </xdr:nvSpPr>
          <xdr:spPr>
            <a:xfrm>
              <a:off x="76200" y="85725"/>
              <a:ext cx="2298700" cy="12477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238124</xdr:colOff>
      <xdr:row>232</xdr:row>
      <xdr:rowOff>174625</xdr:rowOff>
    </xdr:from>
    <xdr:to>
      <xdr:col>26</xdr:col>
      <xdr:colOff>412750</xdr:colOff>
      <xdr:row>256</xdr:row>
      <xdr:rowOff>174625</xdr:rowOff>
    </xdr:to>
    <xdr:graphicFrame macro="">
      <xdr:nvGraphicFramePr>
        <xdr:cNvPr id="23" name="Chart 22">
          <a:extLst>
            <a:ext uri="{FF2B5EF4-FFF2-40B4-BE49-F238E27FC236}">
              <a16:creationId xmlns:a16="http://schemas.microsoft.com/office/drawing/2014/main" id="{DC8113BA-7779-48FE-B58D-3F79CB3E6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238125</xdr:colOff>
      <xdr:row>258</xdr:row>
      <xdr:rowOff>111125</xdr:rowOff>
    </xdr:from>
    <xdr:to>
      <xdr:col>15</xdr:col>
      <xdr:colOff>204343</xdr:colOff>
      <xdr:row>282</xdr:row>
      <xdr:rowOff>111125</xdr:rowOff>
    </xdr:to>
    <xdr:graphicFrame macro="">
      <xdr:nvGraphicFramePr>
        <xdr:cNvPr id="25" name="Chart 24">
          <a:extLst>
            <a:ext uri="{FF2B5EF4-FFF2-40B4-BE49-F238E27FC236}">
              <a16:creationId xmlns:a16="http://schemas.microsoft.com/office/drawing/2014/main" id="{A579CFC9-691C-45E5-BF8A-995DB33BD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158749</xdr:colOff>
      <xdr:row>222</xdr:row>
      <xdr:rowOff>47625</xdr:rowOff>
    </xdr:from>
    <xdr:to>
      <xdr:col>8</xdr:col>
      <xdr:colOff>31749</xdr:colOff>
      <xdr:row>231</xdr:row>
      <xdr:rowOff>161925</xdr:rowOff>
    </xdr:to>
    <xdr:graphicFrame macro="">
      <xdr:nvGraphicFramePr>
        <xdr:cNvPr id="31" name="Chart 30">
          <a:extLst>
            <a:ext uri="{FF2B5EF4-FFF2-40B4-BE49-F238E27FC236}">
              <a16:creationId xmlns:a16="http://schemas.microsoft.com/office/drawing/2014/main" id="{AAC76C57-CD34-4C08-BA4A-CB2B25FA0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174625</xdr:colOff>
      <xdr:row>220</xdr:row>
      <xdr:rowOff>47625</xdr:rowOff>
    </xdr:from>
    <xdr:to>
      <xdr:col>11</xdr:col>
      <xdr:colOff>432435</xdr:colOff>
      <xdr:row>221</xdr:row>
      <xdr:rowOff>161940</xdr:rowOff>
    </xdr:to>
    <xdr:sp macro="" textlink="">
      <xdr:nvSpPr>
        <xdr:cNvPr id="33" name="TextBox 24">
          <a:extLst>
            <a:ext uri="{FF2B5EF4-FFF2-40B4-BE49-F238E27FC236}">
              <a16:creationId xmlns:a16="http://schemas.microsoft.com/office/drawing/2014/main" id="{4BD72AD9-1920-46B7-8FA6-48832B3F0A4F}"/>
            </a:ext>
          </a:extLst>
        </xdr:cNvPr>
        <xdr:cNvSpPr txBox="1"/>
      </xdr:nvSpPr>
      <xdr:spPr>
        <a:xfrm>
          <a:off x="2587625" y="41576625"/>
          <a:ext cx="4480560" cy="30481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600" b="1"/>
            <a:t>Rata-rata</a:t>
          </a:r>
          <a:r>
            <a:rPr lang="en-US" sz="1600" b="1" baseline="0"/>
            <a:t> </a:t>
          </a:r>
          <a:r>
            <a:rPr lang="en-US" sz="1600" b="1"/>
            <a:t>IPM Daerah Pemilihan dan Indikatornya</a:t>
          </a:r>
          <a:r>
            <a:rPr lang="en-US" sz="1600" b="1" baseline="0"/>
            <a:t>	</a:t>
          </a:r>
        </a:p>
        <a:p>
          <a:endParaRPr lang="id-ID" sz="1600" b="1"/>
        </a:p>
      </xdr:txBody>
    </xdr:sp>
    <xdr:clientData/>
  </xdr:twoCellAnchor>
  <xdr:twoCellAnchor>
    <xdr:from>
      <xdr:col>8</xdr:col>
      <xdr:colOff>380999</xdr:colOff>
      <xdr:row>222</xdr:row>
      <xdr:rowOff>63499</xdr:rowOff>
    </xdr:from>
    <xdr:to>
      <xdr:col>12</xdr:col>
      <xdr:colOff>253999</xdr:colOff>
      <xdr:row>231</xdr:row>
      <xdr:rowOff>177799</xdr:rowOff>
    </xdr:to>
    <xdr:graphicFrame macro="">
      <xdr:nvGraphicFramePr>
        <xdr:cNvPr id="38" name="Chart 37">
          <a:extLst>
            <a:ext uri="{FF2B5EF4-FFF2-40B4-BE49-F238E27FC236}">
              <a16:creationId xmlns:a16="http://schemas.microsoft.com/office/drawing/2014/main" id="{F43CE33F-3B06-40ED-B7A1-952464F2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555625</xdr:colOff>
      <xdr:row>222</xdr:row>
      <xdr:rowOff>63500</xdr:rowOff>
    </xdr:from>
    <xdr:to>
      <xdr:col>16</xdr:col>
      <xdr:colOff>428625</xdr:colOff>
      <xdr:row>231</xdr:row>
      <xdr:rowOff>177800</xdr:rowOff>
    </xdr:to>
    <xdr:graphicFrame macro="">
      <xdr:nvGraphicFramePr>
        <xdr:cNvPr id="39" name="Chart 38">
          <a:extLst>
            <a:ext uri="{FF2B5EF4-FFF2-40B4-BE49-F238E27FC236}">
              <a16:creationId xmlns:a16="http://schemas.microsoft.com/office/drawing/2014/main" id="{0811F0F9-1E0B-42EE-965F-529BF96FA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95250</xdr:colOff>
      <xdr:row>222</xdr:row>
      <xdr:rowOff>63500</xdr:rowOff>
    </xdr:from>
    <xdr:to>
      <xdr:col>20</xdr:col>
      <xdr:colOff>571500</xdr:colOff>
      <xdr:row>231</xdr:row>
      <xdr:rowOff>177800</xdr:rowOff>
    </xdr:to>
    <xdr:graphicFrame macro="">
      <xdr:nvGraphicFramePr>
        <xdr:cNvPr id="40" name="Chart 39">
          <a:extLst>
            <a:ext uri="{FF2B5EF4-FFF2-40B4-BE49-F238E27FC236}">
              <a16:creationId xmlns:a16="http://schemas.microsoft.com/office/drawing/2014/main" id="{E5726E7A-8849-4C11-89A7-C15142A08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21</xdr:col>
      <xdr:colOff>222250</xdr:colOff>
      <xdr:row>222</xdr:row>
      <xdr:rowOff>63500</xdr:rowOff>
    </xdr:from>
    <xdr:to>
      <xdr:col>26</xdr:col>
      <xdr:colOff>406400</xdr:colOff>
      <xdr:row>231</xdr:row>
      <xdr:rowOff>177800</xdr:rowOff>
    </xdr:to>
    <xdr:graphicFrame macro="">
      <xdr:nvGraphicFramePr>
        <xdr:cNvPr id="41" name="Chart 40">
          <a:extLst>
            <a:ext uri="{FF2B5EF4-FFF2-40B4-BE49-F238E27FC236}">
              <a16:creationId xmlns:a16="http://schemas.microsoft.com/office/drawing/2014/main" id="{6A2BCABD-74A5-4889-A253-FF4B8FC00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xdr:col>
      <xdr:colOff>444500</xdr:colOff>
      <xdr:row>258</xdr:row>
      <xdr:rowOff>111125</xdr:rowOff>
    </xdr:from>
    <xdr:to>
      <xdr:col>26</xdr:col>
      <xdr:colOff>410718</xdr:colOff>
      <xdr:row>282</xdr:row>
      <xdr:rowOff>111125</xdr:rowOff>
    </xdr:to>
    <xdr:graphicFrame macro="">
      <xdr:nvGraphicFramePr>
        <xdr:cNvPr id="42" name="Chart 41">
          <a:extLst>
            <a:ext uri="{FF2B5EF4-FFF2-40B4-BE49-F238E27FC236}">
              <a16:creationId xmlns:a16="http://schemas.microsoft.com/office/drawing/2014/main" id="{7EF1E91B-88C2-4C63-AE30-72E1975A4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174625</xdr:colOff>
      <xdr:row>215</xdr:row>
      <xdr:rowOff>127000</xdr:rowOff>
    </xdr:from>
    <xdr:to>
      <xdr:col>18</xdr:col>
      <xdr:colOff>174625</xdr:colOff>
      <xdr:row>219</xdr:row>
      <xdr:rowOff>111126</xdr:rowOff>
    </xdr:to>
    <xdr:sp macro="" textlink="">
      <xdr:nvSpPr>
        <xdr:cNvPr id="43" name="Rectangle: Rounded Corners 42">
          <a:extLst>
            <a:ext uri="{FF2B5EF4-FFF2-40B4-BE49-F238E27FC236}">
              <a16:creationId xmlns:a16="http://schemas.microsoft.com/office/drawing/2014/main" id="{F32EE75F-E2E1-4097-90BA-66FCD7A4D7EA}"/>
            </a:ext>
          </a:extLst>
        </xdr:cNvPr>
        <xdr:cNvSpPr/>
      </xdr:nvSpPr>
      <xdr:spPr>
        <a:xfrm>
          <a:off x="2587625" y="41084500"/>
          <a:ext cx="8445500" cy="746126"/>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Indikator Kinerja</a:t>
          </a:r>
          <a:r>
            <a:rPr lang="en-US" sz="36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a:t>
          </a:r>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xdr:from>
      <xdr:col>15</xdr:col>
      <xdr:colOff>444500</xdr:colOff>
      <xdr:row>190</xdr:row>
      <xdr:rowOff>0</xdr:rowOff>
    </xdr:from>
    <xdr:to>
      <xdr:col>26</xdr:col>
      <xdr:colOff>410718</xdr:colOff>
      <xdr:row>214</xdr:row>
      <xdr:rowOff>0</xdr:rowOff>
    </xdr:to>
    <xdr:graphicFrame macro="">
      <xdr:nvGraphicFramePr>
        <xdr:cNvPr id="44" name="Chart 43">
          <a:extLst>
            <a:ext uri="{FF2B5EF4-FFF2-40B4-BE49-F238E27FC236}">
              <a16:creationId xmlns:a16="http://schemas.microsoft.com/office/drawing/2014/main" id="{FB2637CA-AAA3-4C45-8660-48DDEB29F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xdr:col>
      <xdr:colOff>428625</xdr:colOff>
      <xdr:row>283</xdr:row>
      <xdr:rowOff>127000</xdr:rowOff>
    </xdr:from>
    <xdr:to>
      <xdr:col>26</xdr:col>
      <xdr:colOff>414147</xdr:colOff>
      <xdr:row>303</xdr:row>
      <xdr:rowOff>130048</xdr:rowOff>
    </xdr:to>
    <xdr:graphicFrame macro="">
      <xdr:nvGraphicFramePr>
        <xdr:cNvPr id="45" name="Chart 44">
          <a:extLst>
            <a:ext uri="{FF2B5EF4-FFF2-40B4-BE49-F238E27FC236}">
              <a16:creationId xmlns:a16="http://schemas.microsoft.com/office/drawing/2014/main" id="{30E8956A-5FEF-46D4-9C2B-82440582D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222250</xdr:colOff>
      <xdr:row>283</xdr:row>
      <xdr:rowOff>127000</xdr:rowOff>
    </xdr:from>
    <xdr:to>
      <xdr:col>11</xdr:col>
      <xdr:colOff>297180</xdr:colOff>
      <xdr:row>293</xdr:row>
      <xdr:rowOff>50800</xdr:rowOff>
    </xdr:to>
    <xdr:graphicFrame macro="">
      <xdr:nvGraphicFramePr>
        <xdr:cNvPr id="46" name="Chart 45">
          <a:extLst>
            <a:ext uri="{FF2B5EF4-FFF2-40B4-BE49-F238E27FC236}">
              <a16:creationId xmlns:a16="http://schemas.microsoft.com/office/drawing/2014/main" id="{1E7CB425-BFE2-4B50-BA6B-2E102B7DB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222250</xdr:colOff>
      <xdr:row>294</xdr:row>
      <xdr:rowOff>0</xdr:rowOff>
    </xdr:from>
    <xdr:to>
      <xdr:col>11</xdr:col>
      <xdr:colOff>297180</xdr:colOff>
      <xdr:row>303</xdr:row>
      <xdr:rowOff>114300</xdr:rowOff>
    </xdr:to>
    <xdr:graphicFrame macro="">
      <xdr:nvGraphicFramePr>
        <xdr:cNvPr id="47" name="Chart 46">
          <a:extLst>
            <a:ext uri="{FF2B5EF4-FFF2-40B4-BE49-F238E27FC236}">
              <a16:creationId xmlns:a16="http://schemas.microsoft.com/office/drawing/2014/main" id="{6ED6BC47-95A9-4A80-8CD2-7C033FFF6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222250</xdr:colOff>
      <xdr:row>304</xdr:row>
      <xdr:rowOff>111125</xdr:rowOff>
    </xdr:from>
    <xdr:to>
      <xdr:col>9</xdr:col>
      <xdr:colOff>442976</xdr:colOff>
      <xdr:row>314</xdr:row>
      <xdr:rowOff>34925</xdr:rowOff>
    </xdr:to>
    <xdr:graphicFrame macro="">
      <xdr:nvGraphicFramePr>
        <xdr:cNvPr id="48" name="Chart 47">
          <a:extLst>
            <a:ext uri="{FF2B5EF4-FFF2-40B4-BE49-F238E27FC236}">
              <a16:creationId xmlns:a16="http://schemas.microsoft.com/office/drawing/2014/main" id="{7C508825-4600-4FE8-8F84-FB015654D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0</xdr:colOff>
      <xdr:row>304</xdr:row>
      <xdr:rowOff>95250</xdr:rowOff>
    </xdr:from>
    <xdr:to>
      <xdr:col>15</xdr:col>
      <xdr:colOff>220726</xdr:colOff>
      <xdr:row>314</xdr:row>
      <xdr:rowOff>19050</xdr:rowOff>
    </xdr:to>
    <xdr:graphicFrame macro="">
      <xdr:nvGraphicFramePr>
        <xdr:cNvPr id="49" name="Chart 48">
          <a:extLst>
            <a:ext uri="{FF2B5EF4-FFF2-40B4-BE49-F238E27FC236}">
              <a16:creationId xmlns:a16="http://schemas.microsoft.com/office/drawing/2014/main" id="{7450B678-B30E-43A0-A696-65B868B16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15</xdr:col>
      <xdr:colOff>396875</xdr:colOff>
      <xdr:row>304</xdr:row>
      <xdr:rowOff>95250</xdr:rowOff>
    </xdr:from>
    <xdr:to>
      <xdr:col>21</xdr:col>
      <xdr:colOff>14351</xdr:colOff>
      <xdr:row>314</xdr:row>
      <xdr:rowOff>19050</xdr:rowOff>
    </xdr:to>
    <xdr:graphicFrame macro="">
      <xdr:nvGraphicFramePr>
        <xdr:cNvPr id="50" name="Chart 49">
          <a:extLst>
            <a:ext uri="{FF2B5EF4-FFF2-40B4-BE49-F238E27FC236}">
              <a16:creationId xmlns:a16="http://schemas.microsoft.com/office/drawing/2014/main" id="{1EA93F30-57A1-4B48-BB36-AF1D41248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21</xdr:col>
      <xdr:colOff>190500</xdr:colOff>
      <xdr:row>304</xdr:row>
      <xdr:rowOff>95250</xdr:rowOff>
    </xdr:from>
    <xdr:to>
      <xdr:col>26</xdr:col>
      <xdr:colOff>411226</xdr:colOff>
      <xdr:row>314</xdr:row>
      <xdr:rowOff>19050</xdr:rowOff>
    </xdr:to>
    <xdr:graphicFrame macro="">
      <xdr:nvGraphicFramePr>
        <xdr:cNvPr id="51" name="Chart 50">
          <a:extLst>
            <a:ext uri="{FF2B5EF4-FFF2-40B4-BE49-F238E27FC236}">
              <a16:creationId xmlns:a16="http://schemas.microsoft.com/office/drawing/2014/main" id="{70849F82-AF1F-4DB0-8E76-3888D1CF97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4</xdr:col>
      <xdr:colOff>238125</xdr:colOff>
      <xdr:row>315</xdr:row>
      <xdr:rowOff>31750</xdr:rowOff>
    </xdr:from>
    <xdr:to>
      <xdr:col>9</xdr:col>
      <xdr:colOff>454025</xdr:colOff>
      <xdr:row>324</xdr:row>
      <xdr:rowOff>146050</xdr:rowOff>
    </xdr:to>
    <xdr:sp macro="" textlink="">
      <xdr:nvSpPr>
        <xdr:cNvPr id="52" name="TextBox 51">
          <a:extLst>
            <a:ext uri="{FF2B5EF4-FFF2-40B4-BE49-F238E27FC236}">
              <a16:creationId xmlns:a16="http://schemas.microsoft.com/office/drawing/2014/main" id="{73156286-6EE4-4513-9A93-9CB869BD9318}"/>
            </a:ext>
          </a:extLst>
        </xdr:cNvPr>
        <xdr:cNvSpPr txBox="1"/>
      </xdr:nvSpPr>
      <xdr:spPr>
        <a:xfrm>
          <a:off x="2651125" y="60039250"/>
          <a:ext cx="323215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Daftar Singkatan</a:t>
          </a:r>
        </a:p>
        <a:p>
          <a:r>
            <a:rPr lang="en-US" sz="1100"/>
            <a:t>IPM:</a:t>
          </a:r>
          <a:r>
            <a:rPr lang="en-US" sz="1100" baseline="0"/>
            <a:t> Indeks Pembangunan Manusia</a:t>
          </a:r>
        </a:p>
        <a:p>
          <a:r>
            <a:rPr lang="en-US" sz="1100" baseline="0"/>
            <a:t>AHH: Angka Harapan Hidup</a:t>
          </a:r>
        </a:p>
        <a:p>
          <a:r>
            <a:rPr lang="en-US" sz="1100" baseline="0"/>
            <a:t>HLS: Harapan Lama Sekolah</a:t>
          </a:r>
        </a:p>
        <a:p>
          <a:r>
            <a:rPr lang="en-US" sz="1100" baseline="0"/>
            <a:t>RLS: Rata-rata Lama Sekolah</a:t>
          </a:r>
        </a:p>
        <a:p>
          <a:r>
            <a:rPr lang="en-US" sz="1100" baseline="0"/>
            <a:t>APK: Angka Partisipasi Kasar</a:t>
          </a:r>
        </a:p>
        <a:p>
          <a:r>
            <a:rPr lang="en-US" sz="1100" baseline="0"/>
            <a:t>APM: Angka Partisipasi Murni</a:t>
          </a:r>
        </a:p>
        <a:p>
          <a:r>
            <a:rPr lang="en-US" sz="1100" baseline="0"/>
            <a:t>SD: Sekolah Dasar</a:t>
          </a:r>
        </a:p>
        <a:p>
          <a:r>
            <a:rPr lang="en-US" sz="1100" baseline="0"/>
            <a:t>SMP: Sekolah Menengah Pertama</a:t>
          </a:r>
        </a:p>
        <a:p>
          <a:r>
            <a:rPr lang="en-US" sz="1100" baseline="0"/>
            <a:t>SM: Sekolah Menengah</a:t>
          </a:r>
          <a:endParaRPr lang="id-ID" sz="1100"/>
        </a:p>
      </xdr:txBody>
    </xdr:sp>
    <xdr:clientData/>
  </xdr:twoCellAnchor>
  <xdr:twoCellAnchor>
    <xdr:from>
      <xdr:col>10</xdr:col>
      <xdr:colOff>15875</xdr:colOff>
      <xdr:row>315</xdr:row>
      <xdr:rowOff>47625</xdr:rowOff>
    </xdr:from>
    <xdr:to>
      <xdr:col>15</xdr:col>
      <xdr:colOff>236601</xdr:colOff>
      <xdr:row>324</xdr:row>
      <xdr:rowOff>161925</xdr:rowOff>
    </xdr:to>
    <xdr:graphicFrame macro="">
      <xdr:nvGraphicFramePr>
        <xdr:cNvPr id="53" name="Chart 52">
          <a:extLst>
            <a:ext uri="{FF2B5EF4-FFF2-40B4-BE49-F238E27FC236}">
              <a16:creationId xmlns:a16="http://schemas.microsoft.com/office/drawing/2014/main" id="{8BBDCAD9-4B65-4D8B-AF4F-C78E8C7A8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15</xdr:col>
      <xdr:colOff>428625</xdr:colOff>
      <xdr:row>315</xdr:row>
      <xdr:rowOff>47625</xdr:rowOff>
    </xdr:from>
    <xdr:to>
      <xdr:col>21</xdr:col>
      <xdr:colOff>46101</xdr:colOff>
      <xdr:row>324</xdr:row>
      <xdr:rowOff>161925</xdr:rowOff>
    </xdr:to>
    <xdr:graphicFrame macro="">
      <xdr:nvGraphicFramePr>
        <xdr:cNvPr id="54" name="Chart 53">
          <a:extLst>
            <a:ext uri="{FF2B5EF4-FFF2-40B4-BE49-F238E27FC236}">
              <a16:creationId xmlns:a16="http://schemas.microsoft.com/office/drawing/2014/main" id="{3D5AFFB3-4F6D-472E-93F1-01371F85D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21</xdr:col>
      <xdr:colOff>222250</xdr:colOff>
      <xdr:row>315</xdr:row>
      <xdr:rowOff>47625</xdr:rowOff>
    </xdr:from>
    <xdr:to>
      <xdr:col>26</xdr:col>
      <xdr:colOff>442976</xdr:colOff>
      <xdr:row>324</xdr:row>
      <xdr:rowOff>161925</xdr:rowOff>
    </xdr:to>
    <xdr:graphicFrame macro="">
      <xdr:nvGraphicFramePr>
        <xdr:cNvPr id="55" name="Chart 54">
          <a:extLst>
            <a:ext uri="{FF2B5EF4-FFF2-40B4-BE49-F238E27FC236}">
              <a16:creationId xmlns:a16="http://schemas.microsoft.com/office/drawing/2014/main" id="{0A4B2582-2D2A-4DB3-88EC-ABC2FAC2E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0.00083</cdr:x>
      <cdr:y>0.00099</cdr:y>
    </cdr:from>
    <cdr:to>
      <cdr:x>0.54977</cdr:x>
      <cdr:y>0.06766</cdr:y>
    </cdr:to>
    <cdr:sp macro="" textlink="">
      <cdr:nvSpPr>
        <cdr:cNvPr id="2" name="TextBox 22">
          <a:extLst xmlns:a="http://schemas.openxmlformats.org/drawingml/2006/main">
            <a:ext uri="{FF2B5EF4-FFF2-40B4-BE49-F238E27FC236}">
              <a16:creationId xmlns:a16="http://schemas.microsoft.com/office/drawing/2014/main" id="{70E5D57E-E3F6-4E46-91F8-77921938F672}"/>
            </a:ext>
          </a:extLst>
        </cdr:cNvPr>
        <cdr:cNvSpPr txBox="1"/>
      </cdr:nvSpPr>
      <cdr:spPr>
        <a:xfrm xmlns:a="http://schemas.openxmlformats.org/drawingml/2006/main">
          <a:off x="3402" y="4082"/>
          <a:ext cx="225878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PBB</a:t>
          </a:r>
          <a:r>
            <a:rPr lang="en-US" sz="1600" b="1" baseline="0"/>
            <a:t> (dalam Rp 000)	</a:t>
          </a:r>
        </a:p>
        <a:p xmlns:a="http://schemas.openxmlformats.org/drawingml/2006/main">
          <a:endParaRPr lang="id-ID" sz="1600" b="1"/>
        </a:p>
      </cdr:txBody>
    </cdr:sp>
  </cdr:relSizeAnchor>
</c:userShapes>
</file>

<file path=xl/drawings/drawing11.xml><?xml version="1.0" encoding="utf-8"?>
<c:userShapes xmlns:c="http://schemas.openxmlformats.org/drawingml/2006/chart">
  <cdr:relSizeAnchor xmlns:cdr="http://schemas.openxmlformats.org/drawingml/2006/chartDrawing">
    <cdr:from>
      <cdr:x>0.00083</cdr:x>
      <cdr:y>0.00099</cdr:y>
    </cdr:from>
    <cdr:to>
      <cdr:x>0.66716</cdr:x>
      <cdr:y>0.06766</cdr:y>
    </cdr:to>
    <cdr:sp macro="" textlink="">
      <cdr:nvSpPr>
        <cdr:cNvPr id="2" name="TextBox 24">
          <a:extLst xmlns:a="http://schemas.openxmlformats.org/drawingml/2006/main">
            <a:ext uri="{FF2B5EF4-FFF2-40B4-BE49-F238E27FC236}">
              <a16:creationId xmlns:a16="http://schemas.microsoft.com/office/drawing/2014/main" id="{3E662B2F-06BE-4CC8-81A6-B71FA0A6C501}"/>
            </a:ext>
          </a:extLst>
        </cdr:cNvPr>
        <cdr:cNvSpPr txBox="1"/>
      </cdr:nvSpPr>
      <cdr:spPr>
        <a:xfrm xmlns:a="http://schemas.openxmlformats.org/drawingml/2006/main">
          <a:off x="3402" y="4082"/>
          <a:ext cx="274183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Migas</a:t>
          </a:r>
          <a:r>
            <a:rPr lang="en-US" sz="1600" b="1" baseline="0"/>
            <a:t> (dalam Rp 000)	</a:t>
          </a:r>
        </a:p>
        <a:p xmlns:a="http://schemas.openxmlformats.org/drawingml/2006/main">
          <a:endParaRPr lang="id-ID" sz="1600" b="1"/>
        </a:p>
      </cdr:txBody>
    </cdr:sp>
  </cdr:relSizeAnchor>
</c:userShapes>
</file>

<file path=xl/drawings/drawing12.xml><?xml version="1.0" encoding="utf-8"?>
<c:userShapes xmlns:c="http://schemas.openxmlformats.org/drawingml/2006/chart">
  <cdr:relSizeAnchor xmlns:cdr="http://schemas.openxmlformats.org/drawingml/2006/chartDrawing">
    <cdr:from>
      <cdr:x>0</cdr:x>
      <cdr:y>0</cdr:y>
    </cdr:from>
    <cdr:to>
      <cdr:x>0.68287</cdr:x>
      <cdr:y>0.06667</cdr:y>
    </cdr:to>
    <cdr:sp macro="" textlink="">
      <cdr:nvSpPr>
        <cdr:cNvPr id="2" name="TextBox 24">
          <a:extLst xmlns:a="http://schemas.openxmlformats.org/drawingml/2006/main">
            <a:ext uri="{FF2B5EF4-FFF2-40B4-BE49-F238E27FC236}">
              <a16:creationId xmlns:a16="http://schemas.microsoft.com/office/drawing/2014/main" id="{3E662B2F-06BE-4CC8-81A6-B71FA0A6C501}"/>
            </a:ext>
          </a:extLst>
        </cdr:cNvPr>
        <cdr:cNvSpPr txBox="1"/>
      </cdr:nvSpPr>
      <cdr:spPr>
        <a:xfrm xmlns:a="http://schemas.openxmlformats.org/drawingml/2006/main">
          <a:off x="0" y="0"/>
          <a:ext cx="2809875"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Minerba</a:t>
          </a:r>
          <a:r>
            <a:rPr lang="en-US" sz="1600" b="1" baseline="0"/>
            <a:t> (dalam Rp 000)	</a:t>
          </a:r>
        </a:p>
        <a:p xmlns:a="http://schemas.openxmlformats.org/drawingml/2006/main">
          <a:endParaRPr lang="id-ID" sz="1600" b="1"/>
        </a:p>
      </cdr:txBody>
    </cdr:sp>
  </cdr:relSizeAnchor>
</c:userShapes>
</file>

<file path=xl/drawings/drawing13.xml><?xml version="1.0" encoding="utf-8"?>
<c:userShapes xmlns:c="http://schemas.openxmlformats.org/drawingml/2006/chart">
  <cdr:relSizeAnchor xmlns:cdr="http://schemas.openxmlformats.org/drawingml/2006/chartDrawing">
    <cdr:from>
      <cdr:x>0.00077</cdr:x>
      <cdr:y>0.00099</cdr:y>
    </cdr:from>
    <cdr:to>
      <cdr:x>0.72917</cdr:x>
      <cdr:y>0.06766</cdr:y>
    </cdr:to>
    <cdr:sp macro="" textlink="">
      <cdr:nvSpPr>
        <cdr:cNvPr id="2" name="TextBox 24">
          <a:extLst xmlns:a="http://schemas.openxmlformats.org/drawingml/2006/main">
            <a:ext uri="{FF2B5EF4-FFF2-40B4-BE49-F238E27FC236}">
              <a16:creationId xmlns:a16="http://schemas.microsoft.com/office/drawing/2014/main" id="{19B69F0C-59AC-4D1F-A6CC-43983EF740E6}"/>
            </a:ext>
          </a:extLst>
        </cdr:cNvPr>
        <cdr:cNvSpPr txBox="1"/>
      </cdr:nvSpPr>
      <cdr:spPr>
        <a:xfrm xmlns:a="http://schemas.openxmlformats.org/drawingml/2006/main">
          <a:off x="3173" y="4081"/>
          <a:ext cx="2997202"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Kehutanan</a:t>
          </a:r>
          <a:r>
            <a:rPr lang="en-US" sz="1600" b="1" baseline="0"/>
            <a:t> (dalam Rp 000)	</a:t>
          </a:r>
        </a:p>
        <a:p xmlns:a="http://schemas.openxmlformats.org/drawingml/2006/main">
          <a:endParaRPr lang="id-ID" sz="1600" b="1"/>
        </a:p>
      </cdr:txBody>
    </cdr:sp>
  </cdr:relSizeAnchor>
</c:userShapes>
</file>

<file path=xl/drawings/drawing14.xml><?xml version="1.0" encoding="utf-8"?>
<c:userShapes xmlns:c="http://schemas.openxmlformats.org/drawingml/2006/chart">
  <cdr:relSizeAnchor xmlns:cdr="http://schemas.openxmlformats.org/drawingml/2006/chartDrawing">
    <cdr:from>
      <cdr:x>0</cdr:x>
      <cdr:y>0</cdr:y>
    </cdr:from>
    <cdr:to>
      <cdr:x>0.66551</cdr:x>
      <cdr:y>0.06667</cdr:y>
    </cdr:to>
    <cdr:sp macro="" textlink="">
      <cdr:nvSpPr>
        <cdr:cNvPr id="2" name="TextBox 22">
          <a:extLst xmlns:a="http://schemas.openxmlformats.org/drawingml/2006/main">
            <a:ext uri="{FF2B5EF4-FFF2-40B4-BE49-F238E27FC236}">
              <a16:creationId xmlns:a16="http://schemas.microsoft.com/office/drawing/2014/main" id="{5CF10E1D-1159-4494-9BB3-63DE8B26D61C}"/>
            </a:ext>
          </a:extLst>
        </cdr:cNvPr>
        <cdr:cNvSpPr txBox="1"/>
      </cdr:nvSpPr>
      <cdr:spPr>
        <a:xfrm xmlns:a="http://schemas.openxmlformats.org/drawingml/2006/main">
          <a:off x="0" y="0"/>
          <a:ext cx="2738438"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Perikanan</a:t>
          </a:r>
          <a:r>
            <a:rPr lang="en-US" sz="1600" b="1" baseline="0"/>
            <a:t> (dalam Rp 000)	</a:t>
          </a:r>
        </a:p>
        <a:p xmlns:a="http://schemas.openxmlformats.org/drawingml/2006/main">
          <a:endParaRPr lang="id-ID" sz="1600" b="1"/>
        </a:p>
      </cdr:txBody>
    </cdr:sp>
  </cdr:relSizeAnchor>
</c:userShapes>
</file>

<file path=xl/drawings/drawing15.xml><?xml version="1.0" encoding="utf-8"?>
<c:userShapes xmlns:c="http://schemas.openxmlformats.org/drawingml/2006/chart">
  <cdr:relSizeAnchor xmlns:cdr="http://schemas.openxmlformats.org/drawingml/2006/chartDrawing">
    <cdr:from>
      <cdr:x>0</cdr:x>
      <cdr:y>0</cdr:y>
    </cdr:from>
    <cdr:to>
      <cdr:x>0.69031</cdr:x>
      <cdr:y>0.06667</cdr:y>
    </cdr:to>
    <cdr:sp macro="" textlink="">
      <cdr:nvSpPr>
        <cdr:cNvPr id="2" name="TextBox 22">
          <a:extLst xmlns:a="http://schemas.openxmlformats.org/drawingml/2006/main">
            <a:ext uri="{FF2B5EF4-FFF2-40B4-BE49-F238E27FC236}">
              <a16:creationId xmlns:a16="http://schemas.microsoft.com/office/drawing/2014/main" id="{63F74C5A-0F2A-4985-B2DB-63953FE543D6}"/>
            </a:ext>
          </a:extLst>
        </cdr:cNvPr>
        <cdr:cNvSpPr txBox="1"/>
      </cdr:nvSpPr>
      <cdr:spPr>
        <a:xfrm xmlns:a="http://schemas.openxmlformats.org/drawingml/2006/main">
          <a:off x="0" y="0"/>
          <a:ext cx="2840491"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Panas</a:t>
          </a:r>
          <a:r>
            <a:rPr lang="en-US" sz="1600" b="1" baseline="0"/>
            <a:t> Bumi (dalam Rp 000)	</a:t>
          </a:r>
        </a:p>
        <a:p xmlns:a="http://schemas.openxmlformats.org/drawingml/2006/main">
          <a:endParaRPr lang="id-ID" sz="1600" b="1"/>
        </a:p>
      </cdr:txBody>
    </cdr:sp>
  </cdr:relSizeAnchor>
</c:userShapes>
</file>

<file path=xl/drawings/drawing16.xml><?xml version="1.0" encoding="utf-8"?>
<c:userShapes xmlns:c="http://schemas.openxmlformats.org/drawingml/2006/chart">
  <cdr:relSizeAnchor xmlns:cdr="http://schemas.openxmlformats.org/drawingml/2006/chartDrawing">
    <cdr:from>
      <cdr:x>0</cdr:x>
      <cdr:y>0</cdr:y>
    </cdr:from>
    <cdr:to>
      <cdr:x>0.48476</cdr:x>
      <cdr:y>0.06667</cdr:y>
    </cdr:to>
    <cdr:sp macro="" textlink="">
      <cdr:nvSpPr>
        <cdr:cNvPr id="2" name="TextBox 24">
          <a:extLst xmlns:a="http://schemas.openxmlformats.org/drawingml/2006/main">
            <a:ext uri="{FF2B5EF4-FFF2-40B4-BE49-F238E27FC236}">
              <a16:creationId xmlns:a16="http://schemas.microsoft.com/office/drawing/2014/main" id="{BCFFAE5E-FDAC-4874-A30D-DFD9293A541A}"/>
            </a:ext>
          </a:extLst>
        </cdr:cNvPr>
        <cdr:cNvSpPr txBox="1"/>
      </cdr:nvSpPr>
      <cdr:spPr>
        <a:xfrm xmlns:a="http://schemas.openxmlformats.org/drawingml/2006/main">
          <a:off x="0" y="0"/>
          <a:ext cx="3200400" cy="304815"/>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IPM per Kabupaten/Kota (dalam %)</a:t>
          </a:r>
          <a:r>
            <a:rPr lang="en-US" sz="1600" b="1" baseline="0"/>
            <a:t>	</a:t>
          </a:r>
        </a:p>
        <a:p xmlns:a="http://schemas.openxmlformats.org/drawingml/2006/main">
          <a:endParaRPr lang="id-ID" sz="1600" b="1"/>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0.78947</cdr:x>
      <cdr:y>0.066</cdr:y>
    </cdr:to>
    <cdr:sp macro="" textlink="">
      <cdr:nvSpPr>
        <cdr:cNvPr id="2" name="TextBox 24">
          <a:extLst xmlns:a="http://schemas.openxmlformats.org/drawingml/2006/main">
            <a:ext uri="{FF2B5EF4-FFF2-40B4-BE49-F238E27FC236}">
              <a16:creationId xmlns:a16="http://schemas.microsoft.com/office/drawing/2014/main" id="{BCFFAE5E-FDAC-4874-A30D-DFD9293A541A}"/>
            </a:ext>
          </a:extLst>
        </cdr:cNvPr>
        <cdr:cNvSpPr txBox="1"/>
      </cdr:nvSpPr>
      <cdr:spPr>
        <a:xfrm xmlns:a="http://schemas.openxmlformats.org/drawingml/2006/main">
          <a:off x="0" y="0"/>
          <a:ext cx="521208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Partisipasi</a:t>
          </a:r>
          <a:r>
            <a:rPr lang="en-US" sz="1600" b="1" baseline="0"/>
            <a:t> Angkatan Kerja per Kab/Kota (dalam %)	</a:t>
          </a:r>
        </a:p>
        <a:p xmlns:a="http://schemas.openxmlformats.org/drawingml/2006/main">
          <a:endParaRPr lang="id-ID" sz="1600" b="1"/>
        </a:p>
      </cdr:txBody>
    </cdr:sp>
  </cdr:relSizeAnchor>
</c:userShapes>
</file>

<file path=xl/drawings/drawing18.xml><?xml version="1.0" encoding="utf-8"?>
<c:userShapes xmlns:c="http://schemas.openxmlformats.org/drawingml/2006/chart">
  <cdr:relSizeAnchor xmlns:cdr="http://schemas.openxmlformats.org/drawingml/2006/chartDrawing">
    <cdr:from>
      <cdr:x>0</cdr:x>
      <cdr:y>0</cdr:y>
    </cdr:from>
    <cdr:to>
      <cdr:x>0.63712</cdr:x>
      <cdr:y>0.066</cdr:y>
    </cdr:to>
    <cdr:sp macro="" textlink="">
      <cdr:nvSpPr>
        <cdr:cNvPr id="2" name="TextBox 24">
          <a:extLst xmlns:a="http://schemas.openxmlformats.org/drawingml/2006/main">
            <a:ext uri="{FF2B5EF4-FFF2-40B4-BE49-F238E27FC236}">
              <a16:creationId xmlns:a16="http://schemas.microsoft.com/office/drawing/2014/main" id="{06E5634C-FDC7-4AED-A8B4-D74A89B1C713}"/>
            </a:ext>
          </a:extLst>
        </cdr:cNvPr>
        <cdr:cNvSpPr txBox="1"/>
      </cdr:nvSpPr>
      <cdr:spPr>
        <a:xfrm xmlns:a="http://schemas.openxmlformats.org/drawingml/2006/main">
          <a:off x="0" y="0"/>
          <a:ext cx="420624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Pengangguran </a:t>
          </a:r>
          <a:r>
            <a:rPr lang="en-US" sz="1600" b="1" baseline="0"/>
            <a:t>per Kab/Kota (dalam %)	</a:t>
          </a:r>
        </a:p>
        <a:p xmlns:a="http://schemas.openxmlformats.org/drawingml/2006/main">
          <a:endParaRPr lang="id-ID" sz="1600" b="1"/>
        </a:p>
      </cdr:txBody>
    </cdr:sp>
  </cdr:relSizeAnchor>
</c:userShapes>
</file>

<file path=xl/drawings/drawing19.xml><?xml version="1.0" encoding="utf-8"?>
<c:userShapes xmlns:c="http://schemas.openxmlformats.org/drawingml/2006/chart">
  <cdr:relSizeAnchor xmlns:cdr="http://schemas.openxmlformats.org/drawingml/2006/chartDrawing">
    <cdr:from>
      <cdr:x>0</cdr:x>
      <cdr:y>0</cdr:y>
    </cdr:from>
    <cdr:to>
      <cdr:x>0.68321</cdr:x>
      <cdr:y>0.06667</cdr:y>
    </cdr:to>
    <cdr:sp macro="" textlink="">
      <cdr:nvSpPr>
        <cdr:cNvPr id="2" name="TextBox 24">
          <a:extLst xmlns:a="http://schemas.openxmlformats.org/drawingml/2006/main">
            <a:ext uri="{FF2B5EF4-FFF2-40B4-BE49-F238E27FC236}">
              <a16:creationId xmlns:a16="http://schemas.microsoft.com/office/drawing/2014/main" id="{39430C80-A533-4400-A256-7AF61F836580}"/>
            </a:ext>
          </a:extLst>
        </cdr:cNvPr>
        <cdr:cNvSpPr txBox="1"/>
      </cdr:nvSpPr>
      <cdr:spPr>
        <a:xfrm xmlns:a="http://schemas.openxmlformats.org/drawingml/2006/main">
          <a:off x="0" y="0"/>
          <a:ext cx="4510541" cy="304815"/>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Cukai Hasil Tembakau </a:t>
          </a:r>
          <a:r>
            <a:rPr lang="en-US" sz="1600" b="1" baseline="0"/>
            <a:t>(dalam Rp 000)	</a:t>
          </a:r>
        </a:p>
        <a:p xmlns:a="http://schemas.openxmlformats.org/drawingml/2006/main">
          <a:endParaRPr lang="id-ID" sz="1600" b="1"/>
        </a:p>
      </cdr:txBody>
    </cdr:sp>
  </cdr:relSizeAnchor>
</c:userShapes>
</file>

<file path=xl/drawings/drawing2.xml><?xml version="1.0" encoding="utf-8"?>
<c:userShapes xmlns:c="http://schemas.openxmlformats.org/drawingml/2006/chart">
  <cdr:relSizeAnchor xmlns:cdr="http://schemas.openxmlformats.org/drawingml/2006/chartDrawing">
    <cdr:from>
      <cdr:x>0.00084</cdr:x>
      <cdr:y>0.00099</cdr:y>
    </cdr:from>
    <cdr:to>
      <cdr:x>0.66358</cdr:x>
      <cdr:y>0.06766</cdr:y>
    </cdr:to>
    <cdr:sp macro="" textlink="">
      <cdr:nvSpPr>
        <cdr:cNvPr id="2" name="TextBox 11">
          <a:extLst xmlns:a="http://schemas.openxmlformats.org/drawingml/2006/main">
            <a:ext uri="{FF2B5EF4-FFF2-40B4-BE49-F238E27FC236}">
              <a16:creationId xmlns:a16="http://schemas.microsoft.com/office/drawing/2014/main" id="{2E74D1CC-0DD2-4F75-B98B-D65B2628332B}"/>
            </a:ext>
          </a:extLst>
        </cdr:cNvPr>
        <cdr:cNvSpPr txBox="1"/>
      </cdr:nvSpPr>
      <cdr:spPr>
        <a:xfrm xmlns:a="http://schemas.openxmlformats.org/drawingml/2006/main">
          <a:off x="3442" y="4082"/>
          <a:ext cx="272706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Reguler (dalam Rp 000)	</a:t>
          </a:r>
        </a:p>
        <a:p xmlns:a="http://schemas.openxmlformats.org/drawingml/2006/main">
          <a:endParaRPr lang="id-ID" sz="1600" b="1"/>
        </a:p>
      </cdr:txBody>
    </cdr:sp>
  </cdr:relSizeAnchor>
</c:userShapes>
</file>

<file path=xl/drawings/drawing20.xml><?xml version="1.0" encoding="utf-8"?>
<c:userShapes xmlns:c="http://schemas.openxmlformats.org/drawingml/2006/chart">
  <cdr:relSizeAnchor xmlns:cdr="http://schemas.openxmlformats.org/drawingml/2006/chartDrawing">
    <cdr:from>
      <cdr:x>0</cdr:x>
      <cdr:y>0</cdr:y>
    </cdr:from>
    <cdr:to>
      <cdr:x>0.67814</cdr:x>
      <cdr:y>0.07914</cdr:y>
    </cdr:to>
    <cdr:sp macro="" textlink="">
      <cdr:nvSpPr>
        <cdr:cNvPr id="2" name="TextBox 24">
          <a:extLst xmlns:a="http://schemas.openxmlformats.org/drawingml/2006/main">
            <a:ext uri="{FF2B5EF4-FFF2-40B4-BE49-F238E27FC236}">
              <a16:creationId xmlns:a16="http://schemas.microsoft.com/office/drawing/2014/main" id="{A7D34130-C01F-4D73-8B59-A7B0D71F60E7}"/>
            </a:ext>
          </a:extLst>
        </cdr:cNvPr>
        <cdr:cNvSpPr txBox="1"/>
      </cdr:nvSpPr>
      <cdr:spPr>
        <a:xfrm xmlns:a="http://schemas.openxmlformats.org/drawingml/2006/main">
          <a:off x="0" y="0"/>
          <a:ext cx="6126457"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Jumlah Penduduk Miskin</a:t>
          </a:r>
          <a:r>
            <a:rPr lang="en-US" sz="1600" b="1" baseline="0"/>
            <a:t> per Kab/Kota (dalam ribu jiwa)	</a:t>
          </a:r>
        </a:p>
        <a:p xmlns:a="http://schemas.openxmlformats.org/drawingml/2006/main">
          <a:endParaRPr lang="id-ID" sz="1600" b="1"/>
        </a:p>
      </cdr:txBody>
    </cdr:sp>
  </cdr:relSizeAnchor>
</c:userShapes>
</file>

<file path=xl/drawings/drawing3.xml><?xml version="1.0" encoding="utf-8"?>
<c:userShapes xmlns:c="http://schemas.openxmlformats.org/drawingml/2006/chart">
  <cdr:relSizeAnchor xmlns:cdr="http://schemas.openxmlformats.org/drawingml/2006/chartDrawing">
    <cdr:from>
      <cdr:x>0.00084</cdr:x>
      <cdr:y>0.00099</cdr:y>
    </cdr:from>
    <cdr:to>
      <cdr:x>0.69301</cdr:x>
      <cdr:y>0.06766</cdr:y>
    </cdr:to>
    <cdr:sp macro="" textlink="">
      <cdr:nvSpPr>
        <cdr:cNvPr id="2" name="TextBox 15">
          <a:extLst xmlns:a="http://schemas.openxmlformats.org/drawingml/2006/main">
            <a:ext uri="{FF2B5EF4-FFF2-40B4-BE49-F238E27FC236}">
              <a16:creationId xmlns:a16="http://schemas.microsoft.com/office/drawing/2014/main" id="{FE71790B-1CD5-49C5-874A-17A351061DFB}"/>
            </a:ext>
          </a:extLst>
        </cdr:cNvPr>
        <cdr:cNvSpPr txBox="1"/>
      </cdr:nvSpPr>
      <cdr:spPr>
        <a:xfrm xmlns:a="http://schemas.openxmlformats.org/drawingml/2006/main">
          <a:off x="5548" y="4526"/>
          <a:ext cx="4572000" cy="304816"/>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Penugasan (dalam Rp 000)	</a:t>
          </a:r>
        </a:p>
        <a:p xmlns:a="http://schemas.openxmlformats.org/drawingml/2006/main">
          <a:endParaRPr lang="id-ID" sz="1600" b="1"/>
        </a:p>
      </cdr:txBody>
    </cdr:sp>
  </cdr:relSizeAnchor>
</c:userShapes>
</file>

<file path=xl/drawings/drawing4.xml><?xml version="1.0" encoding="utf-8"?>
<c:userShapes xmlns:c="http://schemas.openxmlformats.org/drawingml/2006/chart">
  <cdr:relSizeAnchor xmlns:cdr="http://schemas.openxmlformats.org/drawingml/2006/chartDrawing">
    <cdr:from>
      <cdr:x>0.00084</cdr:x>
      <cdr:y>0.00099</cdr:y>
    </cdr:from>
    <cdr:to>
      <cdr:x>0.67901</cdr:x>
      <cdr:y>0.06766</cdr:y>
    </cdr:to>
    <cdr:sp macro="" textlink="">
      <cdr:nvSpPr>
        <cdr:cNvPr id="2" name="TextBox 14">
          <a:extLst xmlns:a="http://schemas.openxmlformats.org/drawingml/2006/main">
            <a:ext uri="{FF2B5EF4-FFF2-40B4-BE49-F238E27FC236}">
              <a16:creationId xmlns:a16="http://schemas.microsoft.com/office/drawing/2014/main" id="{3CFBE47F-F3C9-4237-8412-D6DB10A3C228}"/>
            </a:ext>
          </a:extLst>
        </cdr:cNvPr>
        <cdr:cNvSpPr txBox="1"/>
      </cdr:nvSpPr>
      <cdr:spPr>
        <a:xfrm xmlns:a="http://schemas.openxmlformats.org/drawingml/2006/main">
          <a:off x="3437" y="4082"/>
          <a:ext cx="279056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Afirmasi (dalam Rp 000)	</a:t>
          </a:r>
        </a:p>
        <a:p xmlns:a="http://schemas.openxmlformats.org/drawingml/2006/main">
          <a:endParaRPr lang="id-ID" sz="1600" b="1"/>
        </a:p>
      </cdr:txBody>
    </cdr:sp>
  </cdr:relSizeAnchor>
</c:userShapes>
</file>

<file path=xl/drawings/drawing5.xml><?xml version="1.0" encoding="utf-8"?>
<c:userShapes xmlns:c="http://schemas.openxmlformats.org/drawingml/2006/chart">
  <cdr:relSizeAnchor xmlns:cdr="http://schemas.openxmlformats.org/drawingml/2006/chartDrawing">
    <cdr:from>
      <cdr:x>0.00084</cdr:x>
      <cdr:y>0.00099</cdr:y>
    </cdr:from>
    <cdr:to>
      <cdr:x>0.6142</cdr:x>
      <cdr:y>0.06766</cdr:y>
    </cdr:to>
    <cdr:sp macro="" textlink="">
      <cdr:nvSpPr>
        <cdr:cNvPr id="2" name="TextBox 13">
          <a:extLst xmlns:a="http://schemas.openxmlformats.org/drawingml/2006/main">
            <a:ext uri="{FF2B5EF4-FFF2-40B4-BE49-F238E27FC236}">
              <a16:creationId xmlns:a16="http://schemas.microsoft.com/office/drawing/2014/main" id="{EB2B1D26-9DEF-4396-B0EB-F0791877A650}"/>
            </a:ext>
          </a:extLst>
        </cdr:cNvPr>
        <cdr:cNvSpPr txBox="1"/>
      </cdr:nvSpPr>
      <cdr:spPr>
        <a:xfrm xmlns:a="http://schemas.openxmlformats.org/drawingml/2006/main">
          <a:off x="3441" y="4081"/>
          <a:ext cx="252385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Non Fisik</a:t>
          </a:r>
          <a:r>
            <a:rPr lang="en-US" sz="1600" b="1" baseline="0"/>
            <a:t> (dalam Rp 000)	</a:t>
          </a:r>
        </a:p>
        <a:p xmlns:a="http://schemas.openxmlformats.org/drawingml/2006/main">
          <a:endParaRPr lang="id-ID" sz="1600" b="1"/>
        </a:p>
      </cdr:txBody>
    </cdr:sp>
  </cdr:relSizeAnchor>
</c:userShapes>
</file>

<file path=xl/drawings/drawing6.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2">
          <a:extLst xmlns:a="http://schemas.openxmlformats.org/drawingml/2006/main">
            <a:ext uri="{FF2B5EF4-FFF2-40B4-BE49-F238E27FC236}">
              <a16:creationId xmlns:a16="http://schemas.microsoft.com/office/drawing/2014/main" id="{4C548196-E8BD-453E-ACAE-D8061D69AF69}"/>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DAU</a:t>
          </a:r>
          <a:r>
            <a:rPr lang="en-US" sz="1600" b="1" baseline="0"/>
            <a:t> (dalam Rp 000)	</a:t>
          </a:r>
        </a:p>
        <a:p xmlns:a="http://schemas.openxmlformats.org/drawingml/2006/main">
          <a:endParaRPr lang="id-ID" sz="1600" b="1"/>
        </a:p>
      </cdr:txBody>
    </cdr:sp>
  </cdr:relSizeAnchor>
</c:userShapes>
</file>

<file path=xl/drawings/drawing7.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7">
          <a:extLst xmlns:a="http://schemas.openxmlformats.org/drawingml/2006/main">
            <a:ext uri="{FF2B5EF4-FFF2-40B4-BE49-F238E27FC236}">
              <a16:creationId xmlns:a16="http://schemas.microsoft.com/office/drawing/2014/main" id="{EEF6D932-4879-4CAC-9886-C9C1F95AE8DD}"/>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DID</a:t>
          </a:r>
          <a:r>
            <a:rPr lang="en-US" sz="1600" b="1" baseline="0"/>
            <a:t> (dalam Rp 000)	</a:t>
          </a:r>
        </a:p>
        <a:p xmlns:a="http://schemas.openxmlformats.org/drawingml/2006/main">
          <a:endParaRPr lang="id-ID" sz="1600" b="1"/>
        </a:p>
      </cdr:txBody>
    </cdr:sp>
  </cdr:relSizeAnchor>
</c:userShapes>
</file>

<file path=xl/drawings/drawing8.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16">
          <a:extLst xmlns:a="http://schemas.openxmlformats.org/drawingml/2006/main">
            <a:ext uri="{FF2B5EF4-FFF2-40B4-BE49-F238E27FC236}">
              <a16:creationId xmlns:a16="http://schemas.microsoft.com/office/drawing/2014/main" id="{E8969A4C-6C78-4BC3-9458-5C452DF6544A}"/>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Dana</a:t>
          </a:r>
          <a:r>
            <a:rPr lang="en-US" sz="1600" b="1" baseline="0"/>
            <a:t> Desa (dalam Rp 000)	</a:t>
          </a:r>
        </a:p>
        <a:p xmlns:a="http://schemas.openxmlformats.org/drawingml/2006/main">
          <a:endParaRPr lang="id-ID" sz="1600" b="1"/>
        </a:p>
      </cdr:txBody>
    </cdr:sp>
  </cdr:relSizeAnchor>
</c:userShapes>
</file>

<file path=xl/drawings/drawing9.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20">
          <a:extLst xmlns:a="http://schemas.openxmlformats.org/drawingml/2006/main">
            <a:ext uri="{FF2B5EF4-FFF2-40B4-BE49-F238E27FC236}">
              <a16:creationId xmlns:a16="http://schemas.microsoft.com/office/drawing/2014/main" id="{6831F71F-88A0-4332-AD5A-76063016CF72}"/>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PPh</a:t>
          </a:r>
          <a:r>
            <a:rPr lang="en-US" sz="1600" b="1" baseline="0"/>
            <a:t> (dalam Rp 000)	</a:t>
          </a:r>
        </a:p>
        <a:p xmlns:a="http://schemas.openxmlformats.org/drawingml/2006/main">
          <a:endParaRPr lang="id-ID" sz="16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D:\1Database%20TKDD%20Inovasi\ambil%20data\Umur%20Harapan%20Hidup%20Saat%20Lahir%20(UH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1Database%20TKDD%20Inovasi\ambil%20data\Indeks%20Pembangunan%20Manusi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1Database%20TKDD%20Inovasi\ambil%20data\2021\DAK%20Fisik2021-ok-%206.%20Lampiran%20V%20Perpres%20113_2020-615-131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1Database%20TKDD%20Inovasi\ambil%20data\Persentase%20Penduduk%20Miskin%20(P0)%20Menurut%20Kabupaten_Ko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36">
          <cell r="A336" t="str">
            <v>KALIMANTAN BARAT</v>
          </cell>
          <cell r="B336">
            <v>70.69</v>
          </cell>
          <cell r="C336">
            <v>70.760000000000005</v>
          </cell>
        </row>
        <row r="337">
          <cell r="A337" t="str">
            <v>Sambas</v>
          </cell>
          <cell r="B337">
            <v>68.930000000000007</v>
          </cell>
          <cell r="C337">
            <v>69.08</v>
          </cell>
        </row>
        <row r="338">
          <cell r="A338" t="str">
            <v>Bengkayang</v>
          </cell>
          <cell r="B338">
            <v>73.83</v>
          </cell>
          <cell r="C338">
            <v>73.84</v>
          </cell>
        </row>
        <row r="339">
          <cell r="A339" t="str">
            <v>Landak</v>
          </cell>
          <cell r="B339">
            <v>72.84</v>
          </cell>
          <cell r="C339">
            <v>73.040000000000006</v>
          </cell>
        </row>
        <row r="340">
          <cell r="A340" t="str">
            <v>Mempawah</v>
          </cell>
          <cell r="B340">
            <v>71.040000000000006</v>
          </cell>
          <cell r="C340">
            <v>71.180000000000007</v>
          </cell>
        </row>
        <row r="341">
          <cell r="A341" t="str">
            <v>Sanggau</v>
          </cell>
          <cell r="B341">
            <v>71.42</v>
          </cell>
          <cell r="C341">
            <v>71.42</v>
          </cell>
        </row>
        <row r="342">
          <cell r="A342" t="str">
            <v>Ketapang</v>
          </cell>
          <cell r="B342">
            <v>71.099999999999994</v>
          </cell>
          <cell r="C342">
            <v>71.11</v>
          </cell>
        </row>
        <row r="343">
          <cell r="A343" t="str">
            <v>Sintang</v>
          </cell>
          <cell r="B343">
            <v>71.709999999999994</v>
          </cell>
          <cell r="C343">
            <v>71.84</v>
          </cell>
        </row>
        <row r="344">
          <cell r="A344" t="str">
            <v>Kapuas Hulu</v>
          </cell>
          <cell r="B344">
            <v>72.52</v>
          </cell>
          <cell r="C344">
            <v>72.53</v>
          </cell>
        </row>
        <row r="345">
          <cell r="A345" t="str">
            <v>Sekadau</v>
          </cell>
          <cell r="B345">
            <v>71.84</v>
          </cell>
          <cell r="C345">
            <v>72.05</v>
          </cell>
        </row>
        <row r="346">
          <cell r="A346" t="str">
            <v>Melawi</v>
          </cell>
          <cell r="B346">
            <v>72.97</v>
          </cell>
          <cell r="C346">
            <v>72.98</v>
          </cell>
        </row>
        <row r="347">
          <cell r="A347" t="str">
            <v>Kayong Utara</v>
          </cell>
          <cell r="B347">
            <v>68.28</v>
          </cell>
          <cell r="C347">
            <v>68.48</v>
          </cell>
        </row>
        <row r="348">
          <cell r="A348" t="str">
            <v>Kubu Raya</v>
          </cell>
          <cell r="B348">
            <v>70.59</v>
          </cell>
          <cell r="C348">
            <v>70.69</v>
          </cell>
        </row>
        <row r="349">
          <cell r="A349" t="str">
            <v>Kota Pontianak</v>
          </cell>
          <cell r="B349">
            <v>72.959999999999994</v>
          </cell>
          <cell r="C349">
            <v>73.12</v>
          </cell>
        </row>
        <row r="350">
          <cell r="A350" t="str">
            <v>Kota Singkawang</v>
          </cell>
          <cell r="B350">
            <v>72.06</v>
          </cell>
          <cell r="C350">
            <v>72.180000000000007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36">
          <cell r="A336" t="str">
            <v>KALIMANTAN BARAT</v>
          </cell>
          <cell r="C336">
            <v>67.900000000000006</v>
          </cell>
        </row>
        <row r="337">
          <cell r="A337" t="str">
            <v>Sambas</v>
          </cell>
          <cell r="C337">
            <v>67.099999999999994</v>
          </cell>
        </row>
        <row r="338">
          <cell r="A338" t="str">
            <v>Bengkayang</v>
          </cell>
          <cell r="C338">
            <v>68.040000000000006</v>
          </cell>
        </row>
        <row r="339">
          <cell r="A339" t="str">
            <v>Landak</v>
          </cell>
          <cell r="C339">
            <v>66.209999999999994</v>
          </cell>
        </row>
        <row r="340">
          <cell r="A340" t="str">
            <v>Mempawah</v>
          </cell>
          <cell r="C340">
            <v>66.03</v>
          </cell>
        </row>
        <row r="341">
          <cell r="A341" t="str">
            <v>Sanggau</v>
          </cell>
          <cell r="C341">
            <v>66.2</v>
          </cell>
        </row>
        <row r="342">
          <cell r="A342" t="str">
            <v>Ketapang</v>
          </cell>
          <cell r="C342">
            <v>67.430000000000007</v>
          </cell>
        </row>
        <row r="343">
          <cell r="A343" t="str">
            <v>Sintang</v>
          </cell>
          <cell r="C343">
            <v>66.930000000000007</v>
          </cell>
        </row>
        <row r="344">
          <cell r="A344" t="str">
            <v>Kapuas Hulu</v>
          </cell>
          <cell r="C344">
            <v>65.75</v>
          </cell>
        </row>
        <row r="345">
          <cell r="A345" t="str">
            <v>Sekadau</v>
          </cell>
          <cell r="C345">
            <v>64.930000000000007</v>
          </cell>
        </row>
        <row r="346">
          <cell r="A346" t="str">
            <v>Melawi</v>
          </cell>
          <cell r="C346">
            <v>65.87</v>
          </cell>
        </row>
        <row r="347">
          <cell r="A347" t="str">
            <v>Kayong Utara</v>
          </cell>
          <cell r="C347">
            <v>62.9</v>
          </cell>
        </row>
        <row r="348">
          <cell r="A348" t="str">
            <v>Kubu Raya</v>
          </cell>
          <cell r="C348">
            <v>68.16</v>
          </cell>
        </row>
        <row r="349">
          <cell r="A349" t="str">
            <v>Kota Pontianak</v>
          </cell>
          <cell r="C349">
            <v>79.930000000000007</v>
          </cell>
        </row>
        <row r="350">
          <cell r="A350" t="str">
            <v>Kota Singkawang</v>
          </cell>
          <cell r="C350">
            <v>72.11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66">
          <cell r="B266" t="str">
            <v>Bengkayang</v>
          </cell>
          <cell r="AN266">
            <v>1920000</v>
          </cell>
        </row>
        <row r="267">
          <cell r="B267" t="str">
            <v>Landak</v>
          </cell>
          <cell r="AN267">
            <v>980000</v>
          </cell>
        </row>
        <row r="268">
          <cell r="B268" t="str">
            <v>Kapuas Hulu</v>
          </cell>
          <cell r="AN268">
            <v>1640300</v>
          </cell>
        </row>
        <row r="269">
          <cell r="B269" t="str">
            <v>Ketapang</v>
          </cell>
          <cell r="AN269">
            <v>1630000</v>
          </cell>
        </row>
        <row r="270">
          <cell r="B270" t="str">
            <v>Mempawah</v>
          </cell>
          <cell r="AN270">
            <v>525930</v>
          </cell>
        </row>
        <row r="271">
          <cell r="B271" t="str">
            <v>Sambas</v>
          </cell>
          <cell r="AN271">
            <v>1837000</v>
          </cell>
        </row>
        <row r="272">
          <cell r="B272" t="str">
            <v>Sanggau</v>
          </cell>
          <cell r="AN272">
            <v>1201250</v>
          </cell>
        </row>
        <row r="273">
          <cell r="B273" t="str">
            <v>Sintang</v>
          </cell>
          <cell r="AN273">
            <v>770000</v>
          </cell>
        </row>
        <row r="274">
          <cell r="B274" t="str">
            <v>Kota Pontianak</v>
          </cell>
          <cell r="AN274">
            <v>139500</v>
          </cell>
        </row>
        <row r="275">
          <cell r="B275" t="str">
            <v>Kota Singkawang</v>
          </cell>
          <cell r="AN275">
            <v>1364000</v>
          </cell>
        </row>
        <row r="276">
          <cell r="B276" t="str">
            <v>Sekadau</v>
          </cell>
          <cell r="AN276">
            <v>220000</v>
          </cell>
        </row>
        <row r="277">
          <cell r="B277" t="str">
            <v>Melawi</v>
          </cell>
          <cell r="AN277">
            <v>1350000</v>
          </cell>
        </row>
        <row r="278">
          <cell r="B278" t="str">
            <v>Kayong Utara</v>
          </cell>
          <cell r="AN278">
            <v>1169000</v>
          </cell>
        </row>
        <row r="279">
          <cell r="B279" t="str">
            <v>Kubu Raya</v>
          </cell>
          <cell r="AN279">
            <v>1530000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36">
          <cell r="A336" t="str">
            <v>KALIMANTAN BARAT</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t2" refreshedDate="44799.70195347222" createdVersion="6" refreshedVersion="6" minRefreshableVersion="3" recordCount="504" xr:uid="{04B3B976-92E0-4976-9A6A-8CEFAF46688B}">
  <cacheSource type="worksheet">
    <worksheetSource name="Kalimantan_Barat"/>
  </cacheSource>
  <cacheFields count="36">
    <cacheField name="Tahun" numFmtId="0">
      <sharedItems containsSemiMixedTypes="0" containsString="0" containsNumber="1" containsInteger="1" minValue="2020" maxValue="2022" count="3">
        <n v="2020"/>
        <n v="2021"/>
        <n v="2022"/>
      </sharedItems>
    </cacheField>
    <cacheField name="Daerah Pemilihan" numFmtId="164">
      <sharedItems count="13">
        <s v="Kalimantan Barat I"/>
        <s v="Kalimantan Barat II"/>
        <s v="Jatim IV" u="1"/>
        <s v="Jatim VI" u="1"/>
        <s v="Jatim XI" u="1"/>
        <s v="Jatim II" u="1"/>
        <s v="Jatim IX" u="1"/>
        <s v="Jatim V" u="1"/>
        <s v="Jatim VII" u="1"/>
        <s v="Jatim X" u="1"/>
        <s v="Jatim VIII" u="1"/>
        <s v="Jatim I" u="1"/>
        <s v="Jatim III" u="1"/>
      </sharedItems>
    </cacheField>
    <cacheField name="Nama Daerah" numFmtId="164">
      <sharedItems count="64">
        <s v="Bengkayang"/>
        <s v="Landak"/>
        <s v="Kapuas Hulu"/>
        <s v="Ketapang"/>
        <s v="Mempawah"/>
        <s v="Sambas"/>
        <s v="Sanggau"/>
        <s v="Sintang"/>
        <s v="Kota Pontianak"/>
        <s v="Kota Singkawang"/>
        <s v="Sekadau"/>
        <s v="Melawi"/>
        <s v="Kayong Utara"/>
        <s v="Kubu Raya"/>
        <s v="Kab. Landak" u="1"/>
        <s v="Kab. Pamekasan" u="1"/>
        <s v="Kota Probolinggo" u="1"/>
        <s v="Kab. Kapuas Hulu" u="1"/>
        <s v="Kab. Jember" u="1"/>
        <s v="Kab. Nganjuk" u="1"/>
        <s v="Kab. Ketapang" u="1"/>
        <s v="Kab. Sampang" u="1"/>
        <s v="Kota Pasuruan" u="1"/>
        <s v="Kab. Malang" u="1"/>
        <s v="Kab. Lumajang" u="1"/>
        <s v="Kab. Magetan" u="1"/>
        <s v="Kab. Tulungagung" u="1"/>
        <s v="Kab. Madiun" u="1"/>
        <s v="Kab. Ngawi" u="1"/>
        <s v="Kab. Bondowoso" u="1"/>
        <s v="Kab. Jombang" u="1"/>
        <s v="Kab. Lamongan" u="1"/>
        <s v="Kab. Blitar" u="1"/>
        <s v="Kab. Kubu Raya" u="1"/>
        <s v="Kab. Sekadau" u="1"/>
        <s v="Kab. Situbondo" u="1"/>
        <s v="Kab. Bojonegoro" u="1"/>
        <s v="Kab. Sidoarjo" u="1"/>
        <s v="Kab. Tuban" u="1"/>
        <s v="Kab. Mempawah" u="1"/>
        <s v="Kab. Sanggau" u="1"/>
        <s v="Kab. Mojokerto" u="1"/>
        <s v="Kab. Ponorogo" u="1"/>
        <s v="Kab. Banyuwangi" u="1"/>
        <s v="Kota Batu" u="1"/>
        <s v="Kota Malang" u="1"/>
        <s v="Kab. Sintang" u="1"/>
        <s v="Kota Madiun" u="1"/>
        <s v="Kab. Gresik" u="1"/>
        <s v="Kota Blitar" u="1"/>
        <s v="Kab. Kediri" u="1"/>
        <s v="Kota Surabaya" u="1"/>
        <s v="Kota Mojokerto" u="1"/>
        <s v="Kab. Sumenep" u="1"/>
        <s v="Kab. Sambas" u="1"/>
        <s v="Kab. Bangkalan" u="1"/>
        <s v="Kab. Bengkayang" u="1"/>
        <s v="Kab. Probolinggo" u="1"/>
        <s v="Kota Kediri" u="1"/>
        <s v="Kab. Pacitan" u="1"/>
        <s v="Kab. Melawi" u="1"/>
        <s v="Kab. Pasuruan" u="1"/>
        <s v="Kab. Kayong Utara" u="1"/>
        <s v="Kab. Trenggalek" u="1"/>
      </sharedItems>
    </cacheField>
    <cacheField name="Bidang" numFmtId="164">
      <sharedItems count="12">
        <s v="Umum"/>
        <s v="Pendidikan"/>
        <s v="Kesehatan"/>
        <s v="Sosial"/>
        <s v="Infrastruktur"/>
        <s v="Pertanian"/>
        <s v="Ekonomi"/>
        <s v="Kelautan dan Perikanan"/>
        <s v="Pariwisata"/>
        <s v="Lingkungan Hidup dan Kehutanan"/>
        <s v="Kebudayaan"/>
        <s v="Kemiskinan"/>
      </sharedItems>
    </cacheField>
    <cacheField name="DAK Fisik Reguler" numFmtId="164">
      <sharedItems containsString="0" containsBlank="1" containsNumber="1" containsInteger="1" minValue="0" maxValue="85595950"/>
    </cacheField>
    <cacheField name="DAK Fisik Penugasan" numFmtId="164">
      <sharedItems containsString="0" containsBlank="1" containsNumber="1" containsInteger="1" minValue="0" maxValue="97885334"/>
    </cacheField>
    <cacheField name="DAK Fisik Afirmasi" numFmtId="164">
      <sharedItems containsString="0" containsBlank="1" containsNumber="1" containsInteger="1" minValue="0" maxValue="40416592"/>
    </cacheField>
    <cacheField name="DAK Non Fisik" numFmtId="164">
      <sharedItems containsString="0" containsBlank="1" containsNumber="1" containsInteger="1" minValue="0" maxValue="244749034"/>
    </cacheField>
    <cacheField name="DAU" numFmtId="164">
      <sharedItems containsString="0" containsBlank="1" containsNumber="1" containsInteger="1" minValue="0" maxValue="1066408252"/>
    </cacheField>
    <cacheField name="DID" numFmtId="164">
      <sharedItems containsString="0" containsBlank="1" containsNumber="1" containsInteger="1" minValue="0" maxValue="50371332"/>
    </cacheField>
    <cacheField name="Dana Desa" numFmtId="164">
      <sharedItems containsBlank="1" containsMixedTypes="1" containsNumber="1" containsInteger="1" minValue="0" maxValue="348604262"/>
    </cacheField>
    <cacheField name="DBH PPh" numFmtId="164">
      <sharedItems containsString="0" containsBlank="1" containsNumber="1" containsInteger="1" minValue="0" maxValue="37575716"/>
    </cacheField>
    <cacheField name="DBH PBB" numFmtId="164">
      <sharedItems containsString="0" containsBlank="1" containsNumber="1" containsInteger="1" minValue="0" maxValue="100603371"/>
    </cacheField>
    <cacheField name="DBH SDA Migas" numFmtId="164">
      <sharedItems containsString="0" containsBlank="1" containsNumber="1" containsInteger="1" minValue="0" maxValue="0"/>
    </cacheField>
    <cacheField name="DBH SDA Minerba" numFmtId="164">
      <sharedItems containsString="0" containsBlank="1" containsNumber="1" containsInteger="1" minValue="0" maxValue="119368768"/>
    </cacheField>
    <cacheField name="DBH SDA Kehutanan" numFmtId="164">
      <sharedItems containsString="0" containsBlank="1" containsNumber="1" containsInteger="1" minValue="0" maxValue="6298118"/>
    </cacheField>
    <cacheField name="DBH SDA Perikanan" numFmtId="164">
      <sharedItems containsString="0" containsBlank="1" containsNumber="1" containsInteger="1" minValue="0" maxValue="1958311"/>
    </cacheField>
    <cacheField name="DBH SDA Panas Bumi" numFmtId="164">
      <sharedItems containsString="0" containsBlank="1" containsNumber="1" containsInteger="1" minValue="0" maxValue="0"/>
    </cacheField>
    <cacheField name="IPM (%)" numFmtId="0">
      <sharedItems containsString="0" containsBlank="1" containsNumber="1" minValue="62.68" maxValue="79.930000000000007"/>
    </cacheField>
    <cacheField name="AHH (thn)" numFmtId="0">
      <sharedItems containsString="0" containsBlank="1" containsNumber="1" minValue="68.28" maxValue="73.84"/>
    </cacheField>
    <cacheField name="HLS (thn)" numFmtId="0">
      <sharedItems containsString="0" containsBlank="1" containsNumber="1" minValue="11.16" maxValue="15.01"/>
    </cacheField>
    <cacheField name="RLS (thn)" numFmtId="0">
      <sharedItems containsString="0" containsBlank="1" containsNumber="1" minValue="6.01" maxValue="10.43"/>
    </cacheField>
    <cacheField name="Pengeluaran per Kapita (Rp 000)" numFmtId="43">
      <sharedItems containsString="0" containsBlank="1" containsNumber="1" containsInteger="1" minValue="7162" maxValue="14610"/>
    </cacheField>
    <cacheField name="TPT (%)" numFmtId="43">
      <sharedItems containsString="0" containsBlank="1" containsNumber="1" minValue="2.66" maxValue="12.38"/>
    </cacheField>
    <cacheField name="TPAK (%)" numFmtId="43">
      <sharedItems containsString="0" containsBlank="1" containsNumber="1" minValue="60.05" maxValue="77.78"/>
    </cacheField>
    <cacheField name="Jml. Pend. Miskin (juta jiwa)" numFmtId="43">
      <sharedItems containsString="0" containsBlank="1" containsNumber="1" minValue="10.23" maxValue="53.45"/>
    </cacheField>
    <cacheField name="% Pend. Miskin" numFmtId="43">
      <sharedItems containsString="0" containsBlank="1" containsNumber="1" minValue="4.34" maxValue="12.04"/>
    </cacheField>
    <cacheField name="APK PAUD" numFmtId="43">
      <sharedItems containsString="0" containsBlank="1" containsNumber="1" minValue="11.21" maxValue="32.47"/>
    </cacheField>
    <cacheField name="APK SD" numFmtId="43">
      <sharedItems containsString="0" containsBlank="1" containsNumber="1" minValue="99.54" maxValue="112.48"/>
    </cacheField>
    <cacheField name="APK SMP" numFmtId="43">
      <sharedItems containsString="0" containsBlank="1" containsNumber="1" minValue="95.54" maxValue="109.9"/>
    </cacheField>
    <cacheField name="APK SMA" numFmtId="43">
      <sharedItems containsString="0" containsBlank="1" containsNumber="1" minValue="76.78" maxValue="120.16"/>
    </cacheField>
    <cacheField name="DBH CHT" numFmtId="0">
      <sharedItems containsString="0" containsBlank="1" containsNumber="1" containsInteger="1" minValue="2526" maxValue="163097"/>
    </cacheField>
    <cacheField name="APM SD" numFmtId="43">
      <sharedItems containsString="0" containsBlank="1" containsNumber="1" minValue="85.31" maxValue="95.33"/>
    </cacheField>
    <cacheField name="APM SMP" numFmtId="43">
      <sharedItems containsString="0" containsBlank="1" containsNumber="1" minValue="64.87" maxValue="78.97"/>
    </cacheField>
    <cacheField name="APM SMA" numFmtId="43">
      <sharedItems containsString="0" containsBlank="1" containsNumber="1" minValue="52.9" maxValue="80.900000000000006"/>
    </cacheField>
    <cacheField name="average IPM dapil" numFmtId="0" formula="SUM('IPM (%)')/COUNT('Daerah Pemilihan')" databaseField="0"/>
  </cacheFields>
  <extLst>
    <ext xmlns:x14="http://schemas.microsoft.com/office/spreadsheetml/2009/9/main" uri="{725AE2AE-9491-48be-B2B4-4EB974FC3084}">
      <x14:pivotCacheDefinition pivotCacheId="15088253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4">
  <r>
    <x v="0"/>
    <x v="0"/>
    <x v="0"/>
    <x v="0"/>
    <n v="0"/>
    <n v="0"/>
    <n v="0"/>
    <n v="1548108"/>
    <n v="550462013"/>
    <n v="0"/>
    <n v="108863514"/>
    <n v="5250057"/>
    <n v="10748257"/>
    <n v="0"/>
    <n v="1493782"/>
    <n v="866199"/>
    <n v="1418361"/>
    <n v="0"/>
    <n v="67.87"/>
    <m/>
    <m/>
    <m/>
    <m/>
    <m/>
    <m/>
    <m/>
    <m/>
    <m/>
    <m/>
    <m/>
    <m/>
    <n v="49684"/>
    <m/>
    <m/>
    <m/>
  </r>
  <r>
    <x v="0"/>
    <x v="0"/>
    <x v="1"/>
    <x v="0"/>
    <n v="0"/>
    <n v="0"/>
    <n v="0"/>
    <n v="1727335"/>
    <n v="614704644"/>
    <n v="19561185"/>
    <n v="184407675"/>
    <n v="5599103"/>
    <n v="12199336"/>
    <n v="0"/>
    <n v="5531138"/>
    <n v="1491903"/>
    <n v="1418361"/>
    <n v="0"/>
    <n v="65.98"/>
    <m/>
    <m/>
    <m/>
    <m/>
    <m/>
    <m/>
    <m/>
    <m/>
    <m/>
    <m/>
    <m/>
    <m/>
    <n v="2526"/>
    <m/>
    <m/>
    <m/>
  </r>
  <r>
    <x v="0"/>
    <x v="1"/>
    <x v="2"/>
    <x v="0"/>
    <n v="0"/>
    <n v="0"/>
    <n v="0"/>
    <n v="1425228"/>
    <n v="903455857"/>
    <n v="10493851"/>
    <n v="271331546"/>
    <n v="6901319"/>
    <n v="14051624"/>
    <n v="0"/>
    <n v="2741127"/>
    <n v="3755557"/>
    <n v="1418361"/>
    <n v="0"/>
    <n v="65.69"/>
    <m/>
    <m/>
    <m/>
    <m/>
    <m/>
    <m/>
    <m/>
    <m/>
    <m/>
    <m/>
    <m/>
    <m/>
    <n v="2526"/>
    <m/>
    <m/>
    <m/>
  </r>
  <r>
    <x v="0"/>
    <x v="0"/>
    <x v="3"/>
    <x v="0"/>
    <n v="0"/>
    <n v="0"/>
    <n v="0"/>
    <n v="2272047"/>
    <n v="1044411014"/>
    <n v="25209719"/>
    <n v="260918092"/>
    <n v="12075817"/>
    <n v="47663880"/>
    <n v="0"/>
    <n v="27262650"/>
    <n v="6298118"/>
    <n v="1418361"/>
    <n v="0"/>
    <n v="67.17"/>
    <m/>
    <m/>
    <m/>
    <m/>
    <m/>
    <m/>
    <m/>
    <m/>
    <m/>
    <m/>
    <m/>
    <m/>
    <n v="2526"/>
    <m/>
    <m/>
    <m/>
  </r>
  <r>
    <x v="0"/>
    <x v="0"/>
    <x v="4"/>
    <x v="0"/>
    <n v="0"/>
    <n v="0"/>
    <n v="0"/>
    <n v="1093140"/>
    <n v="542270990"/>
    <n v="15971327"/>
    <n v="66584359"/>
    <n v="6501557"/>
    <n v="4866374"/>
    <n v="0"/>
    <n v="2192922"/>
    <n v="1134884"/>
    <n v="1418361"/>
    <n v="0"/>
    <n v="65.739999999999995"/>
    <m/>
    <m/>
    <m/>
    <m/>
    <m/>
    <m/>
    <m/>
    <m/>
    <m/>
    <m/>
    <m/>
    <m/>
    <n v="2526"/>
    <m/>
    <m/>
    <m/>
  </r>
  <r>
    <x v="0"/>
    <x v="0"/>
    <x v="5"/>
    <x v="0"/>
    <n v="0"/>
    <n v="0"/>
    <n v="0"/>
    <n v="2687989"/>
    <n v="818348874"/>
    <n v="250000"/>
    <n v="202892034"/>
    <n v="7384850"/>
    <n v="12423563"/>
    <n v="0"/>
    <n v="1269809"/>
    <n v="877867"/>
    <n v="1418361"/>
    <n v="0"/>
    <n v="67.03"/>
    <m/>
    <m/>
    <m/>
    <m/>
    <m/>
    <m/>
    <m/>
    <m/>
    <m/>
    <m/>
    <m/>
    <m/>
    <n v="2526"/>
    <m/>
    <m/>
    <m/>
  </r>
  <r>
    <x v="0"/>
    <x v="1"/>
    <x v="6"/>
    <x v="0"/>
    <n v="0"/>
    <n v="0"/>
    <n v="0"/>
    <n v="1798627"/>
    <n v="750488162"/>
    <n v="30612579"/>
    <n v="152750875"/>
    <n v="9183784"/>
    <n v="23646268"/>
    <n v="0"/>
    <n v="18590526"/>
    <n v="1167681"/>
    <n v="1418361"/>
    <n v="0"/>
    <n v="65.77"/>
    <m/>
    <m/>
    <m/>
    <m/>
    <m/>
    <m/>
    <m/>
    <m/>
    <m/>
    <m/>
    <m/>
    <m/>
    <n v="2526"/>
    <m/>
    <m/>
    <m/>
  </r>
  <r>
    <x v="0"/>
    <x v="1"/>
    <x v="7"/>
    <x v="0"/>
    <n v="0"/>
    <n v="0"/>
    <n v="0"/>
    <n v="1903424"/>
    <n v="847220789"/>
    <n v="30228944"/>
    <n v="348604262"/>
    <n v="8233432"/>
    <n v="19112236"/>
    <n v="0"/>
    <n v="1904123"/>
    <n v="3427376"/>
    <n v="1418361"/>
    <n v="0"/>
    <n v="66.88"/>
    <m/>
    <m/>
    <m/>
    <m/>
    <m/>
    <m/>
    <m/>
    <m/>
    <m/>
    <m/>
    <m/>
    <m/>
    <n v="2526"/>
    <m/>
    <m/>
    <m/>
  </r>
  <r>
    <x v="0"/>
    <x v="0"/>
    <x v="8"/>
    <x v="0"/>
    <n v="0"/>
    <n v="0"/>
    <n v="0"/>
    <n v="2151466"/>
    <n v="661544956"/>
    <n v="27627969"/>
    <n v="0"/>
    <n v="37575716"/>
    <n v="4189657"/>
    <n v="0"/>
    <n v="1269809"/>
    <n v="996525"/>
    <n v="1418361"/>
    <n v="0"/>
    <n v="79.44"/>
    <m/>
    <m/>
    <m/>
    <m/>
    <m/>
    <m/>
    <m/>
    <m/>
    <m/>
    <m/>
    <m/>
    <m/>
    <n v="2526"/>
    <m/>
    <m/>
    <m/>
  </r>
  <r>
    <x v="0"/>
    <x v="0"/>
    <x v="9"/>
    <x v="0"/>
    <n v="0"/>
    <n v="0"/>
    <n v="0"/>
    <n v="870104"/>
    <n v="467470514"/>
    <n v="7404659"/>
    <n v="0"/>
    <n v="7267377"/>
    <n v="3568164"/>
    <n v="0"/>
    <n v="1269809"/>
    <n v="868375"/>
    <n v="1418361"/>
    <n v="0"/>
    <n v="71.94"/>
    <m/>
    <m/>
    <m/>
    <m/>
    <m/>
    <m/>
    <m/>
    <m/>
    <m/>
    <m/>
    <m/>
    <m/>
    <n v="2526"/>
    <m/>
    <m/>
    <m/>
  </r>
  <r>
    <x v="0"/>
    <x v="1"/>
    <x v="10"/>
    <x v="0"/>
    <n v="0"/>
    <n v="0"/>
    <n v="0"/>
    <n v="874099"/>
    <n v="469758743"/>
    <n v="50371332"/>
    <n v="83765630"/>
    <n v="5254880"/>
    <n v="9736618"/>
    <n v="0"/>
    <n v="1664800"/>
    <n v="875679"/>
    <n v="1418361"/>
    <n v="0"/>
    <n v="64.760000000000005"/>
    <m/>
    <m/>
    <m/>
    <m/>
    <m/>
    <m/>
    <m/>
    <m/>
    <m/>
    <m/>
    <m/>
    <m/>
    <n v="2526"/>
    <m/>
    <m/>
    <m/>
  </r>
  <r>
    <x v="0"/>
    <x v="1"/>
    <x v="11"/>
    <x v="0"/>
    <n v="0"/>
    <n v="0"/>
    <n v="0"/>
    <n v="1218065"/>
    <n v="559720948"/>
    <n v="0"/>
    <n v="156406205"/>
    <n v="4826580"/>
    <n v="10373128"/>
    <n v="0"/>
    <n v="1279551"/>
    <n v="1526096"/>
    <n v="1418361"/>
    <n v="0"/>
    <n v="65.55"/>
    <m/>
    <m/>
    <m/>
    <m/>
    <m/>
    <m/>
    <m/>
    <m/>
    <m/>
    <m/>
    <m/>
    <m/>
    <n v="2526"/>
    <m/>
    <m/>
    <m/>
  </r>
  <r>
    <x v="0"/>
    <x v="0"/>
    <x v="12"/>
    <x v="0"/>
    <n v="0"/>
    <n v="0"/>
    <n v="0"/>
    <n v="979674"/>
    <n v="449210743"/>
    <n v="0"/>
    <n v="50970713"/>
    <n v="3882538"/>
    <n v="6751752"/>
    <n v="0"/>
    <n v="1485632"/>
    <n v="870808"/>
    <n v="1418361"/>
    <n v="0"/>
    <n v="62.68"/>
    <m/>
    <m/>
    <m/>
    <m/>
    <m/>
    <m/>
    <m/>
    <m/>
    <m/>
    <m/>
    <m/>
    <m/>
    <n v="2526"/>
    <m/>
    <m/>
    <m/>
  </r>
  <r>
    <x v="0"/>
    <x v="0"/>
    <x v="13"/>
    <x v="0"/>
    <n v="0"/>
    <n v="0"/>
    <n v="0"/>
    <n v="2089101"/>
    <n v="729912591"/>
    <n v="47068239"/>
    <n v="133188213"/>
    <n v="11161644"/>
    <n v="11907914"/>
    <n v="0"/>
    <n v="1269809"/>
    <n v="3244252"/>
    <n v="1418361"/>
    <n v="0"/>
    <n v="67.95"/>
    <m/>
    <m/>
    <m/>
    <m/>
    <m/>
    <m/>
    <m/>
    <m/>
    <m/>
    <m/>
    <m/>
    <m/>
    <n v="2526"/>
    <m/>
    <m/>
    <m/>
  </r>
  <r>
    <x v="0"/>
    <x v="0"/>
    <x v="0"/>
    <x v="1"/>
    <n v="25072381"/>
    <n v="0"/>
    <n v="2571939"/>
    <n v="57911561"/>
    <m/>
    <m/>
    <m/>
    <m/>
    <m/>
    <m/>
    <m/>
    <m/>
    <m/>
    <m/>
    <m/>
    <m/>
    <n v="12.09"/>
    <n v="6.76"/>
    <m/>
    <m/>
    <m/>
    <m/>
    <m/>
    <n v="19.36"/>
    <n v="109.24"/>
    <n v="101"/>
    <n v="101.4"/>
    <m/>
    <n v="93.12"/>
    <n v="69.83"/>
    <n v="70.739999999999995"/>
  </r>
  <r>
    <x v="0"/>
    <x v="0"/>
    <x v="1"/>
    <x v="1"/>
    <n v="53169789"/>
    <n v="0"/>
    <n v="3550271"/>
    <n v="82441968"/>
    <m/>
    <m/>
    <m/>
    <m/>
    <m/>
    <m/>
    <m/>
    <m/>
    <m/>
    <m/>
    <m/>
    <m/>
    <n v="12.4"/>
    <n v="7.11"/>
    <m/>
    <m/>
    <m/>
    <m/>
    <m/>
    <n v="29.54"/>
    <n v="101.99"/>
    <n v="100.47"/>
    <n v="96.11"/>
    <m/>
    <n v="86.96"/>
    <n v="66.09"/>
    <n v="63.47"/>
  </r>
  <r>
    <x v="0"/>
    <x v="1"/>
    <x v="2"/>
    <x v="1"/>
    <n v="3314820"/>
    <n v="0"/>
    <n v="333465"/>
    <n v="85216394"/>
    <m/>
    <m/>
    <m/>
    <m/>
    <m/>
    <m/>
    <m/>
    <m/>
    <m/>
    <m/>
    <m/>
    <m/>
    <n v="12.05"/>
    <n v="7.52"/>
    <m/>
    <m/>
    <m/>
    <m/>
    <m/>
    <n v="21.47"/>
    <n v="110.72"/>
    <n v="105.68"/>
    <n v="93.97"/>
    <m/>
    <n v="95.1"/>
    <n v="74.56"/>
    <n v="67.319999999999993"/>
  </r>
  <r>
    <x v="0"/>
    <x v="0"/>
    <x v="3"/>
    <x v="1"/>
    <n v="30696337"/>
    <n v="0"/>
    <n v="5298940"/>
    <n v="127462636"/>
    <m/>
    <m/>
    <m/>
    <m/>
    <m/>
    <m/>
    <m/>
    <m/>
    <m/>
    <m/>
    <m/>
    <m/>
    <n v="11.8"/>
    <n v="7.31"/>
    <m/>
    <m/>
    <m/>
    <m/>
    <m/>
    <n v="26.84"/>
    <n v="105.04"/>
    <n v="102.85"/>
    <n v="77.58"/>
    <m/>
    <n v="91.98"/>
    <n v="72.37"/>
    <n v="54.75"/>
  </r>
  <r>
    <x v="0"/>
    <x v="0"/>
    <x v="4"/>
    <x v="1"/>
    <n v="20729946"/>
    <n v="0"/>
    <n v="0"/>
    <n v="63993927"/>
    <m/>
    <m/>
    <m/>
    <m/>
    <m/>
    <m/>
    <m/>
    <m/>
    <m/>
    <m/>
    <m/>
    <m/>
    <n v="12.39"/>
    <n v="7.03"/>
    <m/>
    <m/>
    <m/>
    <m/>
    <m/>
    <n v="11.21"/>
    <n v="105.75"/>
    <n v="106.49"/>
    <n v="113.31"/>
    <m/>
    <n v="91.24"/>
    <n v="76.03"/>
    <n v="80.23"/>
  </r>
  <r>
    <x v="0"/>
    <x v="0"/>
    <x v="5"/>
    <x v="1"/>
    <n v="35952030"/>
    <n v="0"/>
    <n v="946300"/>
    <n v="133359713"/>
    <m/>
    <m/>
    <m/>
    <m/>
    <m/>
    <m/>
    <m/>
    <m/>
    <m/>
    <m/>
    <m/>
    <m/>
    <n v="12.61"/>
    <n v="6.71"/>
    <m/>
    <m/>
    <m/>
    <m/>
    <m/>
    <n v="31.69"/>
    <n v="107.1"/>
    <n v="104.85"/>
    <n v="94.8"/>
    <m/>
    <n v="93.63"/>
    <n v="75.67"/>
    <n v="69.08"/>
  </r>
  <r>
    <x v="0"/>
    <x v="1"/>
    <x v="6"/>
    <x v="1"/>
    <n v="23853807"/>
    <n v="0"/>
    <n v="0"/>
    <n v="77467712"/>
    <m/>
    <m/>
    <m/>
    <m/>
    <m/>
    <m/>
    <m/>
    <m/>
    <m/>
    <m/>
    <m/>
    <m/>
    <n v="11.57"/>
    <n v="7.15"/>
    <m/>
    <m/>
    <m/>
    <m/>
    <m/>
    <n v="21.84"/>
    <n v="109.61"/>
    <n v="102.89"/>
    <n v="92.36"/>
    <m/>
    <n v="94.19"/>
    <n v="72.290000000000006"/>
    <n v="62.35"/>
  </r>
  <r>
    <x v="0"/>
    <x v="1"/>
    <x v="7"/>
    <x v="1"/>
    <n v="15289912"/>
    <n v="0"/>
    <n v="2823680"/>
    <n v="119853220"/>
    <m/>
    <m/>
    <m/>
    <m/>
    <m/>
    <m/>
    <m/>
    <m/>
    <m/>
    <m/>
    <m/>
    <m/>
    <n v="12.03"/>
    <n v="7.07"/>
    <m/>
    <m/>
    <m/>
    <m/>
    <m/>
    <n v="20.82"/>
    <n v="112.48"/>
    <n v="107.61"/>
    <n v="104.18"/>
    <m/>
    <n v="94.28"/>
    <n v="70.33"/>
    <n v="67.709999999999994"/>
  </r>
  <r>
    <x v="0"/>
    <x v="0"/>
    <x v="8"/>
    <x v="1"/>
    <n v="25122194"/>
    <n v="0"/>
    <n v="0"/>
    <n v="73954885"/>
    <m/>
    <m/>
    <m/>
    <m/>
    <m/>
    <m/>
    <m/>
    <m/>
    <m/>
    <m/>
    <m/>
    <m/>
    <n v="15"/>
    <n v="10.17"/>
    <m/>
    <m/>
    <m/>
    <m/>
    <m/>
    <n v="21.26"/>
    <n v="106.9"/>
    <n v="109.11"/>
    <n v="87.43"/>
    <m/>
    <n v="95.33"/>
    <n v="78.97"/>
    <n v="63.21"/>
  </r>
  <r>
    <x v="0"/>
    <x v="0"/>
    <x v="9"/>
    <x v="1"/>
    <n v="9936446"/>
    <n v="0"/>
    <n v="0"/>
    <n v="40119383"/>
    <m/>
    <m/>
    <m/>
    <m/>
    <m/>
    <m/>
    <m/>
    <m/>
    <m/>
    <m/>
    <m/>
    <m/>
    <n v="12.9"/>
    <n v="7.89"/>
    <m/>
    <m/>
    <m/>
    <m/>
    <m/>
    <n v="20.82"/>
    <n v="109.66"/>
    <n v="104.72"/>
    <n v="88.28"/>
    <m/>
    <n v="95"/>
    <n v="74.55"/>
    <n v="63.13"/>
  </r>
  <r>
    <x v="0"/>
    <x v="1"/>
    <x v="10"/>
    <x v="1"/>
    <n v="25943744"/>
    <n v="0"/>
    <n v="0"/>
    <n v="32239802"/>
    <m/>
    <m/>
    <m/>
    <m/>
    <m/>
    <m/>
    <m/>
    <m/>
    <m/>
    <m/>
    <m/>
    <m/>
    <n v="11.88"/>
    <n v="6.83"/>
    <m/>
    <m/>
    <m/>
    <m/>
    <m/>
    <n v="22.93"/>
    <n v="108.63"/>
    <n v="103.34"/>
    <n v="107.5"/>
    <m/>
    <n v="93.41"/>
    <n v="71.17"/>
    <n v="73.099999999999994"/>
  </r>
  <r>
    <x v="0"/>
    <x v="1"/>
    <x v="11"/>
    <x v="1"/>
    <n v="21525205"/>
    <n v="0"/>
    <n v="3783233"/>
    <n v="58351176"/>
    <m/>
    <m/>
    <m/>
    <m/>
    <m/>
    <m/>
    <m/>
    <m/>
    <m/>
    <m/>
    <m/>
    <m/>
    <n v="11.16"/>
    <n v="6.76"/>
    <m/>
    <m/>
    <m/>
    <m/>
    <m/>
    <n v="27.64"/>
    <n v="105.04"/>
    <n v="102.92"/>
    <n v="97.68"/>
    <m/>
    <n v="88.47"/>
    <n v="66.28"/>
    <n v="61.72"/>
  </r>
  <r>
    <x v="0"/>
    <x v="0"/>
    <x v="12"/>
    <x v="1"/>
    <n v="21917543"/>
    <n v="0"/>
    <n v="1800600"/>
    <n v="24538484"/>
    <m/>
    <m/>
    <m/>
    <m/>
    <m/>
    <m/>
    <m/>
    <m/>
    <m/>
    <m/>
    <m/>
    <m/>
    <n v="11.82"/>
    <n v="6.01"/>
    <m/>
    <m/>
    <m/>
    <m/>
    <m/>
    <n v="17.09"/>
    <n v="100.7"/>
    <n v="106.06"/>
    <n v="100.93"/>
    <m/>
    <n v="86.46"/>
    <n v="76.7"/>
    <n v="73.430000000000007"/>
  </r>
  <r>
    <x v="0"/>
    <x v="0"/>
    <x v="13"/>
    <x v="1"/>
    <n v="46622774"/>
    <n v="0"/>
    <n v="1550256"/>
    <n v="101491396"/>
    <m/>
    <m/>
    <m/>
    <m/>
    <m/>
    <m/>
    <m/>
    <m/>
    <m/>
    <m/>
    <m/>
    <m/>
    <n v="13.82"/>
    <n v="6.83"/>
    <m/>
    <m/>
    <m/>
    <m/>
    <m/>
    <n v="27.32"/>
    <n v="107.15"/>
    <n v="109.2"/>
    <n v="97.45"/>
    <m/>
    <n v="93.91"/>
    <n v="76.319999999999993"/>
    <n v="67.55"/>
  </r>
  <r>
    <x v="0"/>
    <x v="0"/>
    <x v="0"/>
    <x v="2"/>
    <n v="17737200"/>
    <n v="2107162"/>
    <n v="24781321"/>
    <n v="29646707"/>
    <m/>
    <m/>
    <m/>
    <m/>
    <m/>
    <m/>
    <m/>
    <m/>
    <m/>
    <m/>
    <m/>
    <n v="73.83"/>
    <m/>
    <m/>
    <m/>
    <m/>
    <m/>
    <m/>
    <m/>
    <m/>
    <m/>
    <m/>
    <m/>
    <m/>
    <m/>
    <m/>
    <m/>
  </r>
  <r>
    <x v="0"/>
    <x v="0"/>
    <x v="1"/>
    <x v="2"/>
    <n v="36290326"/>
    <n v="1635235"/>
    <n v="40416592"/>
    <n v="25169378"/>
    <m/>
    <m/>
    <m/>
    <m/>
    <m/>
    <m/>
    <m/>
    <m/>
    <m/>
    <m/>
    <m/>
    <n v="72.84"/>
    <m/>
    <m/>
    <m/>
    <m/>
    <m/>
    <m/>
    <m/>
    <m/>
    <m/>
    <m/>
    <m/>
    <m/>
    <m/>
    <m/>
    <m/>
  </r>
  <r>
    <x v="0"/>
    <x v="1"/>
    <x v="2"/>
    <x v="2"/>
    <n v="85595950"/>
    <n v="559999"/>
    <n v="13080214"/>
    <n v="42890635"/>
    <m/>
    <m/>
    <m/>
    <m/>
    <m/>
    <m/>
    <m/>
    <m/>
    <m/>
    <m/>
    <m/>
    <n v="72.52"/>
    <m/>
    <m/>
    <m/>
    <m/>
    <m/>
    <m/>
    <m/>
    <m/>
    <m/>
    <m/>
    <m/>
    <m/>
    <m/>
    <m/>
    <m/>
  </r>
  <r>
    <x v="0"/>
    <x v="0"/>
    <x v="3"/>
    <x v="2"/>
    <n v="25877835"/>
    <n v="52398758"/>
    <n v="38713237"/>
    <n v="38043392"/>
    <m/>
    <m/>
    <m/>
    <m/>
    <m/>
    <m/>
    <m/>
    <m/>
    <m/>
    <m/>
    <m/>
    <n v="71.099999999999994"/>
    <m/>
    <m/>
    <m/>
    <m/>
    <m/>
    <m/>
    <m/>
    <m/>
    <m/>
    <m/>
    <m/>
    <m/>
    <m/>
    <m/>
    <m/>
  </r>
  <r>
    <x v="0"/>
    <x v="0"/>
    <x v="4"/>
    <x v="2"/>
    <n v="22346436"/>
    <n v="418756"/>
    <n v="0"/>
    <n v="17834374"/>
    <m/>
    <m/>
    <m/>
    <m/>
    <m/>
    <m/>
    <m/>
    <m/>
    <m/>
    <m/>
    <m/>
    <n v="71.040000000000006"/>
    <m/>
    <m/>
    <m/>
    <m/>
    <m/>
    <m/>
    <m/>
    <m/>
    <m/>
    <m/>
    <m/>
    <m/>
    <m/>
    <m/>
    <m/>
  </r>
  <r>
    <x v="0"/>
    <x v="0"/>
    <x v="5"/>
    <x v="2"/>
    <n v="68283699"/>
    <n v="764317"/>
    <n v="10468130"/>
    <n v="45629809"/>
    <m/>
    <m/>
    <m/>
    <m/>
    <m/>
    <m/>
    <m/>
    <m/>
    <m/>
    <m/>
    <m/>
    <n v="68.930000000000007"/>
    <m/>
    <m/>
    <m/>
    <m/>
    <m/>
    <m/>
    <m/>
    <m/>
    <m/>
    <m/>
    <m/>
    <m/>
    <m/>
    <m/>
    <m/>
  </r>
  <r>
    <x v="0"/>
    <x v="1"/>
    <x v="6"/>
    <x v="2"/>
    <n v="15629871"/>
    <n v="50194404"/>
    <n v="0"/>
    <n v="31111512"/>
    <m/>
    <m/>
    <m/>
    <m/>
    <m/>
    <m/>
    <m/>
    <m/>
    <m/>
    <m/>
    <m/>
    <n v="71.42"/>
    <m/>
    <m/>
    <m/>
    <m/>
    <m/>
    <m/>
    <m/>
    <m/>
    <m/>
    <m/>
    <m/>
    <m/>
    <m/>
    <m/>
    <m/>
  </r>
  <r>
    <x v="0"/>
    <x v="1"/>
    <x v="7"/>
    <x v="2"/>
    <n v="31609476"/>
    <n v="66040097"/>
    <n v="28953150"/>
    <n v="26034905"/>
    <m/>
    <m/>
    <m/>
    <m/>
    <m/>
    <m/>
    <m/>
    <m/>
    <m/>
    <m/>
    <m/>
    <n v="71.709999999999994"/>
    <m/>
    <m/>
    <m/>
    <m/>
    <m/>
    <m/>
    <m/>
    <m/>
    <m/>
    <m/>
    <m/>
    <m/>
    <m/>
    <m/>
    <m/>
  </r>
  <r>
    <x v="0"/>
    <x v="0"/>
    <x v="8"/>
    <x v="2"/>
    <n v="18158198"/>
    <n v="5233267"/>
    <n v="0"/>
    <n v="17228408"/>
    <m/>
    <m/>
    <m/>
    <m/>
    <m/>
    <m/>
    <m/>
    <m/>
    <m/>
    <m/>
    <m/>
    <n v="72.959999999999994"/>
    <m/>
    <m/>
    <m/>
    <m/>
    <m/>
    <m/>
    <m/>
    <m/>
    <m/>
    <m/>
    <m/>
    <m/>
    <m/>
    <m/>
    <m/>
  </r>
  <r>
    <x v="0"/>
    <x v="0"/>
    <x v="9"/>
    <x v="2"/>
    <n v="18546897"/>
    <n v="1530326"/>
    <n v="0"/>
    <n v="8684920"/>
    <m/>
    <m/>
    <m/>
    <m/>
    <m/>
    <m/>
    <m/>
    <m/>
    <m/>
    <m/>
    <m/>
    <n v="72.06"/>
    <m/>
    <m/>
    <m/>
    <m/>
    <m/>
    <m/>
    <m/>
    <m/>
    <m/>
    <m/>
    <m/>
    <m/>
    <m/>
    <m/>
    <m/>
  </r>
  <r>
    <x v="0"/>
    <x v="1"/>
    <x v="10"/>
    <x v="2"/>
    <n v="36381583"/>
    <n v="1274632"/>
    <n v="0"/>
    <n v="11390256"/>
    <m/>
    <m/>
    <m/>
    <m/>
    <m/>
    <m/>
    <m/>
    <m/>
    <m/>
    <m/>
    <m/>
    <n v="71.84"/>
    <m/>
    <m/>
    <m/>
    <m/>
    <m/>
    <m/>
    <m/>
    <m/>
    <m/>
    <m/>
    <m/>
    <m/>
    <m/>
    <m/>
    <m/>
  </r>
  <r>
    <x v="0"/>
    <x v="1"/>
    <x v="11"/>
    <x v="2"/>
    <n v="13952435"/>
    <n v="1020446"/>
    <n v="9230556"/>
    <n v="14706460"/>
    <m/>
    <m/>
    <m/>
    <m/>
    <m/>
    <m/>
    <m/>
    <m/>
    <m/>
    <m/>
    <m/>
    <n v="72.97"/>
    <m/>
    <m/>
    <m/>
    <m/>
    <m/>
    <m/>
    <m/>
    <m/>
    <m/>
    <m/>
    <m/>
    <m/>
    <m/>
    <m/>
    <m/>
  </r>
  <r>
    <x v="0"/>
    <x v="0"/>
    <x v="12"/>
    <x v="2"/>
    <n v="20930652"/>
    <n v="699419"/>
    <n v="21942387"/>
    <n v="9602659"/>
    <m/>
    <m/>
    <m/>
    <m/>
    <m/>
    <m/>
    <m/>
    <m/>
    <m/>
    <m/>
    <m/>
    <n v="68.28"/>
    <m/>
    <m/>
    <m/>
    <m/>
    <m/>
    <m/>
    <m/>
    <m/>
    <m/>
    <m/>
    <m/>
    <m/>
    <m/>
    <m/>
    <m/>
  </r>
  <r>
    <x v="0"/>
    <x v="0"/>
    <x v="13"/>
    <x v="2"/>
    <n v="16401884"/>
    <n v="649999"/>
    <n v="0"/>
    <n v="29392967"/>
    <m/>
    <m/>
    <m/>
    <m/>
    <m/>
    <m/>
    <m/>
    <m/>
    <m/>
    <m/>
    <m/>
    <n v="70.59"/>
    <m/>
    <m/>
    <m/>
    <m/>
    <m/>
    <m/>
    <m/>
    <m/>
    <m/>
    <m/>
    <m/>
    <m/>
    <m/>
    <m/>
    <m/>
  </r>
  <r>
    <x v="0"/>
    <x v="0"/>
    <x v="0"/>
    <x v="3"/>
    <n v="69826"/>
    <n v="0"/>
    <n v="0"/>
    <n v="0"/>
    <m/>
    <m/>
    <m/>
    <m/>
    <m/>
    <m/>
    <m/>
    <m/>
    <m/>
    <m/>
    <m/>
    <m/>
    <m/>
    <m/>
    <m/>
    <m/>
    <m/>
    <m/>
    <m/>
    <m/>
    <m/>
    <m/>
    <m/>
    <m/>
    <m/>
    <m/>
    <m/>
  </r>
  <r>
    <x v="0"/>
    <x v="0"/>
    <x v="1"/>
    <x v="3"/>
    <n v="91426"/>
    <n v="0"/>
    <n v="0"/>
    <n v="0"/>
    <m/>
    <m/>
    <m/>
    <m/>
    <m/>
    <m/>
    <m/>
    <m/>
    <m/>
    <m/>
    <m/>
    <m/>
    <m/>
    <m/>
    <m/>
    <m/>
    <m/>
    <m/>
    <m/>
    <m/>
    <m/>
    <m/>
    <m/>
    <m/>
    <m/>
    <m/>
    <m/>
  </r>
  <r>
    <x v="0"/>
    <x v="1"/>
    <x v="2"/>
    <x v="3"/>
    <m/>
    <n v="0"/>
    <n v="0"/>
    <n v="0"/>
    <m/>
    <m/>
    <m/>
    <m/>
    <m/>
    <m/>
    <m/>
    <m/>
    <m/>
    <m/>
    <m/>
    <m/>
    <m/>
    <m/>
    <m/>
    <m/>
    <m/>
    <m/>
    <m/>
    <m/>
    <m/>
    <m/>
    <m/>
    <m/>
    <m/>
    <m/>
    <m/>
  </r>
  <r>
    <x v="0"/>
    <x v="0"/>
    <x v="3"/>
    <x v="3"/>
    <m/>
    <n v="0"/>
    <n v="0"/>
    <n v="0"/>
    <m/>
    <m/>
    <m/>
    <m/>
    <m/>
    <m/>
    <m/>
    <m/>
    <m/>
    <m/>
    <m/>
    <m/>
    <m/>
    <m/>
    <m/>
    <m/>
    <m/>
    <m/>
    <m/>
    <m/>
    <m/>
    <m/>
    <m/>
    <m/>
    <m/>
    <m/>
    <m/>
  </r>
  <r>
    <x v="0"/>
    <x v="0"/>
    <x v="4"/>
    <x v="3"/>
    <m/>
    <n v="0"/>
    <n v="0"/>
    <n v="0"/>
    <m/>
    <m/>
    <m/>
    <m/>
    <m/>
    <m/>
    <m/>
    <m/>
    <m/>
    <m/>
    <m/>
    <m/>
    <m/>
    <m/>
    <m/>
    <m/>
    <m/>
    <m/>
    <m/>
    <m/>
    <m/>
    <m/>
    <m/>
    <m/>
    <m/>
    <m/>
    <m/>
  </r>
  <r>
    <x v="0"/>
    <x v="0"/>
    <x v="5"/>
    <x v="3"/>
    <n v="65227"/>
    <n v="0"/>
    <n v="0"/>
    <n v="0"/>
    <m/>
    <m/>
    <m/>
    <m/>
    <m/>
    <m/>
    <m/>
    <m/>
    <m/>
    <m/>
    <m/>
    <m/>
    <m/>
    <m/>
    <m/>
    <m/>
    <m/>
    <m/>
    <m/>
    <m/>
    <m/>
    <m/>
    <m/>
    <m/>
    <m/>
    <m/>
    <m/>
  </r>
  <r>
    <x v="0"/>
    <x v="1"/>
    <x v="6"/>
    <x v="3"/>
    <n v="98626"/>
    <n v="0"/>
    <n v="0"/>
    <n v="0"/>
    <m/>
    <m/>
    <m/>
    <m/>
    <m/>
    <m/>
    <m/>
    <m/>
    <m/>
    <m/>
    <m/>
    <m/>
    <m/>
    <m/>
    <m/>
    <m/>
    <m/>
    <m/>
    <m/>
    <m/>
    <m/>
    <m/>
    <m/>
    <m/>
    <m/>
    <m/>
    <m/>
  </r>
  <r>
    <x v="0"/>
    <x v="1"/>
    <x v="7"/>
    <x v="3"/>
    <m/>
    <n v="0"/>
    <n v="0"/>
    <n v="0"/>
    <m/>
    <m/>
    <m/>
    <m/>
    <m/>
    <m/>
    <m/>
    <m/>
    <m/>
    <m/>
    <m/>
    <m/>
    <m/>
    <m/>
    <m/>
    <m/>
    <m/>
    <m/>
    <m/>
    <m/>
    <m/>
    <m/>
    <m/>
    <m/>
    <m/>
    <m/>
    <m/>
  </r>
  <r>
    <x v="0"/>
    <x v="0"/>
    <x v="8"/>
    <x v="3"/>
    <n v="112300"/>
    <n v="0"/>
    <n v="0"/>
    <n v="0"/>
    <m/>
    <m/>
    <m/>
    <m/>
    <m/>
    <m/>
    <m/>
    <m/>
    <m/>
    <m/>
    <m/>
    <m/>
    <m/>
    <m/>
    <m/>
    <m/>
    <m/>
    <m/>
    <m/>
    <m/>
    <m/>
    <m/>
    <m/>
    <m/>
    <m/>
    <m/>
    <m/>
  </r>
  <r>
    <x v="0"/>
    <x v="0"/>
    <x v="9"/>
    <x v="3"/>
    <n v="265776"/>
    <n v="0"/>
    <n v="0"/>
    <n v="0"/>
    <m/>
    <m/>
    <m/>
    <m/>
    <m/>
    <m/>
    <m/>
    <m/>
    <m/>
    <m/>
    <m/>
    <m/>
    <m/>
    <m/>
    <m/>
    <m/>
    <m/>
    <m/>
    <m/>
    <m/>
    <m/>
    <m/>
    <m/>
    <m/>
    <m/>
    <m/>
    <m/>
  </r>
  <r>
    <x v="0"/>
    <x v="1"/>
    <x v="10"/>
    <x v="3"/>
    <m/>
    <n v="0"/>
    <n v="0"/>
    <n v="0"/>
    <m/>
    <m/>
    <m/>
    <m/>
    <m/>
    <m/>
    <m/>
    <m/>
    <m/>
    <m/>
    <m/>
    <m/>
    <m/>
    <m/>
    <m/>
    <m/>
    <m/>
    <m/>
    <m/>
    <m/>
    <m/>
    <m/>
    <m/>
    <m/>
    <m/>
    <m/>
    <m/>
  </r>
  <r>
    <x v="0"/>
    <x v="1"/>
    <x v="11"/>
    <x v="3"/>
    <m/>
    <n v="0"/>
    <n v="0"/>
    <n v="0"/>
    <m/>
    <m/>
    <m/>
    <m/>
    <m/>
    <m/>
    <m/>
    <m/>
    <m/>
    <m/>
    <m/>
    <m/>
    <m/>
    <m/>
    <m/>
    <m/>
    <m/>
    <m/>
    <m/>
    <m/>
    <m/>
    <m/>
    <m/>
    <m/>
    <m/>
    <m/>
    <m/>
  </r>
  <r>
    <x v="0"/>
    <x v="0"/>
    <x v="12"/>
    <x v="3"/>
    <n v="59256"/>
    <n v="0"/>
    <n v="0"/>
    <n v="0"/>
    <m/>
    <m/>
    <m/>
    <m/>
    <m/>
    <m/>
    <m/>
    <m/>
    <m/>
    <m/>
    <m/>
    <m/>
    <m/>
    <m/>
    <m/>
    <m/>
    <m/>
    <m/>
    <m/>
    <m/>
    <m/>
    <m/>
    <m/>
    <m/>
    <m/>
    <m/>
    <m/>
  </r>
  <r>
    <x v="0"/>
    <x v="0"/>
    <x v="13"/>
    <x v="3"/>
    <m/>
    <n v="0"/>
    <n v="0"/>
    <n v="0"/>
    <m/>
    <m/>
    <m/>
    <m/>
    <m/>
    <m/>
    <m/>
    <m/>
    <m/>
    <m/>
    <m/>
    <m/>
    <m/>
    <m/>
    <m/>
    <m/>
    <m/>
    <m/>
    <m/>
    <m/>
    <m/>
    <m/>
    <m/>
    <m/>
    <m/>
    <m/>
    <m/>
  </r>
  <r>
    <x v="0"/>
    <x v="0"/>
    <x v="0"/>
    <x v="4"/>
    <n v="18343694"/>
    <n v="13028817"/>
    <n v="22862760"/>
    <n v="0"/>
    <m/>
    <m/>
    <m/>
    <m/>
    <m/>
    <m/>
    <m/>
    <m/>
    <m/>
    <m/>
    <m/>
    <m/>
    <m/>
    <m/>
    <m/>
    <m/>
    <m/>
    <m/>
    <m/>
    <m/>
    <m/>
    <m/>
    <m/>
    <m/>
    <m/>
    <m/>
    <m/>
  </r>
  <r>
    <x v="0"/>
    <x v="0"/>
    <x v="1"/>
    <x v="4"/>
    <n v="39996854"/>
    <n v="13545035"/>
    <n v="30222559"/>
    <n v="0"/>
    <m/>
    <m/>
    <m/>
    <m/>
    <m/>
    <m/>
    <m/>
    <m/>
    <m/>
    <m/>
    <m/>
    <m/>
    <m/>
    <m/>
    <m/>
    <m/>
    <m/>
    <m/>
    <m/>
    <m/>
    <m/>
    <m/>
    <m/>
    <m/>
    <m/>
    <m/>
    <m/>
  </r>
  <r>
    <x v="0"/>
    <x v="1"/>
    <x v="2"/>
    <x v="4"/>
    <n v="34147760"/>
    <n v="21895608"/>
    <n v="16189530"/>
    <n v="0"/>
    <m/>
    <m/>
    <m/>
    <m/>
    <m/>
    <m/>
    <m/>
    <m/>
    <m/>
    <m/>
    <m/>
    <m/>
    <m/>
    <m/>
    <m/>
    <m/>
    <m/>
    <m/>
    <m/>
    <m/>
    <m/>
    <m/>
    <m/>
    <m/>
    <m/>
    <m/>
    <m/>
  </r>
  <r>
    <x v="0"/>
    <x v="0"/>
    <x v="3"/>
    <x v="4"/>
    <n v="22534589"/>
    <n v="25629986"/>
    <n v="14097368"/>
    <n v="0"/>
    <m/>
    <m/>
    <m/>
    <m/>
    <m/>
    <m/>
    <m/>
    <m/>
    <m/>
    <m/>
    <m/>
    <m/>
    <m/>
    <m/>
    <m/>
    <m/>
    <m/>
    <m/>
    <m/>
    <m/>
    <m/>
    <m/>
    <m/>
    <m/>
    <m/>
    <m/>
    <m/>
  </r>
  <r>
    <x v="0"/>
    <x v="0"/>
    <x v="4"/>
    <x v="4"/>
    <n v="21999244"/>
    <n v="11373064"/>
    <n v="0"/>
    <n v="0"/>
    <m/>
    <m/>
    <m/>
    <m/>
    <m/>
    <m/>
    <m/>
    <m/>
    <m/>
    <m/>
    <m/>
    <m/>
    <m/>
    <m/>
    <m/>
    <m/>
    <m/>
    <m/>
    <m/>
    <m/>
    <m/>
    <m/>
    <m/>
    <m/>
    <m/>
    <m/>
    <m/>
  </r>
  <r>
    <x v="0"/>
    <x v="0"/>
    <x v="5"/>
    <x v="4"/>
    <n v="26037317"/>
    <n v="38644092"/>
    <n v="25138047"/>
    <n v="0"/>
    <m/>
    <m/>
    <m/>
    <m/>
    <m/>
    <m/>
    <m/>
    <m/>
    <m/>
    <m/>
    <m/>
    <m/>
    <m/>
    <m/>
    <m/>
    <m/>
    <m/>
    <m/>
    <m/>
    <m/>
    <m/>
    <m/>
    <m/>
    <m/>
    <m/>
    <m/>
    <m/>
  </r>
  <r>
    <x v="0"/>
    <x v="1"/>
    <x v="6"/>
    <x v="4"/>
    <n v="31783575"/>
    <n v="21619410"/>
    <n v="12878289"/>
    <n v="0"/>
    <m/>
    <m/>
    <m/>
    <m/>
    <m/>
    <m/>
    <m/>
    <m/>
    <m/>
    <m/>
    <m/>
    <m/>
    <m/>
    <m/>
    <m/>
    <m/>
    <m/>
    <m/>
    <m/>
    <m/>
    <m/>
    <m/>
    <m/>
    <m/>
    <m/>
    <m/>
    <m/>
  </r>
  <r>
    <x v="0"/>
    <x v="1"/>
    <x v="7"/>
    <x v="4"/>
    <n v="12333671"/>
    <n v="18207979"/>
    <n v="26587965"/>
    <n v="0"/>
    <m/>
    <m/>
    <m/>
    <m/>
    <m/>
    <m/>
    <m/>
    <m/>
    <m/>
    <m/>
    <m/>
    <m/>
    <m/>
    <m/>
    <m/>
    <m/>
    <m/>
    <m/>
    <m/>
    <m/>
    <m/>
    <m/>
    <m/>
    <m/>
    <m/>
    <m/>
    <m/>
  </r>
  <r>
    <x v="0"/>
    <x v="0"/>
    <x v="8"/>
    <x v="4"/>
    <n v="19891002"/>
    <n v="0"/>
    <n v="0"/>
    <n v="0"/>
    <m/>
    <m/>
    <m/>
    <m/>
    <m/>
    <m/>
    <m/>
    <m/>
    <m/>
    <m/>
    <m/>
    <m/>
    <m/>
    <m/>
    <m/>
    <m/>
    <m/>
    <m/>
    <m/>
    <m/>
    <m/>
    <m/>
    <m/>
    <m/>
    <m/>
    <m/>
    <m/>
  </r>
  <r>
    <x v="0"/>
    <x v="0"/>
    <x v="9"/>
    <x v="4"/>
    <n v="20478109"/>
    <n v="1401310"/>
    <n v="0"/>
    <n v="0"/>
    <m/>
    <m/>
    <m/>
    <m/>
    <m/>
    <m/>
    <m/>
    <m/>
    <m/>
    <m/>
    <m/>
    <m/>
    <m/>
    <m/>
    <m/>
    <m/>
    <m/>
    <m/>
    <m/>
    <m/>
    <m/>
    <m/>
    <m/>
    <m/>
    <m/>
    <m/>
    <m/>
  </r>
  <r>
    <x v="0"/>
    <x v="1"/>
    <x v="10"/>
    <x v="4"/>
    <n v="26832970"/>
    <n v="5995024"/>
    <n v="0"/>
    <n v="0"/>
    <m/>
    <m/>
    <m/>
    <m/>
    <m/>
    <m/>
    <m/>
    <m/>
    <m/>
    <m/>
    <m/>
    <m/>
    <m/>
    <m/>
    <m/>
    <m/>
    <m/>
    <m/>
    <m/>
    <m/>
    <m/>
    <m/>
    <m/>
    <m/>
    <m/>
    <m/>
    <m/>
  </r>
  <r>
    <x v="0"/>
    <x v="1"/>
    <x v="11"/>
    <x v="4"/>
    <n v="21799147"/>
    <n v="4559070"/>
    <n v="17981590"/>
    <n v="0"/>
    <m/>
    <m/>
    <m/>
    <m/>
    <m/>
    <m/>
    <m/>
    <m/>
    <m/>
    <m/>
    <m/>
    <m/>
    <m/>
    <m/>
    <m/>
    <m/>
    <m/>
    <m/>
    <m/>
    <m/>
    <m/>
    <m/>
    <m/>
    <m/>
    <m/>
    <m/>
    <m/>
  </r>
  <r>
    <x v="0"/>
    <x v="0"/>
    <x v="12"/>
    <x v="4"/>
    <n v="13174078"/>
    <n v="13521288"/>
    <n v="16054271"/>
    <n v="0"/>
    <m/>
    <m/>
    <m/>
    <m/>
    <m/>
    <m/>
    <m/>
    <m/>
    <m/>
    <m/>
    <m/>
    <m/>
    <m/>
    <m/>
    <m/>
    <m/>
    <m/>
    <m/>
    <m/>
    <m/>
    <m/>
    <m/>
    <m/>
    <m/>
    <m/>
    <m/>
    <m/>
  </r>
  <r>
    <x v="0"/>
    <x v="0"/>
    <x v="13"/>
    <x v="4"/>
    <n v="18870706"/>
    <n v="10936679"/>
    <n v="4649261"/>
    <n v="0"/>
    <m/>
    <m/>
    <m/>
    <m/>
    <m/>
    <m/>
    <m/>
    <m/>
    <m/>
    <m/>
    <m/>
    <m/>
    <m/>
    <m/>
    <m/>
    <m/>
    <m/>
    <m/>
    <m/>
    <m/>
    <m/>
    <m/>
    <m/>
    <m/>
    <m/>
    <m/>
    <m/>
  </r>
  <r>
    <x v="0"/>
    <x v="0"/>
    <x v="0"/>
    <x v="5"/>
    <n v="0"/>
    <n v="2801373"/>
    <n v="0"/>
    <n v="0"/>
    <m/>
    <m/>
    <m/>
    <m/>
    <m/>
    <m/>
    <m/>
    <m/>
    <m/>
    <m/>
    <m/>
    <m/>
    <m/>
    <m/>
    <m/>
    <m/>
    <m/>
    <m/>
    <m/>
    <m/>
    <m/>
    <m/>
    <m/>
    <m/>
    <m/>
    <m/>
    <m/>
  </r>
  <r>
    <x v="0"/>
    <x v="0"/>
    <x v="1"/>
    <x v="5"/>
    <n v="0"/>
    <n v="3990621"/>
    <n v="0"/>
    <n v="0"/>
    <m/>
    <m/>
    <m/>
    <m/>
    <m/>
    <m/>
    <m/>
    <m/>
    <m/>
    <m/>
    <m/>
    <m/>
    <m/>
    <m/>
    <m/>
    <m/>
    <m/>
    <m/>
    <m/>
    <m/>
    <m/>
    <m/>
    <m/>
    <m/>
    <m/>
    <m/>
    <m/>
  </r>
  <r>
    <x v="0"/>
    <x v="1"/>
    <x v="2"/>
    <x v="5"/>
    <n v="0"/>
    <n v="2433899"/>
    <n v="0"/>
    <n v="0"/>
    <m/>
    <m/>
    <m/>
    <m/>
    <m/>
    <m/>
    <m/>
    <m/>
    <m/>
    <m/>
    <m/>
    <m/>
    <m/>
    <m/>
    <m/>
    <m/>
    <m/>
    <m/>
    <m/>
    <m/>
    <m/>
    <m/>
    <m/>
    <m/>
    <m/>
    <m/>
    <m/>
  </r>
  <r>
    <x v="0"/>
    <x v="0"/>
    <x v="3"/>
    <x v="5"/>
    <n v="0"/>
    <n v="4107205"/>
    <n v="0"/>
    <n v="0"/>
    <m/>
    <m/>
    <m/>
    <m/>
    <m/>
    <m/>
    <m/>
    <m/>
    <m/>
    <m/>
    <m/>
    <m/>
    <m/>
    <m/>
    <m/>
    <m/>
    <m/>
    <m/>
    <m/>
    <m/>
    <m/>
    <m/>
    <m/>
    <m/>
    <m/>
    <m/>
    <m/>
  </r>
  <r>
    <x v="0"/>
    <x v="0"/>
    <x v="4"/>
    <x v="5"/>
    <n v="0"/>
    <n v="1581747"/>
    <n v="0"/>
    <n v="0"/>
    <m/>
    <m/>
    <m/>
    <m/>
    <m/>
    <m/>
    <m/>
    <m/>
    <m/>
    <m/>
    <m/>
    <m/>
    <m/>
    <m/>
    <m/>
    <m/>
    <m/>
    <m/>
    <m/>
    <m/>
    <m/>
    <m/>
    <m/>
    <m/>
    <m/>
    <m/>
    <m/>
  </r>
  <r>
    <x v="0"/>
    <x v="0"/>
    <x v="5"/>
    <x v="5"/>
    <n v="0"/>
    <n v="3215420"/>
    <n v="0"/>
    <n v="0"/>
    <m/>
    <m/>
    <m/>
    <m/>
    <m/>
    <m/>
    <m/>
    <m/>
    <m/>
    <m/>
    <m/>
    <m/>
    <m/>
    <m/>
    <m/>
    <m/>
    <m/>
    <m/>
    <m/>
    <m/>
    <m/>
    <m/>
    <m/>
    <m/>
    <m/>
    <m/>
    <m/>
  </r>
  <r>
    <x v="0"/>
    <x v="1"/>
    <x v="6"/>
    <x v="5"/>
    <n v="0"/>
    <n v="4680626"/>
    <n v="0"/>
    <n v="0"/>
    <m/>
    <m/>
    <m/>
    <m/>
    <m/>
    <m/>
    <m/>
    <m/>
    <m/>
    <m/>
    <m/>
    <m/>
    <m/>
    <m/>
    <m/>
    <m/>
    <m/>
    <m/>
    <m/>
    <m/>
    <m/>
    <m/>
    <m/>
    <m/>
    <m/>
    <m/>
    <m/>
  </r>
  <r>
    <x v="0"/>
    <x v="1"/>
    <x v="7"/>
    <x v="5"/>
    <n v="0"/>
    <n v="1800000"/>
    <n v="0"/>
    <n v="0"/>
    <m/>
    <m/>
    <m/>
    <m/>
    <m/>
    <m/>
    <m/>
    <m/>
    <m/>
    <m/>
    <m/>
    <m/>
    <m/>
    <m/>
    <m/>
    <m/>
    <m/>
    <m/>
    <m/>
    <m/>
    <m/>
    <m/>
    <m/>
    <m/>
    <m/>
    <m/>
    <m/>
  </r>
  <r>
    <x v="0"/>
    <x v="0"/>
    <x v="8"/>
    <x v="5"/>
    <n v="0"/>
    <n v="0"/>
    <n v="0"/>
    <n v="0"/>
    <m/>
    <m/>
    <m/>
    <m/>
    <m/>
    <m/>
    <m/>
    <m/>
    <m/>
    <m/>
    <m/>
    <m/>
    <m/>
    <m/>
    <m/>
    <m/>
    <m/>
    <m/>
    <m/>
    <m/>
    <m/>
    <m/>
    <m/>
    <m/>
    <m/>
    <m/>
    <m/>
  </r>
  <r>
    <x v="0"/>
    <x v="0"/>
    <x v="9"/>
    <x v="5"/>
    <n v="0"/>
    <n v="0"/>
    <n v="0"/>
    <n v="0"/>
    <m/>
    <m/>
    <m/>
    <m/>
    <m/>
    <m/>
    <m/>
    <m/>
    <m/>
    <m/>
    <m/>
    <m/>
    <m/>
    <m/>
    <m/>
    <m/>
    <m/>
    <m/>
    <m/>
    <m/>
    <m/>
    <m/>
    <m/>
    <m/>
    <m/>
    <m/>
    <m/>
  </r>
  <r>
    <x v="0"/>
    <x v="1"/>
    <x v="10"/>
    <x v="5"/>
    <n v="0"/>
    <n v="4215035"/>
    <n v="0"/>
    <n v="0"/>
    <m/>
    <m/>
    <m/>
    <m/>
    <m/>
    <m/>
    <m/>
    <m/>
    <m/>
    <m/>
    <m/>
    <m/>
    <m/>
    <m/>
    <m/>
    <m/>
    <m/>
    <m/>
    <m/>
    <m/>
    <m/>
    <m/>
    <m/>
    <m/>
    <m/>
    <m/>
    <m/>
  </r>
  <r>
    <x v="0"/>
    <x v="1"/>
    <x v="11"/>
    <x v="5"/>
    <n v="0"/>
    <n v="2161296"/>
    <n v="0"/>
    <n v="0"/>
    <m/>
    <m/>
    <m/>
    <m/>
    <m/>
    <m/>
    <m/>
    <m/>
    <m/>
    <m/>
    <m/>
    <m/>
    <m/>
    <m/>
    <m/>
    <m/>
    <m/>
    <m/>
    <m/>
    <m/>
    <m/>
    <m/>
    <m/>
    <m/>
    <m/>
    <m/>
    <m/>
  </r>
  <r>
    <x v="0"/>
    <x v="0"/>
    <x v="12"/>
    <x v="5"/>
    <n v="0"/>
    <n v="3020000"/>
    <n v="0"/>
    <n v="0"/>
    <m/>
    <m/>
    <m/>
    <m/>
    <m/>
    <m/>
    <m/>
    <m/>
    <m/>
    <m/>
    <m/>
    <m/>
    <m/>
    <m/>
    <m/>
    <m/>
    <m/>
    <m/>
    <m/>
    <m/>
    <m/>
    <m/>
    <m/>
    <m/>
    <m/>
    <m/>
    <m/>
  </r>
  <r>
    <x v="0"/>
    <x v="0"/>
    <x v="13"/>
    <x v="5"/>
    <n v="0"/>
    <n v="2780000"/>
    <n v="0"/>
    <n v="0"/>
    <m/>
    <m/>
    <m/>
    <m/>
    <m/>
    <m/>
    <m/>
    <m/>
    <m/>
    <m/>
    <m/>
    <m/>
    <m/>
    <m/>
    <m/>
    <m/>
    <m/>
    <m/>
    <m/>
    <m/>
    <m/>
    <m/>
    <m/>
    <m/>
    <m/>
    <m/>
    <m/>
  </r>
  <r>
    <x v="0"/>
    <x v="0"/>
    <x v="0"/>
    <x v="6"/>
    <n v="0"/>
    <n v="3325446"/>
    <n v="0"/>
    <n v="0"/>
    <m/>
    <m/>
    <m/>
    <m/>
    <m/>
    <m/>
    <m/>
    <m/>
    <m/>
    <m/>
    <m/>
    <m/>
    <m/>
    <m/>
    <n v="9102"/>
    <n v="3.91"/>
    <n v="75.81"/>
    <m/>
    <m/>
    <m/>
    <m/>
    <m/>
    <m/>
    <m/>
    <m/>
    <m/>
    <m/>
  </r>
  <r>
    <x v="0"/>
    <x v="0"/>
    <x v="1"/>
    <x v="6"/>
    <n v="0"/>
    <n v="3500000"/>
    <n v="0"/>
    <n v="0"/>
    <m/>
    <m/>
    <m/>
    <m/>
    <m/>
    <m/>
    <m/>
    <m/>
    <m/>
    <m/>
    <m/>
    <m/>
    <m/>
    <m/>
    <n v="7357"/>
    <n v="3.38"/>
    <n v="71.78"/>
    <m/>
    <m/>
    <m/>
    <m/>
    <m/>
    <m/>
    <m/>
    <m/>
    <m/>
    <m/>
  </r>
  <r>
    <x v="0"/>
    <x v="1"/>
    <x v="2"/>
    <x v="6"/>
    <n v="0"/>
    <n v="1500000"/>
    <n v="0"/>
    <n v="417358"/>
    <m/>
    <m/>
    <m/>
    <m/>
    <m/>
    <m/>
    <m/>
    <m/>
    <m/>
    <m/>
    <m/>
    <m/>
    <m/>
    <m/>
    <n v="7162"/>
    <n v="4.0199999999999996"/>
    <n v="74.09"/>
    <m/>
    <m/>
    <m/>
    <m/>
    <m/>
    <m/>
    <m/>
    <m/>
    <m/>
    <m/>
  </r>
  <r>
    <x v="0"/>
    <x v="0"/>
    <x v="3"/>
    <x v="6"/>
    <n v="0"/>
    <n v="3500000"/>
    <n v="0"/>
    <n v="417358"/>
    <m/>
    <m/>
    <m/>
    <m/>
    <m/>
    <m/>
    <m/>
    <m/>
    <m/>
    <m/>
    <m/>
    <m/>
    <m/>
    <m/>
    <n v="9163"/>
    <n v="7.3"/>
    <n v="60.75"/>
    <m/>
    <m/>
    <m/>
    <m/>
    <m/>
    <m/>
    <m/>
    <m/>
    <m/>
    <m/>
  </r>
  <r>
    <x v="0"/>
    <x v="0"/>
    <x v="4"/>
    <x v="6"/>
    <n v="0"/>
    <n v="2000000"/>
    <n v="0"/>
    <n v="0"/>
    <m/>
    <m/>
    <m/>
    <m/>
    <m/>
    <m/>
    <m/>
    <m/>
    <m/>
    <m/>
    <m/>
    <m/>
    <m/>
    <m/>
    <n v="7801"/>
    <n v="7.55"/>
    <n v="64.14"/>
    <m/>
    <m/>
    <m/>
    <m/>
    <m/>
    <m/>
    <m/>
    <m/>
    <m/>
    <m/>
  </r>
  <r>
    <x v="0"/>
    <x v="0"/>
    <x v="5"/>
    <x v="6"/>
    <n v="0"/>
    <n v="7800000"/>
    <n v="0"/>
    <n v="417358"/>
    <m/>
    <m/>
    <m/>
    <m/>
    <m/>
    <m/>
    <m/>
    <m/>
    <m/>
    <m/>
    <m/>
    <m/>
    <m/>
    <m/>
    <n v="9858"/>
    <n v="3.71"/>
    <n v="74.28"/>
    <m/>
    <m/>
    <m/>
    <m/>
    <m/>
    <m/>
    <m/>
    <m/>
    <m/>
    <m/>
  </r>
  <r>
    <x v="0"/>
    <x v="1"/>
    <x v="6"/>
    <x v="6"/>
    <n v="0"/>
    <n v="3500000"/>
    <n v="0"/>
    <n v="491010"/>
    <m/>
    <m/>
    <m/>
    <m/>
    <m/>
    <m/>
    <m/>
    <m/>
    <m/>
    <m/>
    <m/>
    <m/>
    <m/>
    <m/>
    <n v="8245"/>
    <n v="3.52"/>
    <n v="70.38"/>
    <m/>
    <m/>
    <m/>
    <m/>
    <m/>
    <m/>
    <m/>
    <m/>
    <m/>
    <m/>
  </r>
  <r>
    <x v="0"/>
    <x v="1"/>
    <x v="7"/>
    <x v="6"/>
    <n v="0"/>
    <n v="2500000"/>
    <n v="0"/>
    <n v="0"/>
    <m/>
    <m/>
    <m/>
    <m/>
    <m/>
    <m/>
    <m/>
    <m/>
    <m/>
    <m/>
    <m/>
    <m/>
    <m/>
    <m/>
    <n v="8728"/>
    <n v="4.5"/>
    <n v="75.569999999999993"/>
    <m/>
    <m/>
    <m/>
    <m/>
    <m/>
    <m/>
    <m/>
    <m/>
    <m/>
    <m/>
  </r>
  <r>
    <x v="0"/>
    <x v="0"/>
    <x v="8"/>
    <x v="6"/>
    <n v="0"/>
    <n v="0"/>
    <n v="0"/>
    <n v="417358"/>
    <m/>
    <m/>
    <m/>
    <m/>
    <m/>
    <m/>
    <m/>
    <m/>
    <m/>
    <m/>
    <m/>
    <m/>
    <m/>
    <m/>
    <n v="14465"/>
    <n v="12.36"/>
    <n v="60.05"/>
    <m/>
    <m/>
    <m/>
    <m/>
    <m/>
    <m/>
    <m/>
    <m/>
    <m/>
    <m/>
  </r>
  <r>
    <x v="0"/>
    <x v="0"/>
    <x v="9"/>
    <x v="6"/>
    <n v="0"/>
    <n v="0"/>
    <n v="0"/>
    <n v="417358"/>
    <m/>
    <m/>
    <m/>
    <m/>
    <m/>
    <m/>
    <m/>
    <m/>
    <m/>
    <m/>
    <m/>
    <m/>
    <m/>
    <m/>
    <n v="11650"/>
    <n v="8.7799999999999994"/>
    <n v="63.84"/>
    <m/>
    <m/>
    <m/>
    <m/>
    <m/>
    <m/>
    <m/>
    <m/>
    <m/>
    <m/>
  </r>
  <r>
    <x v="0"/>
    <x v="1"/>
    <x v="10"/>
    <x v="6"/>
    <n v="0"/>
    <n v="1662723"/>
    <n v="0"/>
    <n v="564662"/>
    <m/>
    <m/>
    <m/>
    <m/>
    <m/>
    <m/>
    <m/>
    <m/>
    <m/>
    <m/>
    <m/>
    <m/>
    <m/>
    <m/>
    <n v="7434"/>
    <n v="3.39"/>
    <n v="77.53"/>
    <m/>
    <m/>
    <m/>
    <m/>
    <m/>
    <m/>
    <m/>
    <m/>
    <m/>
    <m/>
  </r>
  <r>
    <x v="0"/>
    <x v="1"/>
    <x v="11"/>
    <x v="6"/>
    <n v="0"/>
    <n v="0"/>
    <n v="0"/>
    <n v="0"/>
    <m/>
    <m/>
    <m/>
    <m/>
    <m/>
    <m/>
    <m/>
    <m/>
    <m/>
    <m/>
    <m/>
    <m/>
    <m/>
    <m/>
    <n v="8332"/>
    <n v="2.7"/>
    <n v="73.930000000000007"/>
    <m/>
    <m/>
    <m/>
    <m/>
    <m/>
    <m/>
    <m/>
    <m/>
    <m/>
    <m/>
  </r>
  <r>
    <x v="0"/>
    <x v="0"/>
    <x v="12"/>
    <x v="6"/>
    <n v="0"/>
    <n v="0"/>
    <n v="0"/>
    <n v="0"/>
    <m/>
    <m/>
    <m/>
    <m/>
    <m/>
    <m/>
    <m/>
    <m/>
    <m/>
    <m/>
    <m/>
    <m/>
    <m/>
    <m/>
    <n v="7842"/>
    <n v="3.71"/>
    <n v="65.53"/>
    <m/>
    <m/>
    <m/>
    <m/>
    <m/>
    <m/>
    <m/>
    <m/>
    <m/>
    <m/>
  </r>
  <r>
    <x v="0"/>
    <x v="0"/>
    <x v="13"/>
    <x v="6"/>
    <n v="0"/>
    <n v="0"/>
    <n v="0"/>
    <n v="0"/>
    <m/>
    <m/>
    <m/>
    <m/>
    <m/>
    <m/>
    <m/>
    <m/>
    <m/>
    <m/>
    <m/>
    <m/>
    <m/>
    <m/>
    <n v="8709"/>
    <n v="7.14"/>
    <n v="67.709999999999994"/>
    <m/>
    <m/>
    <m/>
    <m/>
    <m/>
    <m/>
    <m/>
    <m/>
    <m/>
    <m/>
  </r>
  <r>
    <x v="0"/>
    <x v="0"/>
    <x v="0"/>
    <x v="7"/>
    <n v="0"/>
    <n v="2124987"/>
    <n v="0"/>
    <n v="0"/>
    <m/>
    <m/>
    <m/>
    <m/>
    <m/>
    <m/>
    <m/>
    <m/>
    <m/>
    <m/>
    <m/>
    <m/>
    <m/>
    <m/>
    <m/>
    <m/>
    <m/>
    <m/>
    <m/>
    <m/>
    <m/>
    <m/>
    <m/>
    <m/>
    <m/>
    <m/>
    <m/>
  </r>
  <r>
    <x v="0"/>
    <x v="0"/>
    <x v="1"/>
    <x v="7"/>
    <n v="0"/>
    <n v="931774"/>
    <n v="0"/>
    <n v="0"/>
    <m/>
    <m/>
    <m/>
    <m/>
    <m/>
    <m/>
    <m/>
    <m/>
    <m/>
    <m/>
    <m/>
    <m/>
    <m/>
    <m/>
    <m/>
    <m/>
    <m/>
    <m/>
    <m/>
    <m/>
    <m/>
    <m/>
    <m/>
    <m/>
    <m/>
    <m/>
    <m/>
  </r>
  <r>
    <x v="0"/>
    <x v="1"/>
    <x v="2"/>
    <x v="7"/>
    <n v="0"/>
    <n v="1859337"/>
    <n v="0"/>
    <n v="0"/>
    <m/>
    <m/>
    <m/>
    <m/>
    <m/>
    <m/>
    <m/>
    <m/>
    <m/>
    <m/>
    <m/>
    <m/>
    <m/>
    <m/>
    <m/>
    <m/>
    <m/>
    <m/>
    <m/>
    <m/>
    <m/>
    <m/>
    <m/>
    <m/>
    <m/>
    <m/>
    <m/>
  </r>
  <r>
    <x v="0"/>
    <x v="0"/>
    <x v="3"/>
    <x v="7"/>
    <n v="0"/>
    <n v="1767111"/>
    <n v="0"/>
    <n v="0"/>
    <m/>
    <m/>
    <m/>
    <m/>
    <m/>
    <m/>
    <m/>
    <m/>
    <m/>
    <m/>
    <m/>
    <m/>
    <m/>
    <m/>
    <m/>
    <m/>
    <m/>
    <m/>
    <m/>
    <m/>
    <m/>
    <m/>
    <m/>
    <m/>
    <m/>
    <m/>
    <m/>
  </r>
  <r>
    <x v="0"/>
    <x v="0"/>
    <x v="4"/>
    <x v="7"/>
    <n v="0"/>
    <n v="200994"/>
    <n v="0"/>
    <n v="0"/>
    <m/>
    <m/>
    <m/>
    <m/>
    <m/>
    <m/>
    <m/>
    <m/>
    <m/>
    <m/>
    <m/>
    <m/>
    <m/>
    <m/>
    <m/>
    <m/>
    <m/>
    <m/>
    <m/>
    <m/>
    <m/>
    <m/>
    <m/>
    <m/>
    <m/>
    <m/>
    <m/>
  </r>
  <r>
    <x v="0"/>
    <x v="0"/>
    <x v="5"/>
    <x v="7"/>
    <n v="0"/>
    <n v="2051494"/>
    <n v="0"/>
    <n v="0"/>
    <m/>
    <m/>
    <m/>
    <m/>
    <m/>
    <m/>
    <m/>
    <m/>
    <m/>
    <m/>
    <m/>
    <m/>
    <m/>
    <m/>
    <m/>
    <m/>
    <m/>
    <m/>
    <m/>
    <m/>
    <m/>
    <m/>
    <m/>
    <m/>
    <m/>
    <m/>
    <m/>
  </r>
  <r>
    <x v="0"/>
    <x v="1"/>
    <x v="6"/>
    <x v="7"/>
    <n v="0"/>
    <n v="1160836"/>
    <n v="0"/>
    <n v="0"/>
    <m/>
    <m/>
    <m/>
    <m/>
    <m/>
    <m/>
    <m/>
    <m/>
    <m/>
    <m/>
    <m/>
    <m/>
    <m/>
    <m/>
    <m/>
    <m/>
    <m/>
    <m/>
    <m/>
    <m/>
    <m/>
    <m/>
    <m/>
    <m/>
    <m/>
    <m/>
    <m/>
  </r>
  <r>
    <x v="0"/>
    <x v="1"/>
    <x v="7"/>
    <x v="7"/>
    <n v="0"/>
    <n v="1099800"/>
    <n v="0"/>
    <n v="0"/>
    <m/>
    <m/>
    <m/>
    <m/>
    <m/>
    <m/>
    <m/>
    <m/>
    <m/>
    <m/>
    <m/>
    <m/>
    <m/>
    <m/>
    <m/>
    <m/>
    <m/>
    <m/>
    <m/>
    <m/>
    <m/>
    <m/>
    <m/>
    <m/>
    <m/>
    <m/>
    <m/>
  </r>
  <r>
    <x v="0"/>
    <x v="0"/>
    <x v="8"/>
    <x v="7"/>
    <n v="0"/>
    <n v="739949"/>
    <n v="0"/>
    <n v="0"/>
    <m/>
    <m/>
    <m/>
    <m/>
    <m/>
    <m/>
    <m/>
    <m/>
    <m/>
    <m/>
    <m/>
    <m/>
    <m/>
    <m/>
    <m/>
    <m/>
    <m/>
    <m/>
    <m/>
    <m/>
    <m/>
    <m/>
    <m/>
    <m/>
    <m/>
    <m/>
    <m/>
  </r>
  <r>
    <x v="0"/>
    <x v="0"/>
    <x v="9"/>
    <x v="7"/>
    <n v="0"/>
    <n v="1599015"/>
    <n v="0"/>
    <n v="0"/>
    <m/>
    <m/>
    <m/>
    <m/>
    <m/>
    <m/>
    <m/>
    <m/>
    <m/>
    <m/>
    <m/>
    <m/>
    <m/>
    <m/>
    <m/>
    <m/>
    <m/>
    <m/>
    <m/>
    <m/>
    <m/>
    <m/>
    <m/>
    <m/>
    <m/>
    <m/>
    <m/>
  </r>
  <r>
    <x v="0"/>
    <x v="1"/>
    <x v="10"/>
    <x v="7"/>
    <n v="0"/>
    <n v="110540"/>
    <n v="0"/>
    <n v="0"/>
    <m/>
    <m/>
    <m/>
    <m/>
    <m/>
    <m/>
    <m/>
    <m/>
    <m/>
    <m/>
    <m/>
    <m/>
    <m/>
    <m/>
    <m/>
    <m/>
    <m/>
    <m/>
    <m/>
    <m/>
    <m/>
    <m/>
    <m/>
    <m/>
    <m/>
    <m/>
    <m/>
  </r>
  <r>
    <x v="0"/>
    <x v="1"/>
    <x v="11"/>
    <x v="7"/>
    <n v="0"/>
    <n v="1692453"/>
    <n v="0"/>
    <n v="0"/>
    <m/>
    <m/>
    <m/>
    <m/>
    <m/>
    <m/>
    <m/>
    <m/>
    <m/>
    <m/>
    <m/>
    <m/>
    <m/>
    <m/>
    <m/>
    <m/>
    <m/>
    <m/>
    <m/>
    <m/>
    <m/>
    <m/>
    <m/>
    <m/>
    <m/>
    <m/>
    <m/>
  </r>
  <r>
    <x v="0"/>
    <x v="0"/>
    <x v="12"/>
    <x v="7"/>
    <n v="0"/>
    <n v="1149337"/>
    <n v="0"/>
    <n v="0"/>
    <m/>
    <m/>
    <m/>
    <m/>
    <m/>
    <m/>
    <m/>
    <m/>
    <m/>
    <m/>
    <m/>
    <m/>
    <m/>
    <m/>
    <m/>
    <m/>
    <m/>
    <m/>
    <m/>
    <m/>
    <m/>
    <m/>
    <m/>
    <m/>
    <m/>
    <m/>
    <m/>
  </r>
  <r>
    <x v="0"/>
    <x v="0"/>
    <x v="13"/>
    <x v="7"/>
    <n v="0"/>
    <n v="1949196"/>
    <n v="0"/>
    <n v="0"/>
    <m/>
    <m/>
    <m/>
    <m/>
    <m/>
    <m/>
    <m/>
    <m/>
    <m/>
    <m/>
    <m/>
    <m/>
    <m/>
    <m/>
    <m/>
    <m/>
    <m/>
    <m/>
    <m/>
    <m/>
    <m/>
    <m/>
    <m/>
    <m/>
    <m/>
    <m/>
    <m/>
  </r>
  <r>
    <x v="0"/>
    <x v="0"/>
    <x v="0"/>
    <x v="8"/>
    <n v="0"/>
    <n v="2091811"/>
    <n v="0"/>
    <n v="344050"/>
    <m/>
    <m/>
    <m/>
    <m/>
    <m/>
    <m/>
    <m/>
    <m/>
    <m/>
    <m/>
    <m/>
    <m/>
    <m/>
    <m/>
    <m/>
    <m/>
    <m/>
    <m/>
    <m/>
    <m/>
    <m/>
    <m/>
    <m/>
    <m/>
    <m/>
    <m/>
    <m/>
  </r>
  <r>
    <x v="0"/>
    <x v="0"/>
    <x v="1"/>
    <x v="8"/>
    <n v="0"/>
    <n v="2067616"/>
    <n v="0"/>
    <n v="0"/>
    <m/>
    <m/>
    <m/>
    <m/>
    <m/>
    <m/>
    <m/>
    <m/>
    <m/>
    <m/>
    <m/>
    <m/>
    <m/>
    <m/>
    <m/>
    <m/>
    <m/>
    <m/>
    <m/>
    <m/>
    <m/>
    <m/>
    <m/>
    <m/>
    <m/>
    <m/>
    <m/>
  </r>
  <r>
    <x v="0"/>
    <x v="1"/>
    <x v="2"/>
    <x v="8"/>
    <n v="0"/>
    <n v="3086649"/>
    <n v="0"/>
    <n v="885004"/>
    <m/>
    <m/>
    <m/>
    <m/>
    <m/>
    <m/>
    <m/>
    <m/>
    <m/>
    <m/>
    <m/>
    <m/>
    <m/>
    <m/>
    <m/>
    <m/>
    <m/>
    <m/>
    <m/>
    <m/>
    <m/>
    <m/>
    <m/>
    <m/>
    <m/>
    <m/>
    <m/>
  </r>
  <r>
    <x v="0"/>
    <x v="0"/>
    <x v="3"/>
    <x v="8"/>
    <n v="0"/>
    <n v="2206923"/>
    <n v="0"/>
    <n v="0"/>
    <m/>
    <m/>
    <m/>
    <m/>
    <m/>
    <m/>
    <m/>
    <m/>
    <m/>
    <m/>
    <m/>
    <m/>
    <m/>
    <m/>
    <m/>
    <m/>
    <m/>
    <m/>
    <m/>
    <m/>
    <m/>
    <m/>
    <m/>
    <m/>
    <m/>
    <m/>
    <m/>
  </r>
  <r>
    <x v="0"/>
    <x v="0"/>
    <x v="4"/>
    <x v="8"/>
    <n v="0"/>
    <n v="0"/>
    <n v="0"/>
    <n v="0"/>
    <m/>
    <m/>
    <m/>
    <m/>
    <m/>
    <m/>
    <m/>
    <m/>
    <m/>
    <m/>
    <m/>
    <m/>
    <m/>
    <m/>
    <m/>
    <m/>
    <m/>
    <m/>
    <m/>
    <m/>
    <m/>
    <m/>
    <m/>
    <m/>
    <m/>
    <m/>
    <m/>
  </r>
  <r>
    <x v="0"/>
    <x v="0"/>
    <x v="5"/>
    <x v="8"/>
    <n v="0"/>
    <n v="1459730"/>
    <n v="0"/>
    <n v="785004"/>
    <m/>
    <m/>
    <m/>
    <m/>
    <m/>
    <m/>
    <m/>
    <m/>
    <m/>
    <m/>
    <m/>
    <m/>
    <m/>
    <m/>
    <m/>
    <m/>
    <m/>
    <m/>
    <m/>
    <m/>
    <m/>
    <m/>
    <m/>
    <m/>
    <m/>
    <m/>
    <m/>
  </r>
  <r>
    <x v="0"/>
    <x v="1"/>
    <x v="6"/>
    <x v="8"/>
    <n v="0"/>
    <n v="0"/>
    <n v="0"/>
    <n v="100000"/>
    <m/>
    <m/>
    <m/>
    <m/>
    <m/>
    <m/>
    <m/>
    <m/>
    <m/>
    <m/>
    <m/>
    <m/>
    <m/>
    <m/>
    <m/>
    <m/>
    <m/>
    <m/>
    <m/>
    <m/>
    <m/>
    <m/>
    <m/>
    <m/>
    <m/>
    <m/>
    <m/>
  </r>
  <r>
    <x v="0"/>
    <x v="1"/>
    <x v="7"/>
    <x v="8"/>
    <n v="0"/>
    <n v="1021653"/>
    <n v="0"/>
    <n v="696804"/>
    <m/>
    <m/>
    <m/>
    <m/>
    <m/>
    <m/>
    <m/>
    <m/>
    <m/>
    <m/>
    <m/>
    <m/>
    <m/>
    <m/>
    <m/>
    <m/>
    <m/>
    <m/>
    <m/>
    <m/>
    <m/>
    <m/>
    <m/>
    <m/>
    <m/>
    <m/>
    <m/>
  </r>
  <r>
    <x v="0"/>
    <x v="0"/>
    <x v="8"/>
    <x v="8"/>
    <n v="0"/>
    <n v="0"/>
    <n v="0"/>
    <n v="696804"/>
    <m/>
    <m/>
    <m/>
    <m/>
    <m/>
    <m/>
    <m/>
    <m/>
    <m/>
    <m/>
    <m/>
    <m/>
    <m/>
    <m/>
    <m/>
    <m/>
    <m/>
    <m/>
    <m/>
    <m/>
    <m/>
    <m/>
    <m/>
    <m/>
    <m/>
    <m/>
    <m/>
  </r>
  <r>
    <x v="0"/>
    <x v="0"/>
    <x v="9"/>
    <x v="8"/>
    <n v="0"/>
    <n v="1597565"/>
    <n v="0"/>
    <n v="1016804"/>
    <m/>
    <m/>
    <m/>
    <m/>
    <m/>
    <m/>
    <m/>
    <m/>
    <m/>
    <m/>
    <m/>
    <m/>
    <m/>
    <m/>
    <m/>
    <m/>
    <m/>
    <m/>
    <m/>
    <m/>
    <m/>
    <m/>
    <m/>
    <m/>
    <m/>
    <m/>
    <m/>
  </r>
  <r>
    <x v="0"/>
    <x v="1"/>
    <x v="10"/>
    <x v="8"/>
    <n v="0"/>
    <n v="1839453"/>
    <n v="0"/>
    <n v="696804"/>
    <m/>
    <m/>
    <m/>
    <m/>
    <m/>
    <m/>
    <m/>
    <m/>
    <m/>
    <m/>
    <m/>
    <m/>
    <m/>
    <m/>
    <m/>
    <m/>
    <m/>
    <m/>
    <m/>
    <m/>
    <m/>
    <m/>
    <m/>
    <m/>
    <m/>
    <m/>
    <m/>
  </r>
  <r>
    <x v="0"/>
    <x v="1"/>
    <x v="11"/>
    <x v="8"/>
    <n v="0"/>
    <n v="0"/>
    <n v="0"/>
    <n v="696804"/>
    <m/>
    <m/>
    <m/>
    <m/>
    <m/>
    <m/>
    <m/>
    <m/>
    <m/>
    <m/>
    <m/>
    <m/>
    <m/>
    <m/>
    <m/>
    <m/>
    <m/>
    <m/>
    <m/>
    <m/>
    <m/>
    <m/>
    <m/>
    <m/>
    <m/>
    <m/>
    <m/>
  </r>
  <r>
    <x v="0"/>
    <x v="0"/>
    <x v="12"/>
    <x v="8"/>
    <n v="0"/>
    <n v="3305382"/>
    <n v="0"/>
    <n v="0"/>
    <m/>
    <m/>
    <m/>
    <m/>
    <m/>
    <m/>
    <m/>
    <m/>
    <m/>
    <m/>
    <m/>
    <m/>
    <m/>
    <m/>
    <m/>
    <m/>
    <m/>
    <m/>
    <m/>
    <m/>
    <m/>
    <m/>
    <m/>
    <m/>
    <m/>
    <m/>
    <m/>
  </r>
  <r>
    <x v="0"/>
    <x v="0"/>
    <x v="13"/>
    <x v="8"/>
    <n v="0"/>
    <n v="1548668"/>
    <n v="0"/>
    <n v="0"/>
    <m/>
    <m/>
    <m/>
    <m/>
    <m/>
    <m/>
    <m/>
    <m/>
    <m/>
    <m/>
    <m/>
    <m/>
    <m/>
    <m/>
    <m/>
    <m/>
    <m/>
    <m/>
    <m/>
    <m/>
    <m/>
    <m/>
    <m/>
    <m/>
    <m/>
    <m/>
    <m/>
  </r>
  <r>
    <x v="0"/>
    <x v="0"/>
    <x v="0"/>
    <x v="9"/>
    <n v="0"/>
    <n v="395000"/>
    <n v="0"/>
    <n v="0"/>
    <m/>
    <m/>
    <m/>
    <m/>
    <m/>
    <m/>
    <m/>
    <m/>
    <m/>
    <m/>
    <m/>
    <m/>
    <m/>
    <m/>
    <m/>
    <m/>
    <m/>
    <m/>
    <m/>
    <m/>
    <m/>
    <m/>
    <m/>
    <m/>
    <m/>
    <m/>
    <m/>
  </r>
  <r>
    <x v="0"/>
    <x v="0"/>
    <x v="1"/>
    <x v="9"/>
    <n v="0"/>
    <n v="0"/>
    <n v="0"/>
    <n v="0"/>
    <m/>
    <m/>
    <m/>
    <m/>
    <m/>
    <m/>
    <m/>
    <m/>
    <m/>
    <m/>
    <m/>
    <m/>
    <m/>
    <m/>
    <m/>
    <m/>
    <m/>
    <m/>
    <m/>
    <m/>
    <m/>
    <m/>
    <m/>
    <m/>
    <m/>
    <m/>
    <m/>
  </r>
  <r>
    <x v="0"/>
    <x v="1"/>
    <x v="2"/>
    <x v="9"/>
    <n v="0"/>
    <n v="675000"/>
    <n v="0"/>
    <n v="0"/>
    <m/>
    <m/>
    <m/>
    <m/>
    <m/>
    <m/>
    <m/>
    <m/>
    <m/>
    <m/>
    <m/>
    <m/>
    <m/>
    <m/>
    <m/>
    <m/>
    <m/>
    <m/>
    <m/>
    <m/>
    <m/>
    <m/>
    <m/>
    <m/>
    <m/>
    <m/>
    <m/>
  </r>
  <r>
    <x v="0"/>
    <x v="0"/>
    <x v="3"/>
    <x v="9"/>
    <n v="0"/>
    <n v="503711"/>
    <n v="0"/>
    <n v="0"/>
    <m/>
    <m/>
    <m/>
    <m/>
    <m/>
    <m/>
    <m/>
    <m/>
    <m/>
    <m/>
    <m/>
    <m/>
    <m/>
    <m/>
    <m/>
    <m/>
    <m/>
    <m/>
    <m/>
    <m/>
    <m/>
    <m/>
    <m/>
    <m/>
    <m/>
    <m/>
    <m/>
  </r>
  <r>
    <x v="0"/>
    <x v="0"/>
    <x v="4"/>
    <x v="9"/>
    <n v="0"/>
    <n v="0"/>
    <n v="0"/>
    <n v="0"/>
    <m/>
    <m/>
    <m/>
    <m/>
    <m/>
    <m/>
    <m/>
    <m/>
    <m/>
    <m/>
    <m/>
    <m/>
    <m/>
    <m/>
    <m/>
    <m/>
    <m/>
    <m/>
    <m/>
    <m/>
    <m/>
    <m/>
    <m/>
    <m/>
    <m/>
    <m/>
    <m/>
  </r>
  <r>
    <x v="0"/>
    <x v="0"/>
    <x v="5"/>
    <x v="9"/>
    <n v="0"/>
    <n v="0"/>
    <n v="0"/>
    <n v="0"/>
    <m/>
    <m/>
    <m/>
    <m/>
    <m/>
    <m/>
    <m/>
    <m/>
    <m/>
    <m/>
    <m/>
    <m/>
    <m/>
    <m/>
    <m/>
    <m/>
    <m/>
    <m/>
    <m/>
    <m/>
    <m/>
    <m/>
    <m/>
    <m/>
    <m/>
    <m/>
    <m/>
  </r>
  <r>
    <x v="0"/>
    <x v="1"/>
    <x v="6"/>
    <x v="9"/>
    <n v="0"/>
    <n v="0"/>
    <n v="0"/>
    <n v="0"/>
    <m/>
    <m/>
    <m/>
    <m/>
    <m/>
    <m/>
    <m/>
    <m/>
    <m/>
    <m/>
    <m/>
    <m/>
    <m/>
    <m/>
    <m/>
    <m/>
    <m/>
    <m/>
    <m/>
    <m/>
    <m/>
    <m/>
    <m/>
    <m/>
    <m/>
    <m/>
    <m/>
  </r>
  <r>
    <x v="0"/>
    <x v="1"/>
    <x v="7"/>
    <x v="9"/>
    <n v="0"/>
    <n v="275000"/>
    <n v="0"/>
    <n v="0"/>
    <m/>
    <m/>
    <m/>
    <m/>
    <m/>
    <m/>
    <m/>
    <m/>
    <m/>
    <m/>
    <m/>
    <m/>
    <m/>
    <m/>
    <m/>
    <m/>
    <m/>
    <m/>
    <m/>
    <m/>
    <m/>
    <m/>
    <m/>
    <m/>
    <m/>
    <m/>
    <m/>
  </r>
  <r>
    <x v="0"/>
    <x v="0"/>
    <x v="8"/>
    <x v="9"/>
    <n v="0"/>
    <n v="275000"/>
    <n v="0"/>
    <n v="0"/>
    <m/>
    <m/>
    <m/>
    <m/>
    <m/>
    <m/>
    <m/>
    <m/>
    <m/>
    <m/>
    <m/>
    <m/>
    <m/>
    <m/>
    <m/>
    <m/>
    <m/>
    <m/>
    <m/>
    <m/>
    <m/>
    <m/>
    <m/>
    <m/>
    <m/>
    <m/>
    <m/>
  </r>
  <r>
    <x v="0"/>
    <x v="0"/>
    <x v="9"/>
    <x v="9"/>
    <n v="0"/>
    <n v="0"/>
    <n v="0"/>
    <n v="0"/>
    <m/>
    <m/>
    <m/>
    <m/>
    <m/>
    <m/>
    <m/>
    <m/>
    <m/>
    <m/>
    <m/>
    <m/>
    <m/>
    <m/>
    <m/>
    <m/>
    <m/>
    <m/>
    <m/>
    <m/>
    <m/>
    <m/>
    <m/>
    <m/>
    <m/>
    <m/>
    <m/>
  </r>
  <r>
    <x v="0"/>
    <x v="1"/>
    <x v="10"/>
    <x v="9"/>
    <n v="0"/>
    <n v="0"/>
    <n v="0"/>
    <n v="0"/>
    <m/>
    <m/>
    <m/>
    <m/>
    <m/>
    <m/>
    <m/>
    <m/>
    <m/>
    <m/>
    <m/>
    <m/>
    <m/>
    <m/>
    <m/>
    <m/>
    <m/>
    <m/>
    <m/>
    <m/>
    <m/>
    <m/>
    <m/>
    <m/>
    <m/>
    <m/>
    <m/>
  </r>
  <r>
    <x v="0"/>
    <x v="1"/>
    <x v="11"/>
    <x v="9"/>
    <n v="0"/>
    <n v="0"/>
    <n v="0"/>
    <n v="0"/>
    <m/>
    <m/>
    <m/>
    <m/>
    <m/>
    <m/>
    <m/>
    <m/>
    <m/>
    <m/>
    <m/>
    <m/>
    <m/>
    <m/>
    <m/>
    <m/>
    <m/>
    <m/>
    <m/>
    <m/>
    <m/>
    <m/>
    <m/>
    <m/>
    <m/>
    <m/>
    <m/>
  </r>
  <r>
    <x v="0"/>
    <x v="0"/>
    <x v="12"/>
    <x v="9"/>
    <n v="0"/>
    <n v="0"/>
    <n v="0"/>
    <n v="0"/>
    <m/>
    <m/>
    <m/>
    <m/>
    <m/>
    <m/>
    <m/>
    <m/>
    <m/>
    <m/>
    <m/>
    <m/>
    <m/>
    <m/>
    <m/>
    <m/>
    <m/>
    <m/>
    <m/>
    <m/>
    <m/>
    <m/>
    <m/>
    <m/>
    <m/>
    <m/>
    <m/>
  </r>
  <r>
    <x v="0"/>
    <x v="0"/>
    <x v="13"/>
    <x v="9"/>
    <n v="0"/>
    <n v="0"/>
    <n v="0"/>
    <n v="0"/>
    <m/>
    <m/>
    <m/>
    <m/>
    <m/>
    <m/>
    <m/>
    <m/>
    <m/>
    <m/>
    <m/>
    <m/>
    <m/>
    <m/>
    <m/>
    <m/>
    <m/>
    <m/>
    <m/>
    <m/>
    <m/>
    <m/>
    <m/>
    <m/>
    <m/>
    <m/>
    <m/>
  </r>
  <r>
    <x v="0"/>
    <x v="0"/>
    <x v="0"/>
    <x v="10"/>
    <n v="0"/>
    <n v="0"/>
    <n v="0"/>
    <n v="0"/>
    <m/>
    <m/>
    <m/>
    <m/>
    <m/>
    <m/>
    <m/>
    <m/>
    <m/>
    <m/>
    <m/>
    <m/>
    <m/>
    <m/>
    <m/>
    <m/>
    <m/>
    <m/>
    <m/>
    <m/>
    <m/>
    <m/>
    <m/>
    <m/>
    <m/>
    <m/>
    <m/>
  </r>
  <r>
    <x v="0"/>
    <x v="0"/>
    <x v="1"/>
    <x v="10"/>
    <n v="0"/>
    <n v="0"/>
    <n v="0"/>
    <n v="0"/>
    <m/>
    <m/>
    <m/>
    <m/>
    <m/>
    <m/>
    <m/>
    <m/>
    <m/>
    <m/>
    <m/>
    <m/>
    <m/>
    <m/>
    <m/>
    <m/>
    <m/>
    <m/>
    <m/>
    <m/>
    <m/>
    <m/>
    <m/>
    <m/>
    <m/>
    <m/>
    <m/>
  </r>
  <r>
    <x v="0"/>
    <x v="1"/>
    <x v="2"/>
    <x v="10"/>
    <n v="0"/>
    <n v="0"/>
    <n v="0"/>
    <n v="0"/>
    <m/>
    <m/>
    <m/>
    <m/>
    <m/>
    <m/>
    <m/>
    <m/>
    <m/>
    <m/>
    <m/>
    <m/>
    <m/>
    <m/>
    <m/>
    <m/>
    <m/>
    <m/>
    <m/>
    <m/>
    <m/>
    <m/>
    <m/>
    <m/>
    <m/>
    <m/>
    <m/>
  </r>
  <r>
    <x v="0"/>
    <x v="0"/>
    <x v="3"/>
    <x v="10"/>
    <n v="0"/>
    <n v="0"/>
    <n v="0"/>
    <n v="0"/>
    <m/>
    <m/>
    <m/>
    <m/>
    <m/>
    <m/>
    <m/>
    <m/>
    <m/>
    <m/>
    <m/>
    <m/>
    <m/>
    <m/>
    <m/>
    <m/>
    <m/>
    <m/>
    <m/>
    <m/>
    <m/>
    <m/>
    <m/>
    <m/>
    <m/>
    <m/>
    <m/>
  </r>
  <r>
    <x v="0"/>
    <x v="0"/>
    <x v="4"/>
    <x v="10"/>
    <n v="0"/>
    <n v="0"/>
    <n v="0"/>
    <n v="0"/>
    <m/>
    <m/>
    <m/>
    <m/>
    <m/>
    <m/>
    <m/>
    <m/>
    <m/>
    <m/>
    <m/>
    <m/>
    <m/>
    <m/>
    <m/>
    <m/>
    <m/>
    <m/>
    <m/>
    <m/>
    <m/>
    <m/>
    <m/>
    <m/>
    <m/>
    <m/>
    <m/>
  </r>
  <r>
    <x v="0"/>
    <x v="0"/>
    <x v="5"/>
    <x v="10"/>
    <n v="0"/>
    <n v="0"/>
    <n v="0"/>
    <n v="600000"/>
    <m/>
    <m/>
    <m/>
    <m/>
    <m/>
    <m/>
    <m/>
    <m/>
    <m/>
    <m/>
    <m/>
    <m/>
    <m/>
    <m/>
    <m/>
    <m/>
    <m/>
    <m/>
    <m/>
    <m/>
    <m/>
    <m/>
    <m/>
    <m/>
    <m/>
    <m/>
    <m/>
  </r>
  <r>
    <x v="0"/>
    <x v="1"/>
    <x v="6"/>
    <x v="10"/>
    <n v="0"/>
    <n v="0"/>
    <n v="0"/>
    <n v="0"/>
    <m/>
    <m/>
    <m/>
    <m/>
    <m/>
    <m/>
    <m/>
    <m/>
    <m/>
    <m/>
    <m/>
    <m/>
    <m/>
    <m/>
    <m/>
    <m/>
    <m/>
    <m/>
    <m/>
    <m/>
    <m/>
    <m/>
    <m/>
    <m/>
    <m/>
    <m/>
    <m/>
  </r>
  <r>
    <x v="0"/>
    <x v="1"/>
    <x v="7"/>
    <x v="10"/>
    <n v="0"/>
    <n v="0"/>
    <n v="0"/>
    <n v="700000"/>
    <m/>
    <m/>
    <m/>
    <m/>
    <m/>
    <m/>
    <m/>
    <m/>
    <m/>
    <m/>
    <m/>
    <m/>
    <m/>
    <m/>
    <m/>
    <m/>
    <m/>
    <m/>
    <m/>
    <m/>
    <m/>
    <m/>
    <m/>
    <m/>
    <m/>
    <m/>
    <m/>
  </r>
  <r>
    <x v="0"/>
    <x v="0"/>
    <x v="8"/>
    <x v="10"/>
    <n v="0"/>
    <n v="0"/>
    <n v="0"/>
    <n v="0"/>
    <m/>
    <m/>
    <m/>
    <m/>
    <m/>
    <m/>
    <m/>
    <m/>
    <m/>
    <m/>
    <m/>
    <m/>
    <m/>
    <m/>
    <m/>
    <m/>
    <m/>
    <m/>
    <m/>
    <m/>
    <m/>
    <m/>
    <m/>
    <m/>
    <m/>
    <m/>
    <m/>
  </r>
  <r>
    <x v="0"/>
    <x v="0"/>
    <x v="9"/>
    <x v="10"/>
    <n v="0"/>
    <n v="0"/>
    <n v="0"/>
    <n v="0"/>
    <m/>
    <m/>
    <m/>
    <m/>
    <m/>
    <m/>
    <m/>
    <m/>
    <m/>
    <m/>
    <m/>
    <m/>
    <m/>
    <m/>
    <m/>
    <m/>
    <m/>
    <m/>
    <m/>
    <m/>
    <m/>
    <m/>
    <m/>
    <m/>
    <m/>
    <m/>
    <m/>
  </r>
  <r>
    <x v="0"/>
    <x v="1"/>
    <x v="10"/>
    <x v="10"/>
    <n v="0"/>
    <n v="0"/>
    <n v="0"/>
    <n v="0"/>
    <m/>
    <m/>
    <m/>
    <m/>
    <m/>
    <m/>
    <m/>
    <m/>
    <m/>
    <m/>
    <m/>
    <m/>
    <m/>
    <m/>
    <m/>
    <m/>
    <m/>
    <m/>
    <m/>
    <m/>
    <m/>
    <m/>
    <m/>
    <m/>
    <m/>
    <m/>
    <m/>
  </r>
  <r>
    <x v="0"/>
    <x v="1"/>
    <x v="11"/>
    <x v="10"/>
    <n v="0"/>
    <n v="0"/>
    <n v="0"/>
    <n v="0"/>
    <m/>
    <m/>
    <m/>
    <m/>
    <m/>
    <m/>
    <m/>
    <m/>
    <m/>
    <m/>
    <m/>
    <m/>
    <m/>
    <m/>
    <m/>
    <m/>
    <m/>
    <m/>
    <m/>
    <m/>
    <m/>
    <m/>
    <m/>
    <m/>
    <m/>
    <m/>
    <m/>
  </r>
  <r>
    <x v="0"/>
    <x v="0"/>
    <x v="12"/>
    <x v="10"/>
    <n v="0"/>
    <n v="0"/>
    <n v="0"/>
    <n v="0"/>
    <m/>
    <m/>
    <m/>
    <m/>
    <m/>
    <m/>
    <m/>
    <m/>
    <m/>
    <m/>
    <m/>
    <m/>
    <m/>
    <m/>
    <m/>
    <m/>
    <m/>
    <m/>
    <m/>
    <m/>
    <m/>
    <m/>
    <m/>
    <m/>
    <m/>
    <m/>
    <m/>
  </r>
  <r>
    <x v="0"/>
    <x v="0"/>
    <x v="13"/>
    <x v="10"/>
    <n v="0"/>
    <n v="0"/>
    <n v="0"/>
    <n v="0"/>
    <m/>
    <m/>
    <m/>
    <m/>
    <m/>
    <m/>
    <m/>
    <m/>
    <m/>
    <m/>
    <m/>
    <m/>
    <m/>
    <m/>
    <m/>
    <m/>
    <m/>
    <m/>
    <m/>
    <m/>
    <m/>
    <m/>
    <m/>
    <m/>
    <m/>
    <m/>
    <m/>
  </r>
  <r>
    <x v="1"/>
    <x v="0"/>
    <x v="0"/>
    <x v="0"/>
    <n v="0"/>
    <n v="0"/>
    <n v="0"/>
    <n v="2362772"/>
    <n v="561038235"/>
    <n v="0"/>
    <n v="111788065"/>
    <n v="3583750"/>
    <n v="11376527"/>
    <m/>
    <n v="11204353"/>
    <n v="982450"/>
    <n v="1128319"/>
    <m/>
    <n v="68.040000000000006"/>
    <m/>
    <m/>
    <m/>
    <m/>
    <m/>
    <m/>
    <m/>
    <m/>
    <m/>
    <m/>
    <m/>
    <m/>
    <n v="44740"/>
    <m/>
    <m/>
    <m/>
  </r>
  <r>
    <x v="1"/>
    <x v="0"/>
    <x v="1"/>
    <x v="0"/>
    <n v="0"/>
    <n v="0"/>
    <n v="0"/>
    <n v="1900069"/>
    <n v="628617622"/>
    <n v="6809468"/>
    <n v="186470696"/>
    <n v="4504108"/>
    <n v="14216461"/>
    <m/>
    <n v="13121537"/>
    <n v="1680220"/>
    <n v="1128319"/>
    <m/>
    <n v="66.209999999999994"/>
    <m/>
    <m/>
    <m/>
    <m/>
    <m/>
    <m/>
    <m/>
    <m/>
    <m/>
    <m/>
    <m/>
    <m/>
    <n v="2608"/>
    <m/>
    <m/>
    <m/>
  </r>
  <r>
    <x v="1"/>
    <x v="1"/>
    <x v="2"/>
    <x v="0"/>
    <n v="0"/>
    <n v="0"/>
    <n v="0"/>
    <n v="2325512"/>
    <n v="920588385"/>
    <n v="24826331"/>
    <n v="276347173"/>
    <n v="5099225"/>
    <n v="14659766"/>
    <m/>
    <n v="13066531"/>
    <n v="4283216"/>
    <n v="1128319"/>
    <m/>
    <n v="65.75"/>
    <m/>
    <m/>
    <m/>
    <m/>
    <m/>
    <m/>
    <m/>
    <m/>
    <m/>
    <m/>
    <m/>
    <m/>
    <n v="2608"/>
    <m/>
    <m/>
    <m/>
  </r>
  <r>
    <x v="1"/>
    <x v="0"/>
    <x v="3"/>
    <x v="0"/>
    <n v="0"/>
    <n v="0"/>
    <n v="0"/>
    <n v="2408107"/>
    <n v="1066408252"/>
    <n v="25095689"/>
    <n v="268248669"/>
    <n v="10947023"/>
    <n v="55762095"/>
    <m/>
    <n v="104825973"/>
    <n v="5543236"/>
    <n v="1128319"/>
    <m/>
    <n v="67.430000000000007"/>
    <m/>
    <m/>
    <m/>
    <m/>
    <m/>
    <m/>
    <m/>
    <m/>
    <m/>
    <m/>
    <m/>
    <m/>
    <n v="2608"/>
    <m/>
    <m/>
    <m/>
  </r>
  <r>
    <x v="1"/>
    <x v="0"/>
    <x v="4"/>
    <x v="0"/>
    <n v="0"/>
    <n v="0"/>
    <n v="0"/>
    <n v="1100000"/>
    <n v="549229501"/>
    <n v="7148713"/>
    <n v="69503188"/>
    <n v="5120198"/>
    <n v="5430548"/>
    <m/>
    <n v="11844143"/>
    <n v="1571500"/>
    <n v="1128319"/>
    <m/>
    <n v="66.03"/>
    <m/>
    <m/>
    <m/>
    <m/>
    <m/>
    <m/>
    <m/>
    <m/>
    <m/>
    <m/>
    <m/>
    <m/>
    <n v="2608"/>
    <m/>
    <m/>
    <m/>
  </r>
  <r>
    <x v="1"/>
    <x v="0"/>
    <x v="5"/>
    <x v="0"/>
    <n v="0"/>
    <n v="0"/>
    <n v="0"/>
    <n v="3151010"/>
    <n v="830337802"/>
    <n v="6728200"/>
    <n v="202892034"/>
    <n v="6036305"/>
    <n v="12328419"/>
    <m/>
    <n v="11085755"/>
    <n v="1002672"/>
    <n v="1128319"/>
    <m/>
    <n v="67.099999999999994"/>
    <m/>
    <m/>
    <m/>
    <m/>
    <m/>
    <m/>
    <m/>
    <m/>
    <m/>
    <m/>
    <m/>
    <m/>
    <n v="2608"/>
    <m/>
    <m/>
    <m/>
  </r>
  <r>
    <x v="1"/>
    <x v="1"/>
    <x v="6"/>
    <x v="0"/>
    <n v="0"/>
    <n v="0"/>
    <n v="0"/>
    <n v="1844318"/>
    <n v="764906886"/>
    <n v="7519190"/>
    <n v="159338248"/>
    <n v="6919216"/>
    <n v="20418719"/>
    <m/>
    <n v="72862687"/>
    <n v="1275661"/>
    <n v="1128319"/>
    <m/>
    <n v="66.2"/>
    <m/>
    <m/>
    <m/>
    <m/>
    <m/>
    <m/>
    <m/>
    <m/>
    <m/>
    <m/>
    <m/>
    <m/>
    <n v="2608"/>
    <m/>
    <m/>
    <m/>
  </r>
  <r>
    <x v="1"/>
    <x v="1"/>
    <x v="7"/>
    <x v="0"/>
    <n v="0"/>
    <n v="0"/>
    <n v="0"/>
    <n v="2085540"/>
    <n v="864889771"/>
    <n v="7519190"/>
    <n v="348604262"/>
    <n v="7287468"/>
    <n v="23761154"/>
    <m/>
    <n v="11605488"/>
    <n v="3933107"/>
    <n v="1128319"/>
    <m/>
    <n v="66.930000000000007"/>
    <m/>
    <m/>
    <m/>
    <m/>
    <m/>
    <m/>
    <m/>
    <m/>
    <m/>
    <m/>
    <m/>
    <m/>
    <n v="2608"/>
    <m/>
    <m/>
    <m/>
  </r>
  <r>
    <x v="1"/>
    <x v="0"/>
    <x v="8"/>
    <x v="0"/>
    <n v="0"/>
    <n v="0"/>
    <n v="0"/>
    <n v="1678297"/>
    <n v="668160406"/>
    <n v="31906879"/>
    <m/>
    <n v="32593180"/>
    <n v="4167537"/>
    <m/>
    <n v="11069799"/>
    <n v="1061501"/>
    <n v="1128319"/>
    <m/>
    <n v="79.930000000000007"/>
    <m/>
    <m/>
    <m/>
    <m/>
    <m/>
    <m/>
    <m/>
    <m/>
    <m/>
    <m/>
    <m/>
    <m/>
    <n v="2608"/>
    <m/>
    <m/>
    <m/>
  </r>
  <r>
    <x v="1"/>
    <x v="0"/>
    <x v="9"/>
    <x v="0"/>
    <n v="0"/>
    <n v="0"/>
    <n v="0"/>
    <n v="1033425"/>
    <n v="472145219"/>
    <n v="0"/>
    <m/>
    <n v="6409871"/>
    <n v="3634128"/>
    <m/>
    <n v="11104419"/>
    <n v="982079"/>
    <n v="1128319"/>
    <m/>
    <n v="72.11"/>
    <m/>
    <m/>
    <m/>
    <m/>
    <m/>
    <m/>
    <m/>
    <m/>
    <m/>
    <m/>
    <m/>
    <m/>
    <n v="2608"/>
    <m/>
    <m/>
    <m/>
  </r>
  <r>
    <x v="1"/>
    <x v="1"/>
    <x v="10"/>
    <x v="0"/>
    <n v="0"/>
    <n v="0"/>
    <n v="0"/>
    <n v="1009651"/>
    <n v="479198360"/>
    <n v="6809468"/>
    <n v="87600022"/>
    <n v="4638102"/>
    <n v="10472385"/>
    <m/>
    <n v="11378679"/>
    <n v="984296"/>
    <n v="1128319"/>
    <m/>
    <n v="64.930000000000007"/>
    <m/>
    <m/>
    <m/>
    <m/>
    <m/>
    <m/>
    <m/>
    <m/>
    <m/>
    <m/>
    <m/>
    <m/>
    <n v="2608"/>
    <m/>
    <m/>
    <m/>
  </r>
  <r>
    <x v="1"/>
    <x v="1"/>
    <x v="11"/>
    <x v="0"/>
    <n v="0"/>
    <n v="0"/>
    <n v="0"/>
    <n v="1856432"/>
    <n v="571472321"/>
    <n v="19391653"/>
    <n v="159482915"/>
    <n v="3994709"/>
    <n v="10072660"/>
    <m/>
    <n v="11077479"/>
    <n v="2287529"/>
    <n v="1128319"/>
    <m/>
    <n v="65.87"/>
    <m/>
    <m/>
    <m/>
    <m/>
    <m/>
    <m/>
    <m/>
    <m/>
    <m/>
    <m/>
    <m/>
    <m/>
    <n v="2608"/>
    <m/>
    <m/>
    <m/>
  </r>
  <r>
    <x v="1"/>
    <x v="0"/>
    <x v="12"/>
    <x v="0"/>
    <n v="0"/>
    <n v="0"/>
    <n v="0"/>
    <n v="1341032"/>
    <n v="459627274"/>
    <n v="0"/>
    <n v="54380044"/>
    <n v="3457361"/>
    <n v="7378387"/>
    <m/>
    <n v="11253157"/>
    <n v="989558"/>
    <n v="1128319"/>
    <m/>
    <n v="62.9"/>
    <m/>
    <m/>
    <m/>
    <m/>
    <m/>
    <m/>
    <m/>
    <m/>
    <m/>
    <m/>
    <m/>
    <m/>
    <n v="2608"/>
    <m/>
    <m/>
    <m/>
  </r>
  <r>
    <x v="1"/>
    <x v="0"/>
    <x v="13"/>
    <x v="0"/>
    <n v="0"/>
    <n v="0"/>
    <n v="0"/>
    <n v="1875475"/>
    <n v="742123048"/>
    <n v="22599104"/>
    <n v="136673183"/>
    <n v="9444923"/>
    <n v="15055232"/>
    <m/>
    <n v="11083956"/>
    <n v="2642472"/>
    <n v="1128319"/>
    <m/>
    <n v="68.16"/>
    <m/>
    <m/>
    <m/>
    <m/>
    <m/>
    <m/>
    <m/>
    <m/>
    <m/>
    <m/>
    <m/>
    <m/>
    <n v="2608"/>
    <m/>
    <m/>
    <m/>
  </r>
  <r>
    <x v="1"/>
    <x v="0"/>
    <x v="0"/>
    <x v="1"/>
    <n v="34436065"/>
    <n v="0"/>
    <n v="0"/>
    <n v="61634757"/>
    <m/>
    <m/>
    <m/>
    <m/>
    <m/>
    <m/>
    <m/>
    <m/>
    <m/>
    <m/>
    <m/>
    <m/>
    <n v="12.1"/>
    <n v="6.8"/>
    <m/>
    <m/>
    <m/>
    <m/>
    <m/>
    <n v="20.010000000000002"/>
    <n v="105.31"/>
    <n v="100.71"/>
    <n v="101.04"/>
    <m/>
    <n v="91.07"/>
    <n v="71.45"/>
    <n v="69.75"/>
  </r>
  <r>
    <x v="1"/>
    <x v="0"/>
    <x v="1"/>
    <x v="1"/>
    <n v="20373573"/>
    <n v="0"/>
    <n v="0"/>
    <n v="74743206"/>
    <m/>
    <m/>
    <m/>
    <m/>
    <m/>
    <m/>
    <m/>
    <m/>
    <m/>
    <m/>
    <m/>
    <m/>
    <n v="12.43"/>
    <n v="7.12"/>
    <m/>
    <m/>
    <m/>
    <m/>
    <m/>
    <n v="32.47"/>
    <n v="100.53"/>
    <n v="95.54"/>
    <n v="92.9"/>
    <m/>
    <n v="86.84"/>
    <n v="64.87"/>
    <n v="61.4"/>
  </r>
  <r>
    <x v="1"/>
    <x v="1"/>
    <x v="2"/>
    <x v="1"/>
    <n v="22064902"/>
    <n v="0"/>
    <n v="0"/>
    <n v="78741548"/>
    <m/>
    <m/>
    <m/>
    <m/>
    <m/>
    <m/>
    <m/>
    <m/>
    <m/>
    <m/>
    <m/>
    <m/>
    <n v="12.08"/>
    <n v="7.53"/>
    <m/>
    <m/>
    <m/>
    <m/>
    <m/>
    <n v="25.55"/>
    <n v="108.91"/>
    <n v="102.44"/>
    <n v="93.06"/>
    <m/>
    <n v="93.89"/>
    <n v="73.739999999999995"/>
    <n v="66.680000000000007"/>
  </r>
  <r>
    <x v="1"/>
    <x v="0"/>
    <x v="3"/>
    <x v="1"/>
    <n v="57520956"/>
    <n v="0"/>
    <n v="0"/>
    <n v="127208665"/>
    <m/>
    <m/>
    <m/>
    <m/>
    <m/>
    <m/>
    <m/>
    <m/>
    <m/>
    <m/>
    <m/>
    <m/>
    <n v="11.81"/>
    <n v="7.46"/>
    <m/>
    <m/>
    <m/>
    <m/>
    <m/>
    <n v="26.9"/>
    <n v="102.45"/>
    <n v="102.23"/>
    <n v="76.78"/>
    <m/>
    <n v="90.66"/>
    <n v="72.8"/>
    <n v="52.9"/>
  </r>
  <r>
    <x v="1"/>
    <x v="0"/>
    <x v="4"/>
    <x v="1"/>
    <n v="28888209"/>
    <n v="0"/>
    <n v="0"/>
    <n v="68236903"/>
    <m/>
    <m/>
    <m/>
    <m/>
    <m/>
    <m/>
    <m/>
    <m/>
    <m/>
    <m/>
    <m/>
    <m/>
    <n v="12.65"/>
    <n v="7.04"/>
    <m/>
    <m/>
    <m/>
    <m/>
    <m/>
    <n v="12.75"/>
    <n v="105.91"/>
    <n v="104.55"/>
    <n v="120.16"/>
    <m/>
    <n v="91.17"/>
    <n v="73.55"/>
    <n v="80.900000000000006"/>
  </r>
  <r>
    <x v="1"/>
    <x v="0"/>
    <x v="5"/>
    <x v="1"/>
    <n v="48227004"/>
    <n v="0"/>
    <n v="0"/>
    <n v="139047501"/>
    <m/>
    <m/>
    <m/>
    <m/>
    <m/>
    <m/>
    <m/>
    <m/>
    <m/>
    <m/>
    <m/>
    <m/>
    <n v="12.63"/>
    <n v="6.72"/>
    <m/>
    <m/>
    <m/>
    <m/>
    <m/>
    <n v="32.01"/>
    <n v="104.55"/>
    <n v="106.28"/>
    <n v="96.88"/>
    <m/>
    <n v="92.34"/>
    <n v="77.58"/>
    <n v="69.55"/>
  </r>
  <r>
    <x v="1"/>
    <x v="1"/>
    <x v="6"/>
    <x v="1"/>
    <n v="23459878"/>
    <n v="0"/>
    <n v="0"/>
    <n v="93713547"/>
    <m/>
    <m/>
    <m/>
    <m/>
    <m/>
    <m/>
    <m/>
    <m/>
    <m/>
    <m/>
    <m/>
    <m/>
    <n v="11.59"/>
    <n v="7.39"/>
    <m/>
    <m/>
    <m/>
    <m/>
    <m/>
    <n v="20.94"/>
    <n v="107.55"/>
    <n v="99.63"/>
    <n v="95.09"/>
    <m/>
    <n v="93.31"/>
    <n v="70.540000000000006"/>
    <n v="62.69"/>
  </r>
  <r>
    <x v="1"/>
    <x v="1"/>
    <x v="7"/>
    <x v="1"/>
    <n v="27968054"/>
    <n v="0"/>
    <n v="0"/>
    <n v="114899052"/>
    <m/>
    <m/>
    <m/>
    <m/>
    <m/>
    <m/>
    <m/>
    <m/>
    <m/>
    <m/>
    <m/>
    <m/>
    <n v="12.04"/>
    <n v="7.08"/>
    <m/>
    <m/>
    <m/>
    <m/>
    <m/>
    <n v="18.36"/>
    <n v="111.72"/>
    <n v="104.09"/>
    <n v="111.77"/>
    <m/>
    <n v="94.72"/>
    <n v="70.78"/>
    <n v="70.87"/>
  </r>
  <r>
    <x v="1"/>
    <x v="0"/>
    <x v="8"/>
    <x v="1"/>
    <n v="16383042"/>
    <n v="0"/>
    <n v="0"/>
    <n v="78310251"/>
    <m/>
    <m/>
    <m/>
    <m/>
    <m/>
    <m/>
    <m/>
    <m/>
    <m/>
    <m/>
    <m/>
    <m/>
    <n v="15.01"/>
    <n v="10.43"/>
    <m/>
    <m/>
    <m/>
    <m/>
    <m/>
    <n v="19.399999999999999"/>
    <n v="103.98"/>
    <n v="108.79"/>
    <n v="89.83"/>
    <m/>
    <n v="94.52"/>
    <n v="78.849999999999994"/>
    <n v="63.63"/>
  </r>
  <r>
    <x v="1"/>
    <x v="0"/>
    <x v="9"/>
    <x v="1"/>
    <n v="12364305"/>
    <n v="0"/>
    <n v="0"/>
    <n v="43181897"/>
    <m/>
    <m/>
    <m/>
    <m/>
    <m/>
    <m/>
    <m/>
    <m/>
    <m/>
    <m/>
    <m/>
    <m/>
    <n v="12.91"/>
    <n v="7.9"/>
    <m/>
    <m/>
    <m/>
    <m/>
    <m/>
    <n v="18.29"/>
    <n v="106.06"/>
    <n v="101.35"/>
    <n v="88.75"/>
    <m/>
    <n v="93.51"/>
    <n v="72.11"/>
    <n v="62.43"/>
  </r>
  <r>
    <x v="1"/>
    <x v="1"/>
    <x v="10"/>
    <x v="1"/>
    <n v="14194237"/>
    <n v="0"/>
    <n v="0"/>
    <n v="42093149"/>
    <m/>
    <m/>
    <m/>
    <m/>
    <m/>
    <m/>
    <m/>
    <m/>
    <m/>
    <m/>
    <m/>
    <m/>
    <n v="11.89"/>
    <n v="6.85"/>
    <m/>
    <m/>
    <m/>
    <m/>
    <m/>
    <n v="23.48"/>
    <n v="108.07"/>
    <n v="99.71"/>
    <n v="104.42"/>
    <m/>
    <n v="93.78"/>
    <n v="71.41"/>
    <n v="71.69"/>
  </r>
  <r>
    <x v="1"/>
    <x v="1"/>
    <x v="11"/>
    <x v="1"/>
    <n v="33906391"/>
    <n v="0"/>
    <n v="0"/>
    <n v="60729652"/>
    <m/>
    <m/>
    <m/>
    <m/>
    <m/>
    <m/>
    <m/>
    <m/>
    <m/>
    <m/>
    <m/>
    <m/>
    <n v="11.17"/>
    <n v="6.91"/>
    <m/>
    <m/>
    <m/>
    <m/>
    <m/>
    <n v="32.31"/>
    <n v="103.9"/>
    <n v="101.48"/>
    <n v="98.39"/>
    <m/>
    <n v="88.8"/>
    <n v="66.930000000000007"/>
    <n v="60.1"/>
  </r>
  <r>
    <x v="1"/>
    <x v="0"/>
    <x v="12"/>
    <x v="1"/>
    <n v="43969699"/>
    <n v="0"/>
    <n v="0"/>
    <n v="30809474"/>
    <m/>
    <m/>
    <m/>
    <m/>
    <m/>
    <m/>
    <m/>
    <m/>
    <m/>
    <m/>
    <m/>
    <m/>
    <n v="11.84"/>
    <n v="6.02"/>
    <m/>
    <m/>
    <m/>
    <m/>
    <m/>
    <n v="16.66"/>
    <n v="99.54"/>
    <n v="102.01"/>
    <n v="95.42"/>
    <m/>
    <n v="85.31"/>
    <n v="72.87"/>
    <n v="68.650000000000006"/>
  </r>
  <r>
    <x v="1"/>
    <x v="0"/>
    <x v="13"/>
    <x v="1"/>
    <n v="43156514"/>
    <n v="0"/>
    <n v="0"/>
    <n v="113080182"/>
    <m/>
    <m/>
    <m/>
    <m/>
    <m/>
    <m/>
    <m/>
    <m/>
    <m/>
    <m/>
    <m/>
    <m/>
    <n v="13.87"/>
    <n v="7"/>
    <m/>
    <m/>
    <m/>
    <m/>
    <m/>
    <n v="27.37"/>
    <n v="106.46"/>
    <n v="109.9"/>
    <n v="99.1"/>
    <m/>
    <n v="92.45"/>
    <n v="76.14"/>
    <n v="66.5"/>
  </r>
  <r>
    <x v="1"/>
    <x v="0"/>
    <x v="0"/>
    <x v="10"/>
    <n v="0"/>
    <n v="0"/>
    <n v="0"/>
    <n v="0"/>
    <m/>
    <m/>
    <m/>
    <m/>
    <m/>
    <m/>
    <m/>
    <m/>
    <m/>
    <m/>
    <m/>
    <m/>
    <m/>
    <m/>
    <m/>
    <m/>
    <m/>
    <m/>
    <m/>
    <m/>
    <m/>
    <m/>
    <m/>
    <m/>
    <m/>
    <m/>
    <m/>
  </r>
  <r>
    <x v="1"/>
    <x v="0"/>
    <x v="1"/>
    <x v="10"/>
    <n v="0"/>
    <n v="0"/>
    <n v="0"/>
    <n v="0"/>
    <m/>
    <m/>
    <m/>
    <m/>
    <m/>
    <m/>
    <m/>
    <m/>
    <m/>
    <m/>
    <m/>
    <m/>
    <m/>
    <m/>
    <m/>
    <m/>
    <m/>
    <m/>
    <m/>
    <m/>
    <m/>
    <m/>
    <m/>
    <m/>
    <m/>
    <m/>
    <m/>
  </r>
  <r>
    <x v="1"/>
    <x v="1"/>
    <x v="2"/>
    <x v="10"/>
    <n v="0"/>
    <n v="0"/>
    <n v="0"/>
    <n v="0"/>
    <m/>
    <m/>
    <m/>
    <m/>
    <m/>
    <m/>
    <m/>
    <m/>
    <m/>
    <m/>
    <m/>
    <m/>
    <m/>
    <m/>
    <m/>
    <m/>
    <m/>
    <m/>
    <m/>
    <m/>
    <m/>
    <m/>
    <m/>
    <m/>
    <m/>
    <m/>
    <m/>
  </r>
  <r>
    <x v="1"/>
    <x v="0"/>
    <x v="3"/>
    <x v="10"/>
    <n v="0"/>
    <n v="0"/>
    <n v="0"/>
    <n v="0"/>
    <m/>
    <m/>
    <m/>
    <m/>
    <m/>
    <m/>
    <m/>
    <m/>
    <m/>
    <m/>
    <m/>
    <m/>
    <m/>
    <m/>
    <m/>
    <m/>
    <m/>
    <m/>
    <m/>
    <m/>
    <m/>
    <m/>
    <m/>
    <m/>
    <m/>
    <m/>
    <m/>
  </r>
  <r>
    <x v="1"/>
    <x v="0"/>
    <x v="4"/>
    <x v="10"/>
    <n v="0"/>
    <n v="0"/>
    <n v="0"/>
    <n v="0"/>
    <m/>
    <m/>
    <m/>
    <m/>
    <m/>
    <m/>
    <m/>
    <m/>
    <m/>
    <m/>
    <m/>
    <m/>
    <m/>
    <m/>
    <m/>
    <m/>
    <m/>
    <m/>
    <m/>
    <m/>
    <m/>
    <m/>
    <m/>
    <m/>
    <m/>
    <m/>
    <m/>
  </r>
  <r>
    <x v="1"/>
    <x v="0"/>
    <x v="5"/>
    <x v="10"/>
    <n v="0"/>
    <n v="0"/>
    <n v="0"/>
    <n v="600000"/>
    <m/>
    <m/>
    <m/>
    <m/>
    <m/>
    <m/>
    <m/>
    <m/>
    <m/>
    <m/>
    <m/>
    <m/>
    <m/>
    <m/>
    <m/>
    <m/>
    <m/>
    <m/>
    <m/>
    <m/>
    <m/>
    <m/>
    <m/>
    <m/>
    <m/>
    <m/>
    <m/>
  </r>
  <r>
    <x v="1"/>
    <x v="1"/>
    <x v="6"/>
    <x v="10"/>
    <n v="0"/>
    <n v="0"/>
    <n v="0"/>
    <n v="0"/>
    <m/>
    <m/>
    <m/>
    <m/>
    <m/>
    <m/>
    <m/>
    <m/>
    <m/>
    <m/>
    <m/>
    <m/>
    <m/>
    <m/>
    <m/>
    <m/>
    <m/>
    <m/>
    <m/>
    <m/>
    <m/>
    <m/>
    <m/>
    <m/>
    <m/>
    <m/>
    <m/>
  </r>
  <r>
    <x v="1"/>
    <x v="1"/>
    <x v="7"/>
    <x v="10"/>
    <n v="0"/>
    <n v="0"/>
    <n v="0"/>
    <n v="700000"/>
    <m/>
    <m/>
    <m/>
    <m/>
    <m/>
    <m/>
    <m/>
    <m/>
    <m/>
    <m/>
    <m/>
    <m/>
    <m/>
    <m/>
    <m/>
    <m/>
    <m/>
    <m/>
    <m/>
    <m/>
    <m/>
    <m/>
    <m/>
    <m/>
    <m/>
    <m/>
    <m/>
  </r>
  <r>
    <x v="1"/>
    <x v="0"/>
    <x v="8"/>
    <x v="10"/>
    <n v="0"/>
    <n v="0"/>
    <n v="0"/>
    <n v="0"/>
    <m/>
    <m/>
    <m/>
    <m/>
    <m/>
    <m/>
    <m/>
    <m/>
    <m/>
    <m/>
    <m/>
    <m/>
    <m/>
    <m/>
    <m/>
    <m/>
    <m/>
    <m/>
    <m/>
    <m/>
    <m/>
    <m/>
    <m/>
    <m/>
    <m/>
    <m/>
    <m/>
  </r>
  <r>
    <x v="1"/>
    <x v="0"/>
    <x v="9"/>
    <x v="10"/>
    <n v="0"/>
    <n v="0"/>
    <n v="0"/>
    <n v="0"/>
    <m/>
    <m/>
    <m/>
    <m/>
    <m/>
    <m/>
    <m/>
    <m/>
    <m/>
    <m/>
    <m/>
    <m/>
    <m/>
    <m/>
    <m/>
    <m/>
    <m/>
    <m/>
    <m/>
    <m/>
    <m/>
    <m/>
    <m/>
    <m/>
    <m/>
    <m/>
    <m/>
  </r>
  <r>
    <x v="1"/>
    <x v="1"/>
    <x v="10"/>
    <x v="10"/>
    <n v="0"/>
    <n v="0"/>
    <n v="0"/>
    <n v="0"/>
    <m/>
    <m/>
    <m/>
    <m/>
    <m/>
    <m/>
    <m/>
    <m/>
    <m/>
    <m/>
    <m/>
    <m/>
    <m/>
    <m/>
    <m/>
    <m/>
    <m/>
    <m/>
    <m/>
    <m/>
    <m/>
    <m/>
    <m/>
    <m/>
    <m/>
    <m/>
    <m/>
  </r>
  <r>
    <x v="1"/>
    <x v="1"/>
    <x v="11"/>
    <x v="10"/>
    <n v="0"/>
    <n v="0"/>
    <n v="0"/>
    <n v="0"/>
    <m/>
    <m/>
    <m/>
    <m/>
    <m/>
    <m/>
    <m/>
    <m/>
    <m/>
    <m/>
    <m/>
    <m/>
    <m/>
    <m/>
    <m/>
    <m/>
    <m/>
    <m/>
    <m/>
    <m/>
    <m/>
    <m/>
    <m/>
    <m/>
    <m/>
    <m/>
    <m/>
  </r>
  <r>
    <x v="1"/>
    <x v="0"/>
    <x v="12"/>
    <x v="10"/>
    <n v="0"/>
    <n v="0"/>
    <n v="0"/>
    <n v="0"/>
    <m/>
    <m/>
    <m/>
    <m/>
    <m/>
    <m/>
    <m/>
    <m/>
    <m/>
    <m/>
    <m/>
    <m/>
    <m/>
    <m/>
    <m/>
    <m/>
    <m/>
    <m/>
    <m/>
    <m/>
    <m/>
    <m/>
    <m/>
    <m/>
    <m/>
    <m/>
    <m/>
  </r>
  <r>
    <x v="1"/>
    <x v="0"/>
    <x v="13"/>
    <x v="10"/>
    <n v="0"/>
    <n v="0"/>
    <n v="0"/>
    <n v="0"/>
    <m/>
    <m/>
    <m/>
    <m/>
    <m/>
    <m/>
    <m/>
    <m/>
    <m/>
    <m/>
    <m/>
    <m/>
    <m/>
    <m/>
    <m/>
    <m/>
    <m/>
    <m/>
    <m/>
    <m/>
    <m/>
    <m/>
    <m/>
    <m/>
    <m/>
    <m/>
    <m/>
  </r>
  <r>
    <x v="1"/>
    <x v="0"/>
    <x v="0"/>
    <x v="2"/>
    <n v="16053032"/>
    <m/>
    <n v="0"/>
    <n v="27232597"/>
    <m/>
    <m/>
    <m/>
    <m/>
    <m/>
    <m/>
    <m/>
    <m/>
    <m/>
    <m/>
    <m/>
    <n v="73.84"/>
    <m/>
    <m/>
    <m/>
    <m/>
    <m/>
    <m/>
    <m/>
    <m/>
    <m/>
    <m/>
    <m/>
    <m/>
    <m/>
    <m/>
    <m/>
  </r>
  <r>
    <x v="1"/>
    <x v="0"/>
    <x v="1"/>
    <x v="2"/>
    <n v="44070904"/>
    <n v="2019859"/>
    <n v="0"/>
    <n v="26281712"/>
    <m/>
    <m/>
    <m/>
    <m/>
    <m/>
    <m/>
    <m/>
    <m/>
    <m/>
    <m/>
    <m/>
    <n v="73.040000000000006"/>
    <m/>
    <m/>
    <m/>
    <m/>
    <m/>
    <m/>
    <m/>
    <m/>
    <m/>
    <m/>
    <m/>
    <m/>
    <m/>
    <m/>
    <m/>
  </r>
  <r>
    <x v="1"/>
    <x v="1"/>
    <x v="2"/>
    <x v="2"/>
    <n v="26819359"/>
    <n v="97885334"/>
    <n v="0"/>
    <n v="40580248"/>
    <m/>
    <m/>
    <m/>
    <m/>
    <m/>
    <m/>
    <m/>
    <m/>
    <m/>
    <m/>
    <m/>
    <n v="72.53"/>
    <m/>
    <m/>
    <m/>
    <m/>
    <m/>
    <m/>
    <m/>
    <m/>
    <m/>
    <m/>
    <m/>
    <m/>
    <m/>
    <m/>
    <m/>
  </r>
  <r>
    <x v="1"/>
    <x v="0"/>
    <x v="3"/>
    <x v="2"/>
    <n v="84818881"/>
    <n v="74678610"/>
    <n v="0"/>
    <n v="38974159"/>
    <m/>
    <m/>
    <m/>
    <m/>
    <m/>
    <m/>
    <m/>
    <m/>
    <m/>
    <m/>
    <m/>
    <n v="71.11"/>
    <m/>
    <m/>
    <m/>
    <m/>
    <m/>
    <m/>
    <m/>
    <m/>
    <m/>
    <m/>
    <m/>
    <m/>
    <m/>
    <m/>
    <m/>
  </r>
  <r>
    <x v="1"/>
    <x v="0"/>
    <x v="4"/>
    <x v="2"/>
    <n v="18530315"/>
    <m/>
    <n v="0"/>
    <n v="18905345"/>
    <m/>
    <m/>
    <m/>
    <m/>
    <m/>
    <m/>
    <m/>
    <m/>
    <m/>
    <m/>
    <m/>
    <n v="71.180000000000007"/>
    <m/>
    <m/>
    <m/>
    <m/>
    <m/>
    <m/>
    <m/>
    <m/>
    <m/>
    <m/>
    <m/>
    <m/>
    <m/>
    <m/>
    <m/>
  </r>
  <r>
    <x v="1"/>
    <x v="0"/>
    <x v="5"/>
    <x v="2"/>
    <n v="47332216"/>
    <n v="81372293"/>
    <n v="0"/>
    <n v="43886231"/>
    <m/>
    <m/>
    <m/>
    <m/>
    <m/>
    <m/>
    <m/>
    <m/>
    <m/>
    <m/>
    <m/>
    <n v="69.08"/>
    <m/>
    <m/>
    <m/>
    <m/>
    <m/>
    <m/>
    <m/>
    <m/>
    <m/>
    <m/>
    <m/>
    <m/>
    <m/>
    <m/>
    <m/>
  </r>
  <r>
    <x v="1"/>
    <x v="1"/>
    <x v="6"/>
    <x v="2"/>
    <n v="20633213"/>
    <n v="30926887"/>
    <n v="0"/>
    <n v="31242015"/>
    <m/>
    <m/>
    <m/>
    <m/>
    <m/>
    <m/>
    <m/>
    <m/>
    <m/>
    <m/>
    <m/>
    <n v="71.42"/>
    <m/>
    <m/>
    <m/>
    <m/>
    <m/>
    <m/>
    <m/>
    <m/>
    <m/>
    <m/>
    <m/>
    <m/>
    <m/>
    <m/>
    <m/>
  </r>
  <r>
    <x v="1"/>
    <x v="1"/>
    <x v="7"/>
    <x v="2"/>
    <n v="56056140"/>
    <n v="44874870"/>
    <n v="0"/>
    <n v="34124836"/>
    <m/>
    <m/>
    <m/>
    <m/>
    <m/>
    <m/>
    <m/>
    <m/>
    <m/>
    <m/>
    <m/>
    <n v="71.84"/>
    <m/>
    <m/>
    <m/>
    <m/>
    <m/>
    <m/>
    <m/>
    <m/>
    <m/>
    <m/>
    <m/>
    <m/>
    <m/>
    <m/>
    <m/>
  </r>
  <r>
    <x v="1"/>
    <x v="0"/>
    <x v="8"/>
    <x v="2"/>
    <n v="42162478"/>
    <n v="289715"/>
    <n v="0"/>
    <n v="20149490"/>
    <m/>
    <m/>
    <m/>
    <m/>
    <m/>
    <m/>
    <m/>
    <m/>
    <m/>
    <m/>
    <m/>
    <n v="73.12"/>
    <m/>
    <m/>
    <m/>
    <m/>
    <m/>
    <m/>
    <m/>
    <m/>
    <m/>
    <m/>
    <m/>
    <m/>
    <m/>
    <m/>
    <m/>
  </r>
  <r>
    <x v="1"/>
    <x v="0"/>
    <x v="9"/>
    <x v="2"/>
    <n v="26955416"/>
    <m/>
    <n v="0"/>
    <n v="9266191"/>
    <m/>
    <m/>
    <m/>
    <m/>
    <m/>
    <m/>
    <m/>
    <m/>
    <m/>
    <m/>
    <m/>
    <n v="72.180000000000007"/>
    <m/>
    <m/>
    <m/>
    <m/>
    <m/>
    <m/>
    <m/>
    <m/>
    <m/>
    <m/>
    <m/>
    <m/>
    <m/>
    <m/>
    <m/>
  </r>
  <r>
    <x v="1"/>
    <x v="1"/>
    <x v="10"/>
    <x v="2"/>
    <n v="20006038"/>
    <m/>
    <n v="0"/>
    <n v="16207596"/>
    <m/>
    <m/>
    <m/>
    <m/>
    <m/>
    <m/>
    <m/>
    <m/>
    <m/>
    <m/>
    <m/>
    <n v="72.05"/>
    <m/>
    <m/>
    <m/>
    <m/>
    <m/>
    <m/>
    <m/>
    <m/>
    <m/>
    <m/>
    <m/>
    <m/>
    <m/>
    <m/>
    <m/>
  </r>
  <r>
    <x v="1"/>
    <x v="1"/>
    <x v="11"/>
    <x v="2"/>
    <n v="19058644"/>
    <n v="16520218"/>
    <n v="0"/>
    <n v="18780837"/>
    <m/>
    <m/>
    <m/>
    <m/>
    <m/>
    <m/>
    <m/>
    <m/>
    <m/>
    <m/>
    <m/>
    <n v="72.98"/>
    <m/>
    <m/>
    <m/>
    <m/>
    <m/>
    <m/>
    <m/>
    <m/>
    <m/>
    <m/>
    <m/>
    <m/>
    <m/>
    <m/>
    <m/>
  </r>
  <r>
    <x v="1"/>
    <x v="0"/>
    <x v="12"/>
    <x v="2"/>
    <n v="32459249"/>
    <n v="41829658"/>
    <n v="0"/>
    <n v="13831387"/>
    <m/>
    <m/>
    <m/>
    <m/>
    <m/>
    <m/>
    <m/>
    <m/>
    <m/>
    <m/>
    <m/>
    <n v="68.48"/>
    <m/>
    <m/>
    <m/>
    <m/>
    <m/>
    <m/>
    <m/>
    <m/>
    <m/>
    <m/>
    <m/>
    <m/>
    <m/>
    <m/>
    <m/>
  </r>
  <r>
    <x v="1"/>
    <x v="0"/>
    <x v="13"/>
    <x v="2"/>
    <n v="21486627"/>
    <n v="11777795"/>
    <n v="0"/>
    <n v="30994623"/>
    <m/>
    <m/>
    <m/>
    <m/>
    <m/>
    <m/>
    <m/>
    <m/>
    <m/>
    <m/>
    <m/>
    <n v="70.69"/>
    <m/>
    <m/>
    <m/>
    <m/>
    <m/>
    <m/>
    <m/>
    <m/>
    <m/>
    <m/>
    <m/>
    <m/>
    <m/>
    <m/>
    <m/>
  </r>
  <r>
    <x v="1"/>
    <x v="0"/>
    <x v="0"/>
    <x v="8"/>
    <n v="0"/>
    <m/>
    <n v="0"/>
    <n v="0"/>
    <n v="0"/>
    <n v="0"/>
    <n v="0"/>
    <n v="0"/>
    <n v="0"/>
    <n v="0"/>
    <n v="0"/>
    <n v="0"/>
    <n v="0"/>
    <n v="0"/>
    <m/>
    <m/>
    <m/>
    <m/>
    <m/>
    <m/>
    <m/>
    <m/>
    <m/>
    <m/>
    <m/>
    <m/>
    <m/>
    <m/>
    <m/>
    <m/>
    <m/>
  </r>
  <r>
    <x v="1"/>
    <x v="0"/>
    <x v="1"/>
    <x v="8"/>
    <n v="0"/>
    <n v="1239740"/>
    <n v="0"/>
    <n v="0"/>
    <n v="0"/>
    <n v="0"/>
    <n v="0"/>
    <n v="0"/>
    <n v="0"/>
    <n v="0"/>
    <n v="0"/>
    <n v="0"/>
    <n v="0"/>
    <n v="0"/>
    <m/>
    <m/>
    <m/>
    <m/>
    <m/>
    <m/>
    <m/>
    <m/>
    <m/>
    <m/>
    <m/>
    <m/>
    <m/>
    <m/>
    <m/>
    <m/>
    <m/>
  </r>
  <r>
    <x v="1"/>
    <x v="1"/>
    <x v="2"/>
    <x v="8"/>
    <n v="0"/>
    <m/>
    <n v="0"/>
    <n v="0"/>
    <n v="0"/>
    <n v="0"/>
    <n v="0"/>
    <n v="0"/>
    <n v="0"/>
    <n v="0"/>
    <n v="0"/>
    <n v="0"/>
    <n v="0"/>
    <n v="0"/>
    <m/>
    <m/>
    <m/>
    <m/>
    <m/>
    <m/>
    <m/>
    <m/>
    <m/>
    <m/>
    <m/>
    <m/>
    <m/>
    <m/>
    <m/>
    <m/>
    <m/>
  </r>
  <r>
    <x v="1"/>
    <x v="0"/>
    <x v="3"/>
    <x v="8"/>
    <n v="0"/>
    <m/>
    <n v="0"/>
    <n v="0"/>
    <n v="0"/>
    <n v="0"/>
    <n v="0"/>
    <n v="0"/>
    <n v="0"/>
    <n v="0"/>
    <n v="0"/>
    <n v="0"/>
    <n v="0"/>
    <n v="0"/>
    <m/>
    <m/>
    <m/>
    <m/>
    <m/>
    <m/>
    <m/>
    <m/>
    <m/>
    <m/>
    <m/>
    <m/>
    <m/>
    <m/>
    <m/>
    <m/>
    <m/>
  </r>
  <r>
    <x v="1"/>
    <x v="0"/>
    <x v="4"/>
    <x v="8"/>
    <n v="0"/>
    <m/>
    <n v="0"/>
    <n v="0"/>
    <n v="0"/>
    <n v="0"/>
    <n v="0"/>
    <n v="0"/>
    <n v="0"/>
    <n v="0"/>
    <n v="0"/>
    <n v="0"/>
    <n v="0"/>
    <n v="0"/>
    <m/>
    <m/>
    <m/>
    <m/>
    <m/>
    <m/>
    <m/>
    <m/>
    <m/>
    <m/>
    <m/>
    <m/>
    <m/>
    <m/>
    <m/>
    <m/>
    <m/>
  </r>
  <r>
    <x v="1"/>
    <x v="0"/>
    <x v="5"/>
    <x v="8"/>
    <n v="0"/>
    <m/>
    <n v="0"/>
    <n v="862578"/>
    <n v="0"/>
    <n v="0"/>
    <n v="0"/>
    <n v="0"/>
    <n v="0"/>
    <n v="0"/>
    <n v="0"/>
    <n v="0"/>
    <n v="0"/>
    <n v="0"/>
    <m/>
    <m/>
    <m/>
    <m/>
    <m/>
    <m/>
    <m/>
    <m/>
    <m/>
    <m/>
    <m/>
    <m/>
    <m/>
    <m/>
    <m/>
    <m/>
    <m/>
  </r>
  <r>
    <x v="1"/>
    <x v="1"/>
    <x v="6"/>
    <x v="8"/>
    <n v="0"/>
    <m/>
    <n v="0"/>
    <n v="0"/>
    <n v="0"/>
    <n v="0"/>
    <n v="0"/>
    <n v="0"/>
    <n v="0"/>
    <n v="0"/>
    <n v="0"/>
    <n v="0"/>
    <n v="0"/>
    <n v="0"/>
    <m/>
    <m/>
    <m/>
    <m/>
    <m/>
    <m/>
    <m/>
    <m/>
    <m/>
    <m/>
    <m/>
    <m/>
    <m/>
    <m/>
    <m/>
    <m/>
    <m/>
  </r>
  <r>
    <x v="1"/>
    <x v="1"/>
    <x v="7"/>
    <x v="8"/>
    <n v="0"/>
    <m/>
    <n v="0"/>
    <n v="100000"/>
    <n v="0"/>
    <n v="0"/>
    <n v="0"/>
    <n v="0"/>
    <n v="0"/>
    <n v="0"/>
    <n v="0"/>
    <n v="0"/>
    <n v="0"/>
    <n v="0"/>
    <m/>
    <m/>
    <m/>
    <m/>
    <m/>
    <m/>
    <m/>
    <m/>
    <m/>
    <m/>
    <m/>
    <m/>
    <m/>
    <m/>
    <m/>
    <m/>
    <m/>
  </r>
  <r>
    <x v="1"/>
    <x v="0"/>
    <x v="8"/>
    <x v="8"/>
    <n v="0"/>
    <m/>
    <n v="0"/>
    <m/>
    <n v="0"/>
    <n v="0"/>
    <n v="0"/>
    <n v="0"/>
    <n v="0"/>
    <n v="0"/>
    <n v="0"/>
    <n v="0"/>
    <n v="0"/>
    <n v="0"/>
    <m/>
    <m/>
    <m/>
    <m/>
    <m/>
    <m/>
    <m/>
    <m/>
    <m/>
    <m/>
    <m/>
    <m/>
    <m/>
    <m/>
    <m/>
    <m/>
    <m/>
  </r>
  <r>
    <x v="1"/>
    <x v="0"/>
    <x v="9"/>
    <x v="8"/>
    <n v="0"/>
    <m/>
    <n v="0"/>
    <n v="862578"/>
    <n v="0"/>
    <n v="0"/>
    <n v="0"/>
    <n v="0"/>
    <n v="0"/>
    <n v="0"/>
    <n v="0"/>
    <n v="0"/>
    <n v="0"/>
    <n v="0"/>
    <m/>
    <m/>
    <m/>
    <m/>
    <m/>
    <m/>
    <m/>
    <m/>
    <m/>
    <m/>
    <m/>
    <m/>
    <m/>
    <m/>
    <m/>
    <m/>
    <m/>
  </r>
  <r>
    <x v="1"/>
    <x v="1"/>
    <x v="10"/>
    <x v="8"/>
    <n v="0"/>
    <m/>
    <n v="0"/>
    <n v="100000"/>
    <n v="0"/>
    <n v="0"/>
    <n v="0"/>
    <n v="0"/>
    <n v="0"/>
    <n v="0"/>
    <n v="0"/>
    <n v="0"/>
    <n v="0"/>
    <n v="0"/>
    <m/>
    <m/>
    <m/>
    <m/>
    <m/>
    <m/>
    <m/>
    <m/>
    <m/>
    <m/>
    <m/>
    <m/>
    <m/>
    <m/>
    <m/>
    <m/>
    <m/>
  </r>
  <r>
    <x v="1"/>
    <x v="1"/>
    <x v="11"/>
    <x v="8"/>
    <n v="0"/>
    <m/>
    <n v="0"/>
    <n v="0"/>
    <n v="0"/>
    <n v="0"/>
    <n v="0"/>
    <n v="0"/>
    <n v="0"/>
    <n v="0"/>
    <n v="0"/>
    <n v="0"/>
    <n v="0"/>
    <n v="0"/>
    <m/>
    <m/>
    <m/>
    <m/>
    <m/>
    <m/>
    <m/>
    <m/>
    <m/>
    <m/>
    <m/>
    <m/>
    <m/>
    <m/>
    <m/>
    <m/>
    <m/>
  </r>
  <r>
    <x v="1"/>
    <x v="0"/>
    <x v="12"/>
    <x v="8"/>
    <n v="0"/>
    <m/>
    <n v="0"/>
    <n v="0"/>
    <n v="0"/>
    <n v="0"/>
    <n v="0"/>
    <n v="0"/>
    <n v="0"/>
    <n v="0"/>
    <n v="0"/>
    <n v="0"/>
    <n v="0"/>
    <n v="0"/>
    <m/>
    <m/>
    <m/>
    <m/>
    <m/>
    <m/>
    <m/>
    <m/>
    <m/>
    <m/>
    <m/>
    <m/>
    <m/>
    <m/>
    <m/>
    <m/>
    <m/>
  </r>
  <r>
    <x v="1"/>
    <x v="0"/>
    <x v="13"/>
    <x v="8"/>
    <n v="0"/>
    <m/>
    <n v="0"/>
    <n v="0"/>
    <n v="0"/>
    <n v="0"/>
    <n v="0"/>
    <n v="0"/>
    <n v="0"/>
    <n v="0"/>
    <n v="0"/>
    <n v="0"/>
    <n v="0"/>
    <n v="0"/>
    <m/>
    <m/>
    <m/>
    <m/>
    <m/>
    <m/>
    <m/>
    <m/>
    <m/>
    <m/>
    <m/>
    <m/>
    <m/>
    <m/>
    <m/>
    <m/>
    <m/>
  </r>
  <r>
    <x v="1"/>
    <x v="0"/>
    <x v="0"/>
    <x v="6"/>
    <n v="0"/>
    <n v="3100302"/>
    <n v="0"/>
    <n v="381383"/>
    <n v="0"/>
    <n v="0"/>
    <n v="0"/>
    <n v="0"/>
    <n v="0"/>
    <n v="0"/>
    <n v="0"/>
    <n v="0"/>
    <n v="0"/>
    <n v="0"/>
    <m/>
    <m/>
    <m/>
    <m/>
    <n v="9193"/>
    <n v="4.42"/>
    <n v="70.16"/>
    <m/>
    <m/>
    <m/>
    <m/>
    <m/>
    <m/>
    <m/>
    <m/>
    <m/>
    <m/>
  </r>
  <r>
    <x v="1"/>
    <x v="0"/>
    <x v="1"/>
    <x v="6"/>
    <n v="0"/>
    <m/>
    <n v="0"/>
    <n v="381383"/>
    <n v="0"/>
    <n v="0"/>
    <n v="0"/>
    <n v="0"/>
    <n v="0"/>
    <n v="0"/>
    <n v="0"/>
    <n v="0"/>
    <n v="0"/>
    <n v="0"/>
    <m/>
    <m/>
    <m/>
    <m/>
    <n v="7431"/>
    <n v="3.22"/>
    <n v="70.19"/>
    <m/>
    <m/>
    <m/>
    <m/>
    <m/>
    <m/>
    <m/>
    <m/>
    <m/>
    <m/>
  </r>
  <r>
    <x v="1"/>
    <x v="1"/>
    <x v="2"/>
    <x v="6"/>
    <n v="0"/>
    <n v="1000097"/>
    <n v="0"/>
    <n v="771687"/>
    <n v="0"/>
    <n v="0"/>
    <n v="0"/>
    <n v="0"/>
    <n v="0"/>
    <n v="0"/>
    <n v="0"/>
    <n v="0"/>
    <n v="0"/>
    <n v="0"/>
    <m/>
    <m/>
    <m/>
    <m/>
    <n v="7168"/>
    <n v="4.18"/>
    <n v="72.349999999999994"/>
    <m/>
    <m/>
    <m/>
    <m/>
    <m/>
    <m/>
    <m/>
    <m/>
    <m/>
    <m/>
  </r>
  <r>
    <x v="1"/>
    <x v="0"/>
    <x v="3"/>
    <x v="6"/>
    <n v="0"/>
    <m/>
    <n v="0"/>
    <n v="725477"/>
    <n v="0"/>
    <n v="0"/>
    <n v="0"/>
    <n v="0"/>
    <n v="0"/>
    <n v="0"/>
    <n v="0"/>
    <n v="0"/>
    <n v="0"/>
    <n v="0"/>
    <m/>
    <m/>
    <m/>
    <m/>
    <n v="9209"/>
    <n v="6.94"/>
    <n v="64.44"/>
    <m/>
    <m/>
    <m/>
    <m/>
    <m/>
    <m/>
    <m/>
    <m/>
    <m/>
    <m/>
  </r>
  <r>
    <x v="1"/>
    <x v="0"/>
    <x v="4"/>
    <x v="6"/>
    <n v="0"/>
    <m/>
    <n v="0"/>
    <n v="335173"/>
    <n v="0"/>
    <n v="0"/>
    <n v="0"/>
    <n v="0"/>
    <n v="0"/>
    <n v="0"/>
    <n v="0"/>
    <n v="0"/>
    <n v="0"/>
    <n v="0"/>
    <m/>
    <m/>
    <m/>
    <m/>
    <n v="7758"/>
    <n v="7.71"/>
    <n v="60.86"/>
    <m/>
    <m/>
    <m/>
    <m/>
    <m/>
    <m/>
    <m/>
    <m/>
    <m/>
    <m/>
  </r>
  <r>
    <x v="1"/>
    <x v="0"/>
    <x v="5"/>
    <x v="6"/>
    <n v="0"/>
    <n v="4600448"/>
    <n v="0"/>
    <n v="771687"/>
    <n v="0"/>
    <n v="0"/>
    <n v="0"/>
    <n v="0"/>
    <n v="0"/>
    <n v="0"/>
    <n v="0"/>
    <n v="0"/>
    <n v="0"/>
    <n v="0"/>
    <m/>
    <m/>
    <m/>
    <m/>
    <n v="9828"/>
    <n v="3.97"/>
    <n v="72.84"/>
    <m/>
    <m/>
    <m/>
    <m/>
    <m/>
    <m/>
    <m/>
    <m/>
    <m/>
    <m/>
  </r>
  <r>
    <x v="1"/>
    <x v="1"/>
    <x v="6"/>
    <x v="6"/>
    <n v="0"/>
    <n v="5350521"/>
    <n v="0"/>
    <n v="725477"/>
    <n v="0"/>
    <n v="0"/>
    <n v="0"/>
    <n v="0"/>
    <n v="0"/>
    <n v="0"/>
    <n v="0"/>
    <n v="0"/>
    <n v="0"/>
    <n v="0"/>
    <m/>
    <m/>
    <m/>
    <m/>
    <n v="8328"/>
    <n v="3.45"/>
    <n v="69.41"/>
    <m/>
    <m/>
    <m/>
    <m/>
    <m/>
    <m/>
    <m/>
    <m/>
    <m/>
    <m/>
  </r>
  <r>
    <x v="1"/>
    <x v="1"/>
    <x v="7"/>
    <x v="6"/>
    <n v="0"/>
    <n v="4560444"/>
    <n v="0"/>
    <n v="381383"/>
    <n v="0"/>
    <n v="0"/>
    <n v="0"/>
    <n v="0"/>
    <n v="0"/>
    <n v="0"/>
    <n v="0"/>
    <n v="0"/>
    <n v="0"/>
    <n v="0"/>
    <m/>
    <m/>
    <m/>
    <m/>
    <n v="8708"/>
    <n v="3.95"/>
    <n v="77.78"/>
    <m/>
    <m/>
    <m/>
    <m/>
    <m/>
    <m/>
    <m/>
    <m/>
    <m/>
    <m/>
  </r>
  <r>
    <x v="1"/>
    <x v="0"/>
    <x v="8"/>
    <x v="6"/>
    <n v="0"/>
    <m/>
    <n v="0"/>
    <n v="725477"/>
    <n v="0"/>
    <n v="0"/>
    <n v="0"/>
    <n v="0"/>
    <n v="0"/>
    <n v="0"/>
    <n v="0"/>
    <n v="0"/>
    <n v="0"/>
    <n v="0"/>
    <m/>
    <m/>
    <m/>
    <m/>
    <n v="14610"/>
    <n v="12.38"/>
    <n v="61.94"/>
    <m/>
    <m/>
    <m/>
    <m/>
    <m/>
    <m/>
    <m/>
    <m/>
    <m/>
    <m/>
  </r>
  <r>
    <x v="1"/>
    <x v="0"/>
    <x v="9"/>
    <x v="6"/>
    <n v="0"/>
    <m/>
    <n v="0"/>
    <n v="725477"/>
    <n v="0"/>
    <n v="0"/>
    <n v="0"/>
    <n v="0"/>
    <n v="0"/>
    <n v="0"/>
    <n v="0"/>
    <n v="0"/>
    <n v="0"/>
    <n v="0"/>
    <m/>
    <m/>
    <m/>
    <m/>
    <n v="11767"/>
    <n v="9.16"/>
    <n v="64.31"/>
    <m/>
    <m/>
    <m/>
    <m/>
    <m/>
    <m/>
    <m/>
    <m/>
    <m/>
    <m/>
  </r>
  <r>
    <x v="1"/>
    <x v="1"/>
    <x v="10"/>
    <x v="6"/>
    <n v="0"/>
    <m/>
    <n v="0"/>
    <n v="771687"/>
    <n v="0"/>
    <n v="0"/>
    <n v="0"/>
    <n v="0"/>
    <n v="0"/>
    <n v="0"/>
    <n v="0"/>
    <n v="0"/>
    <n v="0"/>
    <n v="0"/>
    <m/>
    <m/>
    <m/>
    <m/>
    <n v="7462"/>
    <n v="2.92"/>
    <n v="71.98"/>
    <m/>
    <m/>
    <m/>
    <m/>
    <m/>
    <m/>
    <m/>
    <m/>
    <m/>
    <m/>
  </r>
  <r>
    <x v="1"/>
    <x v="1"/>
    <x v="11"/>
    <x v="6"/>
    <n v="0"/>
    <m/>
    <n v="0"/>
    <n v="381383"/>
    <n v="0"/>
    <n v="0"/>
    <n v="0"/>
    <n v="0"/>
    <n v="0"/>
    <n v="0"/>
    <n v="0"/>
    <n v="0"/>
    <n v="0"/>
    <n v="0"/>
    <m/>
    <m/>
    <m/>
    <m/>
    <n v="8415"/>
    <n v="2.66"/>
    <n v="72.31"/>
    <m/>
    <m/>
    <m/>
    <m/>
    <m/>
    <m/>
    <m/>
    <m/>
    <m/>
    <m/>
  </r>
  <r>
    <x v="1"/>
    <x v="0"/>
    <x v="12"/>
    <x v="6"/>
    <n v="0"/>
    <m/>
    <n v="0"/>
    <n v="335173"/>
    <n v="0"/>
    <n v="0"/>
    <n v="0"/>
    <n v="0"/>
    <n v="0"/>
    <n v="0"/>
    <n v="0"/>
    <n v="0"/>
    <n v="0"/>
    <n v="0"/>
    <m/>
    <m/>
    <m/>
    <m/>
    <n v="7920"/>
    <n v="3.78"/>
    <n v="65.53"/>
    <m/>
    <m/>
    <m/>
    <m/>
    <m/>
    <m/>
    <m/>
    <m/>
    <m/>
    <m/>
  </r>
  <r>
    <x v="1"/>
    <x v="0"/>
    <x v="13"/>
    <x v="6"/>
    <n v="0"/>
    <m/>
    <n v="0"/>
    <n v="335173"/>
    <n v="0"/>
    <n v="0"/>
    <n v="0"/>
    <n v="0"/>
    <n v="0"/>
    <n v="0"/>
    <n v="0"/>
    <n v="0"/>
    <n v="0"/>
    <n v="0"/>
    <m/>
    <m/>
    <m/>
    <m/>
    <n v="8630"/>
    <n v="7.02"/>
    <n v="67.47"/>
    <m/>
    <m/>
    <m/>
    <m/>
    <m/>
    <m/>
    <m/>
    <m/>
    <m/>
    <m/>
  </r>
  <r>
    <x v="1"/>
    <x v="0"/>
    <x v="0"/>
    <x v="5"/>
    <n v="0"/>
    <n v="2393501"/>
    <n v="0"/>
    <n v="560000"/>
    <n v="0"/>
    <n v="0"/>
    <n v="0"/>
    <n v="0"/>
    <n v="0"/>
    <n v="0"/>
    <n v="0"/>
    <n v="0"/>
    <n v="0"/>
    <n v="0"/>
    <m/>
    <m/>
    <m/>
    <m/>
    <m/>
    <m/>
    <m/>
    <m/>
    <m/>
    <m/>
    <m/>
    <m/>
    <m/>
    <m/>
    <m/>
    <m/>
    <m/>
  </r>
  <r>
    <x v="1"/>
    <x v="0"/>
    <x v="1"/>
    <x v="5"/>
    <n v="0"/>
    <n v="12849616"/>
    <n v="0"/>
    <n v="0"/>
    <n v="0"/>
    <n v="0"/>
    <n v="0"/>
    <n v="0"/>
    <n v="0"/>
    <n v="0"/>
    <n v="0"/>
    <n v="0"/>
    <n v="0"/>
    <n v="0"/>
    <m/>
    <m/>
    <m/>
    <m/>
    <m/>
    <m/>
    <m/>
    <m/>
    <m/>
    <m/>
    <m/>
    <m/>
    <m/>
    <m/>
    <m/>
    <m/>
    <m/>
  </r>
  <r>
    <x v="1"/>
    <x v="1"/>
    <x v="2"/>
    <x v="5"/>
    <n v="0"/>
    <n v="2281860"/>
    <n v="0"/>
    <n v="283500"/>
    <n v="0"/>
    <n v="0"/>
    <n v="0"/>
    <n v="0"/>
    <n v="0"/>
    <n v="0"/>
    <n v="0"/>
    <n v="0"/>
    <n v="0"/>
    <n v="0"/>
    <m/>
    <m/>
    <m/>
    <m/>
    <m/>
    <m/>
    <m/>
    <m/>
    <m/>
    <m/>
    <m/>
    <m/>
    <m/>
    <m/>
    <m/>
    <m/>
    <m/>
  </r>
  <r>
    <x v="1"/>
    <x v="0"/>
    <x v="3"/>
    <x v="5"/>
    <n v="0"/>
    <n v="11658888"/>
    <n v="0"/>
    <n v="0"/>
    <n v="0"/>
    <n v="0"/>
    <n v="0"/>
    <n v="0"/>
    <n v="0"/>
    <n v="0"/>
    <n v="0"/>
    <n v="0"/>
    <n v="0"/>
    <n v="0"/>
    <m/>
    <m/>
    <m/>
    <m/>
    <m/>
    <m/>
    <m/>
    <m/>
    <m/>
    <m/>
    <m/>
    <m/>
    <m/>
    <m/>
    <m/>
    <m/>
    <m/>
  </r>
  <r>
    <x v="1"/>
    <x v="0"/>
    <x v="4"/>
    <x v="5"/>
    <n v="0"/>
    <n v="8433140"/>
    <n v="0"/>
    <n v="560000"/>
    <n v="0"/>
    <n v="0"/>
    <n v="0"/>
    <n v="0"/>
    <n v="0"/>
    <n v="0"/>
    <n v="0"/>
    <n v="0"/>
    <n v="0"/>
    <n v="0"/>
    <m/>
    <m/>
    <m/>
    <m/>
    <m/>
    <m/>
    <m/>
    <m/>
    <m/>
    <m/>
    <m/>
    <m/>
    <m/>
    <m/>
    <m/>
    <m/>
    <m/>
  </r>
  <r>
    <x v="1"/>
    <x v="0"/>
    <x v="5"/>
    <x v="5"/>
    <n v="0"/>
    <n v="7500000"/>
    <n v="0"/>
    <n v="334750"/>
    <n v="0"/>
    <n v="0"/>
    <n v="0"/>
    <n v="0"/>
    <n v="0"/>
    <n v="0"/>
    <n v="0"/>
    <n v="0"/>
    <n v="0"/>
    <n v="0"/>
    <m/>
    <m/>
    <m/>
    <m/>
    <m/>
    <m/>
    <m/>
    <m/>
    <m/>
    <m/>
    <m/>
    <m/>
    <m/>
    <m/>
    <m/>
    <m/>
    <m/>
  </r>
  <r>
    <x v="1"/>
    <x v="1"/>
    <x v="6"/>
    <x v="5"/>
    <n v="0"/>
    <n v="7041248"/>
    <n v="0"/>
    <n v="293750"/>
    <n v="0"/>
    <n v="0"/>
    <n v="0"/>
    <n v="0"/>
    <n v="0"/>
    <n v="0"/>
    <n v="0"/>
    <n v="0"/>
    <n v="0"/>
    <n v="0"/>
    <m/>
    <m/>
    <m/>
    <m/>
    <m/>
    <m/>
    <m/>
    <m/>
    <m/>
    <m/>
    <m/>
    <m/>
    <m/>
    <m/>
    <m/>
    <m/>
    <m/>
  </r>
  <r>
    <x v="1"/>
    <x v="1"/>
    <x v="7"/>
    <x v="5"/>
    <n v="0"/>
    <n v="0"/>
    <n v="0"/>
    <n v="0"/>
    <n v="0"/>
    <n v="0"/>
    <n v="0"/>
    <n v="0"/>
    <n v="0"/>
    <n v="0"/>
    <n v="0"/>
    <n v="0"/>
    <n v="0"/>
    <n v="0"/>
    <m/>
    <m/>
    <m/>
    <m/>
    <m/>
    <m/>
    <m/>
    <m/>
    <m/>
    <m/>
    <m/>
    <m/>
    <m/>
    <m/>
    <m/>
    <m/>
    <m/>
  </r>
  <r>
    <x v="1"/>
    <x v="0"/>
    <x v="8"/>
    <x v="5"/>
    <n v="0"/>
    <n v="0"/>
    <n v="0"/>
    <n v="0"/>
    <n v="0"/>
    <n v="0"/>
    <n v="0"/>
    <n v="0"/>
    <n v="0"/>
    <n v="0"/>
    <n v="0"/>
    <n v="0"/>
    <n v="0"/>
    <n v="0"/>
    <m/>
    <m/>
    <m/>
    <m/>
    <m/>
    <m/>
    <m/>
    <m/>
    <m/>
    <m/>
    <m/>
    <m/>
    <m/>
    <m/>
    <m/>
    <m/>
    <m/>
  </r>
  <r>
    <x v="1"/>
    <x v="0"/>
    <x v="9"/>
    <x v="5"/>
    <n v="0"/>
    <n v="2956680"/>
    <n v="0"/>
    <n v="560000"/>
    <n v="0"/>
    <n v="0"/>
    <n v="0"/>
    <n v="0"/>
    <n v="0"/>
    <n v="0"/>
    <n v="0"/>
    <n v="0"/>
    <n v="0"/>
    <n v="0"/>
    <m/>
    <m/>
    <m/>
    <m/>
    <m/>
    <m/>
    <m/>
    <m/>
    <m/>
    <m/>
    <m/>
    <m/>
    <m/>
    <m/>
    <m/>
    <m/>
    <m/>
  </r>
  <r>
    <x v="1"/>
    <x v="1"/>
    <x v="10"/>
    <x v="5"/>
    <n v="0"/>
    <n v="7756631"/>
    <n v="0"/>
    <n v="560000"/>
    <n v="0"/>
    <n v="0"/>
    <n v="0"/>
    <n v="0"/>
    <n v="0"/>
    <n v="0"/>
    <n v="0"/>
    <n v="0"/>
    <n v="0"/>
    <n v="0"/>
    <m/>
    <m/>
    <m/>
    <m/>
    <m/>
    <m/>
    <m/>
    <m/>
    <m/>
    <m/>
    <m/>
    <m/>
    <m/>
    <m/>
    <m/>
    <m/>
    <m/>
  </r>
  <r>
    <x v="1"/>
    <x v="1"/>
    <x v="11"/>
    <x v="5"/>
    <n v="0"/>
    <n v="2700000"/>
    <n v="0"/>
    <n v="560000"/>
    <n v="0"/>
    <n v="0"/>
    <n v="0"/>
    <n v="0"/>
    <n v="0"/>
    <n v="0"/>
    <n v="0"/>
    <n v="0"/>
    <n v="0"/>
    <n v="0"/>
    <m/>
    <m/>
    <m/>
    <m/>
    <m/>
    <m/>
    <m/>
    <m/>
    <m/>
    <m/>
    <m/>
    <m/>
    <m/>
    <m/>
    <m/>
    <m/>
    <m/>
  </r>
  <r>
    <x v="1"/>
    <x v="0"/>
    <x v="12"/>
    <x v="5"/>
    <n v="0"/>
    <n v="6892567"/>
    <n v="0"/>
    <n v="560000"/>
    <n v="0"/>
    <n v="0"/>
    <n v="0"/>
    <n v="0"/>
    <n v="0"/>
    <n v="0"/>
    <n v="0"/>
    <n v="0"/>
    <n v="0"/>
    <n v="0"/>
    <m/>
    <m/>
    <m/>
    <m/>
    <m/>
    <m/>
    <m/>
    <m/>
    <m/>
    <m/>
    <m/>
    <m/>
    <m/>
    <m/>
    <m/>
    <m/>
    <m/>
  </r>
  <r>
    <x v="1"/>
    <x v="0"/>
    <x v="13"/>
    <x v="5"/>
    <n v="0"/>
    <n v="10937029"/>
    <n v="0"/>
    <n v="232250"/>
    <n v="0"/>
    <n v="0"/>
    <n v="0"/>
    <n v="0"/>
    <n v="0"/>
    <n v="0"/>
    <n v="0"/>
    <n v="0"/>
    <n v="0"/>
    <n v="0"/>
    <m/>
    <m/>
    <m/>
    <m/>
    <m/>
    <m/>
    <m/>
    <m/>
    <m/>
    <m/>
    <m/>
    <m/>
    <m/>
    <m/>
    <m/>
    <m/>
    <m/>
  </r>
  <r>
    <x v="1"/>
    <x v="0"/>
    <x v="0"/>
    <x v="4"/>
    <n v="19273424"/>
    <n v="9318025"/>
    <n v="0"/>
    <n v="0"/>
    <n v="0"/>
    <n v="0"/>
    <n v="0"/>
    <n v="0"/>
    <n v="0"/>
    <n v="0"/>
    <n v="0"/>
    <n v="0"/>
    <n v="0"/>
    <n v="0"/>
    <m/>
    <m/>
    <m/>
    <m/>
    <m/>
    <m/>
    <m/>
    <m/>
    <m/>
    <m/>
    <m/>
    <m/>
    <m/>
    <m/>
    <m/>
    <m/>
    <m/>
  </r>
  <r>
    <x v="1"/>
    <x v="0"/>
    <x v="1"/>
    <x v="4"/>
    <n v="19476314"/>
    <n v="0"/>
    <n v="0"/>
    <n v="0"/>
    <n v="0"/>
    <n v="0"/>
    <n v="0"/>
    <n v="0"/>
    <n v="0"/>
    <n v="0"/>
    <n v="0"/>
    <n v="0"/>
    <n v="0"/>
    <n v="0"/>
    <m/>
    <m/>
    <m/>
    <m/>
    <m/>
    <m/>
    <m/>
    <m/>
    <m/>
    <m/>
    <m/>
    <m/>
    <m/>
    <m/>
    <m/>
    <m/>
    <m/>
  </r>
  <r>
    <x v="1"/>
    <x v="1"/>
    <x v="2"/>
    <x v="4"/>
    <n v="24936829"/>
    <n v="11723811"/>
    <n v="0"/>
    <n v="0"/>
    <n v="0"/>
    <n v="0"/>
    <n v="0"/>
    <n v="0"/>
    <n v="0"/>
    <n v="0"/>
    <n v="0"/>
    <n v="0"/>
    <n v="0"/>
    <n v="0"/>
    <m/>
    <m/>
    <m/>
    <m/>
    <m/>
    <m/>
    <m/>
    <m/>
    <m/>
    <m/>
    <m/>
    <m/>
    <m/>
    <m/>
    <m/>
    <m/>
    <m/>
  </r>
  <r>
    <x v="1"/>
    <x v="0"/>
    <x v="3"/>
    <x v="4"/>
    <n v="40858045"/>
    <n v="21279456"/>
    <n v="0"/>
    <n v="0"/>
    <n v="0"/>
    <n v="0"/>
    <n v="0"/>
    <n v="0"/>
    <n v="0"/>
    <n v="0"/>
    <n v="0"/>
    <n v="0"/>
    <n v="0"/>
    <n v="0"/>
    <m/>
    <m/>
    <m/>
    <m/>
    <m/>
    <m/>
    <m/>
    <m/>
    <m/>
    <m/>
    <m/>
    <m/>
    <m/>
    <m/>
    <m/>
    <m/>
    <m/>
  </r>
  <r>
    <x v="1"/>
    <x v="0"/>
    <x v="4"/>
    <x v="4"/>
    <n v="10345299"/>
    <n v="5900145"/>
    <n v="0"/>
    <n v="0"/>
    <n v="0"/>
    <n v="0"/>
    <n v="0"/>
    <n v="0"/>
    <n v="0"/>
    <n v="0"/>
    <n v="0"/>
    <n v="0"/>
    <n v="0"/>
    <n v="0"/>
    <m/>
    <m/>
    <m/>
    <m/>
    <m/>
    <m/>
    <m/>
    <m/>
    <m/>
    <m/>
    <m/>
    <m/>
    <m/>
    <m/>
    <m/>
    <m/>
    <m/>
  </r>
  <r>
    <x v="1"/>
    <x v="0"/>
    <x v="5"/>
    <x v="4"/>
    <n v="30340016"/>
    <n v="13134080"/>
    <n v="0"/>
    <n v="0"/>
    <n v="0"/>
    <n v="0"/>
    <n v="0"/>
    <n v="0"/>
    <n v="0"/>
    <n v="0"/>
    <n v="0"/>
    <n v="0"/>
    <n v="0"/>
    <n v="0"/>
    <m/>
    <m/>
    <m/>
    <m/>
    <m/>
    <m/>
    <m/>
    <m/>
    <m/>
    <m/>
    <m/>
    <m/>
    <m/>
    <m/>
    <m/>
    <m/>
    <m/>
  </r>
  <r>
    <x v="1"/>
    <x v="1"/>
    <x v="6"/>
    <x v="4"/>
    <n v="18994125"/>
    <n v="13641663"/>
    <n v="0"/>
    <n v="0"/>
    <n v="0"/>
    <n v="0"/>
    <n v="0"/>
    <n v="0"/>
    <n v="0"/>
    <n v="0"/>
    <n v="0"/>
    <n v="0"/>
    <n v="0"/>
    <n v="0"/>
    <m/>
    <m/>
    <m/>
    <m/>
    <m/>
    <m/>
    <m/>
    <m/>
    <m/>
    <m/>
    <m/>
    <m/>
    <m/>
    <m/>
    <m/>
    <m/>
    <m/>
  </r>
  <r>
    <x v="1"/>
    <x v="1"/>
    <x v="7"/>
    <x v="4"/>
    <n v="51662110"/>
    <n v="19223732"/>
    <n v="0"/>
    <n v="0"/>
    <n v="0"/>
    <n v="0"/>
    <n v="0"/>
    <n v="0"/>
    <n v="0"/>
    <n v="0"/>
    <n v="0"/>
    <n v="0"/>
    <n v="0"/>
    <n v="0"/>
    <m/>
    <m/>
    <m/>
    <m/>
    <m/>
    <m/>
    <m/>
    <m/>
    <m/>
    <m/>
    <m/>
    <m/>
    <m/>
    <m/>
    <m/>
    <m/>
    <m/>
  </r>
  <r>
    <x v="1"/>
    <x v="0"/>
    <x v="8"/>
    <x v="4"/>
    <n v="6890038"/>
    <n v="0"/>
    <n v="0"/>
    <n v="0"/>
    <n v="0"/>
    <n v="0"/>
    <n v="0"/>
    <n v="0"/>
    <n v="0"/>
    <n v="0"/>
    <n v="0"/>
    <n v="0"/>
    <n v="0"/>
    <n v="0"/>
    <m/>
    <m/>
    <m/>
    <m/>
    <m/>
    <m/>
    <m/>
    <m/>
    <m/>
    <m/>
    <m/>
    <m/>
    <m/>
    <m/>
    <m/>
    <m/>
    <m/>
  </r>
  <r>
    <x v="1"/>
    <x v="0"/>
    <x v="9"/>
    <x v="4"/>
    <n v="8768965"/>
    <n v="0"/>
    <n v="0"/>
    <n v="0"/>
    <n v="0"/>
    <n v="0"/>
    <n v="0"/>
    <n v="0"/>
    <n v="0"/>
    <n v="0"/>
    <n v="0"/>
    <n v="0"/>
    <n v="0"/>
    <n v="0"/>
    <m/>
    <m/>
    <m/>
    <m/>
    <m/>
    <m/>
    <m/>
    <m/>
    <m/>
    <m/>
    <m/>
    <m/>
    <m/>
    <m/>
    <m/>
    <m/>
    <m/>
  </r>
  <r>
    <x v="1"/>
    <x v="1"/>
    <x v="10"/>
    <x v="4"/>
    <n v="9176917"/>
    <n v="0"/>
    <n v="0"/>
    <n v="0"/>
    <n v="0"/>
    <n v="0"/>
    <n v="0"/>
    <n v="0"/>
    <n v="0"/>
    <n v="0"/>
    <n v="0"/>
    <n v="0"/>
    <n v="0"/>
    <n v="0"/>
    <m/>
    <m/>
    <m/>
    <m/>
    <m/>
    <m/>
    <m/>
    <m/>
    <m/>
    <m/>
    <m/>
    <m/>
    <m/>
    <m/>
    <m/>
    <m/>
    <m/>
  </r>
  <r>
    <x v="1"/>
    <x v="1"/>
    <x v="11"/>
    <x v="4"/>
    <n v="18201795"/>
    <n v="0"/>
    <n v="0"/>
    <n v="0"/>
    <n v="0"/>
    <n v="0"/>
    <n v="0"/>
    <n v="0"/>
    <n v="0"/>
    <n v="0"/>
    <n v="0"/>
    <n v="0"/>
    <n v="0"/>
    <n v="0"/>
    <m/>
    <m/>
    <m/>
    <m/>
    <m/>
    <m/>
    <m/>
    <m/>
    <m/>
    <m/>
    <m/>
    <m/>
    <m/>
    <m/>
    <m/>
    <m/>
    <m/>
  </r>
  <r>
    <x v="1"/>
    <x v="0"/>
    <x v="12"/>
    <x v="4"/>
    <n v="12182386"/>
    <n v="0"/>
    <n v="0"/>
    <n v="0"/>
    <n v="0"/>
    <n v="0"/>
    <n v="0"/>
    <n v="0"/>
    <n v="0"/>
    <n v="0"/>
    <n v="0"/>
    <n v="0"/>
    <n v="0"/>
    <n v="0"/>
    <m/>
    <m/>
    <m/>
    <m/>
    <m/>
    <m/>
    <m/>
    <m/>
    <m/>
    <m/>
    <m/>
    <m/>
    <m/>
    <m/>
    <m/>
    <m/>
    <m/>
  </r>
  <r>
    <x v="1"/>
    <x v="0"/>
    <x v="13"/>
    <x v="4"/>
    <n v="12041896"/>
    <n v="11040208"/>
    <n v="0"/>
    <n v="0"/>
    <n v="0"/>
    <n v="0"/>
    <n v="0"/>
    <n v="0"/>
    <n v="0"/>
    <n v="0"/>
    <n v="0"/>
    <n v="0"/>
    <n v="0"/>
    <n v="0"/>
    <m/>
    <m/>
    <m/>
    <m/>
    <m/>
    <m/>
    <m/>
    <m/>
    <m/>
    <m/>
    <m/>
    <m/>
    <m/>
    <m/>
    <m/>
    <m/>
    <m/>
  </r>
  <r>
    <x v="1"/>
    <x v="0"/>
    <x v="0"/>
    <x v="7"/>
    <n v="0"/>
    <n v="1920000"/>
    <n v="0"/>
    <n v="0"/>
    <n v="0"/>
    <n v="0"/>
    <n v="0"/>
    <n v="0"/>
    <n v="0"/>
    <n v="0"/>
    <n v="0"/>
    <n v="0"/>
    <n v="0"/>
    <n v="0"/>
    <m/>
    <m/>
    <m/>
    <m/>
    <m/>
    <m/>
    <m/>
    <m/>
    <m/>
    <m/>
    <m/>
    <m/>
    <m/>
    <m/>
    <m/>
    <m/>
    <m/>
  </r>
  <r>
    <x v="1"/>
    <x v="0"/>
    <x v="1"/>
    <x v="7"/>
    <n v="0"/>
    <n v="980000"/>
    <n v="0"/>
    <n v="0"/>
    <n v="0"/>
    <n v="0"/>
    <n v="0"/>
    <n v="0"/>
    <n v="0"/>
    <n v="0"/>
    <n v="0"/>
    <n v="0"/>
    <n v="0"/>
    <n v="0"/>
    <m/>
    <m/>
    <m/>
    <m/>
    <m/>
    <m/>
    <m/>
    <m/>
    <m/>
    <m/>
    <m/>
    <m/>
    <m/>
    <m/>
    <m/>
    <m/>
    <m/>
  </r>
  <r>
    <x v="1"/>
    <x v="1"/>
    <x v="2"/>
    <x v="7"/>
    <n v="0"/>
    <n v="1640300"/>
    <n v="0"/>
    <n v="0"/>
    <n v="0"/>
    <n v="0"/>
    <n v="0"/>
    <n v="0"/>
    <n v="0"/>
    <n v="0"/>
    <n v="0"/>
    <n v="0"/>
    <n v="0"/>
    <n v="0"/>
    <m/>
    <m/>
    <m/>
    <m/>
    <m/>
    <m/>
    <m/>
    <m/>
    <m/>
    <m/>
    <m/>
    <m/>
    <m/>
    <m/>
    <m/>
    <m/>
    <m/>
  </r>
  <r>
    <x v="1"/>
    <x v="0"/>
    <x v="3"/>
    <x v="7"/>
    <n v="0"/>
    <n v="1630000"/>
    <n v="0"/>
    <n v="0"/>
    <n v="0"/>
    <n v="0"/>
    <n v="0"/>
    <n v="0"/>
    <n v="0"/>
    <n v="0"/>
    <n v="0"/>
    <n v="0"/>
    <n v="0"/>
    <n v="0"/>
    <m/>
    <m/>
    <m/>
    <m/>
    <m/>
    <m/>
    <m/>
    <m/>
    <m/>
    <m/>
    <m/>
    <m/>
    <m/>
    <m/>
    <m/>
    <m/>
    <m/>
  </r>
  <r>
    <x v="1"/>
    <x v="0"/>
    <x v="4"/>
    <x v="7"/>
    <n v="0"/>
    <n v="525930"/>
    <n v="0"/>
    <n v="0"/>
    <n v="0"/>
    <n v="0"/>
    <n v="0"/>
    <n v="0"/>
    <n v="0"/>
    <n v="0"/>
    <n v="0"/>
    <n v="0"/>
    <n v="0"/>
    <n v="0"/>
    <m/>
    <m/>
    <m/>
    <m/>
    <m/>
    <m/>
    <m/>
    <m/>
    <m/>
    <m/>
    <m/>
    <m/>
    <m/>
    <m/>
    <m/>
    <m/>
    <m/>
  </r>
  <r>
    <x v="1"/>
    <x v="0"/>
    <x v="5"/>
    <x v="7"/>
    <n v="0"/>
    <n v="1837000"/>
    <n v="0"/>
    <n v="0"/>
    <n v="0"/>
    <n v="0"/>
    <n v="0"/>
    <n v="0"/>
    <n v="0"/>
    <n v="0"/>
    <n v="0"/>
    <n v="0"/>
    <n v="0"/>
    <n v="0"/>
    <m/>
    <m/>
    <m/>
    <m/>
    <m/>
    <m/>
    <m/>
    <m/>
    <m/>
    <m/>
    <m/>
    <m/>
    <m/>
    <m/>
    <m/>
    <m/>
    <m/>
  </r>
  <r>
    <x v="1"/>
    <x v="1"/>
    <x v="6"/>
    <x v="7"/>
    <n v="0"/>
    <n v="1201250"/>
    <n v="0"/>
    <n v="0"/>
    <n v="0"/>
    <n v="0"/>
    <n v="0"/>
    <n v="0"/>
    <n v="0"/>
    <n v="0"/>
    <n v="0"/>
    <n v="0"/>
    <n v="0"/>
    <n v="0"/>
    <m/>
    <m/>
    <m/>
    <m/>
    <m/>
    <m/>
    <m/>
    <m/>
    <m/>
    <m/>
    <m/>
    <m/>
    <m/>
    <m/>
    <m/>
    <m/>
    <m/>
  </r>
  <r>
    <x v="1"/>
    <x v="1"/>
    <x v="7"/>
    <x v="7"/>
    <n v="0"/>
    <n v="770000"/>
    <n v="0"/>
    <n v="0"/>
    <n v="0"/>
    <n v="0"/>
    <n v="0"/>
    <n v="0"/>
    <n v="0"/>
    <n v="0"/>
    <n v="0"/>
    <n v="0"/>
    <n v="0"/>
    <n v="0"/>
    <m/>
    <m/>
    <m/>
    <m/>
    <m/>
    <m/>
    <m/>
    <m/>
    <m/>
    <m/>
    <m/>
    <m/>
    <m/>
    <m/>
    <m/>
    <m/>
    <m/>
  </r>
  <r>
    <x v="1"/>
    <x v="0"/>
    <x v="8"/>
    <x v="7"/>
    <n v="0"/>
    <n v="139500"/>
    <n v="0"/>
    <n v="0"/>
    <n v="0"/>
    <n v="0"/>
    <n v="0"/>
    <n v="0"/>
    <n v="0"/>
    <n v="0"/>
    <n v="0"/>
    <n v="0"/>
    <n v="0"/>
    <n v="0"/>
    <m/>
    <m/>
    <m/>
    <m/>
    <m/>
    <m/>
    <m/>
    <m/>
    <m/>
    <m/>
    <m/>
    <m/>
    <m/>
    <m/>
    <m/>
    <m/>
    <m/>
  </r>
  <r>
    <x v="1"/>
    <x v="0"/>
    <x v="9"/>
    <x v="7"/>
    <n v="0"/>
    <n v="1364000"/>
    <n v="0"/>
    <n v="0"/>
    <n v="0"/>
    <n v="0"/>
    <n v="0"/>
    <n v="0"/>
    <n v="0"/>
    <n v="0"/>
    <n v="0"/>
    <n v="0"/>
    <n v="0"/>
    <n v="0"/>
    <m/>
    <m/>
    <m/>
    <m/>
    <m/>
    <m/>
    <m/>
    <m/>
    <m/>
    <m/>
    <m/>
    <m/>
    <m/>
    <m/>
    <m/>
    <m/>
    <m/>
  </r>
  <r>
    <x v="1"/>
    <x v="1"/>
    <x v="10"/>
    <x v="7"/>
    <n v="0"/>
    <n v="220000"/>
    <n v="0"/>
    <n v="0"/>
    <n v="0"/>
    <n v="0"/>
    <n v="0"/>
    <n v="0"/>
    <n v="0"/>
    <n v="0"/>
    <n v="0"/>
    <n v="0"/>
    <n v="0"/>
    <n v="0"/>
    <m/>
    <m/>
    <m/>
    <m/>
    <m/>
    <m/>
    <m/>
    <m/>
    <m/>
    <m/>
    <m/>
    <m/>
    <m/>
    <m/>
    <m/>
    <m/>
    <m/>
  </r>
  <r>
    <x v="1"/>
    <x v="1"/>
    <x v="11"/>
    <x v="7"/>
    <n v="0"/>
    <n v="1350000"/>
    <n v="0"/>
    <n v="0"/>
    <n v="0"/>
    <n v="0"/>
    <n v="0"/>
    <n v="0"/>
    <n v="0"/>
    <n v="0"/>
    <n v="0"/>
    <n v="0"/>
    <n v="0"/>
    <n v="0"/>
    <m/>
    <m/>
    <m/>
    <m/>
    <m/>
    <m/>
    <m/>
    <m/>
    <m/>
    <m/>
    <m/>
    <m/>
    <m/>
    <m/>
    <m/>
    <m/>
    <m/>
  </r>
  <r>
    <x v="1"/>
    <x v="0"/>
    <x v="12"/>
    <x v="7"/>
    <n v="0"/>
    <n v="1169000"/>
    <n v="0"/>
    <n v="0"/>
    <n v="0"/>
    <n v="0"/>
    <n v="0"/>
    <n v="0"/>
    <n v="0"/>
    <n v="0"/>
    <n v="0"/>
    <n v="0"/>
    <n v="0"/>
    <n v="0"/>
    <m/>
    <m/>
    <m/>
    <m/>
    <m/>
    <m/>
    <m/>
    <m/>
    <m/>
    <m/>
    <m/>
    <m/>
    <m/>
    <m/>
    <m/>
    <m/>
    <m/>
  </r>
  <r>
    <x v="1"/>
    <x v="0"/>
    <x v="13"/>
    <x v="7"/>
    <n v="0"/>
    <n v="1530000"/>
    <n v="0"/>
    <n v="0"/>
    <n v="0"/>
    <n v="0"/>
    <n v="0"/>
    <n v="0"/>
    <n v="0"/>
    <n v="0"/>
    <n v="0"/>
    <n v="0"/>
    <n v="0"/>
    <n v="0"/>
    <m/>
    <m/>
    <m/>
    <m/>
    <m/>
    <m/>
    <m/>
    <m/>
    <m/>
    <m/>
    <m/>
    <m/>
    <m/>
    <m/>
    <m/>
    <m/>
    <m/>
  </r>
  <r>
    <x v="1"/>
    <x v="0"/>
    <x v="0"/>
    <x v="9"/>
    <n v="0"/>
    <n v="10227069"/>
    <n v="0"/>
    <n v="0"/>
    <n v="0"/>
    <n v="0"/>
    <n v="0"/>
    <n v="0"/>
    <n v="0"/>
    <n v="0"/>
    <n v="0"/>
    <n v="0"/>
    <n v="0"/>
    <n v="0"/>
    <m/>
    <m/>
    <m/>
    <m/>
    <m/>
    <m/>
    <m/>
    <m/>
    <m/>
    <m/>
    <m/>
    <m/>
    <m/>
    <m/>
    <m/>
    <m/>
    <m/>
  </r>
  <r>
    <x v="1"/>
    <x v="0"/>
    <x v="1"/>
    <x v="9"/>
    <n v="0"/>
    <n v="14159940"/>
    <n v="0"/>
    <n v="0"/>
    <n v="0"/>
    <n v="0"/>
    <n v="0"/>
    <n v="0"/>
    <n v="0"/>
    <n v="0"/>
    <n v="0"/>
    <n v="0"/>
    <n v="0"/>
    <n v="0"/>
    <m/>
    <m/>
    <m/>
    <m/>
    <m/>
    <m/>
    <m/>
    <m/>
    <m/>
    <m/>
    <m/>
    <m/>
    <m/>
    <m/>
    <m/>
    <m/>
    <m/>
  </r>
  <r>
    <x v="1"/>
    <x v="1"/>
    <x v="2"/>
    <x v="9"/>
    <n v="0"/>
    <n v="17468923"/>
    <n v="0"/>
    <n v="0"/>
    <n v="0"/>
    <n v="0"/>
    <n v="0"/>
    <n v="0"/>
    <n v="0"/>
    <n v="0"/>
    <n v="0"/>
    <n v="0"/>
    <n v="0"/>
    <n v="0"/>
    <m/>
    <m/>
    <m/>
    <m/>
    <m/>
    <m/>
    <m/>
    <m/>
    <m/>
    <m/>
    <m/>
    <m/>
    <m/>
    <m/>
    <m/>
    <m/>
    <m/>
  </r>
  <r>
    <x v="1"/>
    <x v="0"/>
    <x v="3"/>
    <x v="9"/>
    <n v="0"/>
    <n v="33845022"/>
    <n v="0"/>
    <n v="0"/>
    <n v="0"/>
    <n v="0"/>
    <n v="0"/>
    <n v="0"/>
    <n v="0"/>
    <n v="0"/>
    <n v="0"/>
    <n v="0"/>
    <n v="0"/>
    <n v="0"/>
    <m/>
    <m/>
    <m/>
    <m/>
    <m/>
    <m/>
    <m/>
    <m/>
    <m/>
    <m/>
    <m/>
    <m/>
    <m/>
    <m/>
    <m/>
    <m/>
    <m/>
  </r>
  <r>
    <x v="1"/>
    <x v="0"/>
    <x v="4"/>
    <x v="9"/>
    <n v="0"/>
    <n v="5879063"/>
    <n v="0"/>
    <n v="0"/>
    <n v="0"/>
    <n v="0"/>
    <n v="0"/>
    <n v="0"/>
    <n v="0"/>
    <n v="0"/>
    <n v="0"/>
    <n v="0"/>
    <n v="0"/>
    <n v="0"/>
    <m/>
    <m/>
    <m/>
    <m/>
    <m/>
    <m/>
    <m/>
    <m/>
    <m/>
    <m/>
    <m/>
    <m/>
    <m/>
    <m/>
    <m/>
    <m/>
    <m/>
  </r>
  <r>
    <x v="1"/>
    <x v="0"/>
    <x v="5"/>
    <x v="9"/>
    <n v="0"/>
    <n v="11653767"/>
    <n v="0"/>
    <n v="0"/>
    <n v="0"/>
    <n v="0"/>
    <n v="0"/>
    <n v="0"/>
    <n v="0"/>
    <n v="0"/>
    <n v="0"/>
    <n v="0"/>
    <n v="0"/>
    <n v="0"/>
    <m/>
    <m/>
    <m/>
    <m/>
    <m/>
    <m/>
    <m/>
    <m/>
    <m/>
    <m/>
    <m/>
    <m/>
    <m/>
    <m/>
    <m/>
    <m/>
    <m/>
  </r>
  <r>
    <x v="1"/>
    <x v="1"/>
    <x v="6"/>
    <x v="9"/>
    <n v="0"/>
    <n v="10840297"/>
    <n v="0"/>
    <n v="0"/>
    <n v="0"/>
    <n v="0"/>
    <n v="0"/>
    <n v="0"/>
    <n v="0"/>
    <n v="0"/>
    <n v="0"/>
    <n v="0"/>
    <n v="0"/>
    <n v="0"/>
    <m/>
    <m/>
    <m/>
    <m/>
    <m/>
    <m/>
    <m/>
    <m/>
    <m/>
    <m/>
    <m/>
    <m/>
    <m/>
    <m/>
    <m/>
    <m/>
    <m/>
  </r>
  <r>
    <x v="1"/>
    <x v="1"/>
    <x v="7"/>
    <x v="9"/>
    <n v="0"/>
    <n v="25966077"/>
    <n v="0"/>
    <n v="0"/>
    <n v="0"/>
    <n v="0"/>
    <n v="0"/>
    <n v="0"/>
    <n v="0"/>
    <n v="0"/>
    <n v="0"/>
    <n v="0"/>
    <n v="0"/>
    <n v="0"/>
    <m/>
    <m/>
    <m/>
    <m/>
    <m/>
    <m/>
    <m/>
    <m/>
    <m/>
    <m/>
    <m/>
    <m/>
    <m/>
    <m/>
    <m/>
    <m/>
    <m/>
  </r>
  <r>
    <x v="1"/>
    <x v="0"/>
    <x v="8"/>
    <x v="9"/>
    <n v="0"/>
    <n v="3612440"/>
    <n v="0"/>
    <n v="0"/>
    <n v="0"/>
    <n v="0"/>
    <n v="0"/>
    <n v="0"/>
    <n v="0"/>
    <n v="0"/>
    <n v="0"/>
    <n v="0"/>
    <n v="0"/>
    <n v="0"/>
    <m/>
    <m/>
    <m/>
    <m/>
    <m/>
    <m/>
    <m/>
    <m/>
    <m/>
    <m/>
    <m/>
    <m/>
    <m/>
    <m/>
    <m/>
    <m/>
    <m/>
  </r>
  <r>
    <x v="1"/>
    <x v="0"/>
    <x v="9"/>
    <x v="9"/>
    <n v="0"/>
    <n v="9813103"/>
    <n v="0"/>
    <n v="0"/>
    <n v="0"/>
    <n v="0"/>
    <n v="0"/>
    <n v="0"/>
    <n v="0"/>
    <n v="0"/>
    <n v="0"/>
    <n v="0"/>
    <n v="0"/>
    <n v="0"/>
    <m/>
    <m/>
    <m/>
    <m/>
    <m/>
    <m/>
    <m/>
    <m/>
    <m/>
    <m/>
    <m/>
    <m/>
    <m/>
    <m/>
    <m/>
    <m/>
    <m/>
  </r>
  <r>
    <x v="1"/>
    <x v="1"/>
    <x v="10"/>
    <x v="9"/>
    <n v="0"/>
    <n v="5871800"/>
    <n v="0"/>
    <n v="0"/>
    <n v="0"/>
    <n v="0"/>
    <n v="0"/>
    <n v="0"/>
    <n v="0"/>
    <n v="0"/>
    <n v="0"/>
    <n v="0"/>
    <n v="0"/>
    <n v="0"/>
    <m/>
    <m/>
    <m/>
    <m/>
    <m/>
    <m/>
    <m/>
    <m/>
    <m/>
    <m/>
    <m/>
    <m/>
    <m/>
    <m/>
    <m/>
    <m/>
    <m/>
  </r>
  <r>
    <x v="1"/>
    <x v="1"/>
    <x v="11"/>
    <x v="9"/>
    <n v="0"/>
    <n v="13645553"/>
    <n v="0"/>
    <n v="0"/>
    <n v="0"/>
    <n v="0"/>
    <n v="0"/>
    <n v="0"/>
    <n v="0"/>
    <n v="0"/>
    <n v="0"/>
    <n v="0"/>
    <n v="0"/>
    <n v="0"/>
    <m/>
    <m/>
    <m/>
    <m/>
    <m/>
    <m/>
    <m/>
    <m/>
    <m/>
    <m/>
    <m/>
    <m/>
    <m/>
    <m/>
    <m/>
    <m/>
    <m/>
  </r>
  <r>
    <x v="1"/>
    <x v="0"/>
    <x v="12"/>
    <x v="9"/>
    <n v="0"/>
    <n v="7690515"/>
    <n v="0"/>
    <n v="0"/>
    <n v="0"/>
    <n v="0"/>
    <n v="0"/>
    <n v="0"/>
    <n v="0"/>
    <n v="0"/>
    <n v="0"/>
    <n v="0"/>
    <n v="0"/>
    <n v="0"/>
    <m/>
    <m/>
    <m/>
    <m/>
    <m/>
    <m/>
    <m/>
    <m/>
    <m/>
    <m/>
    <m/>
    <m/>
    <m/>
    <m/>
    <m/>
    <m/>
    <m/>
  </r>
  <r>
    <x v="1"/>
    <x v="0"/>
    <x v="13"/>
    <x v="9"/>
    <n v="0"/>
    <n v="6226137"/>
    <n v="0"/>
    <n v="0"/>
    <n v="0"/>
    <n v="0"/>
    <n v="0"/>
    <n v="0"/>
    <n v="0"/>
    <n v="0"/>
    <n v="0"/>
    <n v="0"/>
    <n v="0"/>
    <n v="0"/>
    <m/>
    <m/>
    <m/>
    <m/>
    <m/>
    <m/>
    <m/>
    <m/>
    <m/>
    <m/>
    <m/>
    <m/>
    <m/>
    <m/>
    <m/>
    <m/>
    <m/>
  </r>
  <r>
    <x v="0"/>
    <x v="0"/>
    <x v="0"/>
    <x v="11"/>
    <m/>
    <m/>
    <m/>
    <m/>
    <m/>
    <m/>
    <m/>
    <m/>
    <m/>
    <m/>
    <m/>
    <n v="0"/>
    <n v="0"/>
    <n v="0"/>
    <m/>
    <m/>
    <m/>
    <m/>
    <m/>
    <m/>
    <m/>
    <n v="17.11"/>
    <n v="6.62"/>
    <m/>
    <m/>
    <m/>
    <m/>
    <m/>
    <m/>
    <m/>
    <m/>
  </r>
  <r>
    <x v="0"/>
    <x v="0"/>
    <x v="1"/>
    <x v="11"/>
    <m/>
    <m/>
    <m/>
    <m/>
    <m/>
    <m/>
    <m/>
    <m/>
    <m/>
    <m/>
    <m/>
    <n v="0"/>
    <n v="0"/>
    <n v="0"/>
    <m/>
    <m/>
    <m/>
    <m/>
    <m/>
    <m/>
    <m/>
    <n v="42.36"/>
    <n v="11.12"/>
    <m/>
    <m/>
    <m/>
    <m/>
    <m/>
    <m/>
    <m/>
    <m/>
  </r>
  <r>
    <x v="0"/>
    <x v="1"/>
    <x v="2"/>
    <x v="11"/>
    <m/>
    <m/>
    <m/>
    <m/>
    <m/>
    <m/>
    <m/>
    <m/>
    <m/>
    <m/>
    <m/>
    <n v="0"/>
    <n v="0"/>
    <n v="0"/>
    <m/>
    <m/>
    <m/>
    <m/>
    <m/>
    <m/>
    <m/>
    <n v="23.93"/>
    <n v="8.99"/>
    <m/>
    <m/>
    <m/>
    <m/>
    <m/>
    <m/>
    <m/>
    <m/>
  </r>
  <r>
    <x v="0"/>
    <x v="0"/>
    <x v="3"/>
    <x v="11"/>
    <m/>
    <m/>
    <m/>
    <m/>
    <m/>
    <m/>
    <m/>
    <m/>
    <m/>
    <m/>
    <m/>
    <n v="0"/>
    <n v="0"/>
    <n v="0"/>
    <m/>
    <m/>
    <m/>
    <m/>
    <m/>
    <m/>
    <m/>
    <n v="53.45"/>
    <n v="10.29"/>
    <m/>
    <m/>
    <m/>
    <m/>
    <m/>
    <m/>
    <m/>
    <m/>
  </r>
  <r>
    <x v="0"/>
    <x v="0"/>
    <x v="4"/>
    <x v="11"/>
    <m/>
    <m/>
    <m/>
    <m/>
    <m/>
    <m/>
    <m/>
    <m/>
    <m/>
    <m/>
    <m/>
    <n v="0"/>
    <n v="0"/>
    <n v="0"/>
    <m/>
    <m/>
    <m/>
    <m/>
    <m/>
    <m/>
    <m/>
    <m/>
    <m/>
    <m/>
    <m/>
    <m/>
    <m/>
    <m/>
    <m/>
    <m/>
    <m/>
  </r>
  <r>
    <x v="0"/>
    <x v="0"/>
    <x v="5"/>
    <x v="11"/>
    <m/>
    <m/>
    <m/>
    <m/>
    <m/>
    <m/>
    <m/>
    <m/>
    <m/>
    <m/>
    <m/>
    <n v="0"/>
    <n v="0"/>
    <n v="0"/>
    <m/>
    <m/>
    <m/>
    <m/>
    <m/>
    <m/>
    <m/>
    <n v="41.41"/>
    <n v="7.7"/>
    <m/>
    <m/>
    <m/>
    <m/>
    <m/>
    <m/>
    <m/>
    <m/>
  </r>
  <r>
    <x v="0"/>
    <x v="1"/>
    <x v="6"/>
    <x v="11"/>
    <m/>
    <m/>
    <m/>
    <m/>
    <m/>
    <m/>
    <m/>
    <m/>
    <m/>
    <m/>
    <m/>
    <n v="0"/>
    <n v="0"/>
    <n v="0"/>
    <m/>
    <m/>
    <m/>
    <m/>
    <m/>
    <m/>
    <m/>
    <n v="21.16"/>
    <n v="4.46"/>
    <m/>
    <m/>
    <m/>
    <m/>
    <m/>
    <m/>
    <m/>
    <m/>
  </r>
  <r>
    <x v="0"/>
    <x v="1"/>
    <x v="7"/>
    <x v="11"/>
    <m/>
    <m/>
    <m/>
    <m/>
    <m/>
    <m/>
    <m/>
    <m/>
    <m/>
    <m/>
    <m/>
    <n v="0"/>
    <n v="0"/>
    <n v="0"/>
    <m/>
    <m/>
    <m/>
    <m/>
    <m/>
    <m/>
    <m/>
    <n v="39.19"/>
    <n v="9.27"/>
    <m/>
    <m/>
    <m/>
    <m/>
    <m/>
    <m/>
    <m/>
    <m/>
  </r>
  <r>
    <x v="0"/>
    <x v="0"/>
    <x v="8"/>
    <x v="11"/>
    <m/>
    <m/>
    <m/>
    <m/>
    <m/>
    <m/>
    <m/>
    <m/>
    <m/>
    <m/>
    <m/>
    <n v="0"/>
    <n v="0"/>
    <n v="0"/>
    <m/>
    <m/>
    <m/>
    <m/>
    <m/>
    <m/>
    <m/>
    <n v="30.7"/>
    <n v="4.7"/>
    <m/>
    <m/>
    <m/>
    <m/>
    <m/>
    <m/>
    <m/>
    <m/>
  </r>
  <r>
    <x v="0"/>
    <x v="0"/>
    <x v="9"/>
    <x v="11"/>
    <m/>
    <m/>
    <m/>
    <m/>
    <m/>
    <m/>
    <m/>
    <m/>
    <m/>
    <m/>
    <m/>
    <n v="0"/>
    <n v="0"/>
    <n v="0"/>
    <m/>
    <m/>
    <m/>
    <m/>
    <m/>
    <m/>
    <m/>
    <n v="10.23"/>
    <n v="4.53"/>
    <m/>
    <m/>
    <m/>
    <m/>
    <m/>
    <m/>
    <m/>
    <m/>
  </r>
  <r>
    <x v="0"/>
    <x v="1"/>
    <x v="10"/>
    <x v="11"/>
    <m/>
    <m/>
    <m/>
    <m/>
    <m/>
    <m/>
    <m/>
    <m/>
    <m/>
    <m/>
    <m/>
    <n v="0"/>
    <n v="0"/>
    <n v="0"/>
    <m/>
    <m/>
    <m/>
    <m/>
    <m/>
    <m/>
    <m/>
    <n v="11.92"/>
    <n v="5.87"/>
    <m/>
    <m/>
    <m/>
    <m/>
    <m/>
    <m/>
    <m/>
    <m/>
  </r>
  <r>
    <x v="0"/>
    <x v="1"/>
    <x v="11"/>
    <x v="11"/>
    <m/>
    <m/>
    <m/>
    <m/>
    <m/>
    <m/>
    <m/>
    <m/>
    <m/>
    <m/>
    <m/>
    <n v="0"/>
    <n v="0"/>
    <n v="0"/>
    <m/>
    <m/>
    <m/>
    <m/>
    <m/>
    <m/>
    <m/>
    <n v="25.34"/>
    <n v="12.04"/>
    <m/>
    <m/>
    <m/>
    <m/>
    <m/>
    <m/>
    <m/>
    <m/>
  </r>
  <r>
    <x v="0"/>
    <x v="0"/>
    <x v="12"/>
    <x v="11"/>
    <m/>
    <m/>
    <m/>
    <m/>
    <m/>
    <m/>
    <m/>
    <m/>
    <m/>
    <m/>
    <m/>
    <n v="0"/>
    <n v="0"/>
    <n v="0"/>
    <m/>
    <m/>
    <m/>
    <m/>
    <m/>
    <m/>
    <m/>
    <n v="10.9"/>
    <n v="9.56"/>
    <m/>
    <m/>
    <m/>
    <m/>
    <m/>
    <m/>
    <m/>
    <m/>
  </r>
  <r>
    <x v="0"/>
    <x v="0"/>
    <x v="13"/>
    <x v="11"/>
    <m/>
    <m/>
    <m/>
    <m/>
    <m/>
    <m/>
    <m/>
    <m/>
    <m/>
    <m/>
    <m/>
    <n v="0"/>
    <n v="0"/>
    <n v="0"/>
    <m/>
    <m/>
    <m/>
    <m/>
    <m/>
    <m/>
    <m/>
    <n v="25.9"/>
    <n v="4.42"/>
    <m/>
    <m/>
    <m/>
    <m/>
    <m/>
    <m/>
    <m/>
    <m/>
  </r>
  <r>
    <x v="1"/>
    <x v="0"/>
    <x v="0"/>
    <x v="11"/>
    <m/>
    <m/>
    <m/>
    <m/>
    <m/>
    <m/>
    <m/>
    <m/>
    <m/>
    <m/>
    <m/>
    <n v="0"/>
    <n v="0"/>
    <n v="0"/>
    <m/>
    <m/>
    <m/>
    <m/>
    <m/>
    <m/>
    <m/>
    <n v="16.920000000000002"/>
    <n v="6.48"/>
    <m/>
    <m/>
    <m/>
    <m/>
    <m/>
    <m/>
    <m/>
    <m/>
  </r>
  <r>
    <x v="1"/>
    <x v="0"/>
    <x v="1"/>
    <x v="11"/>
    <m/>
    <m/>
    <m/>
    <m/>
    <m/>
    <m/>
    <m/>
    <m/>
    <m/>
    <m/>
    <m/>
    <n v="0"/>
    <n v="0"/>
    <n v="0"/>
    <m/>
    <m/>
    <m/>
    <m/>
    <m/>
    <m/>
    <m/>
    <n v="42.01"/>
    <n v="10.99"/>
    <m/>
    <m/>
    <m/>
    <m/>
    <m/>
    <m/>
    <m/>
    <m/>
  </r>
  <r>
    <x v="1"/>
    <x v="1"/>
    <x v="2"/>
    <x v="11"/>
    <m/>
    <m/>
    <m/>
    <m/>
    <m/>
    <m/>
    <m/>
    <m/>
    <m/>
    <m/>
    <m/>
    <n v="0"/>
    <n v="0"/>
    <n v="0"/>
    <m/>
    <m/>
    <m/>
    <m/>
    <m/>
    <m/>
    <m/>
    <n v="24.03"/>
    <n v="8.93"/>
    <m/>
    <m/>
    <m/>
    <m/>
    <m/>
    <m/>
    <m/>
    <m/>
  </r>
  <r>
    <x v="1"/>
    <x v="0"/>
    <x v="3"/>
    <x v="11"/>
    <m/>
    <m/>
    <m/>
    <m/>
    <m/>
    <m/>
    <m/>
    <m/>
    <m/>
    <m/>
    <m/>
    <n v="0"/>
    <n v="0"/>
    <n v="0"/>
    <m/>
    <m/>
    <m/>
    <m/>
    <m/>
    <m/>
    <m/>
    <n v="53.04"/>
    <n v="10.130000000000001"/>
    <m/>
    <m/>
    <m/>
    <m/>
    <m/>
    <m/>
    <m/>
    <m/>
  </r>
  <r>
    <x v="1"/>
    <x v="0"/>
    <x v="4"/>
    <x v="11"/>
    <m/>
    <m/>
    <m/>
    <m/>
    <m/>
    <m/>
    <m/>
    <m/>
    <m/>
    <m/>
    <m/>
    <n v="0"/>
    <n v="0"/>
    <n v="0"/>
    <m/>
    <m/>
    <m/>
    <m/>
    <m/>
    <m/>
    <m/>
    <m/>
    <m/>
    <m/>
    <m/>
    <m/>
    <m/>
    <m/>
    <m/>
    <m/>
    <m/>
  </r>
  <r>
    <x v="1"/>
    <x v="0"/>
    <x v="5"/>
    <x v="11"/>
    <m/>
    <m/>
    <m/>
    <m/>
    <m/>
    <m/>
    <m/>
    <m/>
    <m/>
    <m/>
    <m/>
    <n v="0"/>
    <n v="0"/>
    <n v="0"/>
    <m/>
    <m/>
    <m/>
    <m/>
    <m/>
    <m/>
    <m/>
    <n v="41.49"/>
    <n v="7.66"/>
    <m/>
    <m/>
    <m/>
    <m/>
    <m/>
    <m/>
    <m/>
    <m/>
  </r>
  <r>
    <x v="1"/>
    <x v="1"/>
    <x v="6"/>
    <x v="11"/>
    <m/>
    <m/>
    <m/>
    <m/>
    <m/>
    <m/>
    <m/>
    <m/>
    <m/>
    <m/>
    <m/>
    <n v="0"/>
    <n v="0"/>
    <n v="0"/>
    <m/>
    <m/>
    <m/>
    <m/>
    <m/>
    <m/>
    <m/>
    <n v="21.7"/>
    <n v="4.55"/>
    <m/>
    <m/>
    <m/>
    <m/>
    <m/>
    <m/>
    <m/>
    <m/>
  </r>
  <r>
    <x v="1"/>
    <x v="1"/>
    <x v="7"/>
    <x v="11"/>
    <m/>
    <m/>
    <m/>
    <m/>
    <m/>
    <m/>
    <m/>
    <m/>
    <m/>
    <m/>
    <m/>
    <n v="0"/>
    <n v="0"/>
    <n v="0"/>
    <m/>
    <m/>
    <m/>
    <m/>
    <m/>
    <m/>
    <m/>
    <n v="39.4"/>
    <n v="9.2799999999999994"/>
    <m/>
    <m/>
    <m/>
    <m/>
    <m/>
    <m/>
    <m/>
    <m/>
  </r>
  <r>
    <x v="1"/>
    <x v="0"/>
    <x v="8"/>
    <x v="11"/>
    <m/>
    <m/>
    <m/>
    <m/>
    <m/>
    <m/>
    <m/>
    <m/>
    <m/>
    <m/>
    <m/>
    <n v="0"/>
    <n v="0"/>
    <n v="0"/>
    <m/>
    <m/>
    <m/>
    <m/>
    <m/>
    <m/>
    <m/>
    <n v="30.11"/>
    <n v="4.58"/>
    <m/>
    <m/>
    <m/>
    <m/>
    <m/>
    <m/>
    <m/>
    <m/>
  </r>
  <r>
    <x v="1"/>
    <x v="0"/>
    <x v="9"/>
    <x v="11"/>
    <m/>
    <m/>
    <m/>
    <m/>
    <m/>
    <m/>
    <m/>
    <m/>
    <m/>
    <m/>
    <m/>
    <n v="0"/>
    <n v="0"/>
    <n v="0"/>
    <m/>
    <m/>
    <m/>
    <m/>
    <m/>
    <m/>
    <m/>
    <n v="11.03"/>
    <n v="4.83"/>
    <m/>
    <m/>
    <m/>
    <m/>
    <m/>
    <m/>
    <m/>
    <m/>
  </r>
  <r>
    <x v="1"/>
    <x v="1"/>
    <x v="10"/>
    <x v="11"/>
    <m/>
    <m/>
    <m/>
    <m/>
    <m/>
    <m/>
    <m/>
    <m/>
    <m/>
    <m/>
    <m/>
    <n v="0"/>
    <n v="0"/>
    <n v="0"/>
    <m/>
    <m/>
    <m/>
    <m/>
    <m/>
    <m/>
    <m/>
    <n v="12.69"/>
    <n v="6.26"/>
    <m/>
    <m/>
    <m/>
    <m/>
    <m/>
    <m/>
    <m/>
    <m/>
  </r>
  <r>
    <x v="1"/>
    <x v="1"/>
    <x v="11"/>
    <x v="11"/>
    <m/>
    <m/>
    <m/>
    <m/>
    <m/>
    <m/>
    <m/>
    <m/>
    <m/>
    <m/>
    <m/>
    <n v="0"/>
    <n v="0"/>
    <n v="0"/>
    <m/>
    <m/>
    <m/>
    <m/>
    <m/>
    <m/>
    <m/>
    <n v="25.47"/>
    <n v="12.01"/>
    <m/>
    <m/>
    <m/>
    <m/>
    <m/>
    <m/>
    <m/>
    <m/>
  </r>
  <r>
    <x v="1"/>
    <x v="0"/>
    <x v="12"/>
    <x v="11"/>
    <m/>
    <m/>
    <m/>
    <m/>
    <m/>
    <m/>
    <m/>
    <m/>
    <m/>
    <m/>
    <m/>
    <n v="0"/>
    <n v="0"/>
    <n v="0"/>
    <m/>
    <m/>
    <m/>
    <m/>
    <m/>
    <m/>
    <m/>
    <n v="10.72"/>
    <n v="9.33"/>
    <m/>
    <m/>
    <m/>
    <m/>
    <m/>
    <m/>
    <m/>
    <m/>
  </r>
  <r>
    <x v="1"/>
    <x v="0"/>
    <x v="13"/>
    <x v="11"/>
    <m/>
    <m/>
    <m/>
    <m/>
    <m/>
    <m/>
    <m/>
    <m/>
    <m/>
    <m/>
    <m/>
    <n v="0"/>
    <n v="0"/>
    <n v="0"/>
    <m/>
    <m/>
    <m/>
    <m/>
    <m/>
    <m/>
    <m/>
    <n v="25.47"/>
    <n v="4.34"/>
    <m/>
    <m/>
    <m/>
    <m/>
    <m/>
    <m/>
    <m/>
    <m/>
  </r>
  <r>
    <x v="1"/>
    <x v="0"/>
    <x v="0"/>
    <x v="3"/>
    <m/>
    <m/>
    <m/>
    <n v="0"/>
    <m/>
    <m/>
    <m/>
    <m/>
    <m/>
    <m/>
    <m/>
    <m/>
    <m/>
    <m/>
    <m/>
    <m/>
    <m/>
    <m/>
    <m/>
    <m/>
    <m/>
    <m/>
    <m/>
    <m/>
    <m/>
    <m/>
    <m/>
    <m/>
    <m/>
    <m/>
    <m/>
  </r>
  <r>
    <x v="1"/>
    <x v="0"/>
    <x v="1"/>
    <x v="3"/>
    <m/>
    <m/>
    <m/>
    <n v="0"/>
    <m/>
    <m/>
    <m/>
    <m/>
    <m/>
    <m/>
    <m/>
    <m/>
    <m/>
    <m/>
    <m/>
    <m/>
    <m/>
    <m/>
    <m/>
    <m/>
    <m/>
    <m/>
    <m/>
    <m/>
    <m/>
    <m/>
    <m/>
    <m/>
    <m/>
    <m/>
    <m/>
  </r>
  <r>
    <x v="1"/>
    <x v="1"/>
    <x v="2"/>
    <x v="3"/>
    <m/>
    <m/>
    <m/>
    <n v="0"/>
    <m/>
    <m/>
    <m/>
    <m/>
    <m/>
    <m/>
    <m/>
    <m/>
    <m/>
    <m/>
    <m/>
    <m/>
    <m/>
    <m/>
    <m/>
    <m/>
    <m/>
    <m/>
    <m/>
    <m/>
    <m/>
    <m/>
    <m/>
    <m/>
    <m/>
    <m/>
    <m/>
  </r>
  <r>
    <x v="1"/>
    <x v="0"/>
    <x v="3"/>
    <x v="3"/>
    <m/>
    <m/>
    <m/>
    <n v="0"/>
    <m/>
    <m/>
    <m/>
    <m/>
    <m/>
    <m/>
    <m/>
    <m/>
    <m/>
    <m/>
    <m/>
    <m/>
    <m/>
    <m/>
    <m/>
    <m/>
    <m/>
    <m/>
    <m/>
    <m/>
    <m/>
    <m/>
    <m/>
    <m/>
    <m/>
    <m/>
    <m/>
  </r>
  <r>
    <x v="1"/>
    <x v="0"/>
    <x v="4"/>
    <x v="3"/>
    <m/>
    <m/>
    <m/>
    <n v="290012"/>
    <m/>
    <m/>
    <m/>
    <m/>
    <m/>
    <m/>
    <m/>
    <m/>
    <m/>
    <m/>
    <m/>
    <m/>
    <m/>
    <m/>
    <m/>
    <m/>
    <m/>
    <m/>
    <m/>
    <m/>
    <m/>
    <m/>
    <m/>
    <m/>
    <m/>
    <m/>
    <m/>
  </r>
  <r>
    <x v="1"/>
    <x v="0"/>
    <x v="5"/>
    <x v="3"/>
    <m/>
    <m/>
    <m/>
    <n v="290012"/>
    <m/>
    <m/>
    <m/>
    <m/>
    <m/>
    <m/>
    <m/>
    <m/>
    <m/>
    <m/>
    <m/>
    <m/>
    <m/>
    <m/>
    <m/>
    <m/>
    <m/>
    <m/>
    <m/>
    <m/>
    <m/>
    <m/>
    <m/>
    <m/>
    <m/>
    <m/>
    <m/>
  </r>
  <r>
    <x v="1"/>
    <x v="1"/>
    <x v="6"/>
    <x v="3"/>
    <m/>
    <m/>
    <m/>
    <n v="0"/>
    <m/>
    <m/>
    <m/>
    <m/>
    <m/>
    <m/>
    <m/>
    <m/>
    <m/>
    <m/>
    <m/>
    <m/>
    <m/>
    <m/>
    <m/>
    <m/>
    <m/>
    <m/>
    <m/>
    <m/>
    <m/>
    <m/>
    <m/>
    <m/>
    <m/>
    <m/>
    <m/>
  </r>
  <r>
    <x v="1"/>
    <x v="1"/>
    <x v="7"/>
    <x v="3"/>
    <m/>
    <m/>
    <m/>
    <n v="0"/>
    <m/>
    <m/>
    <m/>
    <m/>
    <m/>
    <m/>
    <m/>
    <m/>
    <m/>
    <m/>
    <m/>
    <m/>
    <m/>
    <m/>
    <m/>
    <m/>
    <m/>
    <m/>
    <m/>
    <m/>
    <m/>
    <m/>
    <m/>
    <m/>
    <m/>
    <m/>
    <m/>
  </r>
  <r>
    <x v="1"/>
    <x v="0"/>
    <x v="8"/>
    <x v="3"/>
    <m/>
    <m/>
    <m/>
    <n v="351723"/>
    <m/>
    <m/>
    <m/>
    <m/>
    <m/>
    <m/>
    <m/>
    <m/>
    <m/>
    <m/>
    <m/>
    <m/>
    <m/>
    <m/>
    <m/>
    <m/>
    <m/>
    <m/>
    <m/>
    <m/>
    <m/>
    <m/>
    <m/>
    <m/>
    <m/>
    <m/>
    <m/>
  </r>
  <r>
    <x v="1"/>
    <x v="0"/>
    <x v="9"/>
    <x v="3"/>
    <m/>
    <m/>
    <m/>
    <n v="290012"/>
    <m/>
    <m/>
    <m/>
    <m/>
    <m/>
    <m/>
    <m/>
    <m/>
    <m/>
    <m/>
    <m/>
    <m/>
    <m/>
    <m/>
    <m/>
    <m/>
    <m/>
    <m/>
    <m/>
    <m/>
    <m/>
    <m/>
    <m/>
    <m/>
    <m/>
    <m/>
    <m/>
  </r>
  <r>
    <x v="1"/>
    <x v="1"/>
    <x v="10"/>
    <x v="3"/>
    <m/>
    <m/>
    <m/>
    <n v="0"/>
    <m/>
    <m/>
    <m/>
    <m/>
    <m/>
    <m/>
    <m/>
    <m/>
    <m/>
    <m/>
    <m/>
    <m/>
    <m/>
    <m/>
    <m/>
    <m/>
    <m/>
    <m/>
    <m/>
    <m/>
    <m/>
    <m/>
    <m/>
    <m/>
    <m/>
    <m/>
    <m/>
  </r>
  <r>
    <x v="1"/>
    <x v="1"/>
    <x v="11"/>
    <x v="3"/>
    <m/>
    <m/>
    <m/>
    <n v="0"/>
    <m/>
    <m/>
    <m/>
    <m/>
    <m/>
    <m/>
    <m/>
    <m/>
    <m/>
    <m/>
    <m/>
    <m/>
    <m/>
    <m/>
    <m/>
    <m/>
    <m/>
    <m/>
    <m/>
    <m/>
    <m/>
    <m/>
    <m/>
    <m/>
    <m/>
    <m/>
    <m/>
  </r>
  <r>
    <x v="1"/>
    <x v="0"/>
    <x v="12"/>
    <x v="3"/>
    <m/>
    <m/>
    <m/>
    <n v="0"/>
    <m/>
    <m/>
    <m/>
    <m/>
    <m/>
    <m/>
    <m/>
    <m/>
    <m/>
    <m/>
    <m/>
    <m/>
    <m/>
    <m/>
    <m/>
    <m/>
    <m/>
    <m/>
    <m/>
    <m/>
    <m/>
    <m/>
    <m/>
    <m/>
    <m/>
    <m/>
    <m/>
  </r>
  <r>
    <x v="1"/>
    <x v="0"/>
    <x v="13"/>
    <x v="3"/>
    <m/>
    <m/>
    <m/>
    <n v="308727"/>
    <m/>
    <m/>
    <m/>
    <m/>
    <m/>
    <m/>
    <m/>
    <m/>
    <m/>
    <m/>
    <m/>
    <m/>
    <m/>
    <m/>
    <m/>
    <m/>
    <m/>
    <m/>
    <m/>
    <m/>
    <m/>
    <m/>
    <m/>
    <m/>
    <m/>
    <m/>
    <m/>
  </r>
  <r>
    <x v="2"/>
    <x v="0"/>
    <x v="0"/>
    <x v="0"/>
    <m/>
    <m/>
    <m/>
    <m/>
    <n v="543574136"/>
    <n v="1205659"/>
    <n v="104391259"/>
    <n v="4574223"/>
    <n v="15190080"/>
    <m/>
    <n v="12752628"/>
    <n v="598241"/>
    <n v="1958311"/>
    <m/>
    <m/>
    <m/>
    <m/>
    <m/>
    <m/>
    <m/>
    <m/>
    <m/>
    <m/>
    <m/>
    <m/>
    <m/>
    <m/>
    <n v="163097"/>
    <m/>
    <m/>
    <m/>
  </r>
  <r>
    <x v="2"/>
    <x v="0"/>
    <x v="1"/>
    <x v="0"/>
    <m/>
    <m/>
    <m/>
    <m/>
    <n v="608634091"/>
    <n v="8328792"/>
    <n v="166096200"/>
    <n v="5228037"/>
    <n v="19255142"/>
    <m/>
    <n v="18532737"/>
    <n v="607593"/>
    <n v="1958311"/>
    <m/>
    <m/>
    <m/>
    <m/>
    <m/>
    <m/>
    <m/>
    <m/>
    <m/>
    <m/>
    <m/>
    <m/>
    <m/>
    <m/>
    <n v="9435"/>
    <m/>
    <m/>
    <m/>
  </r>
  <r>
    <x v="2"/>
    <x v="1"/>
    <x v="2"/>
    <x v="0"/>
    <m/>
    <m/>
    <m/>
    <m/>
    <n v="893022913"/>
    <n v="10093626"/>
    <n v="250172998"/>
    <n v="6095450"/>
    <n v="18213218"/>
    <m/>
    <n v="13165958"/>
    <n v="2828386"/>
    <n v="1958311"/>
    <m/>
    <m/>
    <m/>
    <m/>
    <m/>
    <m/>
    <m/>
    <m/>
    <m/>
    <m/>
    <m/>
    <m/>
    <m/>
    <m/>
    <n v="9435"/>
    <m/>
    <m/>
    <m/>
  </r>
  <r>
    <x v="2"/>
    <x v="0"/>
    <x v="3"/>
    <x v="0"/>
    <m/>
    <m/>
    <m/>
    <m/>
    <n v="1034131410"/>
    <n v="9176391"/>
    <n v="245180929"/>
    <n v="12634888"/>
    <n v="100603371"/>
    <m/>
    <n v="119368768"/>
    <n v="4200841"/>
    <n v="1958311"/>
    <m/>
    <m/>
    <m/>
    <m/>
    <m/>
    <m/>
    <m/>
    <m/>
    <m/>
    <m/>
    <m/>
    <m/>
    <m/>
    <m/>
    <n v="9435"/>
    <m/>
    <m/>
    <m/>
  </r>
  <r>
    <x v="2"/>
    <x v="0"/>
    <x v="4"/>
    <x v="0"/>
    <m/>
    <m/>
    <m/>
    <m/>
    <n v="531669620"/>
    <n v="8294379"/>
    <n v="59673787"/>
    <n v="5486881"/>
    <n v="7246339"/>
    <m/>
    <n v="13565166"/>
    <n v="607565"/>
    <n v="1958311"/>
    <m/>
    <m/>
    <m/>
    <m/>
    <m/>
    <m/>
    <m/>
    <m/>
    <m/>
    <m/>
    <m/>
    <m/>
    <m/>
    <m/>
    <n v="9435"/>
    <m/>
    <m/>
    <m/>
  </r>
  <r>
    <x v="2"/>
    <x v="0"/>
    <x v="5"/>
    <x v="0"/>
    <m/>
    <m/>
    <m/>
    <m/>
    <n v="804339073"/>
    <n v="5151026"/>
    <n v="180366154"/>
    <n v="6812595"/>
    <n v="16851385"/>
    <m/>
    <n v="12630879"/>
    <n v="583706"/>
    <n v="1958311"/>
    <m/>
    <m/>
    <m/>
    <m/>
    <m/>
    <m/>
    <m/>
    <m/>
    <m/>
    <m/>
    <m/>
    <m/>
    <m/>
    <m/>
    <n v="9435"/>
    <m/>
    <m/>
    <m/>
  </r>
  <r>
    <x v="2"/>
    <x v="1"/>
    <x v="6"/>
    <x v="0"/>
    <m/>
    <m/>
    <m/>
    <m/>
    <n v="741779049"/>
    <n v="3134610"/>
    <n v="151528785"/>
    <n v="7806864"/>
    <n v="28945327"/>
    <m/>
    <n v="97010525"/>
    <n v="875988"/>
    <n v="1958311"/>
    <m/>
    <m/>
    <m/>
    <m/>
    <m/>
    <m/>
    <m/>
    <m/>
    <m/>
    <m/>
    <m/>
    <m/>
    <m/>
    <m/>
    <n v="9435"/>
    <m/>
    <m/>
    <m/>
  </r>
  <r>
    <x v="2"/>
    <x v="1"/>
    <x v="7"/>
    <x v="0"/>
    <m/>
    <m/>
    <m/>
    <m/>
    <n v="838160435"/>
    <n v="0"/>
    <n v="343060757"/>
    <n v="7709332"/>
    <n v="31043561"/>
    <m/>
    <n v="12815388"/>
    <n v="1341854"/>
    <n v="1958311"/>
    <m/>
    <m/>
    <m/>
    <m/>
    <m/>
    <m/>
    <m/>
    <m/>
    <m/>
    <m/>
    <m/>
    <m/>
    <m/>
    <m/>
    <n v="9435"/>
    <m/>
    <m/>
    <m/>
  </r>
  <r>
    <x v="2"/>
    <x v="0"/>
    <x v="8"/>
    <x v="0"/>
    <m/>
    <m/>
    <m/>
    <m/>
    <n v="646760997"/>
    <n v="23059076"/>
    <s v="-"/>
    <n v="36607984"/>
    <n v="5019924"/>
    <m/>
    <n v="12709259"/>
    <n v="623835"/>
    <n v="1958311"/>
    <m/>
    <m/>
    <m/>
    <m/>
    <m/>
    <m/>
    <m/>
    <m/>
    <m/>
    <m/>
    <m/>
    <m/>
    <m/>
    <m/>
    <n v="9435"/>
    <m/>
    <m/>
    <m/>
  </r>
  <r>
    <x v="2"/>
    <x v="0"/>
    <x v="9"/>
    <x v="0"/>
    <m/>
    <m/>
    <m/>
    <m/>
    <n v="457023658"/>
    <n v="2064558"/>
    <s v="-"/>
    <n v="8272447"/>
    <n v="4529451"/>
    <m/>
    <n v="12630621"/>
    <n v="479391"/>
    <n v="1958311"/>
    <m/>
    <m/>
    <m/>
    <m/>
    <m/>
    <m/>
    <m/>
    <m/>
    <m/>
    <m/>
    <m/>
    <m/>
    <m/>
    <m/>
    <n v="9479"/>
    <m/>
    <m/>
    <m/>
  </r>
  <r>
    <x v="2"/>
    <x v="1"/>
    <x v="10"/>
    <x v="0"/>
    <m/>
    <m/>
    <m/>
    <m/>
    <n v="464250612"/>
    <n v="6272488"/>
    <n v="78106197"/>
    <n v="4963052"/>
    <n v="13338682"/>
    <m/>
    <n v="12666876"/>
    <n v="608937"/>
    <n v="1958311"/>
    <m/>
    <m/>
    <m/>
    <m/>
    <m/>
    <m/>
    <m/>
    <m/>
    <m/>
    <m/>
    <m/>
    <m/>
    <m/>
    <m/>
    <n v="9435"/>
    <m/>
    <m/>
    <m/>
  </r>
  <r>
    <x v="2"/>
    <x v="1"/>
    <x v="11"/>
    <x v="0"/>
    <m/>
    <m/>
    <m/>
    <m/>
    <n v="554276092"/>
    <n v="0"/>
    <n v="148634495"/>
    <n v="4584770"/>
    <n v="14429518"/>
    <m/>
    <n v="13872740"/>
    <n v="848090"/>
    <n v="1958311"/>
    <m/>
    <m/>
    <m/>
    <m/>
    <m/>
    <m/>
    <m/>
    <m/>
    <m/>
    <m/>
    <m/>
    <m/>
    <m/>
    <m/>
    <n v="9435"/>
    <m/>
    <m/>
    <m/>
  </r>
  <r>
    <x v="2"/>
    <x v="0"/>
    <x v="12"/>
    <x v="0"/>
    <m/>
    <m/>
    <m/>
    <m/>
    <n v="445774205"/>
    <n v="7356742"/>
    <n v="40762967"/>
    <n v="3829478"/>
    <n v="9566580"/>
    <m/>
    <n v="16978244"/>
    <n v="598036"/>
    <n v="1958311"/>
    <m/>
    <m/>
    <m/>
    <m/>
    <m/>
    <m/>
    <m/>
    <m/>
    <m/>
    <m/>
    <m/>
    <m/>
    <m/>
    <m/>
    <n v="9435"/>
    <m/>
    <m/>
    <m/>
  </r>
  <r>
    <x v="2"/>
    <x v="0"/>
    <x v="13"/>
    <x v="0"/>
    <m/>
    <m/>
    <m/>
    <m/>
    <n v="719085365"/>
    <n v="4232855"/>
    <n v="125837399"/>
    <n v="10201566"/>
    <n v="20344254"/>
    <m/>
    <n v="12633209"/>
    <n v="2511015"/>
    <n v="1958311"/>
    <m/>
    <m/>
    <m/>
    <m/>
    <m/>
    <m/>
    <m/>
    <m/>
    <m/>
    <m/>
    <m/>
    <m/>
    <m/>
    <m/>
    <n v="9845"/>
    <m/>
    <m/>
    <m/>
  </r>
  <r>
    <x v="2"/>
    <x v="0"/>
    <x v="0"/>
    <x v="1"/>
    <n v="20292614"/>
    <m/>
    <m/>
    <n v="118397812"/>
    <m/>
    <m/>
    <m/>
    <m/>
    <m/>
    <m/>
    <m/>
    <m/>
    <m/>
    <m/>
    <m/>
    <m/>
    <m/>
    <m/>
    <m/>
    <m/>
    <m/>
    <m/>
    <m/>
    <m/>
    <m/>
    <m/>
    <m/>
    <m/>
    <m/>
    <m/>
    <m/>
  </r>
  <r>
    <x v="2"/>
    <x v="0"/>
    <x v="1"/>
    <x v="1"/>
    <n v="18988216"/>
    <m/>
    <m/>
    <n v="138911474"/>
    <m/>
    <m/>
    <m/>
    <m/>
    <m/>
    <m/>
    <m/>
    <m/>
    <m/>
    <m/>
    <m/>
    <m/>
    <m/>
    <m/>
    <m/>
    <m/>
    <m/>
    <m/>
    <m/>
    <m/>
    <m/>
    <m/>
    <m/>
    <m/>
    <m/>
    <m/>
    <m/>
  </r>
  <r>
    <x v="2"/>
    <x v="1"/>
    <x v="2"/>
    <x v="1"/>
    <n v="18146642"/>
    <m/>
    <m/>
    <n v="141688241"/>
    <m/>
    <m/>
    <m/>
    <m/>
    <m/>
    <m/>
    <m/>
    <m/>
    <m/>
    <m/>
    <m/>
    <m/>
    <m/>
    <m/>
    <m/>
    <m/>
    <m/>
    <m/>
    <m/>
    <m/>
    <m/>
    <m/>
    <m/>
    <m/>
    <m/>
    <m/>
    <m/>
  </r>
  <r>
    <x v="2"/>
    <x v="0"/>
    <x v="3"/>
    <x v="1"/>
    <n v="33874244"/>
    <m/>
    <m/>
    <n v="237353889"/>
    <m/>
    <m/>
    <m/>
    <m/>
    <m/>
    <m/>
    <m/>
    <m/>
    <m/>
    <m/>
    <m/>
    <m/>
    <m/>
    <m/>
    <m/>
    <m/>
    <m/>
    <m/>
    <m/>
    <m/>
    <m/>
    <m/>
    <m/>
    <m/>
    <m/>
    <m/>
    <m/>
  </r>
  <r>
    <x v="2"/>
    <x v="0"/>
    <x v="4"/>
    <x v="1"/>
    <n v="27133842"/>
    <m/>
    <m/>
    <n v="103960093"/>
    <m/>
    <m/>
    <m/>
    <m/>
    <m/>
    <m/>
    <m/>
    <m/>
    <m/>
    <m/>
    <m/>
    <m/>
    <m/>
    <m/>
    <m/>
    <m/>
    <m/>
    <m/>
    <m/>
    <m/>
    <m/>
    <m/>
    <m/>
    <m/>
    <m/>
    <m/>
    <m/>
  </r>
  <r>
    <x v="2"/>
    <x v="0"/>
    <x v="5"/>
    <x v="1"/>
    <n v="32131032"/>
    <m/>
    <m/>
    <n v="244749034"/>
    <m/>
    <m/>
    <m/>
    <m/>
    <m/>
    <m/>
    <m/>
    <m/>
    <m/>
    <m/>
    <m/>
    <m/>
    <m/>
    <m/>
    <m/>
    <m/>
    <m/>
    <m/>
    <m/>
    <m/>
    <m/>
    <m/>
    <m/>
    <m/>
    <m/>
    <m/>
    <m/>
  </r>
  <r>
    <x v="2"/>
    <x v="1"/>
    <x v="6"/>
    <x v="1"/>
    <n v="10550199"/>
    <m/>
    <m/>
    <n v="187613389"/>
    <m/>
    <m/>
    <m/>
    <m/>
    <m/>
    <m/>
    <m/>
    <m/>
    <m/>
    <m/>
    <m/>
    <m/>
    <m/>
    <m/>
    <m/>
    <m/>
    <m/>
    <m/>
    <m/>
    <m/>
    <m/>
    <m/>
    <m/>
    <m/>
    <m/>
    <m/>
    <m/>
  </r>
  <r>
    <x v="2"/>
    <x v="1"/>
    <x v="7"/>
    <x v="1"/>
    <n v="23706028"/>
    <m/>
    <m/>
    <n v="200635198"/>
    <m/>
    <m/>
    <m/>
    <m/>
    <m/>
    <m/>
    <m/>
    <m/>
    <m/>
    <m/>
    <m/>
    <m/>
    <m/>
    <m/>
    <m/>
    <m/>
    <m/>
    <m/>
    <m/>
    <m/>
    <m/>
    <m/>
    <m/>
    <m/>
    <m/>
    <m/>
    <m/>
  </r>
  <r>
    <x v="2"/>
    <x v="0"/>
    <x v="8"/>
    <x v="1"/>
    <n v="27680124"/>
    <m/>
    <m/>
    <n v="165762323"/>
    <m/>
    <m/>
    <m/>
    <m/>
    <m/>
    <m/>
    <m/>
    <m/>
    <m/>
    <m/>
    <m/>
    <m/>
    <m/>
    <m/>
    <m/>
    <m/>
    <m/>
    <m/>
    <m/>
    <m/>
    <m/>
    <m/>
    <m/>
    <m/>
    <m/>
    <m/>
    <m/>
  </r>
  <r>
    <x v="2"/>
    <x v="0"/>
    <x v="9"/>
    <x v="1"/>
    <n v="11492429"/>
    <m/>
    <m/>
    <n v="81378692"/>
    <m/>
    <m/>
    <m/>
    <m/>
    <m/>
    <m/>
    <m/>
    <m/>
    <m/>
    <m/>
    <m/>
    <m/>
    <m/>
    <m/>
    <m/>
    <m/>
    <m/>
    <m/>
    <m/>
    <m/>
    <m/>
    <m/>
    <m/>
    <m/>
    <m/>
    <m/>
    <m/>
  </r>
  <r>
    <x v="2"/>
    <x v="1"/>
    <x v="10"/>
    <x v="1"/>
    <n v="3387175"/>
    <m/>
    <m/>
    <n v="82153698"/>
    <m/>
    <m/>
    <m/>
    <m/>
    <m/>
    <m/>
    <m/>
    <m/>
    <m/>
    <m/>
    <m/>
    <m/>
    <m/>
    <m/>
    <m/>
    <m/>
    <m/>
    <m/>
    <m/>
    <m/>
    <m/>
    <m/>
    <m/>
    <m/>
    <m/>
    <m/>
    <m/>
  </r>
  <r>
    <x v="2"/>
    <x v="1"/>
    <x v="11"/>
    <x v="1"/>
    <n v="25954041"/>
    <m/>
    <m/>
    <n v="100324590"/>
    <m/>
    <m/>
    <m/>
    <m/>
    <m/>
    <m/>
    <m/>
    <m/>
    <m/>
    <m/>
    <m/>
    <m/>
    <m/>
    <m/>
    <m/>
    <m/>
    <m/>
    <m/>
    <m/>
    <m/>
    <m/>
    <m/>
    <m/>
    <m/>
    <m/>
    <m/>
    <m/>
  </r>
  <r>
    <x v="2"/>
    <x v="0"/>
    <x v="12"/>
    <x v="1"/>
    <n v="38350981"/>
    <m/>
    <m/>
    <n v="53496462"/>
    <m/>
    <m/>
    <m/>
    <m/>
    <m/>
    <m/>
    <m/>
    <m/>
    <m/>
    <m/>
    <m/>
    <m/>
    <m/>
    <m/>
    <m/>
    <m/>
    <m/>
    <m/>
    <m/>
    <m/>
    <m/>
    <m/>
    <m/>
    <m/>
    <m/>
    <m/>
    <m/>
  </r>
  <r>
    <x v="2"/>
    <x v="0"/>
    <x v="13"/>
    <x v="1"/>
    <n v="44725309"/>
    <m/>
    <m/>
    <n v="199123735"/>
    <m/>
    <m/>
    <m/>
    <m/>
    <m/>
    <m/>
    <m/>
    <m/>
    <m/>
    <m/>
    <m/>
    <m/>
    <m/>
    <m/>
    <m/>
    <m/>
    <m/>
    <m/>
    <m/>
    <m/>
    <m/>
    <m/>
    <m/>
    <m/>
    <m/>
    <m/>
    <m/>
  </r>
  <r>
    <x v="2"/>
    <x v="0"/>
    <x v="0"/>
    <x v="10"/>
    <m/>
    <m/>
    <m/>
    <n v="0"/>
    <m/>
    <m/>
    <m/>
    <m/>
    <m/>
    <m/>
    <m/>
    <m/>
    <m/>
    <m/>
    <m/>
    <m/>
    <m/>
    <m/>
    <m/>
    <m/>
    <m/>
    <m/>
    <m/>
    <m/>
    <m/>
    <m/>
    <m/>
    <m/>
    <m/>
    <m/>
    <m/>
  </r>
  <r>
    <x v="2"/>
    <x v="0"/>
    <x v="1"/>
    <x v="10"/>
    <m/>
    <m/>
    <m/>
    <n v="0"/>
    <m/>
    <m/>
    <m/>
    <m/>
    <m/>
    <m/>
    <m/>
    <m/>
    <m/>
    <m/>
    <m/>
    <m/>
    <m/>
    <m/>
    <m/>
    <m/>
    <m/>
    <m/>
    <m/>
    <m/>
    <m/>
    <m/>
    <m/>
    <m/>
    <m/>
    <m/>
    <m/>
  </r>
  <r>
    <x v="2"/>
    <x v="1"/>
    <x v="2"/>
    <x v="10"/>
    <m/>
    <m/>
    <m/>
    <n v="0"/>
    <m/>
    <m/>
    <m/>
    <m/>
    <m/>
    <m/>
    <m/>
    <m/>
    <m/>
    <m/>
    <m/>
    <m/>
    <m/>
    <m/>
    <m/>
    <m/>
    <m/>
    <m/>
    <m/>
    <m/>
    <m/>
    <m/>
    <m/>
    <m/>
    <m/>
    <m/>
    <m/>
  </r>
  <r>
    <x v="2"/>
    <x v="0"/>
    <x v="3"/>
    <x v="10"/>
    <m/>
    <m/>
    <m/>
    <n v="0"/>
    <m/>
    <m/>
    <m/>
    <m/>
    <m/>
    <m/>
    <m/>
    <m/>
    <m/>
    <m/>
    <m/>
    <m/>
    <m/>
    <m/>
    <m/>
    <m/>
    <m/>
    <m/>
    <m/>
    <m/>
    <m/>
    <m/>
    <m/>
    <m/>
    <m/>
    <m/>
    <m/>
  </r>
  <r>
    <x v="2"/>
    <x v="0"/>
    <x v="4"/>
    <x v="10"/>
    <m/>
    <m/>
    <m/>
    <n v="0"/>
    <m/>
    <m/>
    <m/>
    <m/>
    <m/>
    <m/>
    <m/>
    <m/>
    <m/>
    <m/>
    <m/>
    <m/>
    <m/>
    <m/>
    <m/>
    <m/>
    <m/>
    <m/>
    <m/>
    <m/>
    <m/>
    <m/>
    <m/>
    <m/>
    <m/>
    <m/>
    <m/>
  </r>
  <r>
    <x v="2"/>
    <x v="0"/>
    <x v="5"/>
    <x v="10"/>
    <m/>
    <m/>
    <m/>
    <n v="700000"/>
    <m/>
    <m/>
    <m/>
    <m/>
    <m/>
    <m/>
    <m/>
    <m/>
    <m/>
    <m/>
    <m/>
    <m/>
    <m/>
    <m/>
    <m/>
    <m/>
    <m/>
    <m/>
    <m/>
    <m/>
    <m/>
    <m/>
    <m/>
    <m/>
    <m/>
    <m/>
    <m/>
  </r>
  <r>
    <x v="2"/>
    <x v="1"/>
    <x v="6"/>
    <x v="10"/>
    <m/>
    <m/>
    <m/>
    <n v="0"/>
    <m/>
    <m/>
    <m/>
    <m/>
    <m/>
    <m/>
    <m/>
    <m/>
    <m/>
    <m/>
    <m/>
    <m/>
    <m/>
    <m/>
    <m/>
    <m/>
    <m/>
    <m/>
    <m/>
    <m/>
    <m/>
    <m/>
    <m/>
    <m/>
    <m/>
    <m/>
    <m/>
  </r>
  <r>
    <x v="2"/>
    <x v="1"/>
    <x v="7"/>
    <x v="10"/>
    <m/>
    <m/>
    <m/>
    <n v="800000"/>
    <m/>
    <m/>
    <m/>
    <m/>
    <m/>
    <m/>
    <m/>
    <m/>
    <m/>
    <m/>
    <m/>
    <m/>
    <m/>
    <m/>
    <m/>
    <m/>
    <m/>
    <m/>
    <m/>
    <m/>
    <m/>
    <m/>
    <m/>
    <m/>
    <m/>
    <m/>
    <m/>
  </r>
  <r>
    <x v="2"/>
    <x v="0"/>
    <x v="8"/>
    <x v="10"/>
    <m/>
    <m/>
    <m/>
    <n v="0"/>
    <m/>
    <m/>
    <m/>
    <m/>
    <m/>
    <m/>
    <m/>
    <m/>
    <m/>
    <m/>
    <m/>
    <m/>
    <m/>
    <m/>
    <m/>
    <m/>
    <m/>
    <m/>
    <m/>
    <m/>
    <m/>
    <m/>
    <m/>
    <m/>
    <m/>
    <m/>
    <m/>
  </r>
  <r>
    <x v="2"/>
    <x v="0"/>
    <x v="9"/>
    <x v="10"/>
    <m/>
    <m/>
    <m/>
    <n v="0"/>
    <m/>
    <m/>
    <m/>
    <m/>
    <m/>
    <m/>
    <m/>
    <m/>
    <m/>
    <m/>
    <m/>
    <m/>
    <m/>
    <m/>
    <m/>
    <m/>
    <m/>
    <m/>
    <m/>
    <m/>
    <m/>
    <m/>
    <m/>
    <m/>
    <m/>
    <m/>
    <m/>
  </r>
  <r>
    <x v="2"/>
    <x v="1"/>
    <x v="10"/>
    <x v="10"/>
    <m/>
    <m/>
    <m/>
    <n v="0"/>
    <m/>
    <m/>
    <m/>
    <m/>
    <m/>
    <m/>
    <m/>
    <m/>
    <m/>
    <m/>
    <m/>
    <m/>
    <m/>
    <m/>
    <m/>
    <m/>
    <m/>
    <m/>
    <m/>
    <m/>
    <m/>
    <m/>
    <m/>
    <m/>
    <m/>
    <m/>
    <m/>
  </r>
  <r>
    <x v="2"/>
    <x v="1"/>
    <x v="11"/>
    <x v="10"/>
    <m/>
    <m/>
    <m/>
    <n v="0"/>
    <m/>
    <m/>
    <m/>
    <m/>
    <m/>
    <m/>
    <m/>
    <m/>
    <m/>
    <m/>
    <m/>
    <m/>
    <m/>
    <m/>
    <m/>
    <m/>
    <m/>
    <m/>
    <m/>
    <m/>
    <m/>
    <m/>
    <m/>
    <m/>
    <m/>
    <m/>
    <m/>
  </r>
  <r>
    <x v="2"/>
    <x v="0"/>
    <x v="12"/>
    <x v="10"/>
    <m/>
    <m/>
    <m/>
    <n v="0"/>
    <m/>
    <m/>
    <m/>
    <m/>
    <m/>
    <m/>
    <m/>
    <m/>
    <m/>
    <m/>
    <m/>
    <m/>
    <m/>
    <m/>
    <m/>
    <m/>
    <m/>
    <m/>
    <m/>
    <m/>
    <m/>
    <m/>
    <m/>
    <m/>
    <m/>
    <m/>
    <m/>
  </r>
  <r>
    <x v="2"/>
    <x v="0"/>
    <x v="13"/>
    <x v="10"/>
    <m/>
    <m/>
    <m/>
    <n v="0"/>
    <m/>
    <m/>
    <m/>
    <m/>
    <m/>
    <m/>
    <m/>
    <m/>
    <m/>
    <m/>
    <m/>
    <m/>
    <m/>
    <m/>
    <m/>
    <m/>
    <m/>
    <m/>
    <m/>
    <m/>
    <m/>
    <m/>
    <m/>
    <m/>
    <m/>
    <m/>
    <m/>
  </r>
  <r>
    <x v="2"/>
    <x v="0"/>
    <x v="0"/>
    <x v="2"/>
    <n v="56919577"/>
    <m/>
    <m/>
    <n v="26843496"/>
    <m/>
    <m/>
    <m/>
    <m/>
    <m/>
    <m/>
    <m/>
    <m/>
    <m/>
    <m/>
    <m/>
    <m/>
    <m/>
    <m/>
    <m/>
    <m/>
    <m/>
    <m/>
    <m/>
    <m/>
    <m/>
    <m/>
    <m/>
    <m/>
    <m/>
    <m/>
    <m/>
  </r>
  <r>
    <x v="2"/>
    <x v="0"/>
    <x v="1"/>
    <x v="2"/>
    <n v="83005974"/>
    <m/>
    <m/>
    <n v="26171973"/>
    <m/>
    <m/>
    <m/>
    <m/>
    <m/>
    <m/>
    <m/>
    <m/>
    <m/>
    <m/>
    <m/>
    <m/>
    <m/>
    <m/>
    <m/>
    <m/>
    <m/>
    <m/>
    <m/>
    <m/>
    <m/>
    <m/>
    <m/>
    <m/>
    <m/>
    <m/>
    <m/>
  </r>
  <r>
    <x v="2"/>
    <x v="1"/>
    <x v="2"/>
    <x v="2"/>
    <n v="13436861"/>
    <m/>
    <m/>
    <n v="36770065"/>
    <m/>
    <m/>
    <m/>
    <m/>
    <m/>
    <m/>
    <m/>
    <m/>
    <m/>
    <m/>
    <m/>
    <m/>
    <m/>
    <m/>
    <m/>
    <m/>
    <m/>
    <m/>
    <m/>
    <m/>
    <m/>
    <m/>
    <m/>
    <m/>
    <m/>
    <m/>
    <m/>
  </r>
  <r>
    <x v="2"/>
    <x v="0"/>
    <x v="3"/>
    <x v="2"/>
    <n v="27526255"/>
    <m/>
    <m/>
    <n v="33363663"/>
    <m/>
    <m/>
    <m/>
    <m/>
    <m/>
    <m/>
    <m/>
    <m/>
    <m/>
    <m/>
    <m/>
    <m/>
    <m/>
    <m/>
    <m/>
    <m/>
    <m/>
    <m/>
    <m/>
    <m/>
    <m/>
    <m/>
    <m/>
    <m/>
    <m/>
    <m/>
    <m/>
  </r>
  <r>
    <x v="2"/>
    <x v="0"/>
    <x v="4"/>
    <x v="2"/>
    <n v="54573255"/>
    <m/>
    <m/>
    <n v="25369594"/>
    <m/>
    <m/>
    <m/>
    <m/>
    <m/>
    <m/>
    <m/>
    <m/>
    <m/>
    <m/>
    <m/>
    <m/>
    <m/>
    <m/>
    <m/>
    <m/>
    <m/>
    <m/>
    <m/>
    <m/>
    <m/>
    <m/>
    <m/>
    <m/>
    <m/>
    <m/>
    <m/>
  </r>
  <r>
    <x v="2"/>
    <x v="0"/>
    <x v="5"/>
    <x v="2"/>
    <n v="25311362"/>
    <m/>
    <m/>
    <n v="50283144"/>
    <m/>
    <m/>
    <m/>
    <m/>
    <m/>
    <m/>
    <m/>
    <m/>
    <m/>
    <m/>
    <m/>
    <m/>
    <m/>
    <m/>
    <m/>
    <m/>
    <m/>
    <m/>
    <m/>
    <m/>
    <m/>
    <m/>
    <m/>
    <m/>
    <m/>
    <m/>
    <m/>
  </r>
  <r>
    <x v="2"/>
    <x v="1"/>
    <x v="6"/>
    <x v="2"/>
    <n v="20809201"/>
    <m/>
    <m/>
    <n v="26831726"/>
    <m/>
    <m/>
    <m/>
    <m/>
    <m/>
    <m/>
    <m/>
    <m/>
    <m/>
    <m/>
    <m/>
    <m/>
    <m/>
    <m/>
    <m/>
    <m/>
    <m/>
    <m/>
    <m/>
    <m/>
    <m/>
    <m/>
    <m/>
    <m/>
    <m/>
    <m/>
    <m/>
  </r>
  <r>
    <x v="2"/>
    <x v="1"/>
    <x v="7"/>
    <x v="2"/>
    <n v="23998907"/>
    <m/>
    <m/>
    <n v="28809127"/>
    <m/>
    <m/>
    <m/>
    <m/>
    <m/>
    <m/>
    <m/>
    <m/>
    <m/>
    <m/>
    <m/>
    <m/>
    <m/>
    <m/>
    <m/>
    <m/>
    <m/>
    <m/>
    <m/>
    <m/>
    <m/>
    <m/>
    <m/>
    <m/>
    <m/>
    <m/>
    <m/>
  </r>
  <r>
    <x v="2"/>
    <x v="0"/>
    <x v="8"/>
    <x v="2"/>
    <n v="22224884"/>
    <m/>
    <m/>
    <n v="23075329"/>
    <m/>
    <m/>
    <m/>
    <m/>
    <m/>
    <m/>
    <m/>
    <m/>
    <m/>
    <m/>
    <m/>
    <m/>
    <m/>
    <m/>
    <m/>
    <m/>
    <m/>
    <m/>
    <m/>
    <m/>
    <m/>
    <m/>
    <m/>
    <m/>
    <m/>
    <m/>
    <m/>
  </r>
  <r>
    <x v="2"/>
    <x v="0"/>
    <x v="9"/>
    <x v="2"/>
    <n v="13044833"/>
    <m/>
    <m/>
    <n v="7922066"/>
    <m/>
    <m/>
    <m/>
    <m/>
    <m/>
    <m/>
    <m/>
    <m/>
    <m/>
    <m/>
    <m/>
    <m/>
    <m/>
    <m/>
    <m/>
    <m/>
    <m/>
    <m/>
    <m/>
    <m/>
    <m/>
    <m/>
    <m/>
    <m/>
    <m/>
    <m/>
    <m/>
  </r>
  <r>
    <x v="2"/>
    <x v="1"/>
    <x v="10"/>
    <x v="2"/>
    <n v="43224709"/>
    <m/>
    <m/>
    <n v="17569602"/>
    <m/>
    <m/>
    <m/>
    <m/>
    <m/>
    <m/>
    <m/>
    <m/>
    <m/>
    <m/>
    <m/>
    <m/>
    <m/>
    <m/>
    <m/>
    <m/>
    <m/>
    <m/>
    <m/>
    <m/>
    <m/>
    <m/>
    <m/>
    <m/>
    <m/>
    <m/>
    <m/>
  </r>
  <r>
    <x v="2"/>
    <x v="1"/>
    <x v="11"/>
    <x v="2"/>
    <n v="13048545"/>
    <m/>
    <m/>
    <n v="13588807"/>
    <m/>
    <m/>
    <m/>
    <m/>
    <m/>
    <m/>
    <m/>
    <m/>
    <m/>
    <m/>
    <m/>
    <m/>
    <m/>
    <m/>
    <m/>
    <m/>
    <m/>
    <m/>
    <m/>
    <m/>
    <m/>
    <m/>
    <m/>
    <m/>
    <m/>
    <m/>
    <m/>
  </r>
  <r>
    <x v="2"/>
    <x v="0"/>
    <x v="12"/>
    <x v="2"/>
    <n v="9729886"/>
    <m/>
    <m/>
    <n v="10567918"/>
    <m/>
    <m/>
    <m/>
    <m/>
    <m/>
    <m/>
    <m/>
    <m/>
    <m/>
    <m/>
    <m/>
    <m/>
    <m/>
    <m/>
    <m/>
    <m/>
    <m/>
    <m/>
    <m/>
    <m/>
    <m/>
    <m/>
    <m/>
    <m/>
    <m/>
    <m/>
    <m/>
  </r>
  <r>
    <x v="2"/>
    <x v="0"/>
    <x v="13"/>
    <x v="2"/>
    <n v="20630496"/>
    <m/>
    <m/>
    <n v="27086331"/>
    <m/>
    <m/>
    <m/>
    <m/>
    <m/>
    <m/>
    <m/>
    <m/>
    <m/>
    <m/>
    <m/>
    <m/>
    <m/>
    <m/>
    <m/>
    <m/>
    <m/>
    <m/>
    <m/>
    <m/>
    <m/>
    <m/>
    <m/>
    <m/>
    <m/>
    <m/>
    <m/>
  </r>
  <r>
    <x v="2"/>
    <x v="0"/>
    <x v="0"/>
    <x v="8"/>
    <m/>
    <n v="0"/>
    <m/>
    <n v="0"/>
    <m/>
    <m/>
    <m/>
    <m/>
    <m/>
    <m/>
    <m/>
    <m/>
    <m/>
    <m/>
    <m/>
    <m/>
    <m/>
    <m/>
    <m/>
    <m/>
    <m/>
    <m/>
    <m/>
    <m/>
    <m/>
    <m/>
    <m/>
    <m/>
    <m/>
    <m/>
    <m/>
  </r>
  <r>
    <x v="2"/>
    <x v="0"/>
    <x v="1"/>
    <x v="8"/>
    <m/>
    <n v="0"/>
    <m/>
    <n v="0"/>
    <m/>
    <m/>
    <m/>
    <m/>
    <m/>
    <m/>
    <m/>
    <m/>
    <m/>
    <m/>
    <m/>
    <m/>
    <m/>
    <m/>
    <m/>
    <m/>
    <m/>
    <m/>
    <m/>
    <m/>
    <m/>
    <m/>
    <m/>
    <m/>
    <m/>
    <m/>
    <m/>
  </r>
  <r>
    <x v="2"/>
    <x v="1"/>
    <x v="2"/>
    <x v="8"/>
    <m/>
    <n v="0"/>
    <m/>
    <n v="0"/>
    <m/>
    <m/>
    <m/>
    <m/>
    <m/>
    <m/>
    <m/>
    <m/>
    <m/>
    <m/>
    <m/>
    <m/>
    <m/>
    <m/>
    <m/>
    <m/>
    <m/>
    <m/>
    <m/>
    <m/>
    <m/>
    <m/>
    <m/>
    <m/>
    <m/>
    <m/>
    <m/>
  </r>
  <r>
    <x v="2"/>
    <x v="0"/>
    <x v="3"/>
    <x v="8"/>
    <m/>
    <n v="0"/>
    <m/>
    <n v="0"/>
    <m/>
    <m/>
    <m/>
    <m/>
    <m/>
    <m/>
    <m/>
    <m/>
    <m/>
    <m/>
    <m/>
    <m/>
    <m/>
    <m/>
    <m/>
    <m/>
    <m/>
    <m/>
    <m/>
    <m/>
    <m/>
    <m/>
    <m/>
    <m/>
    <m/>
    <m/>
    <m/>
  </r>
  <r>
    <x v="2"/>
    <x v="0"/>
    <x v="4"/>
    <x v="8"/>
    <m/>
    <n v="0"/>
    <m/>
    <n v="0"/>
    <m/>
    <m/>
    <m/>
    <m/>
    <m/>
    <m/>
    <m/>
    <m/>
    <m/>
    <m/>
    <m/>
    <m/>
    <m/>
    <m/>
    <m/>
    <m/>
    <m/>
    <m/>
    <m/>
    <m/>
    <m/>
    <m/>
    <m/>
    <m/>
    <m/>
    <m/>
    <m/>
  </r>
  <r>
    <x v="2"/>
    <x v="0"/>
    <x v="5"/>
    <x v="8"/>
    <m/>
    <n v="0"/>
    <m/>
    <n v="878707"/>
    <m/>
    <m/>
    <m/>
    <m/>
    <m/>
    <m/>
    <m/>
    <m/>
    <m/>
    <m/>
    <m/>
    <m/>
    <m/>
    <m/>
    <m/>
    <m/>
    <m/>
    <m/>
    <m/>
    <m/>
    <m/>
    <m/>
    <m/>
    <m/>
    <m/>
    <m/>
    <m/>
  </r>
  <r>
    <x v="2"/>
    <x v="1"/>
    <x v="6"/>
    <x v="8"/>
    <m/>
    <n v="0"/>
    <m/>
    <n v="0"/>
    <m/>
    <m/>
    <m/>
    <m/>
    <m/>
    <m/>
    <m/>
    <m/>
    <m/>
    <m/>
    <m/>
    <m/>
    <m/>
    <m/>
    <m/>
    <m/>
    <m/>
    <m/>
    <m/>
    <m/>
    <m/>
    <m/>
    <m/>
    <m/>
    <m/>
    <m/>
    <m/>
  </r>
  <r>
    <x v="2"/>
    <x v="1"/>
    <x v="7"/>
    <x v="8"/>
    <m/>
    <n v="0"/>
    <m/>
    <n v="0"/>
    <m/>
    <m/>
    <m/>
    <m/>
    <m/>
    <m/>
    <m/>
    <m/>
    <m/>
    <m/>
    <m/>
    <m/>
    <m/>
    <m/>
    <m/>
    <m/>
    <m/>
    <m/>
    <m/>
    <m/>
    <m/>
    <m/>
    <m/>
    <m/>
    <m/>
    <m/>
    <m/>
  </r>
  <r>
    <x v="2"/>
    <x v="0"/>
    <x v="8"/>
    <x v="8"/>
    <m/>
    <n v="0"/>
    <m/>
    <n v="0"/>
    <m/>
    <m/>
    <m/>
    <m/>
    <m/>
    <m/>
    <m/>
    <m/>
    <m/>
    <m/>
    <m/>
    <m/>
    <m/>
    <m/>
    <m/>
    <m/>
    <m/>
    <m/>
    <m/>
    <m/>
    <m/>
    <m/>
    <m/>
    <m/>
    <m/>
    <m/>
    <m/>
  </r>
  <r>
    <x v="2"/>
    <x v="0"/>
    <x v="9"/>
    <x v="8"/>
    <m/>
    <n v="1214459"/>
    <m/>
    <n v="878707"/>
    <m/>
    <m/>
    <m/>
    <m/>
    <m/>
    <m/>
    <m/>
    <m/>
    <m/>
    <m/>
    <m/>
    <m/>
    <m/>
    <m/>
    <m/>
    <m/>
    <m/>
    <m/>
    <m/>
    <m/>
    <m/>
    <m/>
    <m/>
    <m/>
    <m/>
    <m/>
    <m/>
  </r>
  <r>
    <x v="2"/>
    <x v="1"/>
    <x v="10"/>
    <x v="8"/>
    <m/>
    <n v="0"/>
    <m/>
    <n v="0"/>
    <m/>
    <m/>
    <m/>
    <m/>
    <m/>
    <m/>
    <m/>
    <m/>
    <m/>
    <m/>
    <m/>
    <m/>
    <m/>
    <m/>
    <m/>
    <m/>
    <m/>
    <m/>
    <m/>
    <m/>
    <m/>
    <m/>
    <m/>
    <m/>
    <m/>
    <m/>
    <m/>
  </r>
  <r>
    <x v="2"/>
    <x v="1"/>
    <x v="11"/>
    <x v="8"/>
    <m/>
    <n v="0"/>
    <m/>
    <n v="0"/>
    <m/>
    <m/>
    <m/>
    <m/>
    <m/>
    <m/>
    <m/>
    <m/>
    <m/>
    <m/>
    <m/>
    <m/>
    <m/>
    <m/>
    <m/>
    <m/>
    <m/>
    <m/>
    <m/>
    <m/>
    <m/>
    <m/>
    <m/>
    <m/>
    <m/>
    <m/>
    <m/>
  </r>
  <r>
    <x v="2"/>
    <x v="0"/>
    <x v="12"/>
    <x v="8"/>
    <m/>
    <n v="0"/>
    <m/>
    <n v="0"/>
    <m/>
    <m/>
    <m/>
    <m/>
    <m/>
    <m/>
    <m/>
    <m/>
    <m/>
    <m/>
    <m/>
    <m/>
    <m/>
    <m/>
    <m/>
    <m/>
    <m/>
    <m/>
    <m/>
    <m/>
    <m/>
    <m/>
    <m/>
    <m/>
    <m/>
    <m/>
    <m/>
  </r>
  <r>
    <x v="2"/>
    <x v="0"/>
    <x v="13"/>
    <x v="8"/>
    <m/>
    <n v="0"/>
    <m/>
    <n v="0"/>
    <m/>
    <m/>
    <m/>
    <m/>
    <m/>
    <m/>
    <m/>
    <m/>
    <m/>
    <m/>
    <m/>
    <m/>
    <m/>
    <m/>
    <m/>
    <m/>
    <m/>
    <m/>
    <m/>
    <m/>
    <m/>
    <m/>
    <m/>
    <m/>
    <m/>
    <m/>
    <m/>
  </r>
  <r>
    <x v="2"/>
    <x v="0"/>
    <x v="0"/>
    <x v="6"/>
    <m/>
    <n v="0"/>
    <m/>
    <n v="417092"/>
    <m/>
    <m/>
    <m/>
    <m/>
    <m/>
    <m/>
    <m/>
    <m/>
    <m/>
    <m/>
    <m/>
    <m/>
    <m/>
    <m/>
    <m/>
    <m/>
    <m/>
    <m/>
    <m/>
    <m/>
    <m/>
    <m/>
    <m/>
    <m/>
    <m/>
    <m/>
    <m/>
  </r>
  <r>
    <x v="2"/>
    <x v="0"/>
    <x v="1"/>
    <x v="6"/>
    <m/>
    <n v="0"/>
    <m/>
    <n v="398133"/>
    <m/>
    <m/>
    <m/>
    <m/>
    <m/>
    <m/>
    <m/>
    <m/>
    <m/>
    <m/>
    <m/>
    <m/>
    <m/>
    <m/>
    <m/>
    <m/>
    <m/>
    <m/>
    <m/>
    <m/>
    <m/>
    <m/>
    <m/>
    <m/>
    <m/>
    <m/>
    <m/>
  </r>
  <r>
    <x v="2"/>
    <x v="1"/>
    <x v="2"/>
    <x v="6"/>
    <m/>
    <n v="0"/>
    <m/>
    <n v="783375"/>
    <m/>
    <m/>
    <m/>
    <m/>
    <m/>
    <m/>
    <m/>
    <m/>
    <m/>
    <m/>
    <m/>
    <m/>
    <m/>
    <m/>
    <m/>
    <m/>
    <m/>
    <m/>
    <m/>
    <m/>
    <m/>
    <m/>
    <m/>
    <m/>
    <m/>
    <m/>
    <m/>
  </r>
  <r>
    <x v="2"/>
    <x v="0"/>
    <x v="3"/>
    <x v="6"/>
    <m/>
    <n v="0"/>
    <m/>
    <n v="821292"/>
    <m/>
    <m/>
    <m/>
    <m/>
    <m/>
    <m/>
    <m/>
    <m/>
    <m/>
    <m/>
    <m/>
    <m/>
    <m/>
    <m/>
    <m/>
    <m/>
    <m/>
    <m/>
    <m/>
    <m/>
    <m/>
    <m/>
    <m/>
    <m/>
    <m/>
    <m/>
    <m/>
  </r>
  <r>
    <x v="2"/>
    <x v="0"/>
    <x v="4"/>
    <x v="6"/>
    <m/>
    <n v="0"/>
    <m/>
    <n v="407613"/>
    <m/>
    <m/>
    <m/>
    <m/>
    <m/>
    <m/>
    <m/>
    <m/>
    <m/>
    <m/>
    <m/>
    <m/>
    <m/>
    <m/>
    <m/>
    <m/>
    <m/>
    <m/>
    <m/>
    <m/>
    <m/>
    <m/>
    <m/>
    <m/>
    <m/>
    <m/>
    <m/>
  </r>
  <r>
    <x v="2"/>
    <x v="0"/>
    <x v="5"/>
    <x v="6"/>
    <m/>
    <n v="8835000"/>
    <m/>
    <n v="3316398"/>
    <m/>
    <m/>
    <m/>
    <m/>
    <m/>
    <m/>
    <m/>
    <m/>
    <m/>
    <m/>
    <m/>
    <m/>
    <m/>
    <m/>
    <m/>
    <m/>
    <m/>
    <m/>
    <m/>
    <m/>
    <m/>
    <m/>
    <m/>
    <m/>
    <m/>
    <m/>
    <m/>
  </r>
  <r>
    <x v="2"/>
    <x v="1"/>
    <x v="6"/>
    <x v="6"/>
    <m/>
    <n v="0"/>
    <m/>
    <n v="909492"/>
    <m/>
    <m/>
    <m/>
    <m/>
    <m/>
    <m/>
    <m/>
    <m/>
    <m/>
    <m/>
    <m/>
    <m/>
    <m/>
    <m/>
    <m/>
    <m/>
    <m/>
    <m/>
    <m/>
    <m/>
    <m/>
    <m/>
    <m/>
    <m/>
    <m/>
    <m/>
    <m/>
  </r>
  <r>
    <x v="2"/>
    <x v="1"/>
    <x v="7"/>
    <x v="6"/>
    <m/>
    <n v="0"/>
    <m/>
    <n v="808413"/>
    <m/>
    <m/>
    <m/>
    <m/>
    <m/>
    <m/>
    <m/>
    <m/>
    <m/>
    <m/>
    <m/>
    <m/>
    <m/>
    <m/>
    <m/>
    <m/>
    <m/>
    <m/>
    <m/>
    <m/>
    <m/>
    <m/>
    <m/>
    <m/>
    <m/>
    <m/>
    <m/>
  </r>
  <r>
    <x v="2"/>
    <x v="0"/>
    <x v="8"/>
    <x v="6"/>
    <m/>
    <n v="0"/>
    <m/>
    <n v="784714"/>
    <m/>
    <m/>
    <m/>
    <m/>
    <m/>
    <m/>
    <m/>
    <m/>
    <m/>
    <m/>
    <m/>
    <m/>
    <m/>
    <m/>
    <m/>
    <m/>
    <m/>
    <m/>
    <m/>
    <m/>
    <m/>
    <m/>
    <m/>
    <m/>
    <m/>
    <m/>
    <m/>
  </r>
  <r>
    <x v="2"/>
    <x v="0"/>
    <x v="9"/>
    <x v="6"/>
    <m/>
    <n v="500000"/>
    <m/>
    <n v="2323268"/>
    <m/>
    <m/>
    <m/>
    <m/>
    <m/>
    <m/>
    <m/>
    <m/>
    <m/>
    <m/>
    <m/>
    <m/>
    <m/>
    <m/>
    <m/>
    <m/>
    <m/>
    <m/>
    <m/>
    <m/>
    <m/>
    <m/>
    <m/>
    <m/>
    <m/>
    <m/>
    <m/>
  </r>
  <r>
    <x v="2"/>
    <x v="1"/>
    <x v="10"/>
    <x v="6"/>
    <m/>
    <n v="0"/>
    <m/>
    <n v="890533"/>
    <m/>
    <m/>
    <m/>
    <m/>
    <m/>
    <m/>
    <m/>
    <m/>
    <m/>
    <m/>
    <m/>
    <m/>
    <m/>
    <m/>
    <m/>
    <m/>
    <m/>
    <m/>
    <m/>
    <m/>
    <m/>
    <m/>
    <m/>
    <m/>
    <m/>
    <m/>
    <m/>
  </r>
  <r>
    <x v="2"/>
    <x v="1"/>
    <x v="11"/>
    <x v="6"/>
    <m/>
    <n v="0"/>
    <m/>
    <n v="388654"/>
    <m/>
    <m/>
    <m/>
    <m/>
    <m/>
    <m/>
    <m/>
    <m/>
    <m/>
    <m/>
    <m/>
    <m/>
    <m/>
    <m/>
    <m/>
    <m/>
    <m/>
    <m/>
    <m/>
    <m/>
    <m/>
    <m/>
    <m/>
    <m/>
    <m/>
    <m/>
    <m/>
  </r>
  <r>
    <x v="2"/>
    <x v="0"/>
    <x v="12"/>
    <x v="6"/>
    <m/>
    <n v="0"/>
    <m/>
    <n v="360216"/>
    <m/>
    <m/>
    <m/>
    <m/>
    <m/>
    <m/>
    <m/>
    <m/>
    <m/>
    <m/>
    <m/>
    <m/>
    <m/>
    <m/>
    <m/>
    <m/>
    <m/>
    <m/>
    <m/>
    <m/>
    <m/>
    <m/>
    <m/>
    <m/>
    <m/>
    <m/>
    <m/>
  </r>
  <r>
    <x v="2"/>
    <x v="0"/>
    <x v="13"/>
    <x v="6"/>
    <m/>
    <n v="0"/>
    <m/>
    <n v="417092"/>
    <m/>
    <m/>
    <m/>
    <m/>
    <m/>
    <m/>
    <m/>
    <m/>
    <m/>
    <m/>
    <m/>
    <m/>
    <m/>
    <m/>
    <m/>
    <m/>
    <m/>
    <m/>
    <m/>
    <m/>
    <m/>
    <m/>
    <m/>
    <m/>
    <m/>
    <m/>
    <m/>
  </r>
  <r>
    <x v="2"/>
    <x v="0"/>
    <x v="0"/>
    <x v="5"/>
    <m/>
    <n v="0"/>
    <m/>
    <n v="860700"/>
    <m/>
    <m/>
    <m/>
    <m/>
    <m/>
    <m/>
    <m/>
    <m/>
    <m/>
    <m/>
    <m/>
    <m/>
    <m/>
    <m/>
    <m/>
    <m/>
    <m/>
    <m/>
    <m/>
    <m/>
    <m/>
    <m/>
    <m/>
    <m/>
    <m/>
    <m/>
    <m/>
  </r>
  <r>
    <x v="2"/>
    <x v="0"/>
    <x v="1"/>
    <x v="5"/>
    <m/>
    <n v="0"/>
    <m/>
    <n v="192300"/>
    <m/>
    <m/>
    <m/>
    <m/>
    <m/>
    <m/>
    <m/>
    <m/>
    <m/>
    <m/>
    <m/>
    <m/>
    <m/>
    <m/>
    <m/>
    <m/>
    <m/>
    <m/>
    <m/>
    <m/>
    <m/>
    <m/>
    <m/>
    <m/>
    <m/>
    <m/>
    <m/>
  </r>
  <r>
    <x v="2"/>
    <x v="1"/>
    <x v="2"/>
    <x v="5"/>
    <m/>
    <n v="3938507"/>
    <m/>
    <n v="159400"/>
    <m/>
    <m/>
    <m/>
    <m/>
    <m/>
    <m/>
    <m/>
    <m/>
    <m/>
    <m/>
    <m/>
    <m/>
    <m/>
    <m/>
    <m/>
    <m/>
    <m/>
    <m/>
    <m/>
    <m/>
    <m/>
    <m/>
    <m/>
    <m/>
    <m/>
    <m/>
    <m/>
  </r>
  <r>
    <x v="2"/>
    <x v="0"/>
    <x v="3"/>
    <x v="5"/>
    <m/>
    <n v="9403270"/>
    <m/>
    <n v="477800"/>
    <m/>
    <m/>
    <m/>
    <m/>
    <m/>
    <m/>
    <m/>
    <m/>
    <m/>
    <m/>
    <m/>
    <m/>
    <m/>
    <m/>
    <m/>
    <m/>
    <m/>
    <m/>
    <m/>
    <m/>
    <m/>
    <m/>
    <m/>
    <m/>
    <m/>
    <m/>
    <m/>
  </r>
  <r>
    <x v="2"/>
    <x v="0"/>
    <x v="4"/>
    <x v="5"/>
    <m/>
    <n v="7537505"/>
    <m/>
    <n v="603900"/>
    <m/>
    <m/>
    <m/>
    <m/>
    <m/>
    <m/>
    <m/>
    <m/>
    <m/>
    <m/>
    <m/>
    <m/>
    <m/>
    <m/>
    <m/>
    <m/>
    <m/>
    <m/>
    <m/>
    <m/>
    <m/>
    <m/>
    <m/>
    <m/>
    <m/>
    <m/>
    <m/>
  </r>
  <r>
    <x v="2"/>
    <x v="0"/>
    <x v="5"/>
    <x v="5"/>
    <m/>
    <n v="9181034"/>
    <m/>
    <n v="244900"/>
    <m/>
    <m/>
    <m/>
    <m/>
    <m/>
    <m/>
    <m/>
    <m/>
    <m/>
    <m/>
    <m/>
    <m/>
    <m/>
    <m/>
    <m/>
    <m/>
    <m/>
    <m/>
    <m/>
    <m/>
    <m/>
    <m/>
    <m/>
    <m/>
    <m/>
    <m/>
    <m/>
  </r>
  <r>
    <x v="2"/>
    <x v="1"/>
    <x v="6"/>
    <x v="5"/>
    <m/>
    <n v="0"/>
    <m/>
    <n v="266500"/>
    <m/>
    <m/>
    <m/>
    <m/>
    <m/>
    <m/>
    <m/>
    <m/>
    <m/>
    <m/>
    <m/>
    <m/>
    <m/>
    <m/>
    <m/>
    <m/>
    <m/>
    <m/>
    <m/>
    <m/>
    <m/>
    <m/>
    <m/>
    <m/>
    <m/>
    <m/>
    <m/>
  </r>
  <r>
    <x v="2"/>
    <x v="1"/>
    <x v="7"/>
    <x v="5"/>
    <m/>
    <n v="0"/>
    <m/>
    <n v="199400"/>
    <m/>
    <m/>
    <m/>
    <m/>
    <m/>
    <m/>
    <m/>
    <m/>
    <m/>
    <m/>
    <m/>
    <m/>
    <m/>
    <m/>
    <m/>
    <m/>
    <m/>
    <m/>
    <m/>
    <m/>
    <m/>
    <m/>
    <m/>
    <m/>
    <m/>
    <m/>
    <m/>
  </r>
  <r>
    <x v="2"/>
    <x v="0"/>
    <x v="8"/>
    <x v="5"/>
    <m/>
    <n v="0"/>
    <m/>
    <n v="57100"/>
    <m/>
    <m/>
    <m/>
    <m/>
    <m/>
    <m/>
    <m/>
    <m/>
    <m/>
    <m/>
    <m/>
    <m/>
    <m/>
    <m/>
    <m/>
    <m/>
    <m/>
    <m/>
    <m/>
    <m/>
    <m/>
    <m/>
    <m/>
    <m/>
    <m/>
    <m/>
    <m/>
  </r>
  <r>
    <x v="2"/>
    <x v="0"/>
    <x v="9"/>
    <x v="5"/>
    <m/>
    <n v="0"/>
    <m/>
    <n v="611300"/>
    <m/>
    <m/>
    <m/>
    <m/>
    <m/>
    <m/>
    <m/>
    <m/>
    <m/>
    <m/>
    <m/>
    <m/>
    <m/>
    <m/>
    <m/>
    <m/>
    <m/>
    <m/>
    <m/>
    <m/>
    <m/>
    <m/>
    <m/>
    <m/>
    <m/>
    <m/>
    <m/>
  </r>
  <r>
    <x v="2"/>
    <x v="1"/>
    <x v="10"/>
    <x v="5"/>
    <m/>
    <n v="0"/>
    <m/>
    <n v="639700"/>
    <m/>
    <m/>
    <m/>
    <m/>
    <m/>
    <m/>
    <m/>
    <m/>
    <m/>
    <m/>
    <m/>
    <m/>
    <m/>
    <m/>
    <m/>
    <m/>
    <m/>
    <m/>
    <m/>
    <m/>
    <m/>
    <m/>
    <m/>
    <m/>
    <m/>
    <m/>
    <m/>
  </r>
  <r>
    <x v="2"/>
    <x v="1"/>
    <x v="11"/>
    <x v="5"/>
    <m/>
    <n v="0"/>
    <m/>
    <n v="346800"/>
    <m/>
    <m/>
    <m/>
    <m/>
    <m/>
    <m/>
    <m/>
    <m/>
    <m/>
    <m/>
    <m/>
    <m/>
    <m/>
    <m/>
    <m/>
    <m/>
    <m/>
    <m/>
    <m/>
    <m/>
    <m/>
    <m/>
    <m/>
    <m/>
    <m/>
    <m/>
    <m/>
  </r>
  <r>
    <x v="2"/>
    <x v="0"/>
    <x v="12"/>
    <x v="5"/>
    <m/>
    <n v="8607786"/>
    <m/>
    <n v="732600"/>
    <m/>
    <m/>
    <m/>
    <m/>
    <m/>
    <m/>
    <m/>
    <m/>
    <m/>
    <m/>
    <m/>
    <m/>
    <m/>
    <m/>
    <m/>
    <m/>
    <m/>
    <m/>
    <m/>
    <m/>
    <m/>
    <m/>
    <m/>
    <m/>
    <m/>
    <m/>
    <m/>
  </r>
  <r>
    <x v="2"/>
    <x v="0"/>
    <x v="13"/>
    <x v="5"/>
    <m/>
    <n v="13755514"/>
    <m/>
    <n v="223900"/>
    <m/>
    <m/>
    <m/>
    <m/>
    <m/>
    <m/>
    <m/>
    <m/>
    <m/>
    <m/>
    <m/>
    <m/>
    <m/>
    <m/>
    <m/>
    <m/>
    <m/>
    <m/>
    <m/>
    <m/>
    <m/>
    <m/>
    <m/>
    <m/>
    <m/>
    <m/>
    <m/>
  </r>
  <r>
    <x v="2"/>
    <x v="0"/>
    <x v="0"/>
    <x v="4"/>
    <n v="11743950"/>
    <n v="0"/>
    <m/>
    <m/>
    <m/>
    <m/>
    <m/>
    <m/>
    <m/>
    <m/>
    <m/>
    <m/>
    <m/>
    <m/>
    <m/>
    <m/>
    <m/>
    <m/>
    <m/>
    <m/>
    <m/>
    <m/>
    <m/>
    <m/>
    <m/>
    <m/>
    <m/>
    <m/>
    <m/>
    <m/>
    <m/>
  </r>
  <r>
    <x v="2"/>
    <x v="0"/>
    <x v="1"/>
    <x v="4"/>
    <n v="33802192"/>
    <n v="0"/>
    <m/>
    <m/>
    <m/>
    <m/>
    <m/>
    <m/>
    <m/>
    <m/>
    <m/>
    <m/>
    <m/>
    <m/>
    <m/>
    <m/>
    <m/>
    <m/>
    <m/>
    <m/>
    <m/>
    <m/>
    <m/>
    <m/>
    <m/>
    <m/>
    <m/>
    <m/>
    <m/>
    <m/>
    <m/>
  </r>
  <r>
    <x v="2"/>
    <x v="1"/>
    <x v="2"/>
    <x v="4"/>
    <n v="14147937"/>
    <n v="12596212"/>
    <m/>
    <m/>
    <m/>
    <m/>
    <m/>
    <m/>
    <m/>
    <m/>
    <m/>
    <m/>
    <m/>
    <m/>
    <m/>
    <m/>
    <m/>
    <m/>
    <m/>
    <m/>
    <m/>
    <m/>
    <m/>
    <m/>
    <m/>
    <m/>
    <m/>
    <m/>
    <m/>
    <m/>
    <m/>
  </r>
  <r>
    <x v="2"/>
    <x v="0"/>
    <x v="3"/>
    <x v="4"/>
    <n v="51876678"/>
    <n v="30312464"/>
    <m/>
    <m/>
    <m/>
    <m/>
    <m/>
    <m/>
    <m/>
    <m/>
    <m/>
    <m/>
    <m/>
    <m/>
    <m/>
    <m/>
    <m/>
    <m/>
    <m/>
    <m/>
    <m/>
    <m/>
    <m/>
    <m/>
    <m/>
    <m/>
    <m/>
    <m/>
    <m/>
    <m/>
    <m/>
  </r>
  <r>
    <x v="2"/>
    <x v="0"/>
    <x v="4"/>
    <x v="4"/>
    <n v="7986762"/>
    <n v="7374593"/>
    <m/>
    <m/>
    <m/>
    <m/>
    <m/>
    <m/>
    <m/>
    <m/>
    <m/>
    <m/>
    <m/>
    <m/>
    <m/>
    <m/>
    <m/>
    <m/>
    <m/>
    <m/>
    <m/>
    <m/>
    <m/>
    <m/>
    <m/>
    <m/>
    <m/>
    <m/>
    <m/>
    <m/>
    <m/>
  </r>
  <r>
    <x v="2"/>
    <x v="0"/>
    <x v="5"/>
    <x v="4"/>
    <n v="13020141"/>
    <n v="24699276"/>
    <m/>
    <m/>
    <m/>
    <m/>
    <m/>
    <m/>
    <m/>
    <m/>
    <m/>
    <m/>
    <m/>
    <m/>
    <m/>
    <m/>
    <m/>
    <m/>
    <m/>
    <m/>
    <m/>
    <m/>
    <m/>
    <m/>
    <m/>
    <m/>
    <m/>
    <m/>
    <m/>
    <m/>
    <m/>
  </r>
  <r>
    <x v="2"/>
    <x v="1"/>
    <x v="6"/>
    <x v="4"/>
    <n v="12514833"/>
    <n v="0"/>
    <m/>
    <m/>
    <m/>
    <m/>
    <m/>
    <m/>
    <m/>
    <m/>
    <m/>
    <m/>
    <m/>
    <m/>
    <m/>
    <m/>
    <m/>
    <m/>
    <m/>
    <m/>
    <m/>
    <m/>
    <m/>
    <m/>
    <m/>
    <m/>
    <m/>
    <m/>
    <m/>
    <m/>
    <m/>
  </r>
  <r>
    <x v="2"/>
    <x v="1"/>
    <x v="7"/>
    <x v="4"/>
    <n v="10420389"/>
    <n v="0"/>
    <m/>
    <m/>
    <m/>
    <m/>
    <m/>
    <m/>
    <m/>
    <m/>
    <m/>
    <m/>
    <m/>
    <m/>
    <m/>
    <m/>
    <m/>
    <m/>
    <m/>
    <m/>
    <m/>
    <m/>
    <m/>
    <m/>
    <m/>
    <m/>
    <m/>
    <m/>
    <m/>
    <m/>
    <m/>
  </r>
  <r>
    <x v="2"/>
    <x v="0"/>
    <x v="8"/>
    <x v="4"/>
    <n v="5688682"/>
    <n v="0"/>
    <m/>
    <m/>
    <m/>
    <m/>
    <m/>
    <m/>
    <m/>
    <m/>
    <m/>
    <m/>
    <m/>
    <m/>
    <m/>
    <m/>
    <m/>
    <m/>
    <m/>
    <m/>
    <m/>
    <m/>
    <m/>
    <m/>
    <m/>
    <m/>
    <m/>
    <m/>
    <m/>
    <m/>
    <m/>
  </r>
  <r>
    <x v="2"/>
    <x v="0"/>
    <x v="9"/>
    <x v="4"/>
    <n v="11070960"/>
    <n v="0"/>
    <m/>
    <m/>
    <m/>
    <m/>
    <m/>
    <m/>
    <m/>
    <m/>
    <m/>
    <m/>
    <m/>
    <m/>
    <m/>
    <m/>
    <m/>
    <m/>
    <m/>
    <m/>
    <m/>
    <m/>
    <m/>
    <m/>
    <m/>
    <m/>
    <m/>
    <m/>
    <m/>
    <m/>
    <m/>
  </r>
  <r>
    <x v="2"/>
    <x v="1"/>
    <x v="10"/>
    <x v="4"/>
    <n v="7946306"/>
    <n v="0"/>
    <m/>
    <m/>
    <m/>
    <m/>
    <m/>
    <m/>
    <m/>
    <m/>
    <m/>
    <m/>
    <m/>
    <m/>
    <m/>
    <m/>
    <m/>
    <m/>
    <m/>
    <m/>
    <m/>
    <m/>
    <m/>
    <m/>
    <m/>
    <m/>
    <m/>
    <m/>
    <m/>
    <m/>
    <m/>
  </r>
  <r>
    <x v="2"/>
    <x v="1"/>
    <x v="11"/>
    <x v="4"/>
    <n v="9896075"/>
    <n v="0"/>
    <m/>
    <m/>
    <m/>
    <m/>
    <m/>
    <m/>
    <m/>
    <m/>
    <m/>
    <m/>
    <m/>
    <m/>
    <m/>
    <m/>
    <m/>
    <m/>
    <m/>
    <m/>
    <m/>
    <m/>
    <m/>
    <m/>
    <m/>
    <m/>
    <m/>
    <m/>
    <m/>
    <m/>
    <m/>
  </r>
  <r>
    <x v="2"/>
    <x v="0"/>
    <x v="12"/>
    <x v="4"/>
    <n v="5785841"/>
    <n v="4851590"/>
    <m/>
    <m/>
    <m/>
    <m/>
    <m/>
    <m/>
    <m/>
    <m/>
    <m/>
    <m/>
    <m/>
    <m/>
    <m/>
    <m/>
    <m/>
    <m/>
    <m/>
    <m/>
    <m/>
    <m/>
    <m/>
    <m/>
    <m/>
    <m/>
    <m/>
    <m/>
    <m/>
    <m/>
    <m/>
  </r>
  <r>
    <x v="2"/>
    <x v="0"/>
    <x v="13"/>
    <x v="4"/>
    <n v="24046593"/>
    <n v="8349660"/>
    <m/>
    <m/>
    <m/>
    <m/>
    <m/>
    <m/>
    <m/>
    <m/>
    <m/>
    <m/>
    <m/>
    <m/>
    <m/>
    <m/>
    <m/>
    <m/>
    <m/>
    <m/>
    <m/>
    <m/>
    <m/>
    <m/>
    <m/>
    <m/>
    <m/>
    <m/>
    <m/>
    <m/>
    <m/>
  </r>
  <r>
    <x v="2"/>
    <x v="0"/>
    <x v="0"/>
    <x v="7"/>
    <m/>
    <n v="0"/>
    <m/>
    <m/>
    <m/>
    <m/>
    <m/>
    <m/>
    <m/>
    <m/>
    <m/>
    <m/>
    <m/>
    <m/>
    <m/>
    <m/>
    <m/>
    <m/>
    <m/>
    <m/>
    <m/>
    <m/>
    <m/>
    <m/>
    <m/>
    <m/>
    <m/>
    <m/>
    <m/>
    <m/>
    <m/>
  </r>
  <r>
    <x v="2"/>
    <x v="0"/>
    <x v="1"/>
    <x v="7"/>
    <m/>
    <n v="0"/>
    <m/>
    <m/>
    <m/>
    <m/>
    <m/>
    <m/>
    <m/>
    <m/>
    <m/>
    <m/>
    <m/>
    <m/>
    <m/>
    <m/>
    <m/>
    <m/>
    <m/>
    <m/>
    <m/>
    <m/>
    <m/>
    <m/>
    <m/>
    <m/>
    <m/>
    <m/>
    <m/>
    <m/>
    <m/>
  </r>
  <r>
    <x v="2"/>
    <x v="1"/>
    <x v="2"/>
    <x v="7"/>
    <m/>
    <n v="3110000"/>
    <m/>
    <m/>
    <m/>
    <m/>
    <m/>
    <m/>
    <m/>
    <m/>
    <m/>
    <m/>
    <m/>
    <m/>
    <m/>
    <m/>
    <m/>
    <m/>
    <m/>
    <m/>
    <m/>
    <m/>
    <m/>
    <m/>
    <m/>
    <m/>
    <m/>
    <m/>
    <m/>
    <m/>
    <m/>
  </r>
  <r>
    <x v="2"/>
    <x v="0"/>
    <x v="3"/>
    <x v="7"/>
    <m/>
    <n v="2403520"/>
    <m/>
    <m/>
    <m/>
    <m/>
    <m/>
    <m/>
    <m/>
    <m/>
    <m/>
    <m/>
    <m/>
    <m/>
    <m/>
    <m/>
    <m/>
    <m/>
    <m/>
    <m/>
    <m/>
    <m/>
    <m/>
    <m/>
    <m/>
    <m/>
    <m/>
    <m/>
    <m/>
    <m/>
    <m/>
  </r>
  <r>
    <x v="2"/>
    <x v="0"/>
    <x v="4"/>
    <x v="7"/>
    <m/>
    <n v="2002500"/>
    <m/>
    <m/>
    <m/>
    <m/>
    <m/>
    <m/>
    <m/>
    <m/>
    <m/>
    <m/>
    <m/>
    <m/>
    <m/>
    <m/>
    <m/>
    <m/>
    <m/>
    <m/>
    <m/>
    <m/>
    <m/>
    <m/>
    <m/>
    <m/>
    <m/>
    <m/>
    <m/>
    <m/>
    <m/>
  </r>
  <r>
    <x v="2"/>
    <x v="0"/>
    <x v="5"/>
    <x v="7"/>
    <m/>
    <n v="0"/>
    <m/>
    <m/>
    <m/>
    <m/>
    <m/>
    <m/>
    <m/>
    <m/>
    <m/>
    <m/>
    <m/>
    <m/>
    <m/>
    <m/>
    <m/>
    <m/>
    <m/>
    <m/>
    <m/>
    <m/>
    <m/>
    <m/>
    <m/>
    <m/>
    <m/>
    <m/>
    <m/>
    <m/>
    <m/>
  </r>
  <r>
    <x v="2"/>
    <x v="1"/>
    <x v="6"/>
    <x v="7"/>
    <m/>
    <n v="0"/>
    <m/>
    <m/>
    <m/>
    <m/>
    <m/>
    <m/>
    <m/>
    <m/>
    <m/>
    <m/>
    <m/>
    <m/>
    <m/>
    <m/>
    <m/>
    <m/>
    <m/>
    <m/>
    <m/>
    <m/>
    <m/>
    <m/>
    <m/>
    <m/>
    <m/>
    <m/>
    <m/>
    <m/>
    <m/>
  </r>
  <r>
    <x v="2"/>
    <x v="1"/>
    <x v="7"/>
    <x v="7"/>
    <m/>
    <n v="0"/>
    <m/>
    <m/>
    <m/>
    <m/>
    <m/>
    <m/>
    <m/>
    <m/>
    <m/>
    <m/>
    <m/>
    <m/>
    <m/>
    <m/>
    <m/>
    <m/>
    <m/>
    <m/>
    <m/>
    <m/>
    <m/>
    <m/>
    <m/>
    <m/>
    <m/>
    <m/>
    <m/>
    <m/>
    <m/>
  </r>
  <r>
    <x v="2"/>
    <x v="0"/>
    <x v="8"/>
    <x v="7"/>
    <m/>
    <n v="0"/>
    <m/>
    <m/>
    <m/>
    <m/>
    <m/>
    <m/>
    <m/>
    <m/>
    <m/>
    <m/>
    <m/>
    <m/>
    <m/>
    <m/>
    <m/>
    <m/>
    <m/>
    <m/>
    <m/>
    <m/>
    <m/>
    <m/>
    <m/>
    <m/>
    <m/>
    <m/>
    <m/>
    <m/>
    <m/>
  </r>
  <r>
    <x v="2"/>
    <x v="0"/>
    <x v="9"/>
    <x v="7"/>
    <m/>
    <n v="0"/>
    <m/>
    <m/>
    <m/>
    <m/>
    <m/>
    <m/>
    <m/>
    <m/>
    <m/>
    <m/>
    <m/>
    <m/>
    <m/>
    <m/>
    <m/>
    <m/>
    <m/>
    <m/>
    <m/>
    <m/>
    <m/>
    <m/>
    <m/>
    <m/>
    <m/>
    <m/>
    <m/>
    <m/>
    <m/>
  </r>
  <r>
    <x v="2"/>
    <x v="1"/>
    <x v="10"/>
    <x v="7"/>
    <m/>
    <n v="0"/>
    <m/>
    <m/>
    <m/>
    <m/>
    <m/>
    <m/>
    <m/>
    <m/>
    <m/>
    <m/>
    <m/>
    <m/>
    <m/>
    <m/>
    <m/>
    <m/>
    <m/>
    <m/>
    <m/>
    <m/>
    <m/>
    <m/>
    <m/>
    <m/>
    <m/>
    <m/>
    <m/>
    <m/>
    <m/>
  </r>
  <r>
    <x v="2"/>
    <x v="1"/>
    <x v="11"/>
    <x v="7"/>
    <m/>
    <n v="0"/>
    <m/>
    <m/>
    <m/>
    <m/>
    <m/>
    <m/>
    <m/>
    <m/>
    <m/>
    <m/>
    <m/>
    <m/>
    <m/>
    <m/>
    <m/>
    <m/>
    <m/>
    <m/>
    <m/>
    <m/>
    <m/>
    <m/>
    <m/>
    <m/>
    <m/>
    <m/>
    <m/>
    <m/>
    <m/>
  </r>
  <r>
    <x v="2"/>
    <x v="0"/>
    <x v="12"/>
    <x v="7"/>
    <m/>
    <n v="2000000"/>
    <m/>
    <m/>
    <m/>
    <m/>
    <m/>
    <m/>
    <m/>
    <m/>
    <m/>
    <m/>
    <m/>
    <m/>
    <m/>
    <m/>
    <m/>
    <m/>
    <m/>
    <m/>
    <m/>
    <m/>
    <m/>
    <m/>
    <m/>
    <m/>
    <m/>
    <m/>
    <m/>
    <m/>
    <m/>
  </r>
  <r>
    <x v="2"/>
    <x v="0"/>
    <x v="13"/>
    <x v="7"/>
    <m/>
    <n v="1468070"/>
    <m/>
    <m/>
    <m/>
    <m/>
    <m/>
    <m/>
    <m/>
    <m/>
    <m/>
    <m/>
    <m/>
    <m/>
    <m/>
    <m/>
    <m/>
    <m/>
    <m/>
    <m/>
    <m/>
    <m/>
    <m/>
    <m/>
    <m/>
    <m/>
    <m/>
    <m/>
    <m/>
    <m/>
    <m/>
  </r>
  <r>
    <x v="2"/>
    <x v="0"/>
    <x v="0"/>
    <x v="9"/>
    <n v="27348307"/>
    <n v="0"/>
    <m/>
    <n v="0"/>
    <m/>
    <m/>
    <m/>
    <m/>
    <m/>
    <m/>
    <m/>
    <m/>
    <m/>
    <m/>
    <m/>
    <m/>
    <m/>
    <m/>
    <m/>
    <m/>
    <m/>
    <m/>
    <m/>
    <m/>
    <m/>
    <m/>
    <m/>
    <m/>
    <m/>
    <m/>
    <m/>
  </r>
  <r>
    <x v="2"/>
    <x v="0"/>
    <x v="1"/>
    <x v="9"/>
    <n v="22346592"/>
    <n v="0"/>
    <m/>
    <n v="0"/>
    <m/>
    <m/>
    <m/>
    <m/>
    <m/>
    <m/>
    <m/>
    <m/>
    <m/>
    <m/>
    <m/>
    <m/>
    <m/>
    <m/>
    <m/>
    <m/>
    <m/>
    <m/>
    <m/>
    <m/>
    <m/>
    <m/>
    <m/>
    <m/>
    <m/>
    <m/>
    <m/>
  </r>
  <r>
    <x v="2"/>
    <x v="1"/>
    <x v="2"/>
    <x v="9"/>
    <n v="12883779"/>
    <n v="1619142"/>
    <m/>
    <n v="0"/>
    <m/>
    <m/>
    <m/>
    <m/>
    <m/>
    <m/>
    <m/>
    <m/>
    <m/>
    <m/>
    <m/>
    <m/>
    <m/>
    <m/>
    <m/>
    <m/>
    <m/>
    <m/>
    <m/>
    <m/>
    <m/>
    <m/>
    <m/>
    <m/>
    <m/>
    <m/>
    <m/>
  </r>
  <r>
    <x v="2"/>
    <x v="0"/>
    <x v="3"/>
    <x v="9"/>
    <n v="11724698"/>
    <n v="1315553"/>
    <m/>
    <n v="0"/>
    <m/>
    <m/>
    <m/>
    <m/>
    <m/>
    <m/>
    <m/>
    <m/>
    <m/>
    <m/>
    <m/>
    <m/>
    <m/>
    <m/>
    <m/>
    <m/>
    <m/>
    <m/>
    <m/>
    <m/>
    <m/>
    <m/>
    <m/>
    <m/>
    <m/>
    <m/>
    <m/>
  </r>
  <r>
    <x v="2"/>
    <x v="0"/>
    <x v="4"/>
    <x v="9"/>
    <n v="7702443"/>
    <n v="0"/>
    <m/>
    <n v="0"/>
    <m/>
    <m/>
    <m/>
    <m/>
    <m/>
    <m/>
    <m/>
    <m/>
    <m/>
    <m/>
    <m/>
    <m/>
    <m/>
    <m/>
    <m/>
    <m/>
    <m/>
    <m/>
    <m/>
    <m/>
    <m/>
    <m/>
    <m/>
    <m/>
    <m/>
    <m/>
    <m/>
  </r>
  <r>
    <x v="2"/>
    <x v="0"/>
    <x v="5"/>
    <x v="9"/>
    <n v="11738264"/>
    <n v="2314000"/>
    <m/>
    <n v="0"/>
    <m/>
    <m/>
    <m/>
    <m/>
    <m/>
    <m/>
    <m/>
    <m/>
    <m/>
    <m/>
    <m/>
    <m/>
    <m/>
    <m/>
    <m/>
    <m/>
    <m/>
    <m/>
    <m/>
    <m/>
    <m/>
    <m/>
    <m/>
    <m/>
    <m/>
    <m/>
    <m/>
  </r>
  <r>
    <x v="2"/>
    <x v="1"/>
    <x v="6"/>
    <x v="9"/>
    <n v="12838938"/>
    <n v="0"/>
    <m/>
    <n v="0"/>
    <m/>
    <m/>
    <m/>
    <m/>
    <m/>
    <m/>
    <m/>
    <m/>
    <m/>
    <m/>
    <m/>
    <m/>
    <m/>
    <m/>
    <m/>
    <m/>
    <m/>
    <m/>
    <m/>
    <m/>
    <m/>
    <m/>
    <m/>
    <m/>
    <m/>
    <m/>
    <m/>
  </r>
  <r>
    <x v="2"/>
    <x v="1"/>
    <x v="7"/>
    <x v="9"/>
    <n v="13863364"/>
    <n v="0"/>
    <m/>
    <n v="0"/>
    <m/>
    <m/>
    <m/>
    <m/>
    <m/>
    <m/>
    <m/>
    <m/>
    <m/>
    <m/>
    <m/>
    <m/>
    <m/>
    <m/>
    <m/>
    <m/>
    <m/>
    <m/>
    <m/>
    <m/>
    <m/>
    <m/>
    <m/>
    <m/>
    <m/>
    <m/>
    <m/>
  </r>
  <r>
    <x v="2"/>
    <x v="0"/>
    <x v="8"/>
    <x v="9"/>
    <n v="5446329"/>
    <n v="0"/>
    <m/>
    <n v="0"/>
    <m/>
    <m/>
    <m/>
    <m/>
    <m/>
    <m/>
    <m/>
    <m/>
    <m/>
    <m/>
    <m/>
    <m/>
    <m/>
    <m/>
    <m/>
    <m/>
    <m/>
    <m/>
    <m/>
    <m/>
    <m/>
    <m/>
    <m/>
    <m/>
    <m/>
    <m/>
    <m/>
  </r>
  <r>
    <x v="2"/>
    <x v="0"/>
    <x v="9"/>
    <x v="9"/>
    <n v="8018478"/>
    <n v="2486000"/>
    <m/>
    <n v="0"/>
    <m/>
    <m/>
    <m/>
    <m/>
    <m/>
    <m/>
    <m/>
    <m/>
    <m/>
    <m/>
    <m/>
    <m/>
    <m/>
    <m/>
    <m/>
    <m/>
    <m/>
    <m/>
    <m/>
    <m/>
    <m/>
    <m/>
    <m/>
    <m/>
    <m/>
    <m/>
    <m/>
  </r>
  <r>
    <x v="2"/>
    <x v="1"/>
    <x v="10"/>
    <x v="9"/>
    <n v="5372626"/>
    <n v="0"/>
    <m/>
    <n v="0"/>
    <m/>
    <m/>
    <m/>
    <m/>
    <m/>
    <m/>
    <m/>
    <m/>
    <m/>
    <m/>
    <m/>
    <m/>
    <m/>
    <m/>
    <m/>
    <m/>
    <m/>
    <m/>
    <m/>
    <m/>
    <m/>
    <m/>
    <m/>
    <m/>
    <m/>
    <m/>
    <m/>
  </r>
  <r>
    <x v="2"/>
    <x v="1"/>
    <x v="11"/>
    <x v="9"/>
    <n v="18776457"/>
    <n v="0"/>
    <m/>
    <n v="0"/>
    <m/>
    <m/>
    <m/>
    <m/>
    <m/>
    <m/>
    <m/>
    <m/>
    <m/>
    <m/>
    <m/>
    <m/>
    <m/>
    <m/>
    <m/>
    <m/>
    <m/>
    <m/>
    <m/>
    <m/>
    <m/>
    <m/>
    <m/>
    <m/>
    <m/>
    <m/>
    <m/>
  </r>
  <r>
    <x v="2"/>
    <x v="0"/>
    <x v="12"/>
    <x v="9"/>
    <n v="20826416"/>
    <n v="1300000"/>
    <m/>
    <n v="0"/>
    <m/>
    <m/>
    <m/>
    <m/>
    <m/>
    <m/>
    <m/>
    <m/>
    <m/>
    <m/>
    <m/>
    <m/>
    <m/>
    <m/>
    <m/>
    <m/>
    <m/>
    <m/>
    <m/>
    <m/>
    <m/>
    <m/>
    <m/>
    <m/>
    <m/>
    <m/>
    <m/>
  </r>
  <r>
    <x v="2"/>
    <x v="0"/>
    <x v="13"/>
    <x v="9"/>
    <n v="15445791"/>
    <n v="0"/>
    <m/>
    <n v="0"/>
    <m/>
    <m/>
    <m/>
    <m/>
    <m/>
    <m/>
    <m/>
    <m/>
    <m/>
    <m/>
    <m/>
    <m/>
    <m/>
    <m/>
    <m/>
    <m/>
    <m/>
    <m/>
    <m/>
    <m/>
    <m/>
    <m/>
    <m/>
    <m/>
    <m/>
    <m/>
    <m/>
  </r>
  <r>
    <x v="2"/>
    <x v="0"/>
    <x v="0"/>
    <x v="11"/>
    <m/>
    <m/>
    <m/>
    <m/>
    <m/>
    <m/>
    <m/>
    <m/>
    <m/>
    <m/>
    <m/>
    <m/>
    <m/>
    <m/>
    <m/>
    <m/>
    <m/>
    <m/>
    <m/>
    <m/>
    <m/>
    <m/>
    <m/>
    <m/>
    <m/>
    <m/>
    <m/>
    <m/>
    <m/>
    <m/>
    <m/>
  </r>
  <r>
    <x v="2"/>
    <x v="0"/>
    <x v="1"/>
    <x v="11"/>
    <m/>
    <m/>
    <m/>
    <m/>
    <m/>
    <m/>
    <m/>
    <m/>
    <m/>
    <m/>
    <m/>
    <m/>
    <m/>
    <m/>
    <m/>
    <m/>
    <m/>
    <m/>
    <m/>
    <m/>
    <m/>
    <m/>
    <m/>
    <m/>
    <m/>
    <m/>
    <m/>
    <m/>
    <m/>
    <m/>
    <m/>
  </r>
  <r>
    <x v="2"/>
    <x v="1"/>
    <x v="2"/>
    <x v="11"/>
    <m/>
    <m/>
    <m/>
    <m/>
    <m/>
    <m/>
    <m/>
    <m/>
    <m/>
    <m/>
    <m/>
    <m/>
    <m/>
    <m/>
    <m/>
    <m/>
    <m/>
    <m/>
    <m/>
    <m/>
    <m/>
    <m/>
    <m/>
    <m/>
    <m/>
    <m/>
    <m/>
    <m/>
    <m/>
    <m/>
    <m/>
  </r>
  <r>
    <x v="2"/>
    <x v="0"/>
    <x v="3"/>
    <x v="11"/>
    <m/>
    <m/>
    <m/>
    <m/>
    <m/>
    <m/>
    <m/>
    <m/>
    <m/>
    <m/>
    <m/>
    <m/>
    <m/>
    <m/>
    <m/>
    <m/>
    <m/>
    <m/>
    <m/>
    <m/>
    <m/>
    <m/>
    <m/>
    <m/>
    <m/>
    <m/>
    <m/>
    <m/>
    <m/>
    <m/>
    <m/>
  </r>
  <r>
    <x v="2"/>
    <x v="0"/>
    <x v="4"/>
    <x v="11"/>
    <m/>
    <m/>
    <m/>
    <m/>
    <m/>
    <m/>
    <m/>
    <m/>
    <m/>
    <m/>
    <m/>
    <m/>
    <m/>
    <m/>
    <m/>
    <m/>
    <m/>
    <m/>
    <m/>
    <m/>
    <m/>
    <m/>
    <m/>
    <m/>
    <m/>
    <m/>
    <m/>
    <m/>
    <m/>
    <m/>
    <m/>
  </r>
  <r>
    <x v="2"/>
    <x v="0"/>
    <x v="5"/>
    <x v="11"/>
    <m/>
    <m/>
    <m/>
    <m/>
    <m/>
    <m/>
    <m/>
    <m/>
    <m/>
    <m/>
    <m/>
    <m/>
    <m/>
    <m/>
    <m/>
    <m/>
    <m/>
    <m/>
    <m/>
    <m/>
    <m/>
    <m/>
    <m/>
    <m/>
    <m/>
    <m/>
    <m/>
    <m/>
    <m/>
    <m/>
    <m/>
  </r>
  <r>
    <x v="2"/>
    <x v="1"/>
    <x v="6"/>
    <x v="11"/>
    <m/>
    <m/>
    <m/>
    <m/>
    <m/>
    <m/>
    <m/>
    <m/>
    <m/>
    <m/>
    <m/>
    <m/>
    <m/>
    <m/>
    <m/>
    <m/>
    <m/>
    <m/>
    <m/>
    <m/>
    <m/>
    <m/>
    <m/>
    <m/>
    <m/>
    <m/>
    <m/>
    <m/>
    <m/>
    <m/>
    <m/>
  </r>
  <r>
    <x v="2"/>
    <x v="1"/>
    <x v="7"/>
    <x v="11"/>
    <m/>
    <m/>
    <m/>
    <m/>
    <m/>
    <m/>
    <m/>
    <m/>
    <m/>
    <m/>
    <m/>
    <m/>
    <m/>
    <m/>
    <m/>
    <m/>
    <m/>
    <m/>
    <m/>
    <m/>
    <m/>
    <m/>
    <m/>
    <m/>
    <m/>
    <m/>
    <m/>
    <m/>
    <m/>
    <m/>
    <m/>
  </r>
  <r>
    <x v="2"/>
    <x v="0"/>
    <x v="8"/>
    <x v="11"/>
    <m/>
    <m/>
    <m/>
    <m/>
    <m/>
    <m/>
    <m/>
    <m/>
    <m/>
    <m/>
    <m/>
    <m/>
    <m/>
    <m/>
    <m/>
    <m/>
    <m/>
    <m/>
    <m/>
    <m/>
    <m/>
    <m/>
    <m/>
    <m/>
    <m/>
    <m/>
    <m/>
    <m/>
    <m/>
    <m/>
    <m/>
  </r>
  <r>
    <x v="2"/>
    <x v="0"/>
    <x v="9"/>
    <x v="11"/>
    <m/>
    <m/>
    <m/>
    <m/>
    <m/>
    <m/>
    <m/>
    <m/>
    <m/>
    <m/>
    <m/>
    <m/>
    <m/>
    <m/>
    <m/>
    <m/>
    <m/>
    <m/>
    <m/>
    <m/>
    <m/>
    <m/>
    <m/>
    <m/>
    <m/>
    <m/>
    <m/>
    <m/>
    <m/>
    <m/>
    <m/>
  </r>
  <r>
    <x v="2"/>
    <x v="1"/>
    <x v="10"/>
    <x v="11"/>
    <m/>
    <m/>
    <m/>
    <m/>
    <m/>
    <m/>
    <m/>
    <m/>
    <m/>
    <m/>
    <m/>
    <m/>
    <m/>
    <m/>
    <m/>
    <m/>
    <m/>
    <m/>
    <m/>
    <m/>
    <m/>
    <m/>
    <m/>
    <m/>
    <m/>
    <m/>
    <m/>
    <m/>
    <m/>
    <m/>
    <m/>
  </r>
  <r>
    <x v="2"/>
    <x v="1"/>
    <x v="11"/>
    <x v="11"/>
    <m/>
    <m/>
    <m/>
    <m/>
    <m/>
    <m/>
    <m/>
    <m/>
    <m/>
    <m/>
    <m/>
    <m/>
    <m/>
    <m/>
    <m/>
    <m/>
    <m/>
    <m/>
    <m/>
    <m/>
    <m/>
    <m/>
    <m/>
    <m/>
    <m/>
    <m/>
    <m/>
    <m/>
    <m/>
    <m/>
    <m/>
  </r>
  <r>
    <x v="2"/>
    <x v="0"/>
    <x v="12"/>
    <x v="11"/>
    <m/>
    <m/>
    <m/>
    <m/>
    <m/>
    <m/>
    <m/>
    <m/>
    <m/>
    <m/>
    <m/>
    <m/>
    <m/>
    <m/>
    <m/>
    <m/>
    <m/>
    <m/>
    <m/>
    <m/>
    <m/>
    <m/>
    <m/>
    <m/>
    <m/>
    <m/>
    <m/>
    <m/>
    <m/>
    <m/>
    <m/>
  </r>
  <r>
    <x v="2"/>
    <x v="0"/>
    <x v="13"/>
    <x v="11"/>
    <m/>
    <m/>
    <m/>
    <m/>
    <m/>
    <m/>
    <m/>
    <m/>
    <m/>
    <m/>
    <m/>
    <m/>
    <m/>
    <m/>
    <m/>
    <m/>
    <m/>
    <m/>
    <m/>
    <m/>
    <m/>
    <m/>
    <m/>
    <m/>
    <m/>
    <m/>
    <m/>
    <m/>
    <m/>
    <m/>
    <m/>
  </r>
  <r>
    <x v="2"/>
    <x v="0"/>
    <x v="0"/>
    <x v="3"/>
    <m/>
    <m/>
    <m/>
    <n v="451800"/>
    <m/>
    <m/>
    <m/>
    <m/>
    <m/>
    <m/>
    <m/>
    <m/>
    <m/>
    <m/>
    <m/>
    <m/>
    <m/>
    <m/>
    <m/>
    <m/>
    <m/>
    <m/>
    <m/>
    <m/>
    <m/>
    <m/>
    <m/>
    <m/>
    <m/>
    <m/>
    <m/>
  </r>
  <r>
    <x v="2"/>
    <x v="0"/>
    <x v="1"/>
    <x v="3"/>
    <m/>
    <m/>
    <m/>
    <n v="0"/>
    <m/>
    <m/>
    <m/>
    <m/>
    <m/>
    <m/>
    <m/>
    <m/>
    <m/>
    <m/>
    <m/>
    <m/>
    <m/>
    <m/>
    <m/>
    <m/>
    <m/>
    <m/>
    <m/>
    <m/>
    <m/>
    <m/>
    <m/>
    <m/>
    <m/>
    <m/>
    <m/>
  </r>
  <r>
    <x v="2"/>
    <x v="1"/>
    <x v="2"/>
    <x v="3"/>
    <m/>
    <m/>
    <m/>
    <n v="0"/>
    <m/>
    <m/>
    <m/>
    <m/>
    <m/>
    <m/>
    <m/>
    <m/>
    <m/>
    <m/>
    <m/>
    <m/>
    <m/>
    <m/>
    <m/>
    <m/>
    <m/>
    <m/>
    <m/>
    <m/>
    <m/>
    <m/>
    <m/>
    <m/>
    <m/>
    <m/>
    <m/>
  </r>
  <r>
    <x v="2"/>
    <x v="0"/>
    <x v="3"/>
    <x v="3"/>
    <m/>
    <m/>
    <m/>
    <n v="0"/>
    <m/>
    <m/>
    <m/>
    <m/>
    <m/>
    <m/>
    <m/>
    <m/>
    <m/>
    <m/>
    <m/>
    <m/>
    <m/>
    <m/>
    <m/>
    <m/>
    <m/>
    <m/>
    <m/>
    <m/>
    <m/>
    <m/>
    <m/>
    <m/>
    <m/>
    <m/>
    <m/>
  </r>
  <r>
    <x v="2"/>
    <x v="0"/>
    <x v="4"/>
    <x v="3"/>
    <m/>
    <m/>
    <m/>
    <n v="0"/>
    <m/>
    <m/>
    <m/>
    <m/>
    <m/>
    <m/>
    <m/>
    <m/>
    <m/>
    <m/>
    <m/>
    <m/>
    <m/>
    <m/>
    <m/>
    <m/>
    <m/>
    <m/>
    <m/>
    <m/>
    <m/>
    <m/>
    <m/>
    <m/>
    <m/>
    <m/>
    <m/>
  </r>
  <r>
    <x v="2"/>
    <x v="0"/>
    <x v="5"/>
    <x v="3"/>
    <m/>
    <m/>
    <m/>
    <n v="0"/>
    <m/>
    <m/>
    <m/>
    <m/>
    <m/>
    <m/>
    <m/>
    <m/>
    <m/>
    <m/>
    <m/>
    <m/>
    <m/>
    <m/>
    <m/>
    <m/>
    <m/>
    <m/>
    <m/>
    <m/>
    <m/>
    <m/>
    <m/>
    <m/>
    <m/>
    <m/>
    <m/>
  </r>
  <r>
    <x v="2"/>
    <x v="1"/>
    <x v="6"/>
    <x v="3"/>
    <m/>
    <m/>
    <m/>
    <n v="0"/>
    <m/>
    <m/>
    <m/>
    <m/>
    <m/>
    <m/>
    <m/>
    <m/>
    <m/>
    <m/>
    <m/>
    <m/>
    <m/>
    <m/>
    <m/>
    <m/>
    <m/>
    <m/>
    <m/>
    <m/>
    <m/>
    <m/>
    <m/>
    <m/>
    <m/>
    <m/>
    <m/>
  </r>
  <r>
    <x v="2"/>
    <x v="1"/>
    <x v="7"/>
    <x v="3"/>
    <m/>
    <m/>
    <m/>
    <n v="0"/>
    <m/>
    <m/>
    <m/>
    <m/>
    <m/>
    <m/>
    <m/>
    <m/>
    <m/>
    <m/>
    <m/>
    <m/>
    <m/>
    <m/>
    <m/>
    <m/>
    <m/>
    <m/>
    <m/>
    <m/>
    <m/>
    <m/>
    <m/>
    <m/>
    <m/>
    <m/>
    <m/>
  </r>
  <r>
    <x v="2"/>
    <x v="0"/>
    <x v="8"/>
    <x v="3"/>
    <m/>
    <m/>
    <m/>
    <n v="451800"/>
    <m/>
    <m/>
    <m/>
    <m/>
    <m/>
    <m/>
    <m/>
    <m/>
    <m/>
    <m/>
    <m/>
    <m/>
    <m/>
    <m/>
    <m/>
    <m/>
    <m/>
    <m/>
    <m/>
    <m/>
    <m/>
    <m/>
    <m/>
    <m/>
    <m/>
    <m/>
    <m/>
  </r>
  <r>
    <x v="2"/>
    <x v="0"/>
    <x v="9"/>
    <x v="3"/>
    <m/>
    <m/>
    <m/>
    <n v="0"/>
    <m/>
    <m/>
    <m/>
    <m/>
    <m/>
    <m/>
    <m/>
    <m/>
    <m/>
    <m/>
    <m/>
    <m/>
    <m/>
    <m/>
    <m/>
    <m/>
    <m/>
    <m/>
    <m/>
    <m/>
    <m/>
    <m/>
    <m/>
    <m/>
    <m/>
    <m/>
    <m/>
  </r>
  <r>
    <x v="2"/>
    <x v="1"/>
    <x v="10"/>
    <x v="3"/>
    <m/>
    <m/>
    <m/>
    <n v="0"/>
    <m/>
    <m/>
    <m/>
    <m/>
    <m/>
    <m/>
    <m/>
    <m/>
    <m/>
    <m/>
    <m/>
    <m/>
    <m/>
    <m/>
    <m/>
    <m/>
    <m/>
    <m/>
    <m/>
    <m/>
    <m/>
    <m/>
    <m/>
    <m/>
    <m/>
    <m/>
    <m/>
  </r>
  <r>
    <x v="2"/>
    <x v="1"/>
    <x v="11"/>
    <x v="3"/>
    <m/>
    <m/>
    <m/>
    <n v="0"/>
    <m/>
    <m/>
    <m/>
    <m/>
    <m/>
    <m/>
    <m/>
    <m/>
    <m/>
    <m/>
    <m/>
    <m/>
    <m/>
    <m/>
    <m/>
    <m/>
    <m/>
    <m/>
    <m/>
    <m/>
    <m/>
    <m/>
    <m/>
    <m/>
    <m/>
    <m/>
    <m/>
  </r>
  <r>
    <x v="2"/>
    <x v="0"/>
    <x v="12"/>
    <x v="3"/>
    <m/>
    <m/>
    <m/>
    <n v="0"/>
    <m/>
    <m/>
    <m/>
    <m/>
    <m/>
    <m/>
    <m/>
    <m/>
    <m/>
    <m/>
    <m/>
    <m/>
    <m/>
    <m/>
    <m/>
    <m/>
    <m/>
    <m/>
    <m/>
    <m/>
    <m/>
    <m/>
    <m/>
    <m/>
    <m/>
    <m/>
    <m/>
  </r>
  <r>
    <x v="2"/>
    <x v="0"/>
    <x v="13"/>
    <x v="3"/>
    <m/>
    <m/>
    <m/>
    <n v="601800"/>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6A97E3-1E1C-4A1F-BF86-C0B741233578}"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E13"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AK Fisik Reguler" fld="4" baseField="0" baseItem="0" numFmtId="164"/>
  </dataFields>
  <formats count="1">
    <format dxfId="22">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C8841F1-059C-4CD2-BA4F-4AC2F994C873}"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BH PPh" fld="11" baseField="0" baseItem="0"/>
  </dataFields>
  <formats count="2">
    <format dxfId="9">
      <pivotArea outline="0" collapsedLevelsAreSubtotals="1" fieldPosition="0"/>
    </format>
    <format dxfId="8">
      <pivotArea dataOnly="0" labelOnly="1" outline="0" fieldPosition="0">
        <references count="1">
          <reference field="4294967294" count="1">
            <x v="0"/>
          </reference>
        </references>
      </pivotArea>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2A87C5F-F579-487B-B882-56E605A031BF}" name="PivotTable1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U3:Y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BH SDA Kehutanan" fld="15" baseField="0" baseItem="0"/>
  </dataFields>
  <formats count="1">
    <format dxfId="10">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131428A-5A9B-4B6A-A8A9-6CE84B600713}" name="PivotTable1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E3:AI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dataField="1"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BH SDA Panas Bumi" fld="17" baseField="0" baseItem="0"/>
  </dataFields>
  <formats count="1">
    <format dxfId="11">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B671DE3-156C-451F-A85C-398EA98D5B8F}" name="PivotTable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P3:T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BH SDA Minerba" fld="14" baseField="0" baseItem="0"/>
  </dataFields>
  <formats count="1">
    <format dxfId="12">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52E956B-60E0-4F40-82A8-5E6F99F6B9EC}" name="PivotTable1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Z3:AD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dataField="1"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BH SDA Perikanan" fld="16" baseField="0" baseItem="0"/>
  </dataFields>
  <formats count="1">
    <format dxfId="13">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725A062-3934-4028-9B2A-464470FB54B7}"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K3:O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BH SDA Migas" fld="13" baseField="0" baseItem="0"/>
  </dataFields>
  <formats count="1">
    <format dxfId="14">
      <pivotArea outline="0" collapsedLevelsAreSubtotals="1" fieldPosition="0"/>
    </format>
  </formats>
  <chartFormats count="4">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3">
          <reference field="4294967294" count="1" selected="0">
            <x v="0"/>
          </reference>
          <reference field="0" count="1" selected="0">
            <x v="1"/>
          </reference>
          <reference field="2" count="1" selected="0">
            <x v="3"/>
          </reference>
        </references>
      </pivotArea>
    </chartFormat>
    <chartFormat chart="6"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8C09D8F-3BAF-4841-A2D0-F7E8F332E932}"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5:J16"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dataField="1"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Count of IPM (%)" fld="18" subtotal="count" baseField="2" baseItem="0"/>
  </dataFields>
  <chartFormats count="8">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A3E7996-E682-4679-9545-F6BA7BB0C8F6}" name="PivotTable1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5:E16"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dataField="1"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IPM (%)" fld="18" baseField="2" baseItem="7"/>
  </dataFields>
  <chartFormats count="9">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 chart="6" format="2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E8FE405-97A5-4C67-89D5-195AE4834556}" name="PivotTable1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Z5:AD16"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dataField="1"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Pengeluaran per Kapita (Rp 000)" fld="22" baseField="0" baseItem="0" numFmtId="164"/>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F91F5A2-D9B9-4444-9824-4981B019F42A}" name="PivotTable1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U5:Y16"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dataField="1"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RLS (thn)"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1951F1-6810-484C-97D4-0D27482CA11F}"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AK Fisik Penugasan" fld="5" baseField="0" baseItem="0" numFmtId="164"/>
  </dataFields>
  <formats count="1">
    <format dxfId="21">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80E298B-4612-4FB6-9648-6B412CF0F903}" name="PivotTable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P5:T16"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dataField="1"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HLS (thn)"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56AEB14-539B-4DB0-BF89-056EBC0CA4B6}"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K5:O16"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dataField="1"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AHH (thn)"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EE1AAD83-A36B-498C-B83E-8EF8FD21C934}" name="PivotTable19"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L3:L4" firstHeaderRow="1" firstDataRow="1" firstDataCol="1"/>
  <pivotFields count="36">
    <pivotField showAll="0">
      <items count="4">
        <item x="0"/>
        <item x="1"/>
        <item x="2"/>
        <item t="default"/>
      </items>
    </pivotField>
    <pivotField axis="axisRow" showAll="0">
      <items count="14">
        <item h="1" m="1" x="11"/>
        <item h="1" m="1" x="5"/>
        <item h="1" m="1" x="12"/>
        <item h="1" m="1" x="2"/>
        <item h="1" m="1" x="6"/>
        <item h="1" m="1" x="7"/>
        <item h="1" m="1" x="3"/>
        <item h="1" m="1" x="8"/>
        <item h="1" m="1" x="10"/>
        <item h="1" m="1" x="9"/>
        <item h="1" m="1" x="4"/>
        <item x="0"/>
        <item h="1" x="1"/>
        <item t="default"/>
      </items>
    </pivotField>
    <pivotField showAll="0"/>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1">
    <i>
      <x v="11"/>
    </i>
  </rowItems>
  <colItems count="1">
    <i/>
  </colItem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F1C8037-4519-4A2E-A4E4-0591867F852F}"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dataField="1"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TPAK (%)" fld="24" baseField="0" baseItem="0"/>
  </dataFields>
  <formats count="1">
    <format dxfId="3">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26D525F3-6384-47A0-8BDF-A419E6F6B3E9}"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3:J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dataField="1"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TPT (%)" fld="23" baseField="0" baseItem="0"/>
  </dataFields>
  <formats count="1">
    <format dxfId="4">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199CC431-4468-4C88-868F-4BD856C83E8C}"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5:J16"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dataField="1"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Average of % Pend. Miskin" fld="26" subtotal="average" baseField="2" baseItem="4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62F62637-A3AC-4D71-9CB9-68FAC1DA0424}" name="PivotTable1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E16"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dataField="1"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Jml. Pend. Miskin (juta jiwa)" fld="25" baseField="2" baseItem="10"/>
  </dataFields>
  <chartFormats count="3">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394F5056-13F5-4910-A6DA-7CDD1722AC55}"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5:O16"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dataField="1"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Count of Jml. Pend. Miskin (juta jiwa)" fld="25" subtotal="count" baseField="2" baseItem="4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489B031F-9269-4492-8C20-82195660D5C1}" name="PivotTable11" cacheId="2"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M5:P16" firstHeaderRow="1" firstDataRow="2" firstDataCol="1"/>
  <pivotFields count="36">
    <pivotField axis="axisCol" showAll="0" defaultSubtotal="0">
      <items count="3">
        <item x="0"/>
        <item x="1"/>
        <item x="2"/>
      </items>
    </pivotField>
    <pivotField showAll="0" defaultSubtotal="0">
      <items count="13">
        <item h="1" m="1" x="11"/>
        <item h="1" m="1" x="5"/>
        <item h="1" m="1" x="12"/>
        <item h="1" m="1" x="2"/>
        <item h="1" m="1" x="6"/>
        <item h="1" m="1" x="7"/>
        <item h="1" m="1" x="3"/>
        <item h="1" m="1" x="8"/>
        <item h="1" m="1" x="10"/>
        <item h="1" m="1" x="9"/>
        <item h="1" m="1" x="4"/>
        <item x="0"/>
        <item h="1" x="1"/>
      </items>
    </pivotField>
    <pivotField axis="axisRow" showAll="0" defaultSubtotal="0">
      <items count="64">
        <item x="0"/>
        <item m="1" x="55"/>
        <item m="1" x="43"/>
        <item m="1" x="56"/>
        <item m="1" x="32"/>
        <item m="1" x="36"/>
        <item m="1" x="29"/>
        <item m="1" x="48"/>
        <item m="1" x="18"/>
        <item m="1" x="30"/>
        <item m="1" x="17"/>
        <item m="1" x="62"/>
        <item m="1" x="50"/>
        <item m="1" x="20"/>
        <item m="1" x="33"/>
        <item m="1" x="31"/>
        <item m="1" x="14"/>
        <item m="1" x="24"/>
        <item m="1" x="27"/>
        <item m="1" x="25"/>
        <item m="1" x="23"/>
        <item m="1" x="60"/>
        <item m="1" x="39"/>
        <item m="1" x="41"/>
        <item m="1" x="19"/>
        <item m="1" x="28"/>
        <item m="1" x="59"/>
        <item m="1" x="15"/>
        <item m="1" x="61"/>
        <item m="1" x="42"/>
        <item m="1" x="57"/>
        <item m="1" x="54"/>
        <item m="1" x="21"/>
        <item m="1" x="40"/>
        <item m="1" x="34"/>
        <item m="1" x="37"/>
        <item m="1" x="46"/>
        <item m="1" x="35"/>
        <item m="1" x="53"/>
        <item m="1" x="63"/>
        <item m="1" x="38"/>
        <item m="1" x="26"/>
        <item x="2"/>
        <item x="12"/>
        <item x="3"/>
        <item m="1" x="44"/>
        <item m="1" x="49"/>
        <item m="1" x="58"/>
        <item m="1" x="47"/>
        <item m="1" x="45"/>
        <item m="1" x="52"/>
        <item m="1" x="22"/>
        <item x="8"/>
        <item m="1" x="16"/>
        <item x="9"/>
        <item m="1" x="51"/>
        <item x="13"/>
        <item x="1"/>
        <item x="11"/>
        <item x="4"/>
        <item x="5"/>
        <item x="6"/>
        <item x="10"/>
        <item x="7"/>
      </items>
    </pivotField>
    <pivotField showAll="0" defaultSubtotal="0">
      <items count="12">
        <item x="6"/>
        <item x="4"/>
        <item x="10"/>
        <item x="7"/>
        <item x="11"/>
        <item x="2"/>
        <item x="9"/>
        <item x="8"/>
        <item x="1"/>
        <item x="5"/>
        <item x="3"/>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0">
    <i>
      <x/>
    </i>
    <i>
      <x v="43"/>
    </i>
    <i>
      <x v="44"/>
    </i>
    <i>
      <x v="52"/>
    </i>
    <i>
      <x v="54"/>
    </i>
    <i>
      <x v="56"/>
    </i>
    <i>
      <x v="57"/>
    </i>
    <i>
      <x v="59"/>
    </i>
    <i>
      <x v="60"/>
    </i>
    <i t="grand">
      <x/>
    </i>
  </rowItems>
  <colFields count="1">
    <field x="0"/>
  </colFields>
  <colItems count="3">
    <i>
      <x/>
    </i>
    <i>
      <x v="1"/>
    </i>
    <i>
      <x v="2"/>
    </i>
  </colItems>
  <dataFields count="1">
    <dataField name="Average of APK SMA" fld="30"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07F23F1D-9BCB-4FAB-8B84-C7B9005A3A19}" name="PivotTable10" cacheId="2"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I5:L16" firstHeaderRow="1" firstDataRow="2" firstDataCol="1"/>
  <pivotFields count="36">
    <pivotField axis="axisCol" showAll="0" defaultSubtotal="0">
      <items count="3">
        <item x="0"/>
        <item x="1"/>
        <item x="2"/>
      </items>
    </pivotField>
    <pivotField showAll="0" defaultSubtotal="0">
      <items count="13">
        <item h="1" m="1" x="11"/>
        <item h="1" m="1" x="5"/>
        <item h="1" m="1" x="12"/>
        <item h="1" m="1" x="2"/>
        <item h="1" m="1" x="6"/>
        <item h="1" m="1" x="7"/>
        <item h="1" m="1" x="3"/>
        <item h="1" m="1" x="8"/>
        <item h="1" m="1" x="10"/>
        <item h="1" m="1" x="9"/>
        <item h="1" m="1" x="4"/>
        <item x="0"/>
        <item h="1" x="1"/>
      </items>
    </pivotField>
    <pivotField axis="axisRow" showAll="0" defaultSubtotal="0">
      <items count="64">
        <item x="0"/>
        <item m="1" x="55"/>
        <item m="1" x="43"/>
        <item m="1" x="56"/>
        <item m="1" x="32"/>
        <item m="1" x="36"/>
        <item m="1" x="29"/>
        <item m="1" x="48"/>
        <item m="1" x="18"/>
        <item m="1" x="30"/>
        <item m="1" x="17"/>
        <item m="1" x="62"/>
        <item m="1" x="50"/>
        <item m="1" x="20"/>
        <item m="1" x="33"/>
        <item m="1" x="31"/>
        <item m="1" x="14"/>
        <item m="1" x="24"/>
        <item m="1" x="27"/>
        <item m="1" x="25"/>
        <item m="1" x="23"/>
        <item m="1" x="60"/>
        <item m="1" x="39"/>
        <item m="1" x="41"/>
        <item m="1" x="19"/>
        <item m="1" x="28"/>
        <item m="1" x="59"/>
        <item m="1" x="15"/>
        <item m="1" x="61"/>
        <item m="1" x="42"/>
        <item m="1" x="57"/>
        <item m="1" x="54"/>
        <item m="1" x="21"/>
        <item m="1" x="40"/>
        <item m="1" x="34"/>
        <item m="1" x="37"/>
        <item m="1" x="46"/>
        <item m="1" x="35"/>
        <item m="1" x="53"/>
        <item m="1" x="63"/>
        <item m="1" x="38"/>
        <item m="1" x="26"/>
        <item x="2"/>
        <item x="12"/>
        <item x="3"/>
        <item m="1" x="44"/>
        <item m="1" x="49"/>
        <item m="1" x="58"/>
        <item m="1" x="47"/>
        <item m="1" x="45"/>
        <item m="1" x="52"/>
        <item m="1" x="22"/>
        <item x="8"/>
        <item m="1" x="16"/>
        <item x="9"/>
        <item m="1" x="51"/>
        <item x="13"/>
        <item x="1"/>
        <item x="11"/>
        <item x="4"/>
        <item x="5"/>
        <item x="6"/>
        <item x="10"/>
        <item x="7"/>
      </items>
    </pivotField>
    <pivotField showAll="0" defaultSubtotal="0">
      <items count="12">
        <item x="6"/>
        <item x="4"/>
        <item x="10"/>
        <item x="7"/>
        <item x="11"/>
        <item x="2"/>
        <item x="9"/>
        <item x="8"/>
        <item x="1"/>
        <item x="5"/>
        <item x="3"/>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0">
    <i>
      <x/>
    </i>
    <i>
      <x v="43"/>
    </i>
    <i>
      <x v="44"/>
    </i>
    <i>
      <x v="52"/>
    </i>
    <i>
      <x v="54"/>
    </i>
    <i>
      <x v="56"/>
    </i>
    <i>
      <x v="57"/>
    </i>
    <i>
      <x v="59"/>
    </i>
    <i>
      <x v="60"/>
    </i>
    <i t="grand">
      <x/>
    </i>
  </rowItems>
  <colFields count="1">
    <field x="0"/>
  </colFields>
  <colItems count="3">
    <i>
      <x/>
    </i>
    <i>
      <x v="1"/>
    </i>
    <i>
      <x v="2"/>
    </i>
  </colItems>
  <dataFields count="1">
    <dataField name="Average of APK SMP" fld="29"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3F3D71-28D4-48AB-A704-5A9E76B89C70}"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AK Fisik Afirmasi" fld="6" baseField="0" baseItem="0" numFmtId="164"/>
  </dataFields>
  <formats count="1">
    <format dxfId="20">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6CFC1EE5-141E-4AA4-8BAE-3824D5AA003B}" name="PivotTable9" cacheId="2"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E5:H16" firstHeaderRow="1" firstDataRow="2" firstDataCol="1"/>
  <pivotFields count="36">
    <pivotField axis="axisCol" showAll="0" defaultSubtotal="0">
      <items count="3">
        <item x="0"/>
        <item x="1"/>
        <item x="2"/>
      </items>
    </pivotField>
    <pivotField showAll="0" defaultSubtotal="0">
      <items count="13">
        <item h="1" m="1" x="11"/>
        <item h="1" m="1" x="5"/>
        <item h="1" m="1" x="12"/>
        <item h="1" m="1" x="2"/>
        <item h="1" m="1" x="6"/>
        <item h="1" m="1" x="7"/>
        <item h="1" m="1" x="3"/>
        <item h="1" m="1" x="8"/>
        <item h="1" m="1" x="10"/>
        <item h="1" m="1" x="9"/>
        <item h="1" m="1" x="4"/>
        <item x="0"/>
        <item h="1" x="1"/>
      </items>
    </pivotField>
    <pivotField axis="axisRow" showAll="0" defaultSubtotal="0">
      <items count="64">
        <item x="0"/>
        <item m="1" x="55"/>
        <item m="1" x="43"/>
        <item m="1" x="56"/>
        <item m="1" x="32"/>
        <item m="1" x="36"/>
        <item m="1" x="29"/>
        <item m="1" x="48"/>
        <item m="1" x="18"/>
        <item m="1" x="30"/>
        <item m="1" x="17"/>
        <item m="1" x="62"/>
        <item m="1" x="50"/>
        <item m="1" x="20"/>
        <item m="1" x="33"/>
        <item m="1" x="31"/>
        <item m="1" x="14"/>
        <item m="1" x="24"/>
        <item m="1" x="27"/>
        <item m="1" x="25"/>
        <item m="1" x="23"/>
        <item m="1" x="60"/>
        <item m="1" x="39"/>
        <item m="1" x="41"/>
        <item m="1" x="19"/>
        <item m="1" x="28"/>
        <item m="1" x="59"/>
        <item m="1" x="15"/>
        <item m="1" x="61"/>
        <item m="1" x="42"/>
        <item m="1" x="57"/>
        <item m="1" x="54"/>
        <item m="1" x="21"/>
        <item m="1" x="40"/>
        <item m="1" x="34"/>
        <item m="1" x="37"/>
        <item m="1" x="46"/>
        <item m="1" x="35"/>
        <item m="1" x="53"/>
        <item m="1" x="63"/>
        <item m="1" x="38"/>
        <item m="1" x="26"/>
        <item x="2"/>
        <item x="12"/>
        <item x="3"/>
        <item m="1" x="44"/>
        <item m="1" x="49"/>
        <item m="1" x="58"/>
        <item m="1" x="47"/>
        <item m="1" x="45"/>
        <item m="1" x="52"/>
        <item m="1" x="22"/>
        <item x="8"/>
        <item m="1" x="16"/>
        <item x="9"/>
        <item m="1" x="51"/>
        <item x="13"/>
        <item x="1"/>
        <item x="11"/>
        <item x="4"/>
        <item x="5"/>
        <item x="6"/>
        <item x="10"/>
        <item x="7"/>
      </items>
    </pivotField>
    <pivotField showAll="0" defaultSubtotal="0">
      <items count="12">
        <item x="6"/>
        <item x="4"/>
        <item x="10"/>
        <item x="7"/>
        <item x="11"/>
        <item x="2"/>
        <item x="9"/>
        <item x="8"/>
        <item x="1"/>
        <item x="5"/>
        <item x="3"/>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0">
    <i>
      <x/>
    </i>
    <i>
      <x v="43"/>
    </i>
    <i>
      <x v="44"/>
    </i>
    <i>
      <x v="52"/>
    </i>
    <i>
      <x v="54"/>
    </i>
    <i>
      <x v="56"/>
    </i>
    <i>
      <x v="57"/>
    </i>
    <i>
      <x v="59"/>
    </i>
    <i>
      <x v="60"/>
    </i>
    <i t="grand">
      <x/>
    </i>
  </rowItems>
  <colFields count="1">
    <field x="0"/>
  </colFields>
  <colItems count="3">
    <i>
      <x/>
    </i>
    <i>
      <x v="1"/>
    </i>
    <i>
      <x v="2"/>
    </i>
  </colItems>
  <dataFields count="1">
    <dataField name="Average of APK SD" fld="28"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342D9C5B-CB55-4903-84E9-EE63F1B59BB6}" name="PivotTable14" cacheId="2"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Y5:AB16" firstHeaderRow="1" firstDataRow="2" firstDataCol="1"/>
  <pivotFields count="36">
    <pivotField axis="axisCol" showAll="0" defaultSubtotal="0">
      <items count="3">
        <item x="0"/>
        <item x="1"/>
        <item x="2"/>
      </items>
    </pivotField>
    <pivotField showAll="0" defaultSubtotal="0">
      <items count="13">
        <item h="1" m="1" x="11"/>
        <item h="1" m="1" x="5"/>
        <item h="1" m="1" x="12"/>
        <item h="1" m="1" x="2"/>
        <item h="1" m="1" x="6"/>
        <item h="1" m="1" x="7"/>
        <item h="1" m="1" x="3"/>
        <item h="1" m="1" x="8"/>
        <item h="1" m="1" x="10"/>
        <item h="1" m="1" x="9"/>
        <item h="1" m="1" x="4"/>
        <item x="0"/>
        <item h="1" x="1"/>
      </items>
    </pivotField>
    <pivotField axis="axisRow" showAll="0" defaultSubtotal="0">
      <items count="64">
        <item x="0"/>
        <item m="1" x="55"/>
        <item m="1" x="43"/>
        <item m="1" x="56"/>
        <item m="1" x="32"/>
        <item m="1" x="36"/>
        <item m="1" x="29"/>
        <item m="1" x="48"/>
        <item m="1" x="18"/>
        <item m="1" x="30"/>
        <item m="1" x="17"/>
        <item m="1" x="62"/>
        <item m="1" x="50"/>
        <item m="1" x="20"/>
        <item m="1" x="33"/>
        <item m="1" x="31"/>
        <item m="1" x="14"/>
        <item m="1" x="24"/>
        <item m="1" x="27"/>
        <item m="1" x="25"/>
        <item m="1" x="23"/>
        <item m="1" x="60"/>
        <item m="1" x="39"/>
        <item m="1" x="41"/>
        <item m="1" x="19"/>
        <item m="1" x="28"/>
        <item m="1" x="59"/>
        <item m="1" x="15"/>
        <item m="1" x="61"/>
        <item m="1" x="42"/>
        <item m="1" x="57"/>
        <item m="1" x="54"/>
        <item m="1" x="21"/>
        <item m="1" x="40"/>
        <item m="1" x="34"/>
        <item m="1" x="37"/>
        <item m="1" x="46"/>
        <item m="1" x="35"/>
        <item m="1" x="53"/>
        <item m="1" x="63"/>
        <item m="1" x="38"/>
        <item m="1" x="26"/>
        <item x="2"/>
        <item x="12"/>
        <item x="3"/>
        <item m="1" x="44"/>
        <item m="1" x="49"/>
        <item m="1" x="58"/>
        <item m="1" x="47"/>
        <item m="1" x="45"/>
        <item m="1" x="52"/>
        <item m="1" x="22"/>
        <item x="8"/>
        <item m="1" x="16"/>
        <item x="9"/>
        <item m="1" x="51"/>
        <item x="13"/>
        <item x="1"/>
        <item x="11"/>
        <item x="4"/>
        <item x="5"/>
        <item x="6"/>
        <item x="10"/>
        <item x="7"/>
      </items>
    </pivotField>
    <pivotField showAll="0" defaultSubtotal="0">
      <items count="12">
        <item x="6"/>
        <item x="4"/>
        <item x="10"/>
        <item x="7"/>
        <item x="11"/>
        <item x="2"/>
        <item x="9"/>
        <item x="8"/>
        <item x="1"/>
        <item x="5"/>
        <item x="3"/>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dragToRow="0" dragToCol="0" dragToPage="0" showAll="0" defaultSubtotal="0"/>
  </pivotFields>
  <rowFields count="1">
    <field x="2"/>
  </rowFields>
  <rowItems count="10">
    <i>
      <x/>
    </i>
    <i>
      <x v="43"/>
    </i>
    <i>
      <x v="44"/>
    </i>
    <i>
      <x v="52"/>
    </i>
    <i>
      <x v="54"/>
    </i>
    <i>
      <x v="56"/>
    </i>
    <i>
      <x v="57"/>
    </i>
    <i>
      <x v="59"/>
    </i>
    <i>
      <x v="60"/>
    </i>
    <i t="grand">
      <x/>
    </i>
  </rowItems>
  <colFields count="1">
    <field x="0"/>
  </colFields>
  <colItems count="3">
    <i>
      <x/>
    </i>
    <i>
      <x v="1"/>
    </i>
    <i>
      <x v="2"/>
    </i>
  </colItems>
  <dataFields count="1">
    <dataField name="Average of APM SMA" fld="34"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A8014CC7-EF2F-4B9C-836A-AA23DB23CD42}" name="PivotTable13" cacheId="2"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U5:X16" firstHeaderRow="1" firstDataRow="2" firstDataCol="1"/>
  <pivotFields count="36">
    <pivotField axis="axisCol" showAll="0" defaultSubtotal="0">
      <items count="3">
        <item x="0"/>
        <item x="1"/>
        <item x="2"/>
      </items>
    </pivotField>
    <pivotField showAll="0" defaultSubtotal="0">
      <items count="13">
        <item h="1" m="1" x="11"/>
        <item h="1" m="1" x="5"/>
        <item h="1" m="1" x="12"/>
        <item h="1" m="1" x="2"/>
        <item h="1" m="1" x="6"/>
        <item h="1" m="1" x="7"/>
        <item h="1" m="1" x="3"/>
        <item h="1" m="1" x="8"/>
        <item h="1" m="1" x="10"/>
        <item h="1" m="1" x="9"/>
        <item h="1" m="1" x="4"/>
        <item x="0"/>
        <item h="1" x="1"/>
      </items>
    </pivotField>
    <pivotField axis="axisRow" showAll="0" defaultSubtotal="0">
      <items count="64">
        <item x="0"/>
        <item m="1" x="55"/>
        <item m="1" x="43"/>
        <item m="1" x="56"/>
        <item m="1" x="32"/>
        <item m="1" x="36"/>
        <item m="1" x="29"/>
        <item m="1" x="48"/>
        <item m="1" x="18"/>
        <item m="1" x="30"/>
        <item m="1" x="17"/>
        <item m="1" x="62"/>
        <item m="1" x="50"/>
        <item m="1" x="20"/>
        <item m="1" x="33"/>
        <item m="1" x="31"/>
        <item m="1" x="14"/>
        <item m="1" x="24"/>
        <item m="1" x="27"/>
        <item m="1" x="25"/>
        <item m="1" x="23"/>
        <item m="1" x="60"/>
        <item m="1" x="39"/>
        <item m="1" x="41"/>
        <item m="1" x="19"/>
        <item m="1" x="28"/>
        <item m="1" x="59"/>
        <item m="1" x="15"/>
        <item m="1" x="61"/>
        <item m="1" x="42"/>
        <item m="1" x="57"/>
        <item m="1" x="54"/>
        <item m="1" x="21"/>
        <item m="1" x="40"/>
        <item m="1" x="34"/>
        <item m="1" x="37"/>
        <item m="1" x="46"/>
        <item m="1" x="35"/>
        <item m="1" x="53"/>
        <item m="1" x="63"/>
        <item m="1" x="38"/>
        <item m="1" x="26"/>
        <item x="2"/>
        <item x="12"/>
        <item x="3"/>
        <item m="1" x="44"/>
        <item m="1" x="49"/>
        <item m="1" x="58"/>
        <item m="1" x="47"/>
        <item m="1" x="45"/>
        <item m="1" x="52"/>
        <item m="1" x="22"/>
        <item x="8"/>
        <item m="1" x="16"/>
        <item x="9"/>
        <item m="1" x="51"/>
        <item x="13"/>
        <item x="1"/>
        <item x="11"/>
        <item x="4"/>
        <item x="5"/>
        <item x="6"/>
        <item x="10"/>
        <item x="7"/>
      </items>
    </pivotField>
    <pivotField showAll="0" defaultSubtotal="0">
      <items count="12">
        <item x="6"/>
        <item x="4"/>
        <item x="10"/>
        <item x="7"/>
        <item x="11"/>
        <item x="2"/>
        <item x="9"/>
        <item x="8"/>
        <item x="1"/>
        <item x="5"/>
        <item x="3"/>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dragToRow="0" dragToCol="0" dragToPage="0" showAll="0" defaultSubtotal="0"/>
  </pivotFields>
  <rowFields count="1">
    <field x="2"/>
  </rowFields>
  <rowItems count="10">
    <i>
      <x/>
    </i>
    <i>
      <x v="43"/>
    </i>
    <i>
      <x v="44"/>
    </i>
    <i>
      <x v="52"/>
    </i>
    <i>
      <x v="54"/>
    </i>
    <i>
      <x v="56"/>
    </i>
    <i>
      <x v="57"/>
    </i>
    <i>
      <x v="59"/>
    </i>
    <i>
      <x v="60"/>
    </i>
    <i t="grand">
      <x/>
    </i>
  </rowItems>
  <colFields count="1">
    <field x="0"/>
  </colFields>
  <colItems count="3">
    <i>
      <x/>
    </i>
    <i>
      <x v="1"/>
    </i>
    <i>
      <x v="2"/>
    </i>
  </colItems>
  <dataFields count="1">
    <dataField name="Average of APM SMP" fld="33"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87C14520-5D84-4565-BE61-17336E852093}" name="PivotTable8" cacheId="2"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A5:D16" firstHeaderRow="1" firstDataRow="2" firstDataCol="1"/>
  <pivotFields count="36">
    <pivotField axis="axisCol" showAll="0" defaultSubtotal="0">
      <items count="3">
        <item x="0"/>
        <item x="1"/>
        <item x="2"/>
      </items>
    </pivotField>
    <pivotField showAll="0" defaultSubtotal="0">
      <items count="13">
        <item h="1" m="1" x="11"/>
        <item h="1" m="1" x="5"/>
        <item h="1" m="1" x="12"/>
        <item h="1" m="1" x="2"/>
        <item h="1" m="1" x="6"/>
        <item h="1" m="1" x="7"/>
        <item h="1" m="1" x="3"/>
        <item h="1" m="1" x="8"/>
        <item h="1" m="1" x="10"/>
        <item h="1" m="1" x="9"/>
        <item h="1" m="1" x="4"/>
        <item x="0"/>
        <item h="1" x="1"/>
      </items>
    </pivotField>
    <pivotField axis="axisRow" showAll="0" defaultSubtotal="0">
      <items count="64">
        <item x="0"/>
        <item m="1" x="55"/>
        <item m="1" x="43"/>
        <item m="1" x="56"/>
        <item m="1" x="32"/>
        <item m="1" x="36"/>
        <item m="1" x="29"/>
        <item m="1" x="48"/>
        <item m="1" x="18"/>
        <item m="1" x="30"/>
        <item m="1" x="17"/>
        <item m="1" x="62"/>
        <item m="1" x="50"/>
        <item m="1" x="20"/>
        <item m="1" x="33"/>
        <item m="1" x="31"/>
        <item m="1" x="14"/>
        <item m="1" x="24"/>
        <item m="1" x="27"/>
        <item m="1" x="25"/>
        <item m="1" x="23"/>
        <item m="1" x="60"/>
        <item m="1" x="39"/>
        <item m="1" x="41"/>
        <item m="1" x="19"/>
        <item m="1" x="28"/>
        <item m="1" x="59"/>
        <item m="1" x="15"/>
        <item m="1" x="61"/>
        <item m="1" x="42"/>
        <item m="1" x="57"/>
        <item m="1" x="54"/>
        <item m="1" x="21"/>
        <item m="1" x="40"/>
        <item m="1" x="34"/>
        <item m="1" x="37"/>
        <item m="1" x="46"/>
        <item m="1" x="35"/>
        <item m="1" x="53"/>
        <item m="1" x="63"/>
        <item m="1" x="38"/>
        <item m="1" x="26"/>
        <item x="2"/>
        <item x="12"/>
        <item x="3"/>
        <item m="1" x="44"/>
        <item m="1" x="49"/>
        <item m="1" x="58"/>
        <item m="1" x="47"/>
        <item m="1" x="45"/>
        <item m="1" x="52"/>
        <item m="1" x="22"/>
        <item x="8"/>
        <item m="1" x="16"/>
        <item x="9"/>
        <item m="1" x="51"/>
        <item x="13"/>
        <item x="1"/>
        <item x="11"/>
        <item x="4"/>
        <item x="5"/>
        <item x="6"/>
        <item x="10"/>
        <item x="7"/>
      </items>
    </pivotField>
    <pivotField showAll="0" defaultSubtotal="0">
      <items count="12">
        <item x="6"/>
        <item x="4"/>
        <item x="10"/>
        <item x="7"/>
        <item x="11"/>
        <item x="2"/>
        <item x="9"/>
        <item x="8"/>
        <item x="1"/>
        <item x="5"/>
        <item x="3"/>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0">
    <i>
      <x/>
    </i>
    <i>
      <x v="43"/>
    </i>
    <i>
      <x v="44"/>
    </i>
    <i>
      <x v="52"/>
    </i>
    <i>
      <x v="54"/>
    </i>
    <i>
      <x v="56"/>
    </i>
    <i>
      <x v="57"/>
    </i>
    <i>
      <x v="59"/>
    </i>
    <i>
      <x v="60"/>
    </i>
    <i t="grand">
      <x/>
    </i>
  </rowItems>
  <colFields count="1">
    <field x="0"/>
  </colFields>
  <colItems count="3">
    <i>
      <x/>
    </i>
    <i>
      <x v="1"/>
    </i>
    <i>
      <x v="2"/>
    </i>
  </colItems>
  <dataFields count="1">
    <dataField name="Average of APK PAUD" fld="27"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4B08840F-FD45-4D5F-8855-3F74CD5BCDF8}" name="PivotTable12" cacheId="2"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Q5:T16" firstHeaderRow="1" firstDataRow="2" firstDataCol="1"/>
  <pivotFields count="36">
    <pivotField axis="axisCol" showAll="0" defaultSubtotal="0">
      <items count="3">
        <item x="0"/>
        <item x="1"/>
        <item x="2"/>
      </items>
    </pivotField>
    <pivotField showAll="0" defaultSubtotal="0">
      <items count="13">
        <item h="1" m="1" x="11"/>
        <item h="1" m="1" x="5"/>
        <item h="1" m="1" x="12"/>
        <item h="1" m="1" x="2"/>
        <item h="1" m="1" x="6"/>
        <item h="1" m="1" x="7"/>
        <item h="1" m="1" x="3"/>
        <item h="1" m="1" x="8"/>
        <item h="1" m="1" x="10"/>
        <item h="1" m="1" x="9"/>
        <item h="1" m="1" x="4"/>
        <item x="0"/>
        <item h="1" x="1"/>
      </items>
    </pivotField>
    <pivotField axis="axisRow" showAll="0" defaultSubtotal="0">
      <items count="64">
        <item x="0"/>
        <item m="1" x="55"/>
        <item m="1" x="43"/>
        <item m="1" x="56"/>
        <item m="1" x="32"/>
        <item m="1" x="36"/>
        <item m="1" x="29"/>
        <item m="1" x="48"/>
        <item m="1" x="18"/>
        <item m="1" x="30"/>
        <item m="1" x="17"/>
        <item m="1" x="62"/>
        <item m="1" x="50"/>
        <item m="1" x="20"/>
        <item m="1" x="33"/>
        <item m="1" x="31"/>
        <item m="1" x="14"/>
        <item m="1" x="24"/>
        <item m="1" x="27"/>
        <item m="1" x="25"/>
        <item m="1" x="23"/>
        <item m="1" x="60"/>
        <item m="1" x="39"/>
        <item m="1" x="41"/>
        <item m="1" x="19"/>
        <item m="1" x="28"/>
        <item m="1" x="59"/>
        <item m="1" x="15"/>
        <item m="1" x="61"/>
        <item m="1" x="42"/>
        <item m="1" x="57"/>
        <item m="1" x="54"/>
        <item m="1" x="21"/>
        <item m="1" x="40"/>
        <item m="1" x="34"/>
        <item m="1" x="37"/>
        <item m="1" x="46"/>
        <item m="1" x="35"/>
        <item m="1" x="53"/>
        <item m="1" x="63"/>
        <item m="1" x="38"/>
        <item m="1" x="26"/>
        <item x="2"/>
        <item x="12"/>
        <item x="3"/>
        <item m="1" x="44"/>
        <item m="1" x="49"/>
        <item m="1" x="58"/>
        <item m="1" x="47"/>
        <item m="1" x="45"/>
        <item m="1" x="52"/>
        <item m="1" x="22"/>
        <item x="8"/>
        <item m="1" x="16"/>
        <item x="9"/>
        <item m="1" x="51"/>
        <item x="13"/>
        <item x="1"/>
        <item x="11"/>
        <item x="4"/>
        <item x="5"/>
        <item x="6"/>
        <item x="10"/>
        <item x="7"/>
      </items>
    </pivotField>
    <pivotField showAll="0" defaultSubtotal="0">
      <items count="12">
        <item x="6"/>
        <item x="4"/>
        <item x="10"/>
        <item x="7"/>
        <item x="11"/>
        <item x="2"/>
        <item x="9"/>
        <item x="8"/>
        <item x="1"/>
        <item x="5"/>
        <item x="3"/>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dragToRow="0" dragToCol="0" dragToPage="0" showAll="0" defaultSubtotal="0"/>
  </pivotFields>
  <rowFields count="1">
    <field x="2"/>
  </rowFields>
  <rowItems count="10">
    <i>
      <x/>
    </i>
    <i>
      <x v="43"/>
    </i>
    <i>
      <x v="44"/>
    </i>
    <i>
      <x v="52"/>
    </i>
    <i>
      <x v="54"/>
    </i>
    <i>
      <x v="56"/>
    </i>
    <i>
      <x v="57"/>
    </i>
    <i>
      <x v="59"/>
    </i>
    <i>
      <x v="60"/>
    </i>
    <i t="grand">
      <x/>
    </i>
  </rowItems>
  <colFields count="1">
    <field x="0"/>
  </colFields>
  <colItems count="3">
    <i>
      <x/>
    </i>
    <i>
      <x v="1"/>
    </i>
    <i>
      <x v="2"/>
    </i>
  </colItems>
  <dataFields count="1">
    <dataField name="Average of APM SD" fld="32"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BB933FF7-F193-420C-9AF5-4C3E213CB418}" name="PivotTable29" cacheId="2"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showHeaders="0" outline="1" outlineData="1" multipleFieldFilters="0">
  <location ref="B4:M20" firstHeaderRow="0" firstDataRow="2" firstDataCol="1"/>
  <pivotFields count="36">
    <pivotField axis="axisCol" showAll="0" defaultSubtotal="0">
      <items count="3">
        <item sd="0" x="0"/>
        <item sd="0" x="1"/>
        <item x="2"/>
      </items>
      <extLst>
        <ext xmlns:x14="http://schemas.microsoft.com/office/spreadsheetml/2009/9/main" uri="{2946ED86-A175-432a-8AC1-64E0C546D7DE}">
          <x14:pivotField fillDownLabels="1"/>
        </ext>
      </extLst>
    </pivotField>
    <pivotField showAll="0" defaultSubtotal="0">
      <items count="13">
        <item h="1" m="1" x="11"/>
        <item h="1" m="1" x="5"/>
        <item h="1" m="1" x="12"/>
        <item h="1" m="1" x="2"/>
        <item h="1" m="1" x="6"/>
        <item h="1" m="1" x="7"/>
        <item h="1" m="1" x="3"/>
        <item h="1" m="1" x="8"/>
        <item h="1" m="1" x="10"/>
        <item h="1" m="1" x="9"/>
        <item h="1" m="1" x="4"/>
        <item x="0"/>
        <item h="1" x="1"/>
      </items>
      <extLst>
        <ext xmlns:x14="http://schemas.microsoft.com/office/spreadsheetml/2009/9/main" uri="{2946ED86-A175-432a-8AC1-64E0C546D7DE}">
          <x14:pivotField fillDownLabels="1"/>
        </ext>
      </extLst>
    </pivotField>
    <pivotField axis="axisCol" showAll="0" defaultSubtotal="0">
      <items count="64">
        <item x="0"/>
        <item m="1" x="55"/>
        <item m="1" x="43"/>
        <item m="1" x="56"/>
        <item m="1" x="32"/>
        <item m="1" x="36"/>
        <item m="1" x="29"/>
        <item m="1" x="48"/>
        <item m="1" x="18"/>
        <item m="1" x="30"/>
        <item m="1" x="17"/>
        <item m="1" x="62"/>
        <item m="1" x="50"/>
        <item m="1" x="20"/>
        <item m="1" x="33"/>
        <item m="1" x="31"/>
        <item m="1" x="14"/>
        <item m="1" x="24"/>
        <item m="1" x="27"/>
        <item m="1" x="25"/>
        <item m="1" x="23"/>
        <item m="1" x="60"/>
        <item m="1" x="39"/>
        <item m="1" x="41"/>
        <item m="1" x="19"/>
        <item m="1" x="28"/>
        <item m="1" x="59"/>
        <item m="1" x="15"/>
        <item m="1" x="61"/>
        <item m="1" x="42"/>
        <item m="1" x="57"/>
        <item m="1" x="54"/>
        <item m="1" x="21"/>
        <item m="1" x="40"/>
        <item m="1" x="34"/>
        <item m="1" x="37"/>
        <item m="1" x="46"/>
        <item m="1" x="35"/>
        <item m="1" x="53"/>
        <item m="1" x="63"/>
        <item m="1" x="38"/>
        <item m="1" x="26"/>
        <item x="2"/>
        <item x="12"/>
        <item x="3"/>
        <item m="1" x="44"/>
        <item m="1" x="49"/>
        <item m="1" x="58"/>
        <item m="1" x="47"/>
        <item m="1" x="45"/>
        <item m="1" x="52"/>
        <item m="1" x="22"/>
        <item x="8"/>
        <item m="1" x="16"/>
        <item x="9"/>
        <item m="1" x="51"/>
        <item x="13"/>
        <item x="1"/>
        <item x="11"/>
        <item x="4"/>
        <item x="5"/>
        <item x="6"/>
        <item x="10"/>
        <item x="7"/>
      </items>
      <extLst>
        <ext xmlns:x14="http://schemas.microsoft.com/office/spreadsheetml/2009/9/main" uri="{2946ED86-A175-432a-8AC1-64E0C546D7DE}">
          <x14:pivotField fillDownLabels="1"/>
        </ext>
      </extLst>
    </pivotField>
    <pivotField showAll="0" defaultSubtotal="0">
      <items count="12">
        <item x="6"/>
        <item x="4"/>
        <item x="10"/>
        <item x="7"/>
        <item x="11"/>
        <item x="2"/>
        <item x="9"/>
        <item x="8"/>
        <item x="1"/>
        <item x="5"/>
        <item x="3"/>
        <item x="0"/>
      </items>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2"/>
  </rowFields>
  <rowItems count="15">
    <i>
      <x/>
    </i>
    <i i="1">
      <x v="1"/>
    </i>
    <i i="2">
      <x v="2"/>
    </i>
    <i i="3">
      <x v="3"/>
    </i>
    <i i="4">
      <x v="4"/>
    </i>
    <i i="5">
      <x v="5"/>
    </i>
    <i i="6">
      <x v="6"/>
    </i>
    <i i="7">
      <x v="7"/>
    </i>
    <i i="8">
      <x v="8"/>
    </i>
    <i i="9">
      <x v="9"/>
    </i>
    <i i="10">
      <x v="10"/>
    </i>
    <i i="11">
      <x v="11"/>
    </i>
    <i i="12">
      <x v="12"/>
    </i>
    <i i="13">
      <x v="13"/>
    </i>
    <i i="14">
      <x v="14"/>
    </i>
  </rowItems>
  <colFields count="2">
    <field x="0"/>
    <field x="2"/>
  </colFields>
  <colItems count="11">
    <i>
      <x/>
    </i>
    <i>
      <x v="1"/>
    </i>
    <i>
      <x v="2"/>
      <x/>
    </i>
    <i r="1">
      <x v="43"/>
    </i>
    <i r="1">
      <x v="44"/>
    </i>
    <i r="1">
      <x v="52"/>
    </i>
    <i r="1">
      <x v="54"/>
    </i>
    <i r="1">
      <x v="56"/>
    </i>
    <i r="1">
      <x v="57"/>
    </i>
    <i r="1">
      <x v="59"/>
    </i>
    <i r="1">
      <x v="60"/>
    </i>
  </colItems>
  <dataFields count="15">
    <dataField name="Sum of DBH PPh" fld="11" baseField="0" baseItem="0"/>
    <dataField name="Sum of DBH PBB" fld="12" baseField="0" baseItem="0"/>
    <dataField name="Sum of DBH CHT" fld="31" baseField="0" baseItem="0"/>
    <dataField name="Sum of DBH SDA Migas" fld="13" baseField="0" baseItem="0"/>
    <dataField name="Sum of DBH SDA Minerba" fld="14" baseField="0" baseItem="0"/>
    <dataField name="Sum of DBH SDA Kehutanan" fld="15" baseField="0" baseItem="0"/>
    <dataField name="Sum of DBH SDA Perikanan" fld="16" baseField="0" baseItem="0"/>
    <dataField name="Sum of DBH SDA Panas Bumi" fld="17" baseField="0" baseItem="0"/>
    <dataField name="Sum of DAU" fld="8" baseField="0" baseItem="0"/>
    <dataField name="Sum of DAK Fisik Reguler" fld="4" baseField="0" baseItem="0"/>
    <dataField name="Sum of DAK Fisik Penugasan" fld="5" baseField="0" baseItem="0"/>
    <dataField name="Sum of DAK Fisik Afirmasi" fld="6" baseField="0" baseItem="0"/>
    <dataField name="Sum of DAK Non Fisik" fld="7" baseField="0" baseItem="0"/>
    <dataField name="Sum of DID" fld="9" baseField="0" baseItem="0"/>
    <dataField name="Sum of Dana Desa" fld="10" baseField="2" baseItem="0"/>
  </dataFields>
  <formats count="2">
    <format dxfId="1">
      <pivotArea outline="0" collapsedLevelsAreSubtotals="1" fieldPosition="0"/>
    </format>
    <format dxfId="0">
      <pivotArea dataOnly="0" labelOnly="1" outline="0" fieldPosition="0">
        <references count="1">
          <reference field="4294967294" count="15">
            <x v="0"/>
            <x v="1"/>
            <x v="2"/>
            <x v="3"/>
            <x v="4"/>
            <x v="5"/>
            <x v="6"/>
            <x v="7"/>
            <x v="8"/>
            <x v="9"/>
            <x v="10"/>
            <x v="11"/>
            <x v="12"/>
            <x v="13"/>
            <x v="14"/>
          </reference>
        </references>
      </pivotArea>
    </format>
  </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AE5319-93F7-45D2-A116-E5150F9F5A40}"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E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AK Non Fisik" fld="7" baseField="0" baseItem="0" numFmtId="164"/>
  </dataFields>
  <formats count="1">
    <format dxfId="19">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95E50F-C2DA-4CEC-8E6F-4FBAB96519A7}"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AU" fld="8" baseField="0" baseItem="0" numFmtId="164"/>
  </dataFields>
  <formats count="1">
    <format dxfId="18">
      <pivotArea outline="0" collapsedLevelsAreSubtotals="1" fieldPosition="0"/>
    </format>
  </formats>
  <chartFormats count="4">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3">
          <reference field="4294967294" count="1" selected="0">
            <x v="0"/>
          </reference>
          <reference field="0" count="1" selected="0">
            <x v="0"/>
          </reference>
          <reference field="2" count="1" selected="0">
            <x v="27"/>
          </reference>
        </references>
      </pivotArea>
    </chartFormat>
    <chartFormat chart="2"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09E8BF-1FFF-4174-A13E-A286BFA64E73}"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ID" fld="9" baseField="0" baseItem="0" numFmtId="164"/>
  </dataFields>
  <formats count="1">
    <format dxfId="17">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FDDEF7-A1F0-48C0-9ACE-654294857B08}"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ana Desa" fld="10" baseField="0" baseItem="0" numFmtId="164"/>
  </dataFields>
  <formats count="2">
    <format dxfId="16">
      <pivotArea outline="0" collapsedLevelsAreSubtotals="1" fieldPosition="0"/>
    </format>
    <format dxfId="15">
      <pivotArea dataOnly="0" labelOnly="1" outline="0" axis="axisValues"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F797B9-EC9B-40D6-82A5-5232984B61D4}"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J3:AN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dataField="1"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BH CHT" fld="31" baseField="0" baseItem="0"/>
  </dataFields>
  <formats count="1">
    <format dxfId="6">
      <pivotArea outline="0" collapsedLevelsAreSubtotals="1" fieldPosition="0"/>
    </format>
  </formats>
  <chartFormats count="3">
    <chartFormat chart="9" format="6" series="1">
      <pivotArea type="data" outline="0" fieldPosition="0">
        <references count="2">
          <reference field="4294967294" count="1" selected="0">
            <x v="0"/>
          </reference>
          <reference field="0" count="1" selected="0">
            <x v="0"/>
          </reference>
        </references>
      </pivotArea>
    </chartFormat>
    <chartFormat chart="9" format="7" series="1">
      <pivotArea type="data" outline="0" fieldPosition="0">
        <references count="2">
          <reference field="4294967294" count="1" selected="0">
            <x v="0"/>
          </reference>
          <reference field="0" count="1" selected="0">
            <x v="1"/>
          </reference>
        </references>
      </pivotArea>
    </chartFormat>
    <chartFormat chart="9"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217AEAA-D7CD-47CC-B00C-EFD76C1DB66E}"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3:J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BH PBB" fld="12" baseField="0" baseItem="0"/>
  </dataFields>
  <formats count="1">
    <format dxfId="7">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erah_Pemilihan" xr10:uid="{5EE628EE-B55D-4AEF-8263-0704ED1A5296}" sourceName="Daerah Pemilihan">
  <pivotTables>
    <pivotTable tabId="11" name="PivotTable2"/>
    <pivotTable tabId="9" name="PivotTable4"/>
    <pivotTable tabId="10" name="PivotTable3"/>
    <pivotTable tabId="6" name="PivotTable4"/>
    <pivotTable tabId="7" name="PivotTable5"/>
    <pivotTable tabId="5" name="PivotTable3"/>
    <pivotTable tabId="3" name="PivotTable5"/>
    <pivotTable tabId="4" name="PivotTable6"/>
    <pivotTable tabId="7" name="PivotTable7"/>
    <pivotTable tabId="7" name="PivotTable8"/>
    <pivotTable tabId="7" name="PivotTable9"/>
    <pivotTable tabId="7" name="PivotTable10"/>
    <pivotTable tabId="7" name="PivotTable11"/>
    <pivotTable tabId="7" name="PivotTable12"/>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1"/>
    <pivotTable tabId="18" name="PivotTable18"/>
    <pivotTable tabId="18" name="PivotTable2"/>
    <pivotTable tabId="18" name="PivotTable3"/>
    <pivotTable tabId="19" name="PivotTable8"/>
    <pivotTable tabId="19" name="PivotTable9"/>
    <pivotTable tabId="19" name="PivotTable10"/>
    <pivotTable tabId="19" name="PivotTable11"/>
    <pivotTable tabId="19" name="PivotTable12"/>
    <pivotTable tabId="19" name="PivotTable13"/>
    <pivotTable tabId="19" name="PivotTable14"/>
    <pivotTable tabId="20" name="PivotTable29"/>
  </pivotTables>
  <data>
    <tabular pivotCacheId="1508825348" showMissing="0" crossFilter="none">
      <items count="13">
        <i x="0" s="1"/>
        <i x="1"/>
        <i x="11"/>
        <i x="5"/>
        <i x="12"/>
        <i x="2"/>
        <i x="6"/>
        <i x="7"/>
        <i x="3"/>
        <i x="8"/>
        <i x="10"/>
        <i x="9"/>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dang" xr10:uid="{85F0DADE-BD5D-4D75-AD54-C924296E3F4B}" sourceName="Bidang">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1"/>
    <pivotTable tabId="18" name="PivotTable18"/>
    <pivotTable tabId="18" name="PivotTable2"/>
    <pivotTable tabId="18" name="PivotTable3"/>
    <pivotTable tabId="19" name="PivotTable8"/>
    <pivotTable tabId="19" name="PivotTable9"/>
    <pivotTable tabId="19" name="PivotTable10"/>
    <pivotTable tabId="19" name="PivotTable11"/>
    <pivotTable tabId="19" name="PivotTable12"/>
    <pivotTable tabId="19" name="PivotTable13"/>
    <pivotTable tabId="19" name="PivotTable14"/>
    <pivotTable tabId="20" name="PivotTable29"/>
  </pivotTables>
  <data>
    <tabular pivotCacheId="1508825348">
      <items count="12">
        <i x="6" s="1"/>
        <i x="4" s="1"/>
        <i x="10" s="1"/>
        <i x="7" s="1"/>
        <i x="11" s="1"/>
        <i x="2" s="1"/>
        <i x="9" s="1"/>
        <i x="8" s="1"/>
        <i x="1" s="1"/>
        <i x="5"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 xr10:uid="{4026A911-242B-44EC-A7EB-08B05D28AE4C}" sourceName="Tahun">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1"/>
    <pivotTable tabId="18" name="PivotTable18"/>
    <pivotTable tabId="18" name="PivotTable2"/>
    <pivotTable tabId="18" name="PivotTable3"/>
    <pivotTable tabId="19" name="PivotTable8"/>
    <pivotTable tabId="19" name="PivotTable9"/>
    <pivotTable tabId="19" name="PivotTable10"/>
    <pivotTable tabId="19" name="PivotTable11"/>
    <pivotTable tabId="19" name="PivotTable12"/>
    <pivotTable tabId="19" name="PivotTable13"/>
    <pivotTable tabId="19" name="PivotTable14"/>
    <pivotTable tabId="20" name="PivotTable29"/>
  </pivotTables>
  <data>
    <tabular pivotCacheId="150882534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erah Pemilihan" xr10:uid="{48AAF3A9-8F1C-4907-9E5F-9A80B8650D3B}" cache="Slicer_Daerah_Pemilihan" caption="Daerah Pemilihan" style="SlicerStyleLight4" rowHeight="241300"/>
  <slicer name="Bidang" xr10:uid="{82A57F0C-C712-460D-A521-0C0A17B1D6F6}" cache="Slicer_Bidang" caption="Bidang" rowHeight="241300"/>
  <slicer name="Tahun" xr10:uid="{BC3BD9C0-8732-424E-92E0-13B6D82FC0CE}" cache="Slicer_Tahun" caption="Tahu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7A8104-4080-420C-88D9-8F580A687A58}" name="Kalimantan_Barat" displayName="Kalimantan_Barat" ref="A1:AI505" totalsRowShown="0" headerRowDxfId="59" dataDxfId="58" headerRowCellStyle="Comma" dataCellStyle="Comma">
  <autoFilter ref="A1:AI505" xr:uid="{032511A6-0B26-4EAE-8EDC-F4B02C704E0D}"/>
  <tableColumns count="35">
    <tableColumn id="1" xr3:uid="{8C691686-EF66-4053-969B-DF5C60539707}" name="Tahun" dataDxfId="57" dataCellStyle="Comma"/>
    <tableColumn id="2" xr3:uid="{4DA588A7-DF71-4E7C-83A7-BA5521C8196C}" name="Daerah Pemilihan" dataDxfId="56" dataCellStyle="Comma"/>
    <tableColumn id="3" xr3:uid="{D54C0D10-DC2F-4948-9CC7-8A2AE37A5B97}" name="Nama Daerah" dataDxfId="55" dataCellStyle="Comma"/>
    <tableColumn id="4" xr3:uid="{68A10EC7-8B27-4713-ABD1-D1369CA7F16A}" name="Bidang" dataDxfId="54" dataCellStyle="Comma"/>
    <tableColumn id="5" xr3:uid="{A7479874-5843-4A07-8A7B-A58DC69092C3}" name="DAK Fisik Reguler" dataDxfId="53" dataCellStyle="Comma"/>
    <tableColumn id="6" xr3:uid="{52ADAE8D-FFAD-4E7C-8A65-AFDF75B0E4D3}" name="DAK Fisik Penugasan" dataDxfId="52" dataCellStyle="Comma"/>
    <tableColumn id="7" xr3:uid="{93667917-5EC9-4D6E-845A-7C67A6D988E0}" name="DAK Fisik Afirmasi" dataDxfId="51" dataCellStyle="Comma"/>
    <tableColumn id="8" xr3:uid="{7FBE1236-C05C-4021-A3CE-AF2C830E855F}" name="DAK Non Fisik" dataDxfId="50" dataCellStyle="Comma"/>
    <tableColumn id="9" xr3:uid="{04D48674-9F86-4BFD-A060-E0C5F06B26C4}" name="DAU" dataDxfId="49" dataCellStyle="Comma"/>
    <tableColumn id="10" xr3:uid="{D77D5E0C-AFEB-4F19-965A-18692EEF40F1}" name="DID" dataDxfId="48" dataCellStyle="Comma"/>
    <tableColumn id="11" xr3:uid="{4E448F1B-2A59-4C93-A761-A3CEAFBAE039}" name="Dana Desa" dataDxfId="47" dataCellStyle="Comma"/>
    <tableColumn id="12" xr3:uid="{4DD6069E-D117-454A-A2BB-C599FA388538}" name="DBH PPh" dataDxfId="46" dataCellStyle="Comma"/>
    <tableColumn id="13" xr3:uid="{FBA90FB3-FDE0-42EB-912F-1F1CE965942C}" name="DBH PBB" dataDxfId="45" dataCellStyle="Comma"/>
    <tableColumn id="14" xr3:uid="{58D2B1A3-FFBC-4B96-BDF6-2447CE3C4580}" name="DBH SDA Migas" dataDxfId="44" dataCellStyle="Comma"/>
    <tableColumn id="15" xr3:uid="{03855E66-F410-4670-A4E6-50BAB104127F}" name="DBH SDA Minerba" dataDxfId="43" dataCellStyle="Comma"/>
    <tableColumn id="16" xr3:uid="{DD75722B-25D5-459D-9715-804D5820A693}" name="DBH SDA Kehutanan" dataDxfId="42" dataCellStyle="Comma"/>
    <tableColumn id="17" xr3:uid="{58107161-8310-4AC8-B806-0D2F19C3AD43}" name="DBH SDA Perikanan" dataDxfId="41" dataCellStyle="Comma"/>
    <tableColumn id="18" xr3:uid="{78C3DEF1-800B-473F-AD97-782DD97D3247}" name="DBH SDA Panas Bumi" dataDxfId="40" dataCellStyle="Comma"/>
    <tableColumn id="19" xr3:uid="{0145AF31-8700-4F11-B461-DC6C4746309E}" name="IPM (%)" dataDxfId="39" dataCellStyle="Comma"/>
    <tableColumn id="20" xr3:uid="{97F9D2FD-C3D6-463B-B07E-61930D0BAE58}" name="AHH (thn)" dataDxfId="38" dataCellStyle="Comma"/>
    <tableColumn id="21" xr3:uid="{42362E3F-38F8-4EB4-8410-F0A89BA14936}" name="HLS (thn)" dataDxfId="37" dataCellStyle="Comma"/>
    <tableColumn id="22" xr3:uid="{D7DFE82D-741B-4884-8A9A-356E164C073F}" name="RLS (thn)" dataDxfId="36" dataCellStyle="Comma"/>
    <tableColumn id="23" xr3:uid="{763F7910-C7AF-4044-ABB6-DC7195BEE933}" name="Pengeluaran per Kapita (Rp 000)" dataDxfId="35" dataCellStyle="Comma"/>
    <tableColumn id="24" xr3:uid="{E25B5614-607A-4332-8331-F9F658049372}" name="TPT (%)" dataDxfId="34" dataCellStyle="Comma"/>
    <tableColumn id="25" xr3:uid="{056FE4AD-4D82-47D5-A9EC-F61B1C34F9A6}" name="TPAK (%)" dataDxfId="33" dataCellStyle="Comma"/>
    <tableColumn id="26" xr3:uid="{72DECF6B-5901-410B-9147-04439EA0B611}" name="Jml. Pend. Miskin (juta jiwa)" dataDxfId="32" dataCellStyle="Comma"/>
    <tableColumn id="27" xr3:uid="{D9FFD548-476A-4646-87BF-E745717A1B08}" name="% Pend. Miskin" dataDxfId="31" dataCellStyle="Comma">
      <calculatedColumnFormula>_xlfn.XLOOKUP(Kalimantan_Barat[[#This Row],[Nama Daerah]],[4]Sheet1!$A$336:$A$350,[4]Sheet1!$B$336:$B$350)</calculatedColumnFormula>
    </tableColumn>
    <tableColumn id="28" xr3:uid="{C7B82E01-6183-4D1B-B3B8-5F0D3FCEC5C2}" name="APK PAUD" dataDxfId="30" dataCellStyle="Comma"/>
    <tableColumn id="29" xr3:uid="{8C9B9464-8D88-44FF-94F7-EB64D28AB039}" name="APK SD" dataDxfId="29" dataCellStyle="Comma"/>
    <tableColumn id="30" xr3:uid="{870BD326-6EA5-4564-942E-2CF3182F6521}" name="APK SMP" dataDxfId="28" dataCellStyle="Comma"/>
    <tableColumn id="31" xr3:uid="{5DAC6872-6B81-4CBA-B801-967F7E4F7CC5}" name="APK SMA" dataDxfId="27" dataCellStyle="Comma"/>
    <tableColumn id="32" xr3:uid="{254E53C6-9241-4E09-BC27-D05EA6A23BE8}" name="DBH CHT" dataDxfId="26" dataCellStyle="Comma"/>
    <tableColumn id="33" xr3:uid="{5738CFA6-0414-48C1-BC12-236FD874778D}" name="APM SD" dataDxfId="25" dataCellStyle="Comma"/>
    <tableColumn id="34" xr3:uid="{70EBA573-0676-47AE-B00E-1B5AABCD6298}" name="APM SMP" dataDxfId="24" dataCellStyle="Comma"/>
    <tableColumn id="35" xr3:uid="{AE922EDF-9293-4042-B23B-57D0BED95D55}" name="APM SMA" dataDxfId="23" dataCellStyle="Comma"/>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8.xml"/><Relationship Id="rId7" Type="http://schemas.openxmlformats.org/officeDocument/2006/relationships/printerSettings" Target="../printerSettings/printerSettings3.bin"/><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pivotTable" Target="../pivotTables/pivotTable21.xml"/><Relationship Id="rId5" Type="http://schemas.openxmlformats.org/officeDocument/2006/relationships/pivotTable" Target="../pivotTables/pivotTable20.xml"/><Relationship Id="rId4" Type="http://schemas.openxmlformats.org/officeDocument/2006/relationships/pivotTable" Target="../pivotTables/pivotTable19.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7.xml"/><Relationship Id="rId2" Type="http://schemas.openxmlformats.org/officeDocument/2006/relationships/pivotTable" Target="../pivotTables/pivotTable26.xml"/><Relationship Id="rId1" Type="http://schemas.openxmlformats.org/officeDocument/2006/relationships/pivotTable" Target="../pivotTables/pivotTable25.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30.xml"/><Relationship Id="rId7" Type="http://schemas.openxmlformats.org/officeDocument/2006/relationships/pivotTable" Target="../pivotTables/pivotTable34.xml"/><Relationship Id="rId2" Type="http://schemas.openxmlformats.org/officeDocument/2006/relationships/pivotTable" Target="../pivotTables/pivotTable29.xml"/><Relationship Id="rId1" Type="http://schemas.openxmlformats.org/officeDocument/2006/relationships/pivotTable" Target="../pivotTables/pivotTable28.xml"/><Relationship Id="rId6" Type="http://schemas.openxmlformats.org/officeDocument/2006/relationships/pivotTable" Target="../pivotTables/pivotTable33.xml"/><Relationship Id="rId5" Type="http://schemas.openxmlformats.org/officeDocument/2006/relationships/pivotTable" Target="../pivotTables/pivotTable32.xml"/><Relationship Id="rId4" Type="http://schemas.openxmlformats.org/officeDocument/2006/relationships/pivotTable" Target="../pivotTables/pivotTable31.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5.xml"/></Relationships>
</file>

<file path=xl/worksheets/_rels/sheet1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07720-F2B9-48F6-8336-385FDC4F00DE}">
  <dimension ref="A1:C543"/>
  <sheetViews>
    <sheetView showGridLines="0" topLeftCell="A256" workbookViewId="0">
      <selection activeCell="A261" sqref="A261:B274"/>
    </sheetView>
  </sheetViews>
  <sheetFormatPr defaultRowHeight="15"/>
  <cols>
    <col min="1" max="1" width="14.5703125" bestFit="1" customWidth="1"/>
    <col min="2" max="2" width="28" bestFit="1" customWidth="1"/>
    <col min="3" max="3" width="22.140625" bestFit="1" customWidth="1"/>
  </cols>
  <sheetData>
    <row r="1" spans="1:3">
      <c r="A1" s="1" t="s">
        <v>0</v>
      </c>
      <c r="B1" s="1" t="s">
        <v>2</v>
      </c>
      <c r="C1" s="1" t="s">
        <v>1</v>
      </c>
    </row>
    <row r="2" spans="1:3">
      <c r="A2" s="1"/>
      <c r="B2" s="1" t="s">
        <v>4</v>
      </c>
      <c r="C2" s="1" t="s">
        <v>3</v>
      </c>
    </row>
    <row r="3" spans="1:3">
      <c r="A3" s="1" t="s">
        <v>5</v>
      </c>
      <c r="B3" s="1" t="s">
        <v>6</v>
      </c>
      <c r="C3" s="1" t="s">
        <v>3</v>
      </c>
    </row>
    <row r="4" spans="1:3">
      <c r="A4" s="1" t="s">
        <v>5</v>
      </c>
      <c r="B4" s="1" t="s">
        <v>7</v>
      </c>
      <c r="C4" s="1" t="s">
        <v>3</v>
      </c>
    </row>
    <row r="5" spans="1:3">
      <c r="A5" s="1" t="s">
        <v>5</v>
      </c>
      <c r="B5" s="1" t="s">
        <v>8</v>
      </c>
      <c r="C5" s="1" t="s">
        <v>3</v>
      </c>
    </row>
    <row r="6" spans="1:3">
      <c r="A6" s="1" t="s">
        <v>5</v>
      </c>
      <c r="B6" s="1" t="s">
        <v>9</v>
      </c>
      <c r="C6" s="1" t="s">
        <v>3</v>
      </c>
    </row>
    <row r="7" spans="1:3">
      <c r="A7" s="1" t="s">
        <v>10</v>
      </c>
      <c r="B7" s="1" t="s">
        <v>11</v>
      </c>
      <c r="C7" s="1" t="s">
        <v>3</v>
      </c>
    </row>
    <row r="8" spans="1:3">
      <c r="A8" s="1" t="s">
        <v>5</v>
      </c>
      <c r="B8" s="1" t="s">
        <v>12</v>
      </c>
      <c r="C8" s="1" t="s">
        <v>3</v>
      </c>
    </row>
    <row r="9" spans="1:3">
      <c r="A9" s="1" t="s">
        <v>10</v>
      </c>
      <c r="B9" s="1" t="s">
        <v>13</v>
      </c>
      <c r="C9" s="1" t="s">
        <v>3</v>
      </c>
    </row>
    <row r="10" spans="1:3">
      <c r="A10" s="1" t="s">
        <v>10</v>
      </c>
      <c r="B10" s="1" t="s">
        <v>14</v>
      </c>
      <c r="C10" s="1" t="s">
        <v>3</v>
      </c>
    </row>
    <row r="11" spans="1:3">
      <c r="A11" s="1" t="s">
        <v>10</v>
      </c>
      <c r="B11" s="1" t="s">
        <v>15</v>
      </c>
      <c r="C11" s="1" t="s">
        <v>3</v>
      </c>
    </row>
    <row r="12" spans="1:3">
      <c r="A12" s="1" t="s">
        <v>5</v>
      </c>
      <c r="B12" s="1" t="s">
        <v>16</v>
      </c>
      <c r="C12" s="1" t="s">
        <v>3</v>
      </c>
    </row>
    <row r="13" spans="1:3">
      <c r="A13" s="1" t="s">
        <v>5</v>
      </c>
      <c r="B13" s="1" t="s">
        <v>17</v>
      </c>
      <c r="C13" s="1" t="s">
        <v>3</v>
      </c>
    </row>
    <row r="14" spans="1:3">
      <c r="A14" s="1" t="s">
        <v>5</v>
      </c>
      <c r="B14" s="1" t="s">
        <v>18</v>
      </c>
      <c r="C14" s="1" t="s">
        <v>3</v>
      </c>
    </row>
    <row r="15" spans="1:3">
      <c r="A15" s="1" t="s">
        <v>5</v>
      </c>
      <c r="B15" s="1" t="s">
        <v>19</v>
      </c>
      <c r="C15" s="1" t="s">
        <v>3</v>
      </c>
    </row>
    <row r="16" spans="1:3">
      <c r="A16" s="1" t="s">
        <v>10</v>
      </c>
      <c r="B16" s="1" t="s">
        <v>20</v>
      </c>
      <c r="C16" s="1" t="s">
        <v>3</v>
      </c>
    </row>
    <row r="17" spans="1:3">
      <c r="A17" s="1" t="s">
        <v>10</v>
      </c>
      <c r="B17" s="1" t="s">
        <v>21</v>
      </c>
      <c r="C17" s="1" t="s">
        <v>3</v>
      </c>
    </row>
    <row r="18" spans="1:3">
      <c r="A18" s="1" t="s">
        <v>5</v>
      </c>
      <c r="B18" s="1" t="s">
        <v>22</v>
      </c>
      <c r="C18" s="1" t="s">
        <v>3</v>
      </c>
    </row>
    <row r="19" spans="1:3">
      <c r="A19" s="1" t="s">
        <v>5</v>
      </c>
      <c r="B19" s="1" t="s">
        <v>23</v>
      </c>
      <c r="C19" s="1" t="s">
        <v>3</v>
      </c>
    </row>
    <row r="20" spans="1:3">
      <c r="A20" s="1" t="s">
        <v>5</v>
      </c>
      <c r="B20" s="1" t="s">
        <v>24</v>
      </c>
      <c r="C20" s="1" t="s">
        <v>3</v>
      </c>
    </row>
    <row r="21" spans="1:3">
      <c r="A21" s="1" t="s">
        <v>5</v>
      </c>
      <c r="B21" s="1" t="s">
        <v>25</v>
      </c>
      <c r="C21" s="1" t="s">
        <v>3</v>
      </c>
    </row>
    <row r="22" spans="1:3">
      <c r="A22" s="1" t="s">
        <v>10</v>
      </c>
      <c r="B22" s="1" t="s">
        <v>26</v>
      </c>
      <c r="C22" s="1" t="s">
        <v>3</v>
      </c>
    </row>
    <row r="23" spans="1:3">
      <c r="A23" s="1" t="s">
        <v>10</v>
      </c>
      <c r="B23" s="1" t="s">
        <v>27</v>
      </c>
      <c r="C23" s="1" t="s">
        <v>3</v>
      </c>
    </row>
    <row r="24" spans="1:3">
      <c r="A24" s="1" t="s">
        <v>5</v>
      </c>
      <c r="B24" s="1" t="s">
        <v>28</v>
      </c>
      <c r="C24" s="1" t="s">
        <v>3</v>
      </c>
    </row>
    <row r="25" spans="1:3">
      <c r="A25" s="1" t="s">
        <v>5</v>
      </c>
      <c r="B25" s="1" t="s">
        <v>29</v>
      </c>
      <c r="C25" s="1" t="s">
        <v>3</v>
      </c>
    </row>
    <row r="26" spans="1:3">
      <c r="A26" s="1"/>
      <c r="B26" s="1" t="s">
        <v>31</v>
      </c>
      <c r="C26" s="1" t="s">
        <v>30</v>
      </c>
    </row>
    <row r="27" spans="1:3">
      <c r="A27" s="1" t="s">
        <v>32</v>
      </c>
      <c r="B27" s="1" t="s">
        <v>33</v>
      </c>
      <c r="C27" s="1" t="s">
        <v>30</v>
      </c>
    </row>
    <row r="28" spans="1:3">
      <c r="A28" s="1" t="s">
        <v>32</v>
      </c>
      <c r="B28" s="1" t="s">
        <v>34</v>
      </c>
      <c r="C28" s="1" t="s">
        <v>30</v>
      </c>
    </row>
    <row r="29" spans="1:3">
      <c r="A29" s="1" t="s">
        <v>35</v>
      </c>
      <c r="B29" s="1" t="s">
        <v>36</v>
      </c>
      <c r="C29" s="1" t="s">
        <v>30</v>
      </c>
    </row>
    <row r="30" spans="1:3">
      <c r="A30" s="1" t="s">
        <v>32</v>
      </c>
      <c r="B30" s="1" t="s">
        <v>37</v>
      </c>
      <c r="C30" s="1" t="s">
        <v>30</v>
      </c>
    </row>
    <row r="31" spans="1:3">
      <c r="A31" s="1" t="s">
        <v>38</v>
      </c>
      <c r="B31" s="1" t="s">
        <v>39</v>
      </c>
      <c r="C31" s="1" t="s">
        <v>30</v>
      </c>
    </row>
    <row r="32" spans="1:3">
      <c r="A32" s="1" t="s">
        <v>32</v>
      </c>
      <c r="B32" s="1" t="s">
        <v>40</v>
      </c>
      <c r="C32" s="1" t="s">
        <v>30</v>
      </c>
    </row>
    <row r="33" spans="1:3">
      <c r="A33" s="1" t="s">
        <v>38</v>
      </c>
      <c r="B33" s="1" t="s">
        <v>41</v>
      </c>
      <c r="C33" s="1" t="s">
        <v>30</v>
      </c>
    </row>
    <row r="34" spans="1:3">
      <c r="A34" s="1" t="s">
        <v>38</v>
      </c>
      <c r="B34" s="1" t="s">
        <v>42</v>
      </c>
      <c r="C34" s="1" t="s">
        <v>30</v>
      </c>
    </row>
    <row r="35" spans="1:3">
      <c r="A35" s="1" t="s">
        <v>32</v>
      </c>
      <c r="B35" s="1" t="s">
        <v>43</v>
      </c>
      <c r="C35" s="1" t="s">
        <v>30</v>
      </c>
    </row>
    <row r="36" spans="1:3">
      <c r="A36" s="1" t="s">
        <v>38</v>
      </c>
      <c r="B36" s="1" t="s">
        <v>44</v>
      </c>
      <c r="C36" s="1" t="s">
        <v>30</v>
      </c>
    </row>
    <row r="37" spans="1:3">
      <c r="A37" s="1" t="s">
        <v>38</v>
      </c>
      <c r="B37" s="1" t="s">
        <v>45</v>
      </c>
      <c r="C37" s="1" t="s">
        <v>30</v>
      </c>
    </row>
    <row r="38" spans="1:3">
      <c r="A38" s="1" t="s">
        <v>38</v>
      </c>
      <c r="B38" s="1" t="s">
        <v>46</v>
      </c>
      <c r="C38" s="1" t="s">
        <v>30</v>
      </c>
    </row>
    <row r="39" spans="1:3">
      <c r="A39" s="1" t="s">
        <v>38</v>
      </c>
      <c r="B39" s="1" t="s">
        <v>47</v>
      </c>
      <c r="C39" s="1" t="s">
        <v>30</v>
      </c>
    </row>
    <row r="40" spans="1:3">
      <c r="A40" s="1" t="s">
        <v>32</v>
      </c>
      <c r="B40" s="1" t="s">
        <v>48</v>
      </c>
      <c r="C40" s="1" t="s">
        <v>30</v>
      </c>
    </row>
    <row r="41" spans="1:3">
      <c r="A41" s="1" t="s">
        <v>35</v>
      </c>
      <c r="B41" s="1" t="s">
        <v>49</v>
      </c>
      <c r="C41" s="1" t="s">
        <v>30</v>
      </c>
    </row>
    <row r="42" spans="1:3">
      <c r="A42" s="1" t="s">
        <v>32</v>
      </c>
      <c r="B42" s="1" t="s">
        <v>50</v>
      </c>
      <c r="C42" s="1" t="s">
        <v>30</v>
      </c>
    </row>
    <row r="43" spans="1:3">
      <c r="A43" s="1" t="s">
        <v>38</v>
      </c>
      <c r="B43" s="1" t="s">
        <v>51</v>
      </c>
      <c r="C43" s="1" t="s">
        <v>30</v>
      </c>
    </row>
    <row r="44" spans="1:3">
      <c r="A44" s="1" t="s">
        <v>32</v>
      </c>
      <c r="B44" s="1" t="s">
        <v>52</v>
      </c>
      <c r="C44" s="1" t="s">
        <v>30</v>
      </c>
    </row>
    <row r="45" spans="1:3">
      <c r="A45" s="1" t="s">
        <v>35</v>
      </c>
      <c r="B45" s="1" t="s">
        <v>53</v>
      </c>
      <c r="C45" s="1" t="s">
        <v>30</v>
      </c>
    </row>
    <row r="46" spans="1:3">
      <c r="A46" s="1" t="s">
        <v>38</v>
      </c>
      <c r="B46" s="1" t="s">
        <v>54</v>
      </c>
      <c r="C46" s="1" t="s">
        <v>30</v>
      </c>
    </row>
    <row r="47" spans="1:3">
      <c r="A47" s="1" t="s">
        <v>32</v>
      </c>
      <c r="B47" s="1" t="s">
        <v>55</v>
      </c>
      <c r="C47" s="1" t="s">
        <v>30</v>
      </c>
    </row>
    <row r="48" spans="1:3">
      <c r="A48" s="1" t="s">
        <v>38</v>
      </c>
      <c r="B48" s="1" t="s">
        <v>56</v>
      </c>
      <c r="C48" s="1" t="s">
        <v>30</v>
      </c>
    </row>
    <row r="49" spans="1:3">
      <c r="A49" s="1" t="s">
        <v>38</v>
      </c>
      <c r="B49" s="1" t="s">
        <v>57</v>
      </c>
      <c r="C49" s="1" t="s">
        <v>30</v>
      </c>
    </row>
    <row r="50" spans="1:3">
      <c r="A50" s="1" t="s">
        <v>35</v>
      </c>
      <c r="B50" s="1" t="s">
        <v>58</v>
      </c>
      <c r="C50" s="1" t="s">
        <v>30</v>
      </c>
    </row>
    <row r="51" spans="1:3">
      <c r="A51" s="1" t="s">
        <v>38</v>
      </c>
      <c r="B51" s="1" t="s">
        <v>59</v>
      </c>
      <c r="C51" s="1" t="s">
        <v>30</v>
      </c>
    </row>
    <row r="52" spans="1:3">
      <c r="A52" s="1" t="s">
        <v>32</v>
      </c>
      <c r="B52" s="1" t="s">
        <v>60</v>
      </c>
      <c r="C52" s="1" t="s">
        <v>30</v>
      </c>
    </row>
    <row r="53" spans="1:3">
      <c r="A53" s="1" t="s">
        <v>38</v>
      </c>
      <c r="B53" s="1" t="s">
        <v>61</v>
      </c>
      <c r="C53" s="1" t="s">
        <v>30</v>
      </c>
    </row>
    <row r="54" spans="1:3">
      <c r="A54" s="1" t="s">
        <v>38</v>
      </c>
      <c r="B54" s="1" t="s">
        <v>62</v>
      </c>
      <c r="C54" s="1" t="s">
        <v>30</v>
      </c>
    </row>
    <row r="55" spans="1:3">
      <c r="A55" s="1" t="s">
        <v>38</v>
      </c>
      <c r="B55" s="1" t="s">
        <v>63</v>
      </c>
      <c r="C55" s="1" t="s">
        <v>30</v>
      </c>
    </row>
    <row r="56" spans="1:3">
      <c r="A56" s="1" t="s">
        <v>38</v>
      </c>
      <c r="B56" s="1" t="s">
        <v>64</v>
      </c>
      <c r="C56" s="1" t="s">
        <v>30</v>
      </c>
    </row>
    <row r="57" spans="1:3">
      <c r="A57" s="1" t="s">
        <v>38</v>
      </c>
      <c r="B57" s="1" t="s">
        <v>65</v>
      </c>
      <c r="C57" s="1" t="s">
        <v>30</v>
      </c>
    </row>
    <row r="58" spans="1:3">
      <c r="A58" s="1" t="s">
        <v>38</v>
      </c>
      <c r="B58" s="1" t="s">
        <v>66</v>
      </c>
      <c r="C58" s="1" t="s">
        <v>30</v>
      </c>
    </row>
    <row r="59" spans="1:3">
      <c r="A59" s="1" t="s">
        <v>38</v>
      </c>
      <c r="B59" s="1" t="s">
        <v>67</v>
      </c>
      <c r="C59" s="1" t="s">
        <v>30</v>
      </c>
    </row>
    <row r="60" spans="1:3">
      <c r="A60" s="1"/>
      <c r="B60" s="1" t="s">
        <v>69</v>
      </c>
      <c r="C60" s="1" t="s">
        <v>68</v>
      </c>
    </row>
    <row r="61" spans="1:3">
      <c r="A61" s="1" t="s">
        <v>70</v>
      </c>
      <c r="B61" s="1" t="s">
        <v>71</v>
      </c>
      <c r="C61" s="1" t="s">
        <v>68</v>
      </c>
    </row>
    <row r="62" spans="1:3">
      <c r="A62" s="1" t="s">
        <v>70</v>
      </c>
      <c r="B62" s="1" t="s">
        <v>72</v>
      </c>
      <c r="C62" s="1" t="s">
        <v>68</v>
      </c>
    </row>
    <row r="63" spans="1:3">
      <c r="A63" s="1" t="s">
        <v>73</v>
      </c>
      <c r="B63" s="1" t="s">
        <v>74</v>
      </c>
      <c r="C63" s="1" t="s">
        <v>68</v>
      </c>
    </row>
    <row r="64" spans="1:3">
      <c r="A64" s="1" t="s">
        <v>70</v>
      </c>
      <c r="B64" s="1" t="s">
        <v>75</v>
      </c>
      <c r="C64" s="1" t="s">
        <v>68</v>
      </c>
    </row>
    <row r="65" spans="1:3">
      <c r="A65" s="1" t="s">
        <v>70</v>
      </c>
      <c r="B65" s="1" t="s">
        <v>76</v>
      </c>
      <c r="C65" s="1" t="s">
        <v>68</v>
      </c>
    </row>
    <row r="66" spans="1:3">
      <c r="A66" s="1" t="s">
        <v>73</v>
      </c>
      <c r="B66" s="1" t="s">
        <v>77</v>
      </c>
      <c r="C66" s="1" t="s">
        <v>68</v>
      </c>
    </row>
    <row r="67" spans="1:3">
      <c r="A67" s="1" t="s">
        <v>73</v>
      </c>
      <c r="B67" s="1" t="s">
        <v>78</v>
      </c>
      <c r="C67" s="1" t="s">
        <v>68</v>
      </c>
    </row>
    <row r="68" spans="1:3">
      <c r="A68" s="1" t="s">
        <v>73</v>
      </c>
      <c r="B68" s="1" t="s">
        <v>79</v>
      </c>
      <c r="C68" s="1" t="s">
        <v>68</v>
      </c>
    </row>
    <row r="69" spans="1:3">
      <c r="A69" s="1" t="s">
        <v>73</v>
      </c>
      <c r="B69" s="1" t="s">
        <v>80</v>
      </c>
      <c r="C69" s="1" t="s">
        <v>68</v>
      </c>
    </row>
    <row r="70" spans="1:3">
      <c r="A70" s="1" t="s">
        <v>70</v>
      </c>
      <c r="B70" s="1" t="s">
        <v>81</v>
      </c>
      <c r="C70" s="1" t="s">
        <v>68</v>
      </c>
    </row>
    <row r="71" spans="1:3">
      <c r="A71" s="1" t="s">
        <v>73</v>
      </c>
      <c r="B71" s="1" t="s">
        <v>82</v>
      </c>
      <c r="C71" s="1" t="s">
        <v>68</v>
      </c>
    </row>
    <row r="72" spans="1:3">
      <c r="A72" s="1" t="s">
        <v>73</v>
      </c>
      <c r="B72" s="1" t="s">
        <v>83</v>
      </c>
      <c r="C72" s="1" t="s">
        <v>68</v>
      </c>
    </row>
    <row r="73" spans="1:3">
      <c r="A73" s="1" t="s">
        <v>70</v>
      </c>
      <c r="B73" s="1" t="s">
        <v>84</v>
      </c>
      <c r="C73" s="1" t="s">
        <v>68</v>
      </c>
    </row>
    <row r="74" spans="1:3">
      <c r="A74" s="1" t="s">
        <v>73</v>
      </c>
      <c r="B74" s="1" t="s">
        <v>85</v>
      </c>
      <c r="C74" s="1" t="s">
        <v>68</v>
      </c>
    </row>
    <row r="75" spans="1:3">
      <c r="A75" s="1" t="s">
        <v>73</v>
      </c>
      <c r="B75" s="1" t="s">
        <v>86</v>
      </c>
      <c r="C75" s="1" t="s">
        <v>68</v>
      </c>
    </row>
    <row r="76" spans="1:3">
      <c r="A76" s="1" t="s">
        <v>70</v>
      </c>
      <c r="B76" s="1" t="s">
        <v>87</v>
      </c>
      <c r="C76" s="1" t="s">
        <v>68</v>
      </c>
    </row>
    <row r="77" spans="1:3">
      <c r="A77" s="1" t="s">
        <v>70</v>
      </c>
      <c r="B77" s="1" t="s">
        <v>88</v>
      </c>
      <c r="C77" s="1" t="s">
        <v>68</v>
      </c>
    </row>
    <row r="78" spans="1:3">
      <c r="A78" s="1" t="s">
        <v>73</v>
      </c>
      <c r="B78" s="1" t="s">
        <v>89</v>
      </c>
      <c r="C78" s="1" t="s">
        <v>68</v>
      </c>
    </row>
    <row r="79" spans="1:3">
      <c r="A79" s="1" t="s">
        <v>73</v>
      </c>
      <c r="B79" s="1" t="s">
        <v>90</v>
      </c>
      <c r="C79" s="1" t="s">
        <v>68</v>
      </c>
    </row>
    <row r="80" spans="1:3">
      <c r="A80" s="1"/>
      <c r="B80" s="1" t="s">
        <v>92</v>
      </c>
      <c r="C80" s="1" t="s">
        <v>91</v>
      </c>
    </row>
    <row r="81" spans="1:3">
      <c r="A81" s="1" t="s">
        <v>93</v>
      </c>
      <c r="B81" s="1" t="s">
        <v>94</v>
      </c>
      <c r="C81" s="1" t="s">
        <v>91</v>
      </c>
    </row>
    <row r="82" spans="1:3">
      <c r="A82" s="1" t="s">
        <v>95</v>
      </c>
      <c r="B82" s="1" t="s">
        <v>96</v>
      </c>
      <c r="C82" s="1" t="s">
        <v>91</v>
      </c>
    </row>
    <row r="83" spans="1:3">
      <c r="A83" s="1" t="s">
        <v>95</v>
      </c>
      <c r="B83" s="1" t="s">
        <v>97</v>
      </c>
      <c r="C83" s="1" t="s">
        <v>91</v>
      </c>
    </row>
    <row r="84" spans="1:3">
      <c r="A84" s="1" t="s">
        <v>95</v>
      </c>
      <c r="B84" s="1" t="s">
        <v>98</v>
      </c>
      <c r="C84" s="1" t="s">
        <v>91</v>
      </c>
    </row>
    <row r="85" spans="1:3">
      <c r="A85" s="1" t="s">
        <v>95</v>
      </c>
      <c r="B85" s="1" t="s">
        <v>99</v>
      </c>
      <c r="C85" s="1" t="s">
        <v>91</v>
      </c>
    </row>
    <row r="86" spans="1:3">
      <c r="A86" s="1" t="s">
        <v>95</v>
      </c>
      <c r="B86" s="1" t="s">
        <v>100</v>
      </c>
      <c r="C86" s="1" t="s">
        <v>91</v>
      </c>
    </row>
    <row r="87" spans="1:3">
      <c r="A87" s="1" t="s">
        <v>93</v>
      </c>
      <c r="B87" s="1" t="s">
        <v>101</v>
      </c>
      <c r="C87" s="1" t="s">
        <v>91</v>
      </c>
    </row>
    <row r="88" spans="1:3">
      <c r="A88" s="1" t="s">
        <v>93</v>
      </c>
      <c r="B88" s="1" t="s">
        <v>102</v>
      </c>
      <c r="C88" s="1" t="s">
        <v>91</v>
      </c>
    </row>
    <row r="89" spans="1:3">
      <c r="A89" s="1" t="s">
        <v>93</v>
      </c>
      <c r="B89" s="1" t="s">
        <v>103</v>
      </c>
      <c r="C89" s="1" t="s">
        <v>91</v>
      </c>
    </row>
    <row r="90" spans="1:3">
      <c r="A90" s="1" t="s">
        <v>93</v>
      </c>
      <c r="B90" s="1" t="s">
        <v>104</v>
      </c>
      <c r="C90" s="1" t="s">
        <v>91</v>
      </c>
    </row>
    <row r="91" spans="1:3">
      <c r="A91" s="1" t="s">
        <v>93</v>
      </c>
      <c r="B91" s="1" t="s">
        <v>105</v>
      </c>
      <c r="C91" s="1" t="s">
        <v>91</v>
      </c>
    </row>
    <row r="92" spans="1:3">
      <c r="A92" s="1" t="s">
        <v>93</v>
      </c>
      <c r="B92" s="1" t="s">
        <v>106</v>
      </c>
      <c r="C92" s="1" t="s">
        <v>91</v>
      </c>
    </row>
    <row r="93" spans="1:3">
      <c r="A93" s="1"/>
      <c r="B93" s="1" t="s">
        <v>108</v>
      </c>
      <c r="C93" s="1" t="s">
        <v>107</v>
      </c>
    </row>
    <row r="94" spans="1:3">
      <c r="A94" s="1" t="s">
        <v>109</v>
      </c>
      <c r="B94" s="1" t="s">
        <v>110</v>
      </c>
      <c r="C94" s="1" t="s">
        <v>107</v>
      </c>
    </row>
    <row r="95" spans="1:3">
      <c r="A95" s="1" t="s">
        <v>109</v>
      </c>
      <c r="B95" s="1" t="s">
        <v>111</v>
      </c>
      <c r="C95" s="1" t="s">
        <v>107</v>
      </c>
    </row>
    <row r="96" spans="1:3">
      <c r="A96" s="1" t="s">
        <v>109</v>
      </c>
      <c r="B96" s="1" t="s">
        <v>112</v>
      </c>
      <c r="C96" s="1" t="s">
        <v>107</v>
      </c>
    </row>
    <row r="97" spans="1:3">
      <c r="A97" s="1" t="s">
        <v>109</v>
      </c>
      <c r="B97" s="1" t="s">
        <v>113</v>
      </c>
      <c r="C97" s="1" t="s">
        <v>107</v>
      </c>
    </row>
    <row r="98" spans="1:3">
      <c r="A98" s="1" t="s">
        <v>109</v>
      </c>
      <c r="B98" s="1" t="s">
        <v>114</v>
      </c>
      <c r="C98" s="1" t="s">
        <v>107</v>
      </c>
    </row>
    <row r="99" spans="1:3">
      <c r="A99" s="1" t="s">
        <v>109</v>
      </c>
      <c r="B99" s="1" t="s">
        <v>115</v>
      </c>
      <c r="C99" s="1" t="s">
        <v>107</v>
      </c>
    </row>
    <row r="100" spans="1:3">
      <c r="A100" s="1" t="s">
        <v>109</v>
      </c>
      <c r="B100" s="1" t="s">
        <v>116</v>
      </c>
      <c r="C100" s="1" t="s">
        <v>107</v>
      </c>
    </row>
    <row r="101" spans="1:3">
      <c r="A101" s="1" t="s">
        <v>109</v>
      </c>
      <c r="B101" s="1" t="s">
        <v>117</v>
      </c>
      <c r="C101" s="1" t="s">
        <v>107</v>
      </c>
    </row>
    <row r="102" spans="1:3">
      <c r="A102" s="1" t="s">
        <v>109</v>
      </c>
      <c r="B102" s="1" t="s">
        <v>118</v>
      </c>
      <c r="C102" s="1" t="s">
        <v>107</v>
      </c>
    </row>
    <row r="103" spans="1:3">
      <c r="A103" s="1" t="s">
        <v>109</v>
      </c>
      <c r="B103" s="1" t="s">
        <v>119</v>
      </c>
      <c r="C103" s="1" t="s">
        <v>107</v>
      </c>
    </row>
    <row r="104" spans="1:3">
      <c r="A104" s="1" t="s">
        <v>109</v>
      </c>
      <c r="B104" s="1" t="s">
        <v>120</v>
      </c>
      <c r="C104" s="1" t="s">
        <v>107</v>
      </c>
    </row>
    <row r="105" spans="1:3">
      <c r="A105" s="1"/>
      <c r="B105" s="1" t="s">
        <v>122</v>
      </c>
      <c r="C105" s="1" t="s">
        <v>121</v>
      </c>
    </row>
    <row r="106" spans="1:3">
      <c r="A106" s="1" t="s">
        <v>123</v>
      </c>
      <c r="B106" s="1" t="s">
        <v>124</v>
      </c>
      <c r="C106" s="1" t="s">
        <v>121</v>
      </c>
    </row>
    <row r="107" spans="1:3">
      <c r="A107" s="1" t="s">
        <v>125</v>
      </c>
      <c r="B107" s="1" t="s">
        <v>126</v>
      </c>
      <c r="C107" s="1" t="s">
        <v>121</v>
      </c>
    </row>
    <row r="108" spans="1:3">
      <c r="A108" s="1" t="s">
        <v>125</v>
      </c>
      <c r="B108" s="1" t="s">
        <v>127</v>
      </c>
      <c r="C108" s="1" t="s">
        <v>121</v>
      </c>
    </row>
    <row r="109" spans="1:3">
      <c r="A109" s="1" t="s">
        <v>123</v>
      </c>
      <c r="B109" s="1" t="s">
        <v>128</v>
      </c>
      <c r="C109" s="1" t="s">
        <v>121</v>
      </c>
    </row>
    <row r="110" spans="1:3">
      <c r="A110" s="1" t="s">
        <v>123</v>
      </c>
      <c r="B110" s="1" t="s">
        <v>129</v>
      </c>
      <c r="C110" s="1" t="s">
        <v>121</v>
      </c>
    </row>
    <row r="111" spans="1:3">
      <c r="A111" s="1" t="s">
        <v>123</v>
      </c>
      <c r="B111" s="1" t="s">
        <v>130</v>
      </c>
      <c r="C111" s="1" t="s">
        <v>121</v>
      </c>
    </row>
    <row r="112" spans="1:3">
      <c r="A112" s="1" t="s">
        <v>125</v>
      </c>
      <c r="B112" s="1" t="s">
        <v>131</v>
      </c>
      <c r="C112" s="1" t="s">
        <v>121</v>
      </c>
    </row>
    <row r="113" spans="1:3">
      <c r="A113" s="1" t="s">
        <v>123</v>
      </c>
      <c r="B113" s="1" t="s">
        <v>132</v>
      </c>
      <c r="C113" s="1" t="s">
        <v>121</v>
      </c>
    </row>
    <row r="114" spans="1:3">
      <c r="A114" s="1" t="s">
        <v>123</v>
      </c>
      <c r="B114" s="1" t="s">
        <v>133</v>
      </c>
      <c r="C114" s="1" t="s">
        <v>121</v>
      </c>
    </row>
    <row r="115" spans="1:3">
      <c r="A115" s="1" t="s">
        <v>125</v>
      </c>
      <c r="B115" s="1" t="s">
        <v>134</v>
      </c>
      <c r="C115" s="1" t="s">
        <v>121</v>
      </c>
    </row>
    <row r="116" spans="1:3">
      <c r="A116" s="1" t="s">
        <v>125</v>
      </c>
      <c r="B116" s="1" t="s">
        <v>135</v>
      </c>
      <c r="C116" s="1" t="s">
        <v>121</v>
      </c>
    </row>
    <row r="117" spans="1:3">
      <c r="A117" s="1" t="s">
        <v>123</v>
      </c>
      <c r="B117" s="1" t="s">
        <v>136</v>
      </c>
      <c r="C117" s="1" t="s">
        <v>121</v>
      </c>
    </row>
    <row r="118" spans="1:3">
      <c r="A118" s="1" t="s">
        <v>123</v>
      </c>
      <c r="B118" s="1" t="s">
        <v>137</v>
      </c>
      <c r="C118" s="1" t="s">
        <v>121</v>
      </c>
    </row>
    <row r="119" spans="1:3">
      <c r="A119" s="1" t="s">
        <v>123</v>
      </c>
      <c r="B119" s="1" t="s">
        <v>138</v>
      </c>
      <c r="C119" s="1" t="s">
        <v>121</v>
      </c>
    </row>
    <row r="120" spans="1:3">
      <c r="A120" s="1" t="s">
        <v>123</v>
      </c>
      <c r="B120" s="1" t="s">
        <v>139</v>
      </c>
      <c r="C120" s="1" t="s">
        <v>121</v>
      </c>
    </row>
    <row r="121" spans="1:3">
      <c r="A121" s="1" t="s">
        <v>123</v>
      </c>
      <c r="B121" s="1" t="s">
        <v>140</v>
      </c>
      <c r="C121" s="1" t="s">
        <v>121</v>
      </c>
    </row>
    <row r="122" spans="1:3">
      <c r="A122" s="1" t="s">
        <v>125</v>
      </c>
      <c r="B122" s="1" t="s">
        <v>141</v>
      </c>
      <c r="C122" s="1" t="s">
        <v>121</v>
      </c>
    </row>
    <row r="123" spans="1:3">
      <c r="A123" s="1"/>
      <c r="B123" s="1" t="s">
        <v>143</v>
      </c>
      <c r="C123" s="1" t="s">
        <v>142</v>
      </c>
    </row>
    <row r="124" spans="1:3">
      <c r="A124" s="1" t="s">
        <v>144</v>
      </c>
      <c r="B124" s="1" t="s">
        <v>145</v>
      </c>
      <c r="C124" s="1" t="s">
        <v>142</v>
      </c>
    </row>
    <row r="125" spans="1:3">
      <c r="A125" s="1" t="s">
        <v>144</v>
      </c>
      <c r="B125" s="1" t="s">
        <v>146</v>
      </c>
      <c r="C125" s="1" t="s">
        <v>142</v>
      </c>
    </row>
    <row r="126" spans="1:3">
      <c r="A126" s="1" t="s">
        <v>144</v>
      </c>
      <c r="B126" s="1" t="s">
        <v>147</v>
      </c>
      <c r="C126" s="1" t="s">
        <v>142</v>
      </c>
    </row>
    <row r="127" spans="1:3">
      <c r="A127" s="1" t="s">
        <v>144</v>
      </c>
      <c r="B127" s="1" t="s">
        <v>148</v>
      </c>
      <c r="C127" s="1" t="s">
        <v>142</v>
      </c>
    </row>
    <row r="128" spans="1:3">
      <c r="A128" s="1" t="s">
        <v>144</v>
      </c>
      <c r="B128" s="1" t="s">
        <v>149</v>
      </c>
      <c r="C128" s="1" t="s">
        <v>142</v>
      </c>
    </row>
    <row r="129" spans="1:3">
      <c r="A129" s="1" t="s">
        <v>144</v>
      </c>
      <c r="B129" s="1" t="s">
        <v>150</v>
      </c>
      <c r="C129" s="1" t="s">
        <v>142</v>
      </c>
    </row>
    <row r="130" spans="1:3">
      <c r="A130" s="1" t="s">
        <v>144</v>
      </c>
      <c r="B130" s="1" t="s">
        <v>151</v>
      </c>
      <c r="C130" s="1" t="s">
        <v>142</v>
      </c>
    </row>
    <row r="131" spans="1:3">
      <c r="A131" s="1" t="s">
        <v>144</v>
      </c>
      <c r="B131" s="1" t="s">
        <v>152</v>
      </c>
      <c r="C131" s="1" t="s">
        <v>142</v>
      </c>
    </row>
    <row r="132" spans="1:3">
      <c r="A132" s="1" t="s">
        <v>144</v>
      </c>
      <c r="B132" s="1" t="s">
        <v>153</v>
      </c>
      <c r="C132" s="1" t="s">
        <v>142</v>
      </c>
    </row>
    <row r="133" spans="1:3">
      <c r="A133" s="1" t="s">
        <v>144</v>
      </c>
      <c r="B133" s="1" t="s">
        <v>154</v>
      </c>
      <c r="C133" s="1" t="s">
        <v>142</v>
      </c>
    </row>
    <row r="134" spans="1:3">
      <c r="A134" s="1"/>
      <c r="B134" s="1" t="s">
        <v>156</v>
      </c>
      <c r="C134" s="1" t="s">
        <v>155</v>
      </c>
    </row>
    <row r="135" spans="1:3">
      <c r="A135" s="1" t="s">
        <v>157</v>
      </c>
      <c r="B135" s="1" t="s">
        <v>158</v>
      </c>
      <c r="C135" s="1" t="s">
        <v>155</v>
      </c>
    </row>
    <row r="136" spans="1:3">
      <c r="A136" s="1" t="s">
        <v>157</v>
      </c>
      <c r="B136" s="1" t="s">
        <v>159</v>
      </c>
      <c r="C136" s="1" t="s">
        <v>155</v>
      </c>
    </row>
    <row r="137" spans="1:3">
      <c r="A137" s="1" t="s">
        <v>160</v>
      </c>
      <c r="B137" s="1" t="s">
        <v>161</v>
      </c>
      <c r="C137" s="1" t="s">
        <v>155</v>
      </c>
    </row>
    <row r="138" spans="1:3">
      <c r="A138" s="1" t="s">
        <v>160</v>
      </c>
      <c r="B138" s="1" t="s">
        <v>162</v>
      </c>
      <c r="C138" s="1" t="s">
        <v>155</v>
      </c>
    </row>
    <row r="139" spans="1:3">
      <c r="A139" s="1" t="s">
        <v>160</v>
      </c>
      <c r="B139" s="1" t="s">
        <v>163</v>
      </c>
      <c r="C139" s="1" t="s">
        <v>155</v>
      </c>
    </row>
    <row r="140" spans="1:3">
      <c r="A140" s="1" t="s">
        <v>157</v>
      </c>
      <c r="B140" s="1" t="s">
        <v>164</v>
      </c>
      <c r="C140" s="1" t="s">
        <v>155</v>
      </c>
    </row>
    <row r="141" spans="1:3">
      <c r="A141" s="1" t="s">
        <v>160</v>
      </c>
      <c r="B141" s="1" t="s">
        <v>165</v>
      </c>
      <c r="C141" s="1" t="s">
        <v>155</v>
      </c>
    </row>
    <row r="142" spans="1:3">
      <c r="A142" s="1" t="s">
        <v>160</v>
      </c>
      <c r="B142" s="1" t="s">
        <v>166</v>
      </c>
      <c r="C142" s="1" t="s">
        <v>155</v>
      </c>
    </row>
    <row r="143" spans="1:3">
      <c r="A143" s="1" t="s">
        <v>157</v>
      </c>
      <c r="B143" s="1" t="s">
        <v>167</v>
      </c>
      <c r="C143" s="1" t="s">
        <v>155</v>
      </c>
    </row>
    <row r="144" spans="1:3">
      <c r="A144" s="1" t="s">
        <v>157</v>
      </c>
      <c r="B144" s="1" t="s">
        <v>168</v>
      </c>
      <c r="C144" s="1" t="s">
        <v>155</v>
      </c>
    </row>
    <row r="145" spans="1:3">
      <c r="A145" s="1" t="s">
        <v>157</v>
      </c>
      <c r="B145" s="1" t="s">
        <v>169</v>
      </c>
      <c r="C145" s="1" t="s">
        <v>155</v>
      </c>
    </row>
    <row r="146" spans="1:3">
      <c r="A146" s="1" t="s">
        <v>157</v>
      </c>
      <c r="B146" s="1" t="s">
        <v>170</v>
      </c>
      <c r="C146" s="1" t="s">
        <v>155</v>
      </c>
    </row>
    <row r="147" spans="1:3">
      <c r="A147" s="1" t="s">
        <v>160</v>
      </c>
      <c r="B147" s="1" t="s">
        <v>171</v>
      </c>
      <c r="C147" s="1" t="s">
        <v>155</v>
      </c>
    </row>
    <row r="148" spans="1:3">
      <c r="A148" s="1" t="s">
        <v>160</v>
      </c>
      <c r="B148" s="1" t="s">
        <v>172</v>
      </c>
      <c r="C148" s="1" t="s">
        <v>155</v>
      </c>
    </row>
    <row r="149" spans="1:3">
      <c r="A149" s="1" t="s">
        <v>157</v>
      </c>
      <c r="B149" s="1" t="s">
        <v>173</v>
      </c>
      <c r="C149" s="1" t="s">
        <v>155</v>
      </c>
    </row>
    <row r="150" spans="1:3">
      <c r="A150" s="1" t="s">
        <v>174</v>
      </c>
      <c r="B150" s="1" t="s">
        <v>176</v>
      </c>
      <c r="C150" s="1" t="s">
        <v>175</v>
      </c>
    </row>
    <row r="151" spans="1:3">
      <c r="A151" s="1"/>
      <c r="B151" s="1" t="s">
        <v>178</v>
      </c>
      <c r="C151" s="1" t="s">
        <v>177</v>
      </c>
    </row>
    <row r="152" spans="1:3">
      <c r="A152" s="1" t="s">
        <v>179</v>
      </c>
      <c r="B152" s="1" t="s">
        <v>180</v>
      </c>
      <c r="C152" s="1" t="s">
        <v>177</v>
      </c>
    </row>
    <row r="153" spans="1:3">
      <c r="A153" s="1" t="s">
        <v>181</v>
      </c>
      <c r="B153" s="1" t="s">
        <v>182</v>
      </c>
      <c r="C153" s="1" t="s">
        <v>177</v>
      </c>
    </row>
    <row r="154" spans="1:3">
      <c r="A154" s="1" t="s">
        <v>183</v>
      </c>
      <c r="B154" s="1" t="s">
        <v>184</v>
      </c>
      <c r="C154" s="1" t="s">
        <v>177</v>
      </c>
    </row>
    <row r="155" spans="1:3">
      <c r="A155" s="1" t="s">
        <v>185</v>
      </c>
      <c r="B155" s="1" t="s">
        <v>186</v>
      </c>
      <c r="C155" s="1" t="s">
        <v>177</v>
      </c>
    </row>
    <row r="156" spans="1:3">
      <c r="A156" s="1" t="s">
        <v>187</v>
      </c>
      <c r="B156" s="1" t="s">
        <v>188</v>
      </c>
      <c r="C156" s="1" t="s">
        <v>177</v>
      </c>
    </row>
    <row r="157" spans="1:3">
      <c r="A157" s="1" t="s">
        <v>189</v>
      </c>
      <c r="B157" s="1" t="s">
        <v>190</v>
      </c>
      <c r="C157" s="1" t="s">
        <v>177</v>
      </c>
    </row>
    <row r="158" spans="1:3">
      <c r="A158" s="1" t="s">
        <v>191</v>
      </c>
      <c r="B158" s="1" t="s">
        <v>192</v>
      </c>
      <c r="C158" s="1" t="s">
        <v>177</v>
      </c>
    </row>
    <row r="159" spans="1:3">
      <c r="A159" s="1" t="s">
        <v>189</v>
      </c>
      <c r="B159" s="1" t="s">
        <v>193</v>
      </c>
      <c r="C159" s="1" t="s">
        <v>177</v>
      </c>
    </row>
    <row r="160" spans="1:3">
      <c r="A160" s="1" t="s">
        <v>181</v>
      </c>
      <c r="B160" s="1" t="s">
        <v>194</v>
      </c>
      <c r="C160" s="1" t="s">
        <v>177</v>
      </c>
    </row>
    <row r="161" spans="1:3">
      <c r="A161" s="1" t="s">
        <v>185</v>
      </c>
      <c r="B161" s="1" t="s">
        <v>195</v>
      </c>
      <c r="C161" s="1" t="s">
        <v>177</v>
      </c>
    </row>
    <row r="162" spans="1:3">
      <c r="A162" s="1" t="s">
        <v>196</v>
      </c>
      <c r="B162" s="1" t="s">
        <v>197</v>
      </c>
      <c r="C162" s="1" t="s">
        <v>177</v>
      </c>
    </row>
    <row r="163" spans="1:3">
      <c r="A163" s="1" t="s">
        <v>181</v>
      </c>
      <c r="B163" s="1" t="s">
        <v>198</v>
      </c>
      <c r="C163" s="1" t="s">
        <v>177</v>
      </c>
    </row>
    <row r="164" spans="1:3">
      <c r="A164" s="1" t="s">
        <v>196</v>
      </c>
      <c r="B164" s="1" t="s">
        <v>199</v>
      </c>
      <c r="C164" s="1" t="s">
        <v>177</v>
      </c>
    </row>
    <row r="165" spans="1:3">
      <c r="A165" s="1" t="s">
        <v>200</v>
      </c>
      <c r="B165" s="1" t="s">
        <v>201</v>
      </c>
      <c r="C165" s="1" t="s">
        <v>177</v>
      </c>
    </row>
    <row r="166" spans="1:3">
      <c r="A166" s="1" t="s">
        <v>196</v>
      </c>
      <c r="B166" s="1" t="s">
        <v>202</v>
      </c>
      <c r="C166" s="1" t="s">
        <v>177</v>
      </c>
    </row>
    <row r="167" spans="1:3">
      <c r="A167" s="1" t="s">
        <v>191</v>
      </c>
      <c r="B167" s="1" t="s">
        <v>203</v>
      </c>
      <c r="C167" s="1" t="s">
        <v>177</v>
      </c>
    </row>
    <row r="168" spans="1:3">
      <c r="A168" s="1" t="s">
        <v>204</v>
      </c>
      <c r="B168" s="1" t="s">
        <v>205</v>
      </c>
      <c r="C168" s="1" t="s">
        <v>177</v>
      </c>
    </row>
    <row r="169" spans="1:3">
      <c r="A169" s="1" t="s">
        <v>206</v>
      </c>
      <c r="B169" s="1" t="s">
        <v>207</v>
      </c>
      <c r="C169" s="1" t="s">
        <v>177</v>
      </c>
    </row>
    <row r="170" spans="1:3">
      <c r="A170" s="1" t="s">
        <v>187</v>
      </c>
      <c r="B170" s="1" t="s">
        <v>208</v>
      </c>
      <c r="C170" s="1" t="s">
        <v>177</v>
      </c>
    </row>
    <row r="171" spans="1:3">
      <c r="A171" s="1" t="s">
        <v>189</v>
      </c>
      <c r="B171" s="1" t="s">
        <v>209</v>
      </c>
      <c r="C171" s="1" t="s">
        <v>177</v>
      </c>
    </row>
    <row r="172" spans="1:3">
      <c r="A172" s="1" t="s">
        <v>206</v>
      </c>
      <c r="B172" s="1" t="s">
        <v>210</v>
      </c>
      <c r="C172" s="1" t="s">
        <v>177</v>
      </c>
    </row>
    <row r="173" spans="1:3">
      <c r="A173" s="1" t="s">
        <v>200</v>
      </c>
      <c r="B173" s="1" t="s">
        <v>211</v>
      </c>
      <c r="C173" s="1" t="s">
        <v>177</v>
      </c>
    </row>
    <row r="174" spans="1:3">
      <c r="A174" s="1" t="s">
        <v>191</v>
      </c>
      <c r="B174" s="1" t="s">
        <v>212</v>
      </c>
      <c r="C174" s="1" t="s">
        <v>177</v>
      </c>
    </row>
    <row r="175" spans="1:3">
      <c r="A175" s="1" t="s">
        <v>204</v>
      </c>
      <c r="B175" s="1" t="s">
        <v>213</v>
      </c>
      <c r="C175" s="1" t="s">
        <v>177</v>
      </c>
    </row>
    <row r="176" spans="1:3">
      <c r="A176" s="1" t="s">
        <v>185</v>
      </c>
      <c r="B176" s="1" t="s">
        <v>214</v>
      </c>
      <c r="C176" s="1" t="s">
        <v>177</v>
      </c>
    </row>
    <row r="177" spans="1:3">
      <c r="A177" s="1" t="s">
        <v>179</v>
      </c>
      <c r="B177" s="1" t="s">
        <v>215</v>
      </c>
      <c r="C177" s="1" t="s">
        <v>177</v>
      </c>
    </row>
    <row r="178" spans="1:3">
      <c r="A178" s="1" t="s">
        <v>185</v>
      </c>
      <c r="B178" s="1" t="s">
        <v>216</v>
      </c>
      <c r="C178" s="1" t="s">
        <v>177</v>
      </c>
    </row>
    <row r="179" spans="1:3">
      <c r="A179" s="1"/>
      <c r="B179" s="1" t="s">
        <v>218</v>
      </c>
      <c r="C179" s="1" t="s">
        <v>217</v>
      </c>
    </row>
    <row r="180" spans="1:3">
      <c r="A180" s="1" t="s">
        <v>219</v>
      </c>
      <c r="B180" s="1" t="s">
        <v>220</v>
      </c>
      <c r="C180" s="1" t="s">
        <v>217</v>
      </c>
    </row>
    <row r="181" spans="1:3">
      <c r="A181" s="1" t="s">
        <v>221</v>
      </c>
      <c r="B181" s="1" t="s">
        <v>222</v>
      </c>
      <c r="C181" s="1" t="s">
        <v>217</v>
      </c>
    </row>
    <row r="182" spans="1:3">
      <c r="A182" s="1" t="s">
        <v>223</v>
      </c>
      <c r="B182" s="1" t="s">
        <v>224</v>
      </c>
      <c r="C182" s="1" t="s">
        <v>217</v>
      </c>
    </row>
    <row r="183" spans="1:3">
      <c r="A183" s="1" t="s">
        <v>225</v>
      </c>
      <c r="B183" s="1" t="s">
        <v>226</v>
      </c>
      <c r="C183" s="1" t="s">
        <v>217</v>
      </c>
    </row>
    <row r="184" spans="1:3">
      <c r="A184" s="1" t="s">
        <v>227</v>
      </c>
      <c r="B184" s="1" t="s">
        <v>228</v>
      </c>
      <c r="C184" s="1" t="s">
        <v>217</v>
      </c>
    </row>
    <row r="185" spans="1:3">
      <c r="A185" s="1" t="s">
        <v>229</v>
      </c>
      <c r="B185" s="1" t="s">
        <v>230</v>
      </c>
      <c r="C185" s="1" t="s">
        <v>217</v>
      </c>
    </row>
    <row r="186" spans="1:3">
      <c r="A186" s="1" t="s">
        <v>221</v>
      </c>
      <c r="B186" s="1" t="s">
        <v>231</v>
      </c>
      <c r="C186" s="1" t="s">
        <v>217</v>
      </c>
    </row>
    <row r="187" spans="1:3">
      <c r="A187" s="1" t="s">
        <v>232</v>
      </c>
      <c r="B187" s="1" t="s">
        <v>233</v>
      </c>
      <c r="C187" s="1" t="s">
        <v>217</v>
      </c>
    </row>
    <row r="188" spans="1:3">
      <c r="A188" s="1" t="s">
        <v>225</v>
      </c>
      <c r="B188" s="1" t="s">
        <v>234</v>
      </c>
      <c r="C188" s="1" t="s">
        <v>217</v>
      </c>
    </row>
    <row r="189" spans="1:3">
      <c r="A189" s="1" t="s">
        <v>232</v>
      </c>
      <c r="B189" s="1" t="s">
        <v>235</v>
      </c>
      <c r="C189" s="1" t="s">
        <v>217</v>
      </c>
    </row>
    <row r="190" spans="1:3">
      <c r="A190" s="1" t="s">
        <v>236</v>
      </c>
      <c r="B190" s="1" t="s">
        <v>237</v>
      </c>
      <c r="C190" s="1" t="s">
        <v>217</v>
      </c>
    </row>
    <row r="191" spans="1:3">
      <c r="A191" s="1" t="s">
        <v>219</v>
      </c>
      <c r="B191" s="1" t="s">
        <v>238</v>
      </c>
      <c r="C191" s="1" t="s">
        <v>217</v>
      </c>
    </row>
    <row r="192" spans="1:3">
      <c r="A192" s="1" t="s">
        <v>239</v>
      </c>
      <c r="B192" s="1" t="s">
        <v>240</v>
      </c>
      <c r="C192" s="1" t="s">
        <v>217</v>
      </c>
    </row>
    <row r="193" spans="1:3">
      <c r="A193" s="1" t="s">
        <v>227</v>
      </c>
      <c r="B193" s="1" t="s">
        <v>241</v>
      </c>
      <c r="C193" s="1" t="s">
        <v>217</v>
      </c>
    </row>
    <row r="194" spans="1:3">
      <c r="A194" s="1" t="s">
        <v>232</v>
      </c>
      <c r="B194" s="1" t="s">
        <v>242</v>
      </c>
      <c r="C194" s="1" t="s">
        <v>217</v>
      </c>
    </row>
    <row r="195" spans="1:3">
      <c r="A195" s="1" t="s">
        <v>243</v>
      </c>
      <c r="B195" s="1" t="s">
        <v>244</v>
      </c>
      <c r="C195" s="1" t="s">
        <v>217</v>
      </c>
    </row>
    <row r="196" spans="1:3">
      <c r="A196" s="1" t="s">
        <v>225</v>
      </c>
      <c r="B196" s="1" t="s">
        <v>245</v>
      </c>
      <c r="C196" s="1" t="s">
        <v>217</v>
      </c>
    </row>
    <row r="197" spans="1:3">
      <c r="A197" s="1" t="s">
        <v>223</v>
      </c>
      <c r="B197" s="1" t="s">
        <v>246</v>
      </c>
      <c r="C197" s="1" t="s">
        <v>217</v>
      </c>
    </row>
    <row r="198" spans="1:3">
      <c r="A198" s="1" t="s">
        <v>223</v>
      </c>
      <c r="B198" s="1" t="s">
        <v>247</v>
      </c>
      <c r="C198" s="1" t="s">
        <v>217</v>
      </c>
    </row>
    <row r="199" spans="1:3">
      <c r="A199" s="1" t="s">
        <v>219</v>
      </c>
      <c r="B199" s="1" t="s">
        <v>248</v>
      </c>
      <c r="C199" s="1" t="s">
        <v>217</v>
      </c>
    </row>
    <row r="200" spans="1:3">
      <c r="A200" s="1" t="s">
        <v>243</v>
      </c>
      <c r="B200" s="1" t="s">
        <v>249</v>
      </c>
      <c r="C200" s="1" t="s">
        <v>217</v>
      </c>
    </row>
    <row r="201" spans="1:3">
      <c r="A201" s="1" t="s">
        <v>225</v>
      </c>
      <c r="B201" s="1" t="s">
        <v>250</v>
      </c>
      <c r="C201" s="1" t="s">
        <v>217</v>
      </c>
    </row>
    <row r="202" spans="1:3">
      <c r="A202" s="1" t="s">
        <v>239</v>
      </c>
      <c r="B202" s="1" t="s">
        <v>251</v>
      </c>
      <c r="C202" s="1" t="s">
        <v>217</v>
      </c>
    </row>
    <row r="203" spans="1:3">
      <c r="A203" s="1" t="s">
        <v>236</v>
      </c>
      <c r="B203" s="1" t="s">
        <v>252</v>
      </c>
      <c r="C203" s="1" t="s">
        <v>217</v>
      </c>
    </row>
    <row r="204" spans="1:3">
      <c r="A204" s="1" t="s">
        <v>227</v>
      </c>
      <c r="B204" s="1" t="s">
        <v>253</v>
      </c>
      <c r="C204" s="1" t="s">
        <v>217</v>
      </c>
    </row>
    <row r="205" spans="1:3">
      <c r="A205" s="1" t="s">
        <v>229</v>
      </c>
      <c r="B205" s="1" t="s">
        <v>254</v>
      </c>
      <c r="C205" s="1" t="s">
        <v>217</v>
      </c>
    </row>
    <row r="206" spans="1:3">
      <c r="A206" s="1" t="s">
        <v>243</v>
      </c>
      <c r="B206" s="1" t="s">
        <v>255</v>
      </c>
      <c r="C206" s="1" t="s">
        <v>217</v>
      </c>
    </row>
    <row r="207" spans="1:3">
      <c r="A207" s="1" t="s">
        <v>236</v>
      </c>
      <c r="B207" s="1" t="s">
        <v>256</v>
      </c>
      <c r="C207" s="1" t="s">
        <v>217</v>
      </c>
    </row>
    <row r="208" spans="1:3">
      <c r="A208" s="1" t="s">
        <v>243</v>
      </c>
      <c r="B208" s="1" t="s">
        <v>257</v>
      </c>
      <c r="C208" s="1" t="s">
        <v>217</v>
      </c>
    </row>
    <row r="209" spans="1:3">
      <c r="A209" s="1" t="s">
        <v>243</v>
      </c>
      <c r="B209" s="1" t="s">
        <v>258</v>
      </c>
      <c r="C209" s="1" t="s">
        <v>217</v>
      </c>
    </row>
    <row r="210" spans="1:3">
      <c r="A210" s="1" t="s">
        <v>223</v>
      </c>
      <c r="B210" s="1" t="s">
        <v>259</v>
      </c>
      <c r="C210" s="1" t="s">
        <v>217</v>
      </c>
    </row>
    <row r="211" spans="1:3">
      <c r="A211" s="1" t="s">
        <v>239</v>
      </c>
      <c r="B211" s="1" t="s">
        <v>260</v>
      </c>
      <c r="C211" s="1" t="s">
        <v>217</v>
      </c>
    </row>
    <row r="212" spans="1:3">
      <c r="A212" s="1" t="s">
        <v>239</v>
      </c>
      <c r="B212" s="1" t="s">
        <v>261</v>
      </c>
      <c r="C212" s="1" t="s">
        <v>217</v>
      </c>
    </row>
    <row r="213" spans="1:3">
      <c r="A213" s="1" t="s">
        <v>227</v>
      </c>
      <c r="B213" s="1" t="s">
        <v>262</v>
      </c>
      <c r="C213" s="1" t="s">
        <v>217</v>
      </c>
    </row>
    <row r="214" spans="1:3">
      <c r="A214" s="1" t="s">
        <v>229</v>
      </c>
      <c r="B214" s="1" t="s">
        <v>263</v>
      </c>
      <c r="C214" s="1" t="s">
        <v>217</v>
      </c>
    </row>
    <row r="215" spans="1:3">
      <c r="A215" s="1"/>
      <c r="B215" s="1" t="s">
        <v>265</v>
      </c>
      <c r="C215" s="1" t="s">
        <v>264</v>
      </c>
    </row>
    <row r="216" spans="1:3">
      <c r="A216" s="1" t="s">
        <v>266</v>
      </c>
      <c r="B216" s="1" t="s">
        <v>267</v>
      </c>
      <c r="C216" s="1" t="s">
        <v>264</v>
      </c>
    </row>
    <row r="217" spans="1:3">
      <c r="A217" s="1" t="s">
        <v>266</v>
      </c>
      <c r="B217" s="1" t="s">
        <v>268</v>
      </c>
      <c r="C217" s="1" t="s">
        <v>264</v>
      </c>
    </row>
    <row r="218" spans="1:3">
      <c r="A218" s="1" t="s">
        <v>266</v>
      </c>
      <c r="B218" s="1" t="s">
        <v>269</v>
      </c>
      <c r="C218" s="1" t="s">
        <v>264</v>
      </c>
    </row>
    <row r="219" spans="1:3">
      <c r="A219" s="1" t="s">
        <v>266</v>
      </c>
      <c r="B219" s="1" t="s">
        <v>270</v>
      </c>
      <c r="C219" s="1" t="s">
        <v>264</v>
      </c>
    </row>
    <row r="220" spans="1:3">
      <c r="A220" s="1" t="s">
        <v>266</v>
      </c>
      <c r="B220" s="1" t="s">
        <v>271</v>
      </c>
      <c r="C220" s="1" t="s">
        <v>264</v>
      </c>
    </row>
    <row r="221" spans="1:3">
      <c r="A221" s="1"/>
      <c r="B221" s="1" t="s">
        <v>273</v>
      </c>
      <c r="C221" s="1" t="s">
        <v>272</v>
      </c>
    </row>
    <row r="222" spans="1:3">
      <c r="A222" s="1" t="s">
        <v>274</v>
      </c>
      <c r="B222" s="1" t="s">
        <v>275</v>
      </c>
      <c r="C222" s="1" t="s">
        <v>272</v>
      </c>
    </row>
    <row r="223" spans="1:3">
      <c r="A223" s="1" t="s">
        <v>276</v>
      </c>
      <c r="B223" s="1" t="s">
        <v>277</v>
      </c>
      <c r="C223" s="1" t="s">
        <v>272</v>
      </c>
    </row>
    <row r="224" spans="1:3">
      <c r="A224" s="1" t="s">
        <v>278</v>
      </c>
      <c r="B224" s="1" t="s">
        <v>279</v>
      </c>
      <c r="C224" s="1" t="s">
        <v>272</v>
      </c>
    </row>
    <row r="225" spans="1:3">
      <c r="A225" s="1" t="s">
        <v>280</v>
      </c>
      <c r="B225" s="1" t="s">
        <v>281</v>
      </c>
      <c r="C225" s="1" t="s">
        <v>272</v>
      </c>
    </row>
    <row r="226" spans="1:3">
      <c r="A226" s="1" t="s">
        <v>276</v>
      </c>
      <c r="B226" s="1" t="s">
        <v>282</v>
      </c>
      <c r="C226" s="1" t="s">
        <v>272</v>
      </c>
    </row>
    <row r="227" spans="1:3">
      <c r="A227" s="1" t="s">
        <v>283</v>
      </c>
      <c r="B227" s="1" t="s">
        <v>284</v>
      </c>
      <c r="C227" s="1" t="s">
        <v>272</v>
      </c>
    </row>
    <row r="228" spans="1:3">
      <c r="A228" s="1" t="s">
        <v>285</v>
      </c>
      <c r="B228" s="1" t="s">
        <v>286</v>
      </c>
      <c r="C228" s="1" t="s">
        <v>272</v>
      </c>
    </row>
    <row r="229" spans="1:3">
      <c r="A229" s="1" t="s">
        <v>287</v>
      </c>
      <c r="B229" s="1" t="s">
        <v>288</v>
      </c>
      <c r="C229" s="1" t="s">
        <v>272</v>
      </c>
    </row>
    <row r="230" spans="1:3">
      <c r="A230" s="1" t="s">
        <v>278</v>
      </c>
      <c r="B230" s="1" t="s">
        <v>289</v>
      </c>
      <c r="C230" s="1" t="s">
        <v>272</v>
      </c>
    </row>
    <row r="231" spans="1:3">
      <c r="A231" s="1" t="s">
        <v>283</v>
      </c>
      <c r="B231" s="1" t="s">
        <v>290</v>
      </c>
      <c r="C231" s="1" t="s">
        <v>272</v>
      </c>
    </row>
    <row r="232" spans="1:3">
      <c r="A232" s="1" t="s">
        <v>285</v>
      </c>
      <c r="B232" s="1" t="s">
        <v>291</v>
      </c>
      <c r="C232" s="1" t="s">
        <v>272</v>
      </c>
    </row>
    <row r="233" spans="1:3">
      <c r="A233" s="1" t="s">
        <v>287</v>
      </c>
      <c r="B233" s="1" t="s">
        <v>292</v>
      </c>
      <c r="C233" s="1" t="s">
        <v>272</v>
      </c>
    </row>
    <row r="234" spans="1:3">
      <c r="A234" s="1" t="s">
        <v>293</v>
      </c>
      <c r="B234" s="1" t="s">
        <v>294</v>
      </c>
      <c r="C234" s="1" t="s">
        <v>272</v>
      </c>
    </row>
    <row r="235" spans="1:3">
      <c r="A235" s="1" t="s">
        <v>295</v>
      </c>
      <c r="B235" s="1" t="s">
        <v>296</v>
      </c>
      <c r="C235" s="1" t="s">
        <v>272</v>
      </c>
    </row>
    <row r="236" spans="1:3">
      <c r="A236" s="1" t="s">
        <v>287</v>
      </c>
      <c r="B236" s="1" t="s">
        <v>297</v>
      </c>
      <c r="C236" s="1" t="s">
        <v>272</v>
      </c>
    </row>
    <row r="237" spans="1:3">
      <c r="A237" s="1" t="s">
        <v>287</v>
      </c>
      <c r="B237" s="1" t="s">
        <v>298</v>
      </c>
      <c r="C237" s="1" t="s">
        <v>272</v>
      </c>
    </row>
    <row r="238" spans="1:3">
      <c r="A238" s="1" t="s">
        <v>293</v>
      </c>
      <c r="B238" s="1" t="s">
        <v>299</v>
      </c>
      <c r="C238" s="1" t="s">
        <v>272</v>
      </c>
    </row>
    <row r="239" spans="1:3">
      <c r="A239" s="1" t="s">
        <v>293</v>
      </c>
      <c r="B239" s="1" t="s">
        <v>300</v>
      </c>
      <c r="C239" s="1" t="s">
        <v>272</v>
      </c>
    </row>
    <row r="240" spans="1:3">
      <c r="A240" s="1" t="s">
        <v>274</v>
      </c>
      <c r="B240" s="1" t="s">
        <v>301</v>
      </c>
      <c r="C240" s="1" t="s">
        <v>272</v>
      </c>
    </row>
    <row r="241" spans="1:3">
      <c r="A241" s="1" t="s">
        <v>302</v>
      </c>
      <c r="B241" s="1" t="s">
        <v>303</v>
      </c>
      <c r="C241" s="1" t="s">
        <v>272</v>
      </c>
    </row>
    <row r="242" spans="1:3">
      <c r="A242" s="1" t="s">
        <v>293</v>
      </c>
      <c r="B242" s="1" t="s">
        <v>304</v>
      </c>
      <c r="C242" s="1" t="s">
        <v>272</v>
      </c>
    </row>
    <row r="243" spans="1:3">
      <c r="A243" s="1" t="s">
        <v>302</v>
      </c>
      <c r="B243" s="1" t="s">
        <v>305</v>
      </c>
      <c r="C243" s="1" t="s">
        <v>272</v>
      </c>
    </row>
    <row r="244" spans="1:3">
      <c r="A244" s="1" t="s">
        <v>274</v>
      </c>
      <c r="B244" s="1" t="s">
        <v>306</v>
      </c>
      <c r="C244" s="1" t="s">
        <v>272</v>
      </c>
    </row>
    <row r="245" spans="1:3">
      <c r="A245" s="1" t="s">
        <v>307</v>
      </c>
      <c r="B245" s="1" t="s">
        <v>308</v>
      </c>
      <c r="C245" s="1" t="s">
        <v>272</v>
      </c>
    </row>
    <row r="246" spans="1:3">
      <c r="A246" s="1" t="s">
        <v>276</v>
      </c>
      <c r="B246" s="1" t="s">
        <v>309</v>
      </c>
      <c r="C246" s="1" t="s">
        <v>272</v>
      </c>
    </row>
    <row r="247" spans="1:3">
      <c r="A247" s="1" t="s">
        <v>274</v>
      </c>
      <c r="B247" s="1" t="s">
        <v>310</v>
      </c>
      <c r="C247" s="1" t="s">
        <v>272</v>
      </c>
    </row>
    <row r="248" spans="1:3">
      <c r="A248" s="1" t="s">
        <v>293</v>
      </c>
      <c r="B248" s="1" t="s">
        <v>311</v>
      </c>
      <c r="C248" s="1" t="s">
        <v>272</v>
      </c>
    </row>
    <row r="249" spans="1:3">
      <c r="A249" s="1" t="s">
        <v>280</v>
      </c>
      <c r="B249" s="1" t="s">
        <v>312</v>
      </c>
      <c r="C249" s="1" t="s">
        <v>272</v>
      </c>
    </row>
    <row r="250" spans="1:3">
      <c r="A250" s="1" t="s">
        <v>278</v>
      </c>
      <c r="B250" s="1" t="s">
        <v>313</v>
      </c>
      <c r="C250" s="1" t="s">
        <v>272</v>
      </c>
    </row>
    <row r="251" spans="1:3">
      <c r="A251" s="1" t="s">
        <v>278</v>
      </c>
      <c r="B251" s="1" t="s">
        <v>314</v>
      </c>
      <c r="C251" s="1" t="s">
        <v>272</v>
      </c>
    </row>
    <row r="252" spans="1:3">
      <c r="A252" s="1" t="s">
        <v>278</v>
      </c>
      <c r="B252" s="1" t="s">
        <v>315</v>
      </c>
      <c r="C252" s="1" t="s">
        <v>272</v>
      </c>
    </row>
    <row r="253" spans="1:3">
      <c r="A253" s="1" t="s">
        <v>287</v>
      </c>
      <c r="B253" s="1" t="s">
        <v>316</v>
      </c>
      <c r="C253" s="1" t="s">
        <v>272</v>
      </c>
    </row>
    <row r="254" spans="1:3">
      <c r="A254" s="1" t="s">
        <v>295</v>
      </c>
      <c r="B254" s="1" t="s">
        <v>317</v>
      </c>
      <c r="C254" s="1" t="s">
        <v>272</v>
      </c>
    </row>
    <row r="255" spans="1:3">
      <c r="A255" s="1" t="s">
        <v>287</v>
      </c>
      <c r="B255" s="1" t="s">
        <v>318</v>
      </c>
      <c r="C255" s="1" t="s">
        <v>272</v>
      </c>
    </row>
    <row r="256" spans="1:3">
      <c r="A256" s="1" t="s">
        <v>302</v>
      </c>
      <c r="B256" s="1" t="s">
        <v>319</v>
      </c>
      <c r="C256" s="1" t="s">
        <v>272</v>
      </c>
    </row>
    <row r="257" spans="1:3">
      <c r="A257" s="1" t="s">
        <v>302</v>
      </c>
      <c r="B257" s="1" t="s">
        <v>320</v>
      </c>
      <c r="C257" s="1" t="s">
        <v>272</v>
      </c>
    </row>
    <row r="258" spans="1:3">
      <c r="A258" s="1" t="s">
        <v>307</v>
      </c>
      <c r="B258" s="1" t="s">
        <v>321</v>
      </c>
      <c r="C258" s="1" t="s">
        <v>272</v>
      </c>
    </row>
    <row r="259" spans="1:3">
      <c r="A259" s="1" t="s">
        <v>295</v>
      </c>
      <c r="B259" s="1" t="s">
        <v>322</v>
      </c>
      <c r="C259" s="1" t="s">
        <v>272</v>
      </c>
    </row>
    <row r="260" spans="1:3">
      <c r="A260" s="1"/>
      <c r="B260" s="1" t="s">
        <v>324</v>
      </c>
      <c r="C260" s="1" t="s">
        <v>323</v>
      </c>
    </row>
    <row r="261" spans="1:3">
      <c r="A261" s="1" t="s">
        <v>723</v>
      </c>
      <c r="B261" s="1" t="s">
        <v>325</v>
      </c>
      <c r="C261" s="1" t="s">
        <v>323</v>
      </c>
    </row>
    <row r="262" spans="1:3">
      <c r="A262" s="1" t="s">
        <v>723</v>
      </c>
      <c r="B262" s="1" t="s">
        <v>326</v>
      </c>
      <c r="C262" s="1" t="s">
        <v>323</v>
      </c>
    </row>
    <row r="263" spans="1:3">
      <c r="A263" s="1" t="s">
        <v>724</v>
      </c>
      <c r="B263" s="1" t="s">
        <v>327</v>
      </c>
      <c r="C263" s="1" t="s">
        <v>323</v>
      </c>
    </row>
    <row r="264" spans="1:3">
      <c r="A264" s="1" t="s">
        <v>723</v>
      </c>
      <c r="B264" s="1" t="s">
        <v>328</v>
      </c>
      <c r="C264" s="1" t="s">
        <v>323</v>
      </c>
    </row>
    <row r="265" spans="1:3">
      <c r="A265" s="1" t="s">
        <v>723</v>
      </c>
      <c r="B265" s="1" t="s">
        <v>329</v>
      </c>
      <c r="C265" s="1" t="s">
        <v>323</v>
      </c>
    </row>
    <row r="266" spans="1:3">
      <c r="A266" s="1" t="s">
        <v>723</v>
      </c>
      <c r="B266" s="1" t="s">
        <v>330</v>
      </c>
      <c r="C266" s="1" t="s">
        <v>323</v>
      </c>
    </row>
    <row r="267" spans="1:3">
      <c r="A267" s="1" t="s">
        <v>724</v>
      </c>
      <c r="B267" s="1" t="s">
        <v>331</v>
      </c>
      <c r="C267" s="1" t="s">
        <v>323</v>
      </c>
    </row>
    <row r="268" spans="1:3">
      <c r="A268" s="1" t="s">
        <v>724</v>
      </c>
      <c r="B268" s="1" t="s">
        <v>332</v>
      </c>
      <c r="C268" s="1" t="s">
        <v>323</v>
      </c>
    </row>
    <row r="269" spans="1:3">
      <c r="A269" s="1" t="s">
        <v>723</v>
      </c>
      <c r="B269" s="1" t="s">
        <v>333</v>
      </c>
      <c r="C269" s="1" t="s">
        <v>323</v>
      </c>
    </row>
    <row r="270" spans="1:3">
      <c r="A270" s="1" t="s">
        <v>723</v>
      </c>
      <c r="B270" s="1" t="s">
        <v>334</v>
      </c>
      <c r="C270" s="1" t="s">
        <v>323</v>
      </c>
    </row>
    <row r="271" spans="1:3">
      <c r="A271" s="1" t="s">
        <v>724</v>
      </c>
      <c r="B271" s="1" t="s">
        <v>335</v>
      </c>
      <c r="C271" s="1" t="s">
        <v>323</v>
      </c>
    </row>
    <row r="272" spans="1:3">
      <c r="A272" s="1" t="s">
        <v>724</v>
      </c>
      <c r="B272" s="1" t="s">
        <v>336</v>
      </c>
      <c r="C272" s="1" t="s">
        <v>323</v>
      </c>
    </row>
    <row r="273" spans="1:3">
      <c r="A273" s="1" t="s">
        <v>723</v>
      </c>
      <c r="B273" s="1" t="s">
        <v>337</v>
      </c>
      <c r="C273" s="1" t="s">
        <v>323</v>
      </c>
    </row>
    <row r="274" spans="1:3">
      <c r="A274" s="1" t="s">
        <v>723</v>
      </c>
      <c r="B274" s="1" t="s">
        <v>338</v>
      </c>
      <c r="C274" s="1" t="s">
        <v>323</v>
      </c>
    </row>
    <row r="275" spans="1:3">
      <c r="A275" s="1"/>
      <c r="B275" s="1" t="s">
        <v>340</v>
      </c>
      <c r="C275" s="1" t="s">
        <v>339</v>
      </c>
    </row>
    <row r="276" spans="1:3">
      <c r="A276" s="1" t="s">
        <v>341</v>
      </c>
      <c r="B276" s="1" t="s">
        <v>342</v>
      </c>
      <c r="C276" s="1" t="s">
        <v>339</v>
      </c>
    </row>
    <row r="277" spans="1:3">
      <c r="A277" s="1" t="s">
        <v>341</v>
      </c>
      <c r="B277" s="1" t="s">
        <v>343</v>
      </c>
      <c r="C277" s="1" t="s">
        <v>339</v>
      </c>
    </row>
    <row r="278" spans="1:3">
      <c r="A278" s="1" t="s">
        <v>341</v>
      </c>
      <c r="B278" s="1" t="s">
        <v>344</v>
      </c>
      <c r="C278" s="1" t="s">
        <v>339</v>
      </c>
    </row>
    <row r="279" spans="1:3">
      <c r="A279" s="1" t="s">
        <v>341</v>
      </c>
      <c r="B279" s="1" t="s">
        <v>345</v>
      </c>
      <c r="C279" s="1" t="s">
        <v>339</v>
      </c>
    </row>
    <row r="280" spans="1:3">
      <c r="A280" s="1" t="s">
        <v>341</v>
      </c>
      <c r="B280" s="1" t="s">
        <v>346</v>
      </c>
      <c r="C280" s="1" t="s">
        <v>339</v>
      </c>
    </row>
    <row r="281" spans="1:3">
      <c r="A281" s="1" t="s">
        <v>341</v>
      </c>
      <c r="B281" s="1" t="s">
        <v>347</v>
      </c>
      <c r="C281" s="1" t="s">
        <v>339</v>
      </c>
    </row>
    <row r="282" spans="1:3">
      <c r="A282" s="1" t="s">
        <v>341</v>
      </c>
      <c r="B282" s="1" t="s">
        <v>348</v>
      </c>
      <c r="C282" s="1" t="s">
        <v>339</v>
      </c>
    </row>
    <row r="283" spans="1:3">
      <c r="A283" s="1" t="s">
        <v>341</v>
      </c>
      <c r="B283" s="1" t="s">
        <v>349</v>
      </c>
      <c r="C283" s="1" t="s">
        <v>339</v>
      </c>
    </row>
    <row r="284" spans="1:3">
      <c r="A284" s="1" t="s">
        <v>341</v>
      </c>
      <c r="B284" s="1" t="s">
        <v>350</v>
      </c>
      <c r="C284" s="1" t="s">
        <v>339</v>
      </c>
    </row>
    <row r="285" spans="1:3">
      <c r="A285" s="1" t="s">
        <v>341</v>
      </c>
      <c r="B285" s="1" t="s">
        <v>351</v>
      </c>
      <c r="C285" s="1" t="s">
        <v>339</v>
      </c>
    </row>
    <row r="286" spans="1:3">
      <c r="A286" s="1" t="s">
        <v>341</v>
      </c>
      <c r="B286" s="1" t="s">
        <v>352</v>
      </c>
      <c r="C286" s="1" t="s">
        <v>339</v>
      </c>
    </row>
    <row r="287" spans="1:3">
      <c r="A287" s="1" t="s">
        <v>341</v>
      </c>
      <c r="B287" s="1" t="s">
        <v>353</v>
      </c>
      <c r="C287" s="1" t="s">
        <v>339</v>
      </c>
    </row>
    <row r="288" spans="1:3">
      <c r="A288" s="1" t="s">
        <v>341</v>
      </c>
      <c r="B288" s="1" t="s">
        <v>354</v>
      </c>
      <c r="C288" s="1" t="s">
        <v>339</v>
      </c>
    </row>
    <row r="289" spans="1:3">
      <c r="A289" s="1" t="s">
        <v>341</v>
      </c>
      <c r="B289" s="1" t="s">
        <v>355</v>
      </c>
      <c r="C289" s="1" t="s">
        <v>339</v>
      </c>
    </row>
    <row r="290" spans="1:3">
      <c r="A290" s="1"/>
      <c r="B290" s="1" t="s">
        <v>357</v>
      </c>
      <c r="C290" s="1" t="s">
        <v>356</v>
      </c>
    </row>
    <row r="291" spans="1:3">
      <c r="A291" s="1" t="s">
        <v>358</v>
      </c>
      <c r="B291" s="1" t="s">
        <v>359</v>
      </c>
      <c r="C291" s="1" t="s">
        <v>356</v>
      </c>
    </row>
    <row r="292" spans="1:3">
      <c r="A292" s="1" t="s">
        <v>358</v>
      </c>
      <c r="B292" s="1" t="s">
        <v>360</v>
      </c>
      <c r="C292" s="1" t="s">
        <v>356</v>
      </c>
    </row>
    <row r="293" spans="1:3">
      <c r="A293" s="1" t="s">
        <v>358</v>
      </c>
      <c r="B293" s="1" t="s">
        <v>361</v>
      </c>
      <c r="C293" s="1" t="s">
        <v>356</v>
      </c>
    </row>
    <row r="294" spans="1:3">
      <c r="A294" s="1" t="s">
        <v>358</v>
      </c>
      <c r="B294" s="1" t="s">
        <v>362</v>
      </c>
      <c r="C294" s="1" t="s">
        <v>356</v>
      </c>
    </row>
    <row r="295" spans="1:3">
      <c r="A295" s="1" t="s">
        <v>358</v>
      </c>
      <c r="B295" s="1" t="s">
        <v>363</v>
      </c>
      <c r="C295" s="1" t="s">
        <v>356</v>
      </c>
    </row>
    <row r="296" spans="1:3">
      <c r="A296" s="1" t="s">
        <v>364</v>
      </c>
      <c r="B296" s="1" t="s">
        <v>365</v>
      </c>
      <c r="C296" s="1" t="s">
        <v>356</v>
      </c>
    </row>
    <row r="297" spans="1:3">
      <c r="A297" s="1" t="s">
        <v>358</v>
      </c>
      <c r="B297" s="1" t="s">
        <v>366</v>
      </c>
      <c r="C297" s="1" t="s">
        <v>356</v>
      </c>
    </row>
    <row r="298" spans="1:3">
      <c r="A298" s="1" t="s">
        <v>364</v>
      </c>
      <c r="B298" s="1" t="s">
        <v>367</v>
      </c>
      <c r="C298" s="1" t="s">
        <v>356</v>
      </c>
    </row>
    <row r="299" spans="1:3">
      <c r="A299" s="1" t="s">
        <v>358</v>
      </c>
      <c r="B299" s="1" t="s">
        <v>368</v>
      </c>
      <c r="C299" s="1" t="s">
        <v>356</v>
      </c>
    </row>
    <row r="300" spans="1:3">
      <c r="A300" s="1" t="s">
        <v>364</v>
      </c>
      <c r="B300" s="1" t="s">
        <v>369</v>
      </c>
      <c r="C300" s="1" t="s">
        <v>356</v>
      </c>
    </row>
    <row r="301" spans="1:3">
      <c r="A301" s="1" t="s">
        <v>364</v>
      </c>
      <c r="B301" s="1" t="s">
        <v>370</v>
      </c>
      <c r="C301" s="1" t="s">
        <v>356</v>
      </c>
    </row>
    <row r="302" spans="1:3">
      <c r="A302" s="1" t="s">
        <v>358</v>
      </c>
      <c r="B302" s="1" t="s">
        <v>371</v>
      </c>
      <c r="C302" s="1" t="s">
        <v>356</v>
      </c>
    </row>
    <row r="303" spans="1:3">
      <c r="A303" s="1" t="s">
        <v>364</v>
      </c>
      <c r="B303" s="1" t="s">
        <v>372</v>
      </c>
      <c r="C303" s="1" t="s">
        <v>356</v>
      </c>
    </row>
    <row r="304" spans="1:3">
      <c r="A304" s="1"/>
      <c r="B304" s="1" t="s">
        <v>374</v>
      </c>
      <c r="C304" s="1" t="s">
        <v>373</v>
      </c>
    </row>
    <row r="305" spans="1:3">
      <c r="A305" s="1" t="s">
        <v>375</v>
      </c>
      <c r="B305" s="1" t="s">
        <v>376</v>
      </c>
      <c r="C305" s="1" t="s">
        <v>373</v>
      </c>
    </row>
    <row r="306" spans="1:3">
      <c r="A306" s="1" t="s">
        <v>375</v>
      </c>
      <c r="B306" s="1" t="s">
        <v>377</v>
      </c>
      <c r="C306" s="1" t="s">
        <v>373</v>
      </c>
    </row>
    <row r="307" spans="1:3">
      <c r="A307" s="1" t="s">
        <v>375</v>
      </c>
      <c r="B307" s="1" t="s">
        <v>378</v>
      </c>
      <c r="C307" s="1" t="s">
        <v>373</v>
      </c>
    </row>
    <row r="308" spans="1:3">
      <c r="A308" s="1" t="s">
        <v>375</v>
      </c>
      <c r="B308" s="1" t="s">
        <v>379</v>
      </c>
      <c r="C308" s="1" t="s">
        <v>373</v>
      </c>
    </row>
    <row r="309" spans="1:3">
      <c r="A309" s="1" t="s">
        <v>375</v>
      </c>
      <c r="B309" s="1" t="s">
        <v>380</v>
      </c>
      <c r="C309" s="1" t="s">
        <v>373</v>
      </c>
    </row>
    <row r="310" spans="1:3">
      <c r="A310" s="1" t="s">
        <v>375</v>
      </c>
      <c r="B310" s="1" t="s">
        <v>381</v>
      </c>
      <c r="C310" s="1" t="s">
        <v>373</v>
      </c>
    </row>
    <row r="311" spans="1:3">
      <c r="A311" s="1" t="s">
        <v>375</v>
      </c>
      <c r="B311" s="1" t="s">
        <v>382</v>
      </c>
      <c r="C311" s="1" t="s">
        <v>373</v>
      </c>
    </row>
    <row r="312" spans="1:3">
      <c r="A312" s="1" t="s">
        <v>375</v>
      </c>
      <c r="B312" s="1" t="s">
        <v>383</v>
      </c>
      <c r="C312" s="1" t="s">
        <v>373</v>
      </c>
    </row>
    <row r="313" spans="1:3">
      <c r="A313" s="1" t="s">
        <v>375</v>
      </c>
      <c r="B313" s="1" t="s">
        <v>384</v>
      </c>
      <c r="C313" s="1" t="s">
        <v>373</v>
      </c>
    </row>
    <row r="314" spans="1:3">
      <c r="A314" s="1" t="s">
        <v>375</v>
      </c>
      <c r="B314" s="1" t="s">
        <v>385</v>
      </c>
      <c r="C314" s="1" t="s">
        <v>373</v>
      </c>
    </row>
    <row r="315" spans="1:3">
      <c r="A315" s="1"/>
      <c r="B315" s="1" t="s">
        <v>387</v>
      </c>
      <c r="C315" s="1" t="s">
        <v>386</v>
      </c>
    </row>
    <row r="316" spans="1:3">
      <c r="A316" s="1" t="s">
        <v>388</v>
      </c>
      <c r="B316" s="1" t="s">
        <v>389</v>
      </c>
      <c r="C316" s="1" t="s">
        <v>386</v>
      </c>
    </row>
    <row r="317" spans="1:3">
      <c r="A317" s="1" t="s">
        <v>388</v>
      </c>
      <c r="B317" s="1" t="s">
        <v>390</v>
      </c>
      <c r="C317" s="1" t="s">
        <v>386</v>
      </c>
    </row>
    <row r="318" spans="1:3">
      <c r="A318" s="1" t="s">
        <v>388</v>
      </c>
      <c r="B318" s="1" t="s">
        <v>391</v>
      </c>
      <c r="C318" s="1" t="s">
        <v>386</v>
      </c>
    </row>
    <row r="319" spans="1:3">
      <c r="A319" s="1" t="s">
        <v>388</v>
      </c>
      <c r="B319" s="1" t="s">
        <v>392</v>
      </c>
      <c r="C319" s="1" t="s">
        <v>386</v>
      </c>
    </row>
    <row r="320" spans="1:3">
      <c r="A320" s="1" t="s">
        <v>388</v>
      </c>
      <c r="B320" s="1" t="s">
        <v>393</v>
      </c>
      <c r="C320" s="1" t="s">
        <v>386</v>
      </c>
    </row>
    <row r="321" spans="1:3">
      <c r="A321" s="1" t="s">
        <v>388</v>
      </c>
      <c r="B321" s="1" t="s">
        <v>394</v>
      </c>
      <c r="C321" s="1" t="s">
        <v>386</v>
      </c>
    </row>
    <row r="322" spans="1:3">
      <c r="A322" s="1" t="s">
        <v>388</v>
      </c>
      <c r="B322" s="1" t="s">
        <v>395</v>
      </c>
      <c r="C322" s="1" t="s">
        <v>386</v>
      </c>
    </row>
    <row r="323" spans="1:3">
      <c r="A323" s="1" t="s">
        <v>388</v>
      </c>
      <c r="B323" s="1" t="s">
        <v>396</v>
      </c>
      <c r="C323" s="1" t="s">
        <v>386</v>
      </c>
    </row>
    <row r="324" spans="1:3">
      <c r="A324" s="1" t="s">
        <v>388</v>
      </c>
      <c r="B324" s="1" t="s">
        <v>397</v>
      </c>
      <c r="C324" s="1" t="s">
        <v>386</v>
      </c>
    </row>
    <row r="325" spans="1:3">
      <c r="A325" s="1" t="s">
        <v>388</v>
      </c>
      <c r="B325" s="1" t="s">
        <v>398</v>
      </c>
      <c r="C325" s="1" t="s">
        <v>386</v>
      </c>
    </row>
    <row r="326" spans="1:3">
      <c r="A326" s="1" t="s">
        <v>388</v>
      </c>
      <c r="B326" s="1" t="s">
        <v>399</v>
      </c>
      <c r="C326" s="1" t="s">
        <v>386</v>
      </c>
    </row>
    <row r="327" spans="1:3">
      <c r="A327" s="1" t="s">
        <v>388</v>
      </c>
      <c r="B327" s="1" t="s">
        <v>400</v>
      </c>
      <c r="C327" s="1" t="s">
        <v>386</v>
      </c>
    </row>
    <row r="328" spans="1:3">
      <c r="A328" s="1" t="s">
        <v>388</v>
      </c>
      <c r="B328" s="1" t="s">
        <v>401</v>
      </c>
      <c r="C328" s="1" t="s">
        <v>386</v>
      </c>
    </row>
    <row r="329" spans="1:3">
      <c r="A329" s="1" t="s">
        <v>388</v>
      </c>
      <c r="B329" s="1" t="s">
        <v>402</v>
      </c>
      <c r="C329" s="1" t="s">
        <v>386</v>
      </c>
    </row>
    <row r="330" spans="1:3">
      <c r="A330" s="1" t="s">
        <v>388</v>
      </c>
      <c r="B330" s="1" t="s">
        <v>403</v>
      </c>
      <c r="C330" s="1" t="s">
        <v>386</v>
      </c>
    </row>
    <row r="331" spans="1:3">
      <c r="A331" s="1"/>
      <c r="B331" s="1" t="s">
        <v>405</v>
      </c>
      <c r="C331" s="1" t="s">
        <v>404</v>
      </c>
    </row>
    <row r="332" spans="1:3">
      <c r="A332" s="1" t="s">
        <v>406</v>
      </c>
      <c r="B332" s="1" t="s">
        <v>407</v>
      </c>
      <c r="C332" s="1" t="s">
        <v>404</v>
      </c>
    </row>
    <row r="333" spans="1:3">
      <c r="A333" s="1" t="s">
        <v>406</v>
      </c>
      <c r="B333" s="1" t="s">
        <v>408</v>
      </c>
      <c r="C333" s="1" t="s">
        <v>404</v>
      </c>
    </row>
    <row r="334" spans="1:3">
      <c r="A334" s="1" t="s">
        <v>406</v>
      </c>
      <c r="B334" s="1" t="s">
        <v>409</v>
      </c>
      <c r="C334" s="1" t="s">
        <v>404</v>
      </c>
    </row>
    <row r="335" spans="1:3">
      <c r="A335" s="1" t="s">
        <v>406</v>
      </c>
      <c r="B335" s="1" t="s">
        <v>410</v>
      </c>
      <c r="C335" s="1" t="s">
        <v>404</v>
      </c>
    </row>
    <row r="336" spans="1:3">
      <c r="A336" s="1" t="s">
        <v>406</v>
      </c>
      <c r="B336" s="1" t="s">
        <v>411</v>
      </c>
      <c r="C336" s="1" t="s">
        <v>404</v>
      </c>
    </row>
    <row r="337" spans="1:3">
      <c r="A337" s="1" t="s">
        <v>406</v>
      </c>
      <c r="B337" s="1" t="s">
        <v>412</v>
      </c>
      <c r="C337" s="1" t="s">
        <v>404</v>
      </c>
    </row>
    <row r="338" spans="1:3">
      <c r="A338" s="1" t="s">
        <v>406</v>
      </c>
      <c r="B338" s="1" t="s">
        <v>413</v>
      </c>
      <c r="C338" s="1" t="s">
        <v>404</v>
      </c>
    </row>
    <row r="339" spans="1:3">
      <c r="A339" s="1" t="s">
        <v>406</v>
      </c>
      <c r="B339" s="1" t="s">
        <v>414</v>
      </c>
      <c r="C339" s="1" t="s">
        <v>404</v>
      </c>
    </row>
    <row r="340" spans="1:3">
      <c r="A340" s="1" t="s">
        <v>406</v>
      </c>
      <c r="B340" s="1" t="s">
        <v>415</v>
      </c>
      <c r="C340" s="1" t="s">
        <v>404</v>
      </c>
    </row>
    <row r="341" spans="1:3">
      <c r="A341" s="1" t="s">
        <v>406</v>
      </c>
      <c r="B341" s="1" t="s">
        <v>416</v>
      </c>
      <c r="C341" s="1" t="s">
        <v>404</v>
      </c>
    </row>
    <row r="342" spans="1:3">
      <c r="A342" s="1" t="s">
        <v>406</v>
      </c>
      <c r="B342" s="1" t="s">
        <v>417</v>
      </c>
      <c r="C342" s="1" t="s">
        <v>404</v>
      </c>
    </row>
    <row r="343" spans="1:3">
      <c r="A343" s="1" t="s">
        <v>406</v>
      </c>
      <c r="B343" s="1" t="s">
        <v>418</v>
      </c>
      <c r="C343" s="1" t="s">
        <v>404</v>
      </c>
    </row>
    <row r="344" spans="1:3">
      <c r="A344" s="1" t="s">
        <v>406</v>
      </c>
      <c r="B344" s="1" t="s">
        <v>419</v>
      </c>
      <c r="C344" s="1" t="s">
        <v>404</v>
      </c>
    </row>
    <row r="345" spans="1:3">
      <c r="A345" s="1"/>
      <c r="B345" s="1" t="s">
        <v>421</v>
      </c>
      <c r="C345" s="1" t="s">
        <v>420</v>
      </c>
    </row>
    <row r="346" spans="1:3">
      <c r="A346" s="1" t="s">
        <v>422</v>
      </c>
      <c r="B346" s="1" t="s">
        <v>423</v>
      </c>
      <c r="C346" s="1" t="s">
        <v>420</v>
      </c>
    </row>
    <row r="347" spans="1:3">
      <c r="A347" s="1" t="s">
        <v>424</v>
      </c>
      <c r="B347" s="1" t="s">
        <v>425</v>
      </c>
      <c r="C347" s="1" t="s">
        <v>420</v>
      </c>
    </row>
    <row r="348" spans="1:3">
      <c r="A348" s="1" t="s">
        <v>424</v>
      </c>
      <c r="B348" s="1" t="s">
        <v>426</v>
      </c>
      <c r="C348" s="1" t="s">
        <v>420</v>
      </c>
    </row>
    <row r="349" spans="1:3">
      <c r="A349" s="1" t="s">
        <v>424</v>
      </c>
      <c r="B349" s="1" t="s">
        <v>427</v>
      </c>
      <c r="C349" s="1" t="s">
        <v>420</v>
      </c>
    </row>
    <row r="350" spans="1:3">
      <c r="A350" s="1" t="s">
        <v>428</v>
      </c>
      <c r="B350" s="1" t="s">
        <v>429</v>
      </c>
      <c r="C350" s="1" t="s">
        <v>420</v>
      </c>
    </row>
    <row r="351" spans="1:3">
      <c r="A351" s="1" t="s">
        <v>422</v>
      </c>
      <c r="B351" s="1" t="s">
        <v>430</v>
      </c>
      <c r="C351" s="1" t="s">
        <v>420</v>
      </c>
    </row>
    <row r="352" spans="1:3">
      <c r="A352" s="1" t="s">
        <v>422</v>
      </c>
      <c r="B352" s="1" t="s">
        <v>431</v>
      </c>
      <c r="C352" s="1" t="s">
        <v>420</v>
      </c>
    </row>
    <row r="353" spans="1:3">
      <c r="A353" s="1" t="s">
        <v>428</v>
      </c>
      <c r="B353" s="1" t="s">
        <v>432</v>
      </c>
      <c r="C353" s="1" t="s">
        <v>420</v>
      </c>
    </row>
    <row r="354" spans="1:3">
      <c r="A354" s="1" t="s">
        <v>428</v>
      </c>
      <c r="B354" s="1" t="s">
        <v>433</v>
      </c>
      <c r="C354" s="1" t="s">
        <v>420</v>
      </c>
    </row>
    <row r="355" spans="1:3">
      <c r="A355" s="1" t="s">
        <v>424</v>
      </c>
      <c r="B355" s="1" t="s">
        <v>434</v>
      </c>
      <c r="C355" s="1" t="s">
        <v>420</v>
      </c>
    </row>
    <row r="356" spans="1:3">
      <c r="A356" s="1" t="s">
        <v>424</v>
      </c>
      <c r="B356" s="1" t="s">
        <v>435</v>
      </c>
      <c r="C356" s="1" t="s">
        <v>420</v>
      </c>
    </row>
    <row r="357" spans="1:3">
      <c r="A357" s="1" t="s">
        <v>428</v>
      </c>
      <c r="B357" s="1" t="s">
        <v>436</v>
      </c>
      <c r="C357" s="1" t="s">
        <v>420</v>
      </c>
    </row>
    <row r="358" spans="1:3">
      <c r="A358" s="1" t="s">
        <v>428</v>
      </c>
      <c r="B358" s="1" t="s">
        <v>437</v>
      </c>
      <c r="C358" s="1" t="s">
        <v>420</v>
      </c>
    </row>
    <row r="359" spans="1:3">
      <c r="A359" s="1" t="s">
        <v>428</v>
      </c>
      <c r="B359" s="1" t="s">
        <v>438</v>
      </c>
      <c r="C359" s="1" t="s">
        <v>420</v>
      </c>
    </row>
    <row r="360" spans="1:3">
      <c r="A360" s="1" t="s">
        <v>424</v>
      </c>
      <c r="B360" s="1" t="s">
        <v>439</v>
      </c>
      <c r="C360" s="1" t="s">
        <v>420</v>
      </c>
    </row>
    <row r="361" spans="1:3">
      <c r="A361" s="1" t="s">
        <v>422</v>
      </c>
      <c r="B361" s="1" t="s">
        <v>440</v>
      </c>
      <c r="C361" s="1" t="s">
        <v>420</v>
      </c>
    </row>
    <row r="362" spans="1:3">
      <c r="A362" s="1" t="s">
        <v>428</v>
      </c>
      <c r="B362" s="1" t="s">
        <v>441</v>
      </c>
      <c r="C362" s="1" t="s">
        <v>420</v>
      </c>
    </row>
    <row r="363" spans="1:3">
      <c r="A363" s="1" t="s">
        <v>424</v>
      </c>
      <c r="B363" s="1" t="s">
        <v>442</v>
      </c>
      <c r="C363" s="1" t="s">
        <v>420</v>
      </c>
    </row>
    <row r="364" spans="1:3">
      <c r="A364" s="1" t="s">
        <v>422</v>
      </c>
      <c r="B364" s="1" t="s">
        <v>443</v>
      </c>
      <c r="C364" s="1" t="s">
        <v>420</v>
      </c>
    </row>
    <row r="365" spans="1:3">
      <c r="A365" s="1" t="s">
        <v>428</v>
      </c>
      <c r="B365" s="1" t="s">
        <v>444</v>
      </c>
      <c r="C365" s="1" t="s">
        <v>420</v>
      </c>
    </row>
    <row r="366" spans="1:3">
      <c r="A366" s="1" t="s">
        <v>424</v>
      </c>
      <c r="B366" s="1" t="s">
        <v>445</v>
      </c>
      <c r="C366" s="1" t="s">
        <v>420</v>
      </c>
    </row>
    <row r="367" spans="1:3">
      <c r="A367" s="1" t="s">
        <v>424</v>
      </c>
      <c r="B367" s="1" t="s">
        <v>446</v>
      </c>
      <c r="C367" s="1" t="s">
        <v>420</v>
      </c>
    </row>
    <row r="368" spans="1:3">
      <c r="A368" s="1" t="s">
        <v>422</v>
      </c>
      <c r="B368" s="1" t="s">
        <v>447</v>
      </c>
      <c r="C368" s="1" t="s">
        <v>420</v>
      </c>
    </row>
    <row r="369" spans="1:3">
      <c r="A369" s="1" t="s">
        <v>428</v>
      </c>
      <c r="B369" s="1" t="s">
        <v>448</v>
      </c>
      <c r="C369" s="1" t="s">
        <v>420</v>
      </c>
    </row>
    <row r="370" spans="1:3">
      <c r="A370" s="1"/>
      <c r="B370" s="1" t="s">
        <v>450</v>
      </c>
      <c r="C370" s="1" t="s">
        <v>449</v>
      </c>
    </row>
    <row r="371" spans="1:3">
      <c r="A371" s="1" t="s">
        <v>451</v>
      </c>
      <c r="B371" s="1" t="s">
        <v>452</v>
      </c>
      <c r="C371" s="1" t="s">
        <v>449</v>
      </c>
    </row>
    <row r="372" spans="1:3">
      <c r="A372" s="1" t="s">
        <v>451</v>
      </c>
      <c r="B372" s="1" t="s">
        <v>453</v>
      </c>
      <c r="C372" s="1" t="s">
        <v>449</v>
      </c>
    </row>
    <row r="373" spans="1:3">
      <c r="A373" s="1" t="s">
        <v>451</v>
      </c>
      <c r="B373" s="1" t="s">
        <v>454</v>
      </c>
      <c r="C373" s="1" t="s">
        <v>449</v>
      </c>
    </row>
    <row r="374" spans="1:3">
      <c r="A374" s="1" t="s">
        <v>451</v>
      </c>
      <c r="B374" s="1" t="s">
        <v>455</v>
      </c>
      <c r="C374" s="1" t="s">
        <v>449</v>
      </c>
    </row>
    <row r="375" spans="1:3">
      <c r="A375" s="1" t="s">
        <v>451</v>
      </c>
      <c r="B375" s="1" t="s">
        <v>456</v>
      </c>
      <c r="C375" s="1" t="s">
        <v>449</v>
      </c>
    </row>
    <row r="376" spans="1:3">
      <c r="A376" s="1" t="s">
        <v>451</v>
      </c>
      <c r="B376" s="1" t="s">
        <v>457</v>
      </c>
      <c r="C376" s="1" t="s">
        <v>449</v>
      </c>
    </row>
    <row r="377" spans="1:3">
      <c r="A377" s="1" t="s">
        <v>451</v>
      </c>
      <c r="B377" s="1" t="s">
        <v>458</v>
      </c>
      <c r="C377" s="1" t="s">
        <v>449</v>
      </c>
    </row>
    <row r="378" spans="1:3">
      <c r="A378" s="1" t="s">
        <v>451</v>
      </c>
      <c r="B378" s="1" t="s">
        <v>459</v>
      </c>
      <c r="C378" s="1" t="s">
        <v>449</v>
      </c>
    </row>
    <row r="379" spans="1:3">
      <c r="A379" s="1" t="s">
        <v>451</v>
      </c>
      <c r="B379" s="1" t="s">
        <v>460</v>
      </c>
      <c r="C379" s="1" t="s">
        <v>449</v>
      </c>
    </row>
    <row r="380" spans="1:3">
      <c r="A380" s="1" t="s">
        <v>451</v>
      </c>
      <c r="B380" s="1" t="s">
        <v>461</v>
      </c>
      <c r="C380" s="1" t="s">
        <v>449</v>
      </c>
    </row>
    <row r="381" spans="1:3">
      <c r="A381" s="1" t="s">
        <v>451</v>
      </c>
      <c r="B381" s="1" t="s">
        <v>462</v>
      </c>
      <c r="C381" s="1" t="s">
        <v>449</v>
      </c>
    </row>
    <row r="382" spans="1:3">
      <c r="A382" s="1" t="s">
        <v>451</v>
      </c>
      <c r="B382" s="1" t="s">
        <v>463</v>
      </c>
      <c r="C382" s="1" t="s">
        <v>449</v>
      </c>
    </row>
    <row r="383" spans="1:3">
      <c r="A383" s="1" t="s">
        <v>451</v>
      </c>
      <c r="B383" s="1" t="s">
        <v>464</v>
      </c>
      <c r="C383" s="1" t="s">
        <v>449</v>
      </c>
    </row>
    <row r="384" spans="1:3">
      <c r="A384" s="1" t="s">
        <v>451</v>
      </c>
      <c r="B384" s="1" t="s">
        <v>465</v>
      </c>
      <c r="C384" s="1" t="s">
        <v>449</v>
      </c>
    </row>
    <row r="385" spans="1:3">
      <c r="A385" s="1" t="s">
        <v>451</v>
      </c>
      <c r="B385" s="1" t="s">
        <v>466</v>
      </c>
      <c r="C385" s="1" t="s">
        <v>449</v>
      </c>
    </row>
    <row r="386" spans="1:3">
      <c r="A386" s="1" t="s">
        <v>451</v>
      </c>
      <c r="B386" s="1" t="s">
        <v>467</v>
      </c>
      <c r="C386" s="1" t="s">
        <v>449</v>
      </c>
    </row>
    <row r="387" spans="1:3">
      <c r="A387" s="1" t="s">
        <v>451</v>
      </c>
      <c r="B387" s="1" t="s">
        <v>468</v>
      </c>
      <c r="C387" s="1" t="s">
        <v>449</v>
      </c>
    </row>
    <row r="388" spans="1:3">
      <c r="A388" s="1"/>
      <c r="B388" s="1" t="s">
        <v>470</v>
      </c>
      <c r="C388" s="1" t="s">
        <v>469</v>
      </c>
    </row>
    <row r="389" spans="1:3">
      <c r="A389" s="1" t="s">
        <v>471</v>
      </c>
      <c r="B389" s="1" t="s">
        <v>472</v>
      </c>
      <c r="C389" s="1" t="s">
        <v>469</v>
      </c>
    </row>
    <row r="390" spans="1:3">
      <c r="A390" s="1" t="s">
        <v>471</v>
      </c>
      <c r="B390" s="1" t="s">
        <v>473</v>
      </c>
      <c r="C390" s="1" t="s">
        <v>469</v>
      </c>
    </row>
    <row r="391" spans="1:3">
      <c r="A391" s="1" t="s">
        <v>471</v>
      </c>
      <c r="B391" s="1" t="s">
        <v>474</v>
      </c>
      <c r="C391" s="1" t="s">
        <v>469</v>
      </c>
    </row>
    <row r="392" spans="1:3">
      <c r="A392" s="1" t="s">
        <v>471</v>
      </c>
      <c r="B392" s="1" t="s">
        <v>475</v>
      </c>
      <c r="C392" s="1" t="s">
        <v>469</v>
      </c>
    </row>
    <row r="393" spans="1:3">
      <c r="A393" s="1" t="s">
        <v>471</v>
      </c>
      <c r="B393" s="1" t="s">
        <v>476</v>
      </c>
      <c r="C393" s="1" t="s">
        <v>469</v>
      </c>
    </row>
    <row r="394" spans="1:3">
      <c r="A394" s="1" t="s">
        <v>471</v>
      </c>
      <c r="B394" s="1" t="s">
        <v>477</v>
      </c>
      <c r="C394" s="1" t="s">
        <v>469</v>
      </c>
    </row>
    <row r="395" spans="1:3">
      <c r="A395" s="1" t="s">
        <v>471</v>
      </c>
      <c r="B395" s="1" t="s">
        <v>478</v>
      </c>
      <c r="C395" s="1" t="s">
        <v>469</v>
      </c>
    </row>
    <row r="396" spans="1:3">
      <c r="A396" s="1" t="s">
        <v>471</v>
      </c>
      <c r="B396" s="1" t="s">
        <v>479</v>
      </c>
      <c r="C396" s="1" t="s">
        <v>469</v>
      </c>
    </row>
    <row r="397" spans="1:3">
      <c r="A397" s="1" t="s">
        <v>471</v>
      </c>
      <c r="B397" s="1" t="s">
        <v>480</v>
      </c>
      <c r="C397" s="1" t="s">
        <v>469</v>
      </c>
    </row>
    <row r="398" spans="1:3">
      <c r="A398" s="1"/>
      <c r="B398" s="1" t="s">
        <v>482</v>
      </c>
      <c r="C398" s="1" t="s">
        <v>481</v>
      </c>
    </row>
    <row r="399" spans="1:3">
      <c r="A399" s="1" t="s">
        <v>483</v>
      </c>
      <c r="B399" s="1" t="s">
        <v>484</v>
      </c>
      <c r="C399" s="1" t="s">
        <v>481</v>
      </c>
    </row>
    <row r="400" spans="1:3">
      <c r="A400" s="1" t="s">
        <v>483</v>
      </c>
      <c r="B400" s="1" t="s">
        <v>485</v>
      </c>
      <c r="C400" s="1" t="s">
        <v>481</v>
      </c>
    </row>
    <row r="401" spans="1:3">
      <c r="A401" s="1" t="s">
        <v>486</v>
      </c>
      <c r="B401" s="1" t="s">
        <v>487</v>
      </c>
      <c r="C401" s="1" t="s">
        <v>481</v>
      </c>
    </row>
    <row r="402" spans="1:3">
      <c r="A402" s="1" t="s">
        <v>486</v>
      </c>
      <c r="B402" s="1" t="s">
        <v>488</v>
      </c>
      <c r="C402" s="1" t="s">
        <v>481</v>
      </c>
    </row>
    <row r="403" spans="1:3">
      <c r="A403" s="1" t="s">
        <v>486</v>
      </c>
      <c r="B403" s="1" t="s">
        <v>489</v>
      </c>
      <c r="C403" s="1" t="s">
        <v>481</v>
      </c>
    </row>
    <row r="404" spans="1:3">
      <c r="A404" s="1" t="s">
        <v>483</v>
      </c>
      <c r="B404" s="1" t="s">
        <v>490</v>
      </c>
      <c r="C404" s="1" t="s">
        <v>481</v>
      </c>
    </row>
    <row r="405" spans="1:3">
      <c r="A405" s="1" t="s">
        <v>486</v>
      </c>
      <c r="B405" s="1" t="s">
        <v>491</v>
      </c>
      <c r="C405" s="1" t="s">
        <v>481</v>
      </c>
    </row>
    <row r="406" spans="1:3">
      <c r="A406" s="1" t="s">
        <v>483</v>
      </c>
      <c r="B406" s="1" t="s">
        <v>492</v>
      </c>
      <c r="C406" s="1" t="s">
        <v>481</v>
      </c>
    </row>
    <row r="407" spans="1:3">
      <c r="A407" s="1" t="s">
        <v>483</v>
      </c>
      <c r="B407" s="1" t="s">
        <v>493</v>
      </c>
      <c r="C407" s="1" t="s">
        <v>481</v>
      </c>
    </row>
    <row r="408" spans="1:3">
      <c r="A408" s="1" t="s">
        <v>486</v>
      </c>
      <c r="B408" s="1" t="s">
        <v>494</v>
      </c>
      <c r="C408" s="1" t="s">
        <v>481</v>
      </c>
    </row>
    <row r="409" spans="1:3">
      <c r="A409" s="1"/>
      <c r="B409" s="1" t="s">
        <v>496</v>
      </c>
      <c r="C409" s="1" t="s">
        <v>495</v>
      </c>
    </row>
    <row r="410" spans="1:3">
      <c r="A410" s="1" t="s">
        <v>497</v>
      </c>
      <c r="B410" s="1" t="s">
        <v>498</v>
      </c>
      <c r="C410" s="1" t="s">
        <v>495</v>
      </c>
    </row>
    <row r="411" spans="1:3">
      <c r="A411" s="1" t="s">
        <v>499</v>
      </c>
      <c r="B411" s="1" t="s">
        <v>500</v>
      </c>
      <c r="C411" s="1" t="s">
        <v>495</v>
      </c>
    </row>
    <row r="412" spans="1:3">
      <c r="A412" s="1" t="s">
        <v>497</v>
      </c>
      <c r="B412" s="1" t="s">
        <v>501</v>
      </c>
      <c r="C412" s="1" t="s">
        <v>495</v>
      </c>
    </row>
    <row r="413" spans="1:3">
      <c r="A413" s="1" t="s">
        <v>497</v>
      </c>
      <c r="B413" s="1" t="s">
        <v>502</v>
      </c>
      <c r="C413" s="1" t="s">
        <v>495</v>
      </c>
    </row>
    <row r="414" spans="1:3">
      <c r="A414" s="1" t="s">
        <v>499</v>
      </c>
      <c r="B414" s="1" t="s">
        <v>503</v>
      </c>
      <c r="C414" s="1" t="s">
        <v>495</v>
      </c>
    </row>
    <row r="415" spans="1:3">
      <c r="A415" s="1" t="s">
        <v>497</v>
      </c>
      <c r="B415" s="1" t="s">
        <v>504</v>
      </c>
      <c r="C415" s="1" t="s">
        <v>495</v>
      </c>
    </row>
    <row r="416" spans="1:3">
      <c r="A416" s="1" t="s">
        <v>497</v>
      </c>
      <c r="B416" s="1" t="s">
        <v>505</v>
      </c>
      <c r="C416" s="1" t="s">
        <v>495</v>
      </c>
    </row>
    <row r="417" spans="1:3">
      <c r="A417" s="1" t="s">
        <v>497</v>
      </c>
      <c r="B417" s="1" t="s">
        <v>506</v>
      </c>
      <c r="C417" s="1" t="s">
        <v>495</v>
      </c>
    </row>
    <row r="418" spans="1:3">
      <c r="A418" s="1" t="s">
        <v>497</v>
      </c>
      <c r="B418" s="1" t="s">
        <v>507</v>
      </c>
      <c r="C418" s="1" t="s">
        <v>495</v>
      </c>
    </row>
    <row r="419" spans="1:3">
      <c r="A419" s="1" t="s">
        <v>499</v>
      </c>
      <c r="B419" s="1" t="s">
        <v>508</v>
      </c>
      <c r="C419" s="1" t="s">
        <v>495</v>
      </c>
    </row>
    <row r="420" spans="1:3">
      <c r="A420" s="1" t="s">
        <v>499</v>
      </c>
      <c r="B420" s="1" t="s">
        <v>509</v>
      </c>
      <c r="C420" s="1" t="s">
        <v>495</v>
      </c>
    </row>
    <row r="421" spans="1:3">
      <c r="A421" s="1" t="s">
        <v>499</v>
      </c>
      <c r="B421" s="1" t="s">
        <v>510</v>
      </c>
      <c r="C421" s="1" t="s">
        <v>495</v>
      </c>
    </row>
    <row r="422" spans="1:3">
      <c r="A422" s="1" t="s">
        <v>499</v>
      </c>
      <c r="B422" s="1" t="s">
        <v>511</v>
      </c>
      <c r="C422" s="1" t="s">
        <v>495</v>
      </c>
    </row>
    <row r="423" spans="1:3">
      <c r="A423" s="1" t="s">
        <v>499</v>
      </c>
      <c r="B423" s="1" t="s">
        <v>512</v>
      </c>
      <c r="C423" s="1" t="s">
        <v>495</v>
      </c>
    </row>
    <row r="424" spans="1:3">
      <c r="A424" s="1" t="s">
        <v>499</v>
      </c>
      <c r="B424" s="1" t="s">
        <v>513</v>
      </c>
      <c r="C424" s="1" t="s">
        <v>495</v>
      </c>
    </row>
    <row r="425" spans="1:3">
      <c r="A425" s="1" t="s">
        <v>497</v>
      </c>
      <c r="B425" s="1" t="s">
        <v>514</v>
      </c>
      <c r="C425" s="1" t="s">
        <v>495</v>
      </c>
    </row>
    <row r="426" spans="1:3">
      <c r="A426" s="1" t="s">
        <v>497</v>
      </c>
      <c r="B426" s="1" t="s">
        <v>515</v>
      </c>
      <c r="C426" s="1" t="s">
        <v>495</v>
      </c>
    </row>
    <row r="427" spans="1:3">
      <c r="A427" s="1" t="s">
        <v>499</v>
      </c>
      <c r="B427" s="1" t="s">
        <v>516</v>
      </c>
      <c r="C427" s="1" t="s">
        <v>495</v>
      </c>
    </row>
    <row r="428" spans="1:3">
      <c r="A428" s="1" t="s">
        <v>499</v>
      </c>
      <c r="B428" s="1" t="s">
        <v>517</v>
      </c>
      <c r="C428" s="1" t="s">
        <v>495</v>
      </c>
    </row>
    <row r="429" spans="1:3">
      <c r="A429" s="1" t="s">
        <v>497</v>
      </c>
      <c r="B429" s="1" t="s">
        <v>518</v>
      </c>
      <c r="C429" s="1" t="s">
        <v>495</v>
      </c>
    </row>
    <row r="430" spans="1:3">
      <c r="A430" s="1" t="s">
        <v>499</v>
      </c>
      <c r="B430" s="1" t="s">
        <v>519</v>
      </c>
      <c r="C430" s="1" t="s">
        <v>495</v>
      </c>
    </row>
    <row r="431" spans="1:3">
      <c r="A431" s="1" t="s">
        <v>499</v>
      </c>
      <c r="B431" s="1" t="s">
        <v>520</v>
      </c>
      <c r="C431" s="1" t="s">
        <v>495</v>
      </c>
    </row>
    <row r="432" spans="1:3">
      <c r="A432" s="1"/>
      <c r="B432" s="1" t="s">
        <v>522</v>
      </c>
      <c r="C432" s="1" t="s">
        <v>521</v>
      </c>
    </row>
    <row r="433" spans="1:3">
      <c r="A433" s="1" t="s">
        <v>523</v>
      </c>
      <c r="B433" s="1" t="s">
        <v>524</v>
      </c>
      <c r="C433" s="1" t="s">
        <v>521</v>
      </c>
    </row>
    <row r="434" spans="1:3">
      <c r="A434" s="1" t="s">
        <v>523</v>
      </c>
      <c r="B434" s="1" t="s">
        <v>525</v>
      </c>
      <c r="C434" s="1" t="s">
        <v>521</v>
      </c>
    </row>
    <row r="435" spans="1:3">
      <c r="A435" s="1" t="s">
        <v>523</v>
      </c>
      <c r="B435" s="1" t="s">
        <v>526</v>
      </c>
      <c r="C435" s="1" t="s">
        <v>521</v>
      </c>
    </row>
    <row r="436" spans="1:3">
      <c r="A436" s="1" t="s">
        <v>523</v>
      </c>
      <c r="B436" s="1" t="s">
        <v>527</v>
      </c>
      <c r="C436" s="1" t="s">
        <v>521</v>
      </c>
    </row>
    <row r="437" spans="1:3">
      <c r="A437" s="1" t="s">
        <v>523</v>
      </c>
      <c r="B437" s="1" t="s">
        <v>528</v>
      </c>
      <c r="C437" s="1" t="s">
        <v>521</v>
      </c>
    </row>
    <row r="438" spans="1:3">
      <c r="A438" s="1" t="s">
        <v>523</v>
      </c>
      <c r="B438" s="1" t="s">
        <v>529</v>
      </c>
      <c r="C438" s="1" t="s">
        <v>521</v>
      </c>
    </row>
    <row r="439" spans="1:3">
      <c r="A439" s="1" t="s">
        <v>523</v>
      </c>
      <c r="B439" s="1" t="s">
        <v>530</v>
      </c>
      <c r="C439" s="1" t="s">
        <v>521</v>
      </c>
    </row>
    <row r="440" spans="1:3">
      <c r="A440" s="1" t="s">
        <v>523</v>
      </c>
      <c r="B440" s="1" t="s">
        <v>531</v>
      </c>
      <c r="C440" s="1" t="s">
        <v>521</v>
      </c>
    </row>
    <row r="441" spans="1:3">
      <c r="A441" s="1" t="s">
        <v>523</v>
      </c>
      <c r="B441" s="1" t="s">
        <v>532</v>
      </c>
      <c r="C441" s="1" t="s">
        <v>521</v>
      </c>
    </row>
    <row r="442" spans="1:3">
      <c r="A442" s="1" t="s">
        <v>523</v>
      </c>
      <c r="B442" s="1" t="s">
        <v>533</v>
      </c>
      <c r="C442" s="1" t="s">
        <v>521</v>
      </c>
    </row>
    <row r="443" spans="1:3">
      <c r="A443" s="1" t="s">
        <v>523</v>
      </c>
      <c r="B443" s="1" t="s">
        <v>534</v>
      </c>
      <c r="C443" s="1" t="s">
        <v>521</v>
      </c>
    </row>
    <row r="444" spans="1:3">
      <c r="A444" s="1"/>
      <c r="B444" s="1" t="s">
        <v>536</v>
      </c>
      <c r="C444" s="1" t="s">
        <v>535</v>
      </c>
    </row>
    <row r="445" spans="1:3">
      <c r="A445" s="1" t="s">
        <v>537</v>
      </c>
      <c r="B445" s="1" t="s">
        <v>538</v>
      </c>
      <c r="C445" s="1" t="s">
        <v>535</v>
      </c>
    </row>
    <row r="446" spans="1:3">
      <c r="A446" s="1" t="s">
        <v>537</v>
      </c>
      <c r="B446" s="1" t="s">
        <v>539</v>
      </c>
      <c r="C446" s="1" t="s">
        <v>535</v>
      </c>
    </row>
    <row r="447" spans="1:3">
      <c r="A447" s="1" t="s">
        <v>537</v>
      </c>
      <c r="B447" s="1" t="s">
        <v>540</v>
      </c>
      <c r="C447" s="1" t="s">
        <v>535</v>
      </c>
    </row>
    <row r="448" spans="1:3">
      <c r="A448" s="1" t="s">
        <v>537</v>
      </c>
      <c r="B448" s="1" t="s">
        <v>541</v>
      </c>
      <c r="C448" s="1" t="s">
        <v>535</v>
      </c>
    </row>
    <row r="449" spans="1:3">
      <c r="A449" s="1" t="s">
        <v>537</v>
      </c>
      <c r="B449" s="1" t="s">
        <v>542</v>
      </c>
      <c r="C449" s="1" t="s">
        <v>535</v>
      </c>
    </row>
    <row r="450" spans="1:3">
      <c r="A450" s="1" t="s">
        <v>537</v>
      </c>
      <c r="B450" s="1" t="s">
        <v>543</v>
      </c>
      <c r="C450" s="1" t="s">
        <v>535</v>
      </c>
    </row>
    <row r="451" spans="1:3">
      <c r="A451" s="1" t="s">
        <v>537</v>
      </c>
      <c r="B451" s="1" t="s">
        <v>544</v>
      </c>
      <c r="C451" s="1" t="s">
        <v>535</v>
      </c>
    </row>
    <row r="452" spans="1:3">
      <c r="A452" s="1" t="s">
        <v>537</v>
      </c>
      <c r="B452" s="1" t="s">
        <v>545</v>
      </c>
      <c r="C452" s="1" t="s">
        <v>535</v>
      </c>
    </row>
    <row r="453" spans="1:3">
      <c r="A453" s="1" t="s">
        <v>537</v>
      </c>
      <c r="B453" s="1" t="s">
        <v>546</v>
      </c>
      <c r="C453" s="1" t="s">
        <v>535</v>
      </c>
    </row>
    <row r="454" spans="1:3">
      <c r="A454" s="1" t="s">
        <v>537</v>
      </c>
      <c r="B454" s="1" t="s">
        <v>547</v>
      </c>
      <c r="C454" s="1" t="s">
        <v>535</v>
      </c>
    </row>
    <row r="455" spans="1:3">
      <c r="A455" s="1" t="s">
        <v>537</v>
      </c>
      <c r="B455" s="1" t="s">
        <v>548</v>
      </c>
      <c r="C455" s="1" t="s">
        <v>535</v>
      </c>
    </row>
    <row r="456" spans="1:3">
      <c r="A456" s="1" t="s">
        <v>537</v>
      </c>
      <c r="B456" s="1" t="s">
        <v>549</v>
      </c>
      <c r="C456" s="1" t="s">
        <v>535</v>
      </c>
    </row>
    <row r="457" spans="1:3">
      <c r="A457" s="1" t="s">
        <v>537</v>
      </c>
      <c r="B457" s="1" t="s">
        <v>550</v>
      </c>
      <c r="C457" s="1" t="s">
        <v>535</v>
      </c>
    </row>
    <row r="458" spans="1:3">
      <c r="A458" s="1" t="s">
        <v>537</v>
      </c>
      <c r="B458" s="1" t="s">
        <v>551</v>
      </c>
      <c r="C458" s="1" t="s">
        <v>535</v>
      </c>
    </row>
    <row r="459" spans="1:3">
      <c r="A459" s="1" t="s">
        <v>537</v>
      </c>
      <c r="B459" s="1" t="s">
        <v>552</v>
      </c>
      <c r="C459" s="1" t="s">
        <v>535</v>
      </c>
    </row>
    <row r="460" spans="1:3">
      <c r="A460" s="1" t="s">
        <v>537</v>
      </c>
      <c r="B460" s="1" t="s">
        <v>553</v>
      </c>
      <c r="C460" s="1" t="s">
        <v>535</v>
      </c>
    </row>
    <row r="461" spans="1:3">
      <c r="A461" s="1" t="s">
        <v>537</v>
      </c>
      <c r="B461" s="1" t="s">
        <v>554</v>
      </c>
      <c r="C461" s="1" t="s">
        <v>535</v>
      </c>
    </row>
    <row r="462" spans="1:3">
      <c r="A462" s="1" t="s">
        <v>537</v>
      </c>
      <c r="B462" s="1" t="s">
        <v>555</v>
      </c>
      <c r="C462" s="1" t="s">
        <v>535</v>
      </c>
    </row>
    <row r="463" spans="1:3">
      <c r="A463" s="1" t="s">
        <v>537</v>
      </c>
      <c r="B463" s="1" t="s">
        <v>556</v>
      </c>
      <c r="C463" s="1" t="s">
        <v>535</v>
      </c>
    </row>
    <row r="464" spans="1:3">
      <c r="A464" s="1" t="s">
        <v>537</v>
      </c>
      <c r="B464" s="1" t="s">
        <v>557</v>
      </c>
      <c r="C464" s="1" t="s">
        <v>535</v>
      </c>
    </row>
    <row r="465" spans="1:3">
      <c r="A465" s="1" t="s">
        <v>537</v>
      </c>
      <c r="B465" s="1" t="s">
        <v>558</v>
      </c>
      <c r="C465" s="1" t="s">
        <v>535</v>
      </c>
    </row>
    <row r="466" spans="1:3">
      <c r="A466" s="1" t="s">
        <v>537</v>
      </c>
      <c r="B466" s="1" t="s">
        <v>559</v>
      </c>
      <c r="C466" s="1" t="s">
        <v>535</v>
      </c>
    </row>
    <row r="467" spans="1:3">
      <c r="A467" s="1" t="s">
        <v>537</v>
      </c>
      <c r="B467" s="1" t="s">
        <v>560</v>
      </c>
      <c r="C467" s="1" t="s">
        <v>535</v>
      </c>
    </row>
    <row r="468" spans="1:3">
      <c r="A468" s="1" t="s">
        <v>537</v>
      </c>
      <c r="B468" s="1" t="s">
        <v>561</v>
      </c>
      <c r="C468" s="1" t="s">
        <v>535</v>
      </c>
    </row>
    <row r="469" spans="1:3">
      <c r="A469" s="1" t="s">
        <v>537</v>
      </c>
      <c r="B469" s="1" t="s">
        <v>562</v>
      </c>
      <c r="C469" s="1" t="s">
        <v>535</v>
      </c>
    </row>
    <row r="470" spans="1:3">
      <c r="A470" s="1" t="s">
        <v>537</v>
      </c>
      <c r="B470" s="1" t="s">
        <v>563</v>
      </c>
      <c r="C470" s="1" t="s">
        <v>535</v>
      </c>
    </row>
    <row r="471" spans="1:3">
      <c r="A471" s="1" t="s">
        <v>537</v>
      </c>
      <c r="B471" s="1" t="s">
        <v>564</v>
      </c>
      <c r="C471" s="1" t="s">
        <v>535</v>
      </c>
    </row>
    <row r="472" spans="1:3">
      <c r="A472" s="1" t="s">
        <v>537</v>
      </c>
      <c r="B472" s="1" t="s">
        <v>565</v>
      </c>
      <c r="C472" s="1" t="s">
        <v>535</v>
      </c>
    </row>
    <row r="473" spans="1:3">
      <c r="A473" s="1" t="s">
        <v>537</v>
      </c>
      <c r="B473" s="1" t="s">
        <v>566</v>
      </c>
      <c r="C473" s="1" t="s">
        <v>535</v>
      </c>
    </row>
    <row r="474" spans="1:3">
      <c r="A474" s="1"/>
      <c r="B474" s="1" t="s">
        <v>568</v>
      </c>
      <c r="C474" s="1" t="s">
        <v>567</v>
      </c>
    </row>
    <row r="475" spans="1:3">
      <c r="A475" s="1" t="s">
        <v>569</v>
      </c>
      <c r="B475" s="1" t="s">
        <v>570</v>
      </c>
      <c r="C475" s="1" t="s">
        <v>567</v>
      </c>
    </row>
    <row r="476" spans="1:3">
      <c r="A476" s="1" t="s">
        <v>569</v>
      </c>
      <c r="B476" s="1" t="s">
        <v>571</v>
      </c>
      <c r="C476" s="1" t="s">
        <v>567</v>
      </c>
    </row>
    <row r="477" spans="1:3">
      <c r="A477" s="1" t="s">
        <v>569</v>
      </c>
      <c r="B477" s="1" t="s">
        <v>572</v>
      </c>
      <c r="C477" s="1" t="s">
        <v>567</v>
      </c>
    </row>
    <row r="478" spans="1:3">
      <c r="A478" s="1" t="s">
        <v>569</v>
      </c>
      <c r="B478" s="1" t="s">
        <v>573</v>
      </c>
      <c r="C478" s="1" t="s">
        <v>567</v>
      </c>
    </row>
    <row r="479" spans="1:3">
      <c r="A479" s="1" t="s">
        <v>569</v>
      </c>
      <c r="B479" s="1" t="s">
        <v>574</v>
      </c>
      <c r="C479" s="1" t="s">
        <v>567</v>
      </c>
    </row>
    <row r="480" spans="1:3">
      <c r="A480" s="1" t="s">
        <v>569</v>
      </c>
      <c r="B480" s="1" t="s">
        <v>575</v>
      </c>
      <c r="C480" s="1" t="s">
        <v>567</v>
      </c>
    </row>
    <row r="481" spans="1:3">
      <c r="A481" s="1" t="s">
        <v>569</v>
      </c>
      <c r="B481" s="1" t="s">
        <v>576</v>
      </c>
      <c r="C481" s="1" t="s">
        <v>567</v>
      </c>
    </row>
    <row r="482" spans="1:3">
      <c r="A482" s="1" t="s">
        <v>569</v>
      </c>
      <c r="B482" s="1" t="s">
        <v>577</v>
      </c>
      <c r="C482" s="1" t="s">
        <v>567</v>
      </c>
    </row>
    <row r="483" spans="1:3">
      <c r="A483" s="1" t="s">
        <v>569</v>
      </c>
      <c r="B483" s="1" t="s">
        <v>578</v>
      </c>
      <c r="C483" s="1" t="s">
        <v>567</v>
      </c>
    </row>
    <row r="484" spans="1:3">
      <c r="A484" s="1" t="s">
        <v>569</v>
      </c>
      <c r="B484" s="1" t="s">
        <v>579</v>
      </c>
      <c r="C484" s="1" t="s">
        <v>567</v>
      </c>
    </row>
    <row r="485" spans="1:3">
      <c r="A485" s="1"/>
      <c r="B485" s="1" t="s">
        <v>581</v>
      </c>
      <c r="C485" s="1" t="s">
        <v>580</v>
      </c>
    </row>
    <row r="486" spans="1:3">
      <c r="A486" s="1" t="s">
        <v>582</v>
      </c>
      <c r="B486" s="1" t="s">
        <v>583</v>
      </c>
      <c r="C486" s="1" t="s">
        <v>580</v>
      </c>
    </row>
    <row r="487" spans="1:3">
      <c r="A487" s="1" t="s">
        <v>582</v>
      </c>
      <c r="B487" s="1" t="s">
        <v>584</v>
      </c>
      <c r="C487" s="1" t="s">
        <v>580</v>
      </c>
    </row>
    <row r="488" spans="1:3">
      <c r="A488" s="1" t="s">
        <v>585</v>
      </c>
      <c r="B488" s="1" t="s">
        <v>586</v>
      </c>
      <c r="C488" s="1" t="s">
        <v>580</v>
      </c>
    </row>
    <row r="489" spans="1:3">
      <c r="A489" s="1" t="s">
        <v>587</v>
      </c>
      <c r="B489" s="1" t="s">
        <v>588</v>
      </c>
      <c r="C489" s="1" t="s">
        <v>580</v>
      </c>
    </row>
    <row r="490" spans="1:3">
      <c r="A490" s="1" t="s">
        <v>585</v>
      </c>
      <c r="B490" s="1" t="s">
        <v>589</v>
      </c>
      <c r="C490" s="1" t="s">
        <v>580</v>
      </c>
    </row>
    <row r="491" spans="1:3">
      <c r="A491" s="1" t="s">
        <v>587</v>
      </c>
      <c r="B491" s="1" t="s">
        <v>590</v>
      </c>
      <c r="C491" s="1" t="s">
        <v>580</v>
      </c>
    </row>
    <row r="492" spans="1:3">
      <c r="A492" s="1" t="s">
        <v>585</v>
      </c>
      <c r="B492" s="1" t="s">
        <v>591</v>
      </c>
      <c r="C492" s="1" t="s">
        <v>580</v>
      </c>
    </row>
    <row r="493" spans="1:3">
      <c r="A493" s="1" t="s">
        <v>587</v>
      </c>
      <c r="B493" s="1" t="s">
        <v>592</v>
      </c>
      <c r="C493" s="1" t="s">
        <v>580</v>
      </c>
    </row>
    <row r="494" spans="1:3">
      <c r="A494" s="1"/>
      <c r="B494" s="1" t="s">
        <v>594</v>
      </c>
      <c r="C494" s="1" t="s">
        <v>593</v>
      </c>
    </row>
    <row r="495" spans="1:3">
      <c r="A495" s="1" t="s">
        <v>595</v>
      </c>
      <c r="B495" s="1" t="s">
        <v>596</v>
      </c>
      <c r="C495" s="1" t="s">
        <v>593</v>
      </c>
    </row>
    <row r="496" spans="1:3">
      <c r="A496" s="1" t="s">
        <v>595</v>
      </c>
      <c r="B496" s="1" t="s">
        <v>597</v>
      </c>
      <c r="C496" s="1" t="s">
        <v>593</v>
      </c>
    </row>
    <row r="497" spans="1:3">
      <c r="A497" s="1" t="s">
        <v>595</v>
      </c>
      <c r="B497" s="1" t="s">
        <v>598</v>
      </c>
      <c r="C497" s="1" t="s">
        <v>593</v>
      </c>
    </row>
    <row r="498" spans="1:3">
      <c r="A498" s="1" t="s">
        <v>595</v>
      </c>
      <c r="B498" s="1" t="s">
        <v>599</v>
      </c>
      <c r="C498" s="1" t="s">
        <v>593</v>
      </c>
    </row>
    <row r="499" spans="1:3">
      <c r="A499" s="1" t="s">
        <v>595</v>
      </c>
      <c r="B499" s="1" t="s">
        <v>600</v>
      </c>
      <c r="C499" s="1" t="s">
        <v>593</v>
      </c>
    </row>
    <row r="500" spans="1:3">
      <c r="A500" s="1" t="s">
        <v>595</v>
      </c>
      <c r="B500" s="1" t="s">
        <v>601</v>
      </c>
      <c r="C500" s="1" t="s">
        <v>593</v>
      </c>
    </row>
    <row r="501" spans="1:3">
      <c r="A501" s="1" t="s">
        <v>595</v>
      </c>
      <c r="B501" s="1" t="s">
        <v>602</v>
      </c>
      <c r="C501" s="1" t="s">
        <v>593</v>
      </c>
    </row>
    <row r="502" spans="1:3">
      <c r="A502" s="1"/>
      <c r="B502" s="1" t="s">
        <v>604</v>
      </c>
      <c r="C502" s="1" t="s">
        <v>603</v>
      </c>
    </row>
    <row r="503" spans="1:3">
      <c r="A503" s="1" t="s">
        <v>605</v>
      </c>
      <c r="B503" s="1" t="s">
        <v>606</v>
      </c>
      <c r="C503" s="1" t="s">
        <v>603</v>
      </c>
    </row>
    <row r="504" spans="1:3">
      <c r="A504" s="1" t="s">
        <v>605</v>
      </c>
      <c r="B504" s="1" t="s">
        <v>607</v>
      </c>
      <c r="C504" s="1" t="s">
        <v>603</v>
      </c>
    </row>
    <row r="505" spans="1:3">
      <c r="A505" s="1" t="s">
        <v>605</v>
      </c>
      <c r="B505" s="1" t="s">
        <v>608</v>
      </c>
      <c r="C505" s="1" t="s">
        <v>603</v>
      </c>
    </row>
    <row r="506" spans="1:3">
      <c r="A506" s="1" t="s">
        <v>605</v>
      </c>
      <c r="B506" s="1" t="s">
        <v>609</v>
      </c>
      <c r="C506" s="1" t="s">
        <v>603</v>
      </c>
    </row>
    <row r="507" spans="1:3">
      <c r="A507" s="1" t="s">
        <v>605</v>
      </c>
      <c r="B507" s="1" t="s">
        <v>610</v>
      </c>
      <c r="C507" s="1" t="s">
        <v>603</v>
      </c>
    </row>
    <row r="508" spans="1:3">
      <c r="A508" s="1" t="s">
        <v>605</v>
      </c>
      <c r="B508" s="1" t="s">
        <v>611</v>
      </c>
      <c r="C508" s="1" t="s">
        <v>603</v>
      </c>
    </row>
    <row r="509" spans="1:3">
      <c r="A509" s="1"/>
      <c r="B509" s="1" t="s">
        <v>613</v>
      </c>
      <c r="C509" s="1" t="s">
        <v>612</v>
      </c>
    </row>
    <row r="510" spans="1:3">
      <c r="A510" s="1" t="s">
        <v>614</v>
      </c>
      <c r="B510" s="1" t="s">
        <v>615</v>
      </c>
      <c r="C510" s="1" t="s">
        <v>612</v>
      </c>
    </row>
    <row r="511" spans="1:3">
      <c r="A511" s="1" t="s">
        <v>614</v>
      </c>
      <c r="B511" s="1" t="s">
        <v>616</v>
      </c>
      <c r="C511" s="1" t="s">
        <v>612</v>
      </c>
    </row>
    <row r="512" spans="1:3">
      <c r="A512" s="1" t="s">
        <v>614</v>
      </c>
      <c r="B512" s="1" t="s">
        <v>617</v>
      </c>
      <c r="C512" s="1" t="s">
        <v>612</v>
      </c>
    </row>
    <row r="513" spans="1:3">
      <c r="A513" s="1" t="s">
        <v>614</v>
      </c>
      <c r="B513" s="1" t="s">
        <v>618</v>
      </c>
      <c r="C513" s="1" t="s">
        <v>612</v>
      </c>
    </row>
    <row r="514" spans="1:3">
      <c r="A514" s="1" t="s">
        <v>614</v>
      </c>
      <c r="B514" s="1" t="s">
        <v>619</v>
      </c>
      <c r="C514" s="1" t="s">
        <v>612</v>
      </c>
    </row>
    <row r="515" spans="1:3">
      <c r="A515" s="1" t="s">
        <v>614</v>
      </c>
      <c r="B515" s="1" t="s">
        <v>620</v>
      </c>
      <c r="C515" s="1" t="s">
        <v>612</v>
      </c>
    </row>
    <row r="516" spans="1:3">
      <c r="A516" s="1" t="s">
        <v>614</v>
      </c>
      <c r="B516" s="1" t="s">
        <v>621</v>
      </c>
      <c r="C516" s="1" t="s">
        <v>612</v>
      </c>
    </row>
    <row r="517" spans="1:3">
      <c r="A517" s="1"/>
      <c r="B517" s="1" t="s">
        <v>623</v>
      </c>
      <c r="C517" s="1" t="s">
        <v>622</v>
      </c>
    </row>
    <row r="518" spans="1:3">
      <c r="A518" s="1" t="s">
        <v>624</v>
      </c>
      <c r="B518" s="1" t="s">
        <v>625</v>
      </c>
      <c r="C518" s="1" t="s">
        <v>622</v>
      </c>
    </row>
    <row r="519" spans="1:3">
      <c r="A519" s="1" t="s">
        <v>624</v>
      </c>
      <c r="B519" s="1" t="s">
        <v>626</v>
      </c>
      <c r="C519" s="1" t="s">
        <v>622</v>
      </c>
    </row>
    <row r="520" spans="1:3">
      <c r="A520" s="1" t="s">
        <v>624</v>
      </c>
      <c r="B520" s="1" t="s">
        <v>627</v>
      </c>
      <c r="C520" s="1" t="s">
        <v>622</v>
      </c>
    </row>
    <row r="521" spans="1:3">
      <c r="A521" s="1" t="s">
        <v>624</v>
      </c>
      <c r="B521" s="1" t="s">
        <v>628</v>
      </c>
      <c r="C521" s="1" t="s">
        <v>622</v>
      </c>
    </row>
    <row r="522" spans="1:3">
      <c r="A522" s="1" t="s">
        <v>624</v>
      </c>
      <c r="B522" s="1" t="s">
        <v>629</v>
      </c>
      <c r="C522" s="1" t="s">
        <v>622</v>
      </c>
    </row>
    <row r="523" spans="1:3">
      <c r="A523" s="1" t="s">
        <v>624</v>
      </c>
      <c r="B523" s="1" t="s">
        <v>630</v>
      </c>
      <c r="C523" s="1" t="s">
        <v>622</v>
      </c>
    </row>
    <row r="524" spans="1:3">
      <c r="A524" s="1" t="s">
        <v>624</v>
      </c>
      <c r="B524" s="1" t="s">
        <v>631</v>
      </c>
      <c r="C524" s="1" t="s">
        <v>622</v>
      </c>
    </row>
    <row r="525" spans="1:3">
      <c r="A525" s="1" t="s">
        <v>624</v>
      </c>
      <c r="B525" s="1" t="s">
        <v>632</v>
      </c>
      <c r="C525" s="1" t="s">
        <v>622</v>
      </c>
    </row>
    <row r="526" spans="1:3">
      <c r="A526" s="1" t="s">
        <v>624</v>
      </c>
      <c r="B526" s="1" t="s">
        <v>633</v>
      </c>
      <c r="C526" s="1" t="s">
        <v>622</v>
      </c>
    </row>
    <row r="527" spans="1:3">
      <c r="A527" s="1" t="s">
        <v>624</v>
      </c>
      <c r="B527" s="1" t="s">
        <v>634</v>
      </c>
      <c r="C527" s="1" t="s">
        <v>622</v>
      </c>
    </row>
    <row r="528" spans="1:3">
      <c r="A528" s="1" t="s">
        <v>624</v>
      </c>
      <c r="B528" s="1" t="s">
        <v>635</v>
      </c>
      <c r="C528" s="1" t="s">
        <v>622</v>
      </c>
    </row>
    <row r="529" spans="1:3">
      <c r="A529" s="1" t="s">
        <v>624</v>
      </c>
      <c r="B529" s="1" t="s">
        <v>636</v>
      </c>
      <c r="C529" s="1" t="s">
        <v>622</v>
      </c>
    </row>
    <row r="530" spans="1:3">
      <c r="A530" s="1" t="s">
        <v>624</v>
      </c>
      <c r="B530" s="1" t="s">
        <v>637</v>
      </c>
      <c r="C530" s="1" t="s">
        <v>622</v>
      </c>
    </row>
    <row r="531" spans="1:3">
      <c r="A531" s="1"/>
      <c r="B531" s="1" t="s">
        <v>639</v>
      </c>
      <c r="C531" s="1" t="s">
        <v>638</v>
      </c>
    </row>
    <row r="532" spans="1:3">
      <c r="A532" s="1" t="s">
        <v>640</v>
      </c>
      <c r="B532" s="1" t="s">
        <v>641</v>
      </c>
      <c r="C532" s="1" t="s">
        <v>638</v>
      </c>
    </row>
    <row r="533" spans="1:3">
      <c r="A533" s="1" t="s">
        <v>640</v>
      </c>
      <c r="B533" s="1" t="s">
        <v>642</v>
      </c>
      <c r="C533" s="1" t="s">
        <v>638</v>
      </c>
    </row>
    <row r="534" spans="1:3">
      <c r="A534" s="1" t="s">
        <v>640</v>
      </c>
      <c r="B534" s="1" t="s">
        <v>643</v>
      </c>
      <c r="C534" s="1" t="s">
        <v>638</v>
      </c>
    </row>
    <row r="535" spans="1:3">
      <c r="A535" s="1" t="s">
        <v>640</v>
      </c>
      <c r="B535" s="1" t="s">
        <v>644</v>
      </c>
      <c r="C535" s="1" t="s">
        <v>638</v>
      </c>
    </row>
    <row r="536" spans="1:3">
      <c r="A536" s="1" t="s">
        <v>640</v>
      </c>
      <c r="B536" s="1" t="s">
        <v>645</v>
      </c>
      <c r="C536" s="1" t="s">
        <v>638</v>
      </c>
    </row>
    <row r="537" spans="1:3">
      <c r="A537" s="1" t="s">
        <v>640</v>
      </c>
      <c r="B537" s="1" t="s">
        <v>646</v>
      </c>
      <c r="C537" s="1" t="s">
        <v>638</v>
      </c>
    </row>
    <row r="538" spans="1:3">
      <c r="A538" s="1"/>
      <c r="B538" s="1" t="s">
        <v>648</v>
      </c>
      <c r="C538" s="1" t="s">
        <v>647</v>
      </c>
    </row>
    <row r="539" spans="1:3">
      <c r="A539" s="1" t="s">
        <v>649</v>
      </c>
      <c r="B539" s="1" t="s">
        <v>650</v>
      </c>
      <c r="C539" s="1" t="s">
        <v>647</v>
      </c>
    </row>
    <row r="540" spans="1:3">
      <c r="A540" s="1" t="s">
        <v>649</v>
      </c>
      <c r="B540" s="1" t="s">
        <v>651</v>
      </c>
      <c r="C540" s="1" t="s">
        <v>647</v>
      </c>
    </row>
    <row r="541" spans="1:3">
      <c r="A541" s="1" t="s">
        <v>649</v>
      </c>
      <c r="B541" s="1" t="s">
        <v>652</v>
      </c>
      <c r="C541" s="1" t="s">
        <v>647</v>
      </c>
    </row>
    <row r="542" spans="1:3">
      <c r="A542" s="1" t="s">
        <v>649</v>
      </c>
      <c r="B542" s="1" t="s">
        <v>653</v>
      </c>
      <c r="C542" s="1" t="s">
        <v>647</v>
      </c>
    </row>
    <row r="543" spans="1:3">
      <c r="A543" s="1" t="s">
        <v>649</v>
      </c>
      <c r="B543" s="1" t="s">
        <v>654</v>
      </c>
      <c r="C543" s="1" t="s">
        <v>647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2E209-1606-4AFD-9076-A2797B92C904}">
  <dimension ref="A3:AN43"/>
  <sheetViews>
    <sheetView topLeftCell="AD1" workbookViewId="0">
      <selection activeCell="AK6" sqref="AK6"/>
    </sheetView>
  </sheetViews>
  <sheetFormatPr defaultRowHeight="15"/>
  <cols>
    <col min="1" max="1" width="16" bestFit="1" customWidth="1"/>
    <col min="2" max="2" width="16.28515625" style="11" bestFit="1" customWidth="1"/>
    <col min="3" max="4" width="11.5703125" style="11" bestFit="1" customWidth="1"/>
    <col min="5" max="5" width="12.5703125" style="11" bestFit="1" customWidth="1"/>
    <col min="6" max="6" width="16" style="11" bestFit="1" customWidth="1"/>
    <col min="7" max="7" width="16.28515625" style="11" bestFit="1" customWidth="1"/>
    <col min="8" max="8" width="12.5703125" style="11" bestFit="1" customWidth="1"/>
    <col min="9" max="10" width="12.5703125" bestFit="1" customWidth="1"/>
    <col min="11" max="11" width="21.42578125" bestFit="1" customWidth="1"/>
    <col min="12" max="12" width="16.28515625" bestFit="1" customWidth="1"/>
    <col min="13" max="13" width="5.140625" bestFit="1" customWidth="1"/>
    <col min="14" max="14" width="5" bestFit="1" customWidth="1"/>
    <col min="15" max="15" width="11.28515625" bestFit="1" customWidth="1"/>
    <col min="16" max="16" width="23.7109375" bestFit="1" customWidth="1"/>
    <col min="17" max="17" width="16.28515625" bestFit="1" customWidth="1"/>
    <col min="18" max="20" width="12.5703125" bestFit="1" customWidth="1"/>
    <col min="21" max="21" width="25.85546875" bestFit="1" customWidth="1"/>
    <col min="22" max="22" width="16.28515625" bestFit="1" customWidth="1"/>
    <col min="23" max="25" width="11.5703125" bestFit="1" customWidth="1"/>
    <col min="26" max="26" width="25" bestFit="1" customWidth="1"/>
    <col min="27" max="27" width="16.28515625" bestFit="1" customWidth="1"/>
    <col min="28" max="30" width="11.5703125" bestFit="1" customWidth="1"/>
    <col min="31" max="31" width="26.42578125" bestFit="1" customWidth="1"/>
    <col min="32" max="32" width="16.28515625" bestFit="1" customWidth="1"/>
    <col min="33" max="33" width="5.140625" bestFit="1" customWidth="1"/>
    <col min="34" max="34" width="5" bestFit="1" customWidth="1"/>
    <col min="35" max="35" width="11.28515625" bestFit="1" customWidth="1"/>
    <col min="36" max="36" width="16" bestFit="1" customWidth="1"/>
    <col min="37" max="37" width="16.28515625" bestFit="1" customWidth="1"/>
    <col min="38" max="38" width="8" bestFit="1" customWidth="1"/>
    <col min="39" max="39" width="9" bestFit="1" customWidth="1"/>
    <col min="40" max="40" width="11.28515625" bestFit="1" customWidth="1"/>
  </cols>
  <sheetData>
    <row r="3" spans="1:40">
      <c r="A3" s="8" t="s">
        <v>700</v>
      </c>
      <c r="B3" s="8" t="s">
        <v>707</v>
      </c>
      <c r="C3"/>
      <c r="D3"/>
      <c r="E3"/>
      <c r="F3" s="8" t="s">
        <v>701</v>
      </c>
      <c r="G3" s="8" t="s">
        <v>707</v>
      </c>
      <c r="H3"/>
      <c r="K3" s="8" t="s">
        <v>702</v>
      </c>
      <c r="L3" s="8" t="s">
        <v>707</v>
      </c>
      <c r="P3" s="8" t="s">
        <v>703</v>
      </c>
      <c r="Q3" s="8" t="s">
        <v>707</v>
      </c>
      <c r="U3" s="8" t="s">
        <v>704</v>
      </c>
      <c r="V3" s="8" t="s">
        <v>707</v>
      </c>
      <c r="Z3" s="8" t="s">
        <v>705</v>
      </c>
      <c r="AA3" s="8" t="s">
        <v>707</v>
      </c>
      <c r="AE3" s="8" t="s">
        <v>706</v>
      </c>
      <c r="AF3" s="8" t="s">
        <v>707</v>
      </c>
      <c r="AJ3" s="8" t="s">
        <v>745</v>
      </c>
      <c r="AK3" s="8" t="s">
        <v>707</v>
      </c>
    </row>
    <row r="4" spans="1:40">
      <c r="A4" s="8" t="s">
        <v>691</v>
      </c>
      <c r="B4">
        <v>2020</v>
      </c>
      <c r="C4">
        <v>2021</v>
      </c>
      <c r="D4">
        <v>2022</v>
      </c>
      <c r="E4" t="s">
        <v>692</v>
      </c>
      <c r="F4" s="8" t="s">
        <v>691</v>
      </c>
      <c r="G4">
        <v>2020</v>
      </c>
      <c r="H4">
        <v>2021</v>
      </c>
      <c r="I4">
        <v>2022</v>
      </c>
      <c r="J4" t="s">
        <v>692</v>
      </c>
      <c r="K4" s="8" t="s">
        <v>691</v>
      </c>
      <c r="L4">
        <v>2020</v>
      </c>
      <c r="M4">
        <v>2021</v>
      </c>
      <c r="N4">
        <v>2022</v>
      </c>
      <c r="O4" t="s">
        <v>692</v>
      </c>
      <c r="P4" s="8" t="s">
        <v>691</v>
      </c>
      <c r="Q4">
        <v>2020</v>
      </c>
      <c r="R4">
        <v>2021</v>
      </c>
      <c r="S4">
        <v>2022</v>
      </c>
      <c r="T4" t="s">
        <v>692</v>
      </c>
      <c r="U4" s="8" t="s">
        <v>691</v>
      </c>
      <c r="V4">
        <v>2020</v>
      </c>
      <c r="W4">
        <v>2021</v>
      </c>
      <c r="X4">
        <v>2022</v>
      </c>
      <c r="Y4" t="s">
        <v>692</v>
      </c>
      <c r="Z4" s="8" t="s">
        <v>691</v>
      </c>
      <c r="AA4">
        <v>2020</v>
      </c>
      <c r="AB4">
        <v>2021</v>
      </c>
      <c r="AC4">
        <v>2022</v>
      </c>
      <c r="AD4" t="s">
        <v>692</v>
      </c>
      <c r="AE4" s="8" t="s">
        <v>691</v>
      </c>
      <c r="AF4">
        <v>2020</v>
      </c>
      <c r="AG4">
        <v>2021</v>
      </c>
      <c r="AH4">
        <v>2022</v>
      </c>
      <c r="AI4" t="s">
        <v>692</v>
      </c>
      <c r="AJ4" s="8" t="s">
        <v>691</v>
      </c>
      <c r="AK4">
        <v>2020</v>
      </c>
      <c r="AL4">
        <v>2021</v>
      </c>
      <c r="AM4">
        <v>2022</v>
      </c>
      <c r="AN4" t="s">
        <v>692</v>
      </c>
    </row>
    <row r="5" spans="1:40">
      <c r="A5" s="9" t="s">
        <v>333</v>
      </c>
      <c r="B5" s="10">
        <v>37575716</v>
      </c>
      <c r="C5" s="10">
        <v>32593180</v>
      </c>
      <c r="D5" s="10">
        <v>36607984</v>
      </c>
      <c r="E5" s="10">
        <v>106776880</v>
      </c>
      <c r="F5" s="9" t="s">
        <v>333</v>
      </c>
      <c r="G5" s="10">
        <v>4189657</v>
      </c>
      <c r="H5" s="10">
        <v>4167537</v>
      </c>
      <c r="I5" s="10">
        <v>5019924</v>
      </c>
      <c r="J5" s="10">
        <v>13377118</v>
      </c>
      <c r="K5" s="9" t="s">
        <v>333</v>
      </c>
      <c r="L5" s="10">
        <v>0</v>
      </c>
      <c r="M5" s="10">
        <v>0</v>
      </c>
      <c r="N5" s="10"/>
      <c r="O5" s="10">
        <v>0</v>
      </c>
      <c r="P5" s="9" t="s">
        <v>333</v>
      </c>
      <c r="Q5" s="10">
        <v>1269809</v>
      </c>
      <c r="R5" s="10">
        <v>11069799</v>
      </c>
      <c r="S5" s="10">
        <v>12709259</v>
      </c>
      <c r="T5" s="10">
        <v>25048867</v>
      </c>
      <c r="U5" s="9" t="s">
        <v>333</v>
      </c>
      <c r="V5" s="10">
        <v>996525</v>
      </c>
      <c r="W5" s="10">
        <v>1061501</v>
      </c>
      <c r="X5" s="10">
        <v>623835</v>
      </c>
      <c r="Y5" s="10">
        <v>2681861</v>
      </c>
      <c r="Z5" s="9" t="s">
        <v>333</v>
      </c>
      <c r="AA5" s="10">
        <v>1418361</v>
      </c>
      <c r="AB5" s="10">
        <v>1128319</v>
      </c>
      <c r="AC5" s="10">
        <v>1958311</v>
      </c>
      <c r="AD5" s="10">
        <v>4504991</v>
      </c>
      <c r="AE5" s="9" t="s">
        <v>333</v>
      </c>
      <c r="AF5" s="10">
        <v>0</v>
      </c>
      <c r="AG5" s="10">
        <v>0</v>
      </c>
      <c r="AH5" s="10"/>
      <c r="AI5" s="10">
        <v>0</v>
      </c>
      <c r="AJ5" s="9" t="s">
        <v>333</v>
      </c>
      <c r="AK5" s="10">
        <v>2526</v>
      </c>
      <c r="AL5" s="10">
        <v>2608</v>
      </c>
      <c r="AM5" s="10">
        <v>9435</v>
      </c>
      <c r="AN5" s="10">
        <v>14569</v>
      </c>
    </row>
    <row r="6" spans="1:40">
      <c r="A6" s="9" t="s">
        <v>334</v>
      </c>
      <c r="B6" s="10">
        <v>7267377</v>
      </c>
      <c r="C6" s="10">
        <v>6409871</v>
      </c>
      <c r="D6" s="10">
        <v>8272447</v>
      </c>
      <c r="E6" s="10">
        <v>21949695</v>
      </c>
      <c r="F6" s="9" t="s">
        <v>334</v>
      </c>
      <c r="G6" s="10">
        <v>3568164</v>
      </c>
      <c r="H6" s="10">
        <v>3634128</v>
      </c>
      <c r="I6" s="10">
        <v>4529451</v>
      </c>
      <c r="J6" s="10">
        <v>11731743</v>
      </c>
      <c r="K6" s="9" t="s">
        <v>334</v>
      </c>
      <c r="L6" s="10">
        <v>0</v>
      </c>
      <c r="M6" s="10">
        <v>0</v>
      </c>
      <c r="N6" s="10"/>
      <c r="O6" s="10">
        <v>0</v>
      </c>
      <c r="P6" s="9" t="s">
        <v>334</v>
      </c>
      <c r="Q6" s="10">
        <v>1269809</v>
      </c>
      <c r="R6" s="10">
        <v>11104419</v>
      </c>
      <c r="S6" s="10">
        <v>12630621</v>
      </c>
      <c r="T6" s="10">
        <v>25004849</v>
      </c>
      <c r="U6" s="9" t="s">
        <v>334</v>
      </c>
      <c r="V6" s="10">
        <v>868375</v>
      </c>
      <c r="W6" s="10">
        <v>982079</v>
      </c>
      <c r="X6" s="10">
        <v>479391</v>
      </c>
      <c r="Y6" s="10">
        <v>2329845</v>
      </c>
      <c r="Z6" s="9" t="s">
        <v>334</v>
      </c>
      <c r="AA6" s="10">
        <v>1418361</v>
      </c>
      <c r="AB6" s="10">
        <v>1128319</v>
      </c>
      <c r="AC6" s="10">
        <v>1958311</v>
      </c>
      <c r="AD6" s="10">
        <v>4504991</v>
      </c>
      <c r="AE6" s="9" t="s">
        <v>334</v>
      </c>
      <c r="AF6" s="10">
        <v>0</v>
      </c>
      <c r="AG6" s="10">
        <v>0</v>
      </c>
      <c r="AH6" s="10"/>
      <c r="AI6" s="10">
        <v>0</v>
      </c>
      <c r="AJ6" s="9" t="s">
        <v>334</v>
      </c>
      <c r="AK6" s="10">
        <v>2526</v>
      </c>
      <c r="AL6" s="10">
        <v>2608</v>
      </c>
      <c r="AM6" s="10">
        <v>9479</v>
      </c>
      <c r="AN6" s="10">
        <v>14613</v>
      </c>
    </row>
    <row r="7" spans="1:40">
      <c r="A7" s="9" t="s">
        <v>725</v>
      </c>
      <c r="B7" s="10">
        <v>5250057</v>
      </c>
      <c r="C7" s="10">
        <v>3583750</v>
      </c>
      <c r="D7" s="10">
        <v>4574223</v>
      </c>
      <c r="E7" s="10">
        <v>13408030</v>
      </c>
      <c r="F7" s="9" t="s">
        <v>725</v>
      </c>
      <c r="G7" s="10">
        <v>10748257</v>
      </c>
      <c r="H7" s="10">
        <v>11376527</v>
      </c>
      <c r="I7" s="10">
        <v>15190080</v>
      </c>
      <c r="J7" s="10">
        <v>37314864</v>
      </c>
      <c r="K7" s="9" t="s">
        <v>725</v>
      </c>
      <c r="L7" s="10">
        <v>0</v>
      </c>
      <c r="M7" s="10">
        <v>0</v>
      </c>
      <c r="N7" s="10"/>
      <c r="O7" s="10">
        <v>0</v>
      </c>
      <c r="P7" s="9" t="s">
        <v>725</v>
      </c>
      <c r="Q7" s="10">
        <v>1493782</v>
      </c>
      <c r="R7" s="10">
        <v>11204353</v>
      </c>
      <c r="S7" s="10">
        <v>12752628</v>
      </c>
      <c r="T7" s="10">
        <v>25450763</v>
      </c>
      <c r="U7" s="9" t="s">
        <v>725</v>
      </c>
      <c r="V7" s="10">
        <v>866199</v>
      </c>
      <c r="W7" s="10">
        <v>982450</v>
      </c>
      <c r="X7" s="10">
        <v>598241</v>
      </c>
      <c r="Y7" s="10">
        <v>2446890</v>
      </c>
      <c r="Z7" s="9" t="s">
        <v>725</v>
      </c>
      <c r="AA7" s="10">
        <v>1418361</v>
      </c>
      <c r="AB7" s="10">
        <v>1128319</v>
      </c>
      <c r="AC7" s="10">
        <v>1958311</v>
      </c>
      <c r="AD7" s="10">
        <v>4504991</v>
      </c>
      <c r="AE7" s="9" t="s">
        <v>725</v>
      </c>
      <c r="AF7" s="10">
        <v>0</v>
      </c>
      <c r="AG7" s="10">
        <v>0</v>
      </c>
      <c r="AH7" s="10"/>
      <c r="AI7" s="10">
        <v>0</v>
      </c>
      <c r="AJ7" s="9" t="s">
        <v>725</v>
      </c>
      <c r="AK7" s="10">
        <v>49684</v>
      </c>
      <c r="AL7" s="10">
        <v>44740</v>
      </c>
      <c r="AM7" s="10">
        <v>163097</v>
      </c>
      <c r="AN7" s="10">
        <v>257521</v>
      </c>
    </row>
    <row r="8" spans="1:40">
      <c r="A8" s="9" t="s">
        <v>726</v>
      </c>
      <c r="B8" s="10">
        <v>5599103</v>
      </c>
      <c r="C8" s="10">
        <v>4504108</v>
      </c>
      <c r="D8" s="10">
        <v>5228037</v>
      </c>
      <c r="E8" s="10">
        <v>15331248</v>
      </c>
      <c r="F8" s="9" t="s">
        <v>726</v>
      </c>
      <c r="G8" s="10">
        <v>12199336</v>
      </c>
      <c r="H8" s="10">
        <v>14216461</v>
      </c>
      <c r="I8" s="10">
        <v>19255142</v>
      </c>
      <c r="J8" s="10">
        <v>45670939</v>
      </c>
      <c r="K8" s="9" t="s">
        <v>726</v>
      </c>
      <c r="L8" s="10">
        <v>0</v>
      </c>
      <c r="M8" s="10">
        <v>0</v>
      </c>
      <c r="N8" s="10"/>
      <c r="O8" s="10">
        <v>0</v>
      </c>
      <c r="P8" s="9" t="s">
        <v>726</v>
      </c>
      <c r="Q8" s="10">
        <v>5531138</v>
      </c>
      <c r="R8" s="10">
        <v>13121537</v>
      </c>
      <c r="S8" s="10">
        <v>18532737</v>
      </c>
      <c r="T8" s="10">
        <v>37185412</v>
      </c>
      <c r="U8" s="9" t="s">
        <v>726</v>
      </c>
      <c r="V8" s="10">
        <v>1491903</v>
      </c>
      <c r="W8" s="10">
        <v>1680220</v>
      </c>
      <c r="X8" s="10">
        <v>607593</v>
      </c>
      <c r="Y8" s="10">
        <v>3779716</v>
      </c>
      <c r="Z8" s="9" t="s">
        <v>726</v>
      </c>
      <c r="AA8" s="10">
        <v>1418361</v>
      </c>
      <c r="AB8" s="10">
        <v>1128319</v>
      </c>
      <c r="AC8" s="10">
        <v>1958311</v>
      </c>
      <c r="AD8" s="10">
        <v>4504991</v>
      </c>
      <c r="AE8" s="9" t="s">
        <v>726</v>
      </c>
      <c r="AF8" s="10">
        <v>0</v>
      </c>
      <c r="AG8" s="10">
        <v>0</v>
      </c>
      <c r="AH8" s="10"/>
      <c r="AI8" s="10">
        <v>0</v>
      </c>
      <c r="AJ8" s="9" t="s">
        <v>726</v>
      </c>
      <c r="AK8" s="10">
        <v>2526</v>
      </c>
      <c r="AL8" s="10">
        <v>2608</v>
      </c>
      <c r="AM8" s="10">
        <v>9435</v>
      </c>
      <c r="AN8" s="10">
        <v>14569</v>
      </c>
    </row>
    <row r="9" spans="1:40">
      <c r="A9" s="9" t="s">
        <v>728</v>
      </c>
      <c r="B9" s="10">
        <v>12075817</v>
      </c>
      <c r="C9" s="10">
        <v>10947023</v>
      </c>
      <c r="D9" s="10">
        <v>12634888</v>
      </c>
      <c r="E9" s="10">
        <v>35657728</v>
      </c>
      <c r="F9" s="9" t="s">
        <v>728</v>
      </c>
      <c r="G9" s="10">
        <v>47663880</v>
      </c>
      <c r="H9" s="10">
        <v>55762095</v>
      </c>
      <c r="I9" s="10">
        <v>100603371</v>
      </c>
      <c r="J9" s="10">
        <v>204029346</v>
      </c>
      <c r="K9" s="9" t="s">
        <v>728</v>
      </c>
      <c r="L9" s="10">
        <v>0</v>
      </c>
      <c r="M9" s="10">
        <v>0</v>
      </c>
      <c r="N9" s="10"/>
      <c r="O9" s="10">
        <v>0</v>
      </c>
      <c r="P9" s="9" t="s">
        <v>728</v>
      </c>
      <c r="Q9" s="10">
        <v>27262650</v>
      </c>
      <c r="R9" s="10">
        <v>104825973</v>
      </c>
      <c r="S9" s="10">
        <v>119368768</v>
      </c>
      <c r="T9" s="10">
        <v>251457391</v>
      </c>
      <c r="U9" s="9" t="s">
        <v>728</v>
      </c>
      <c r="V9" s="10">
        <v>6298118</v>
      </c>
      <c r="W9" s="10">
        <v>5543236</v>
      </c>
      <c r="X9" s="10">
        <v>4200841</v>
      </c>
      <c r="Y9" s="10">
        <v>16042195</v>
      </c>
      <c r="Z9" s="9" t="s">
        <v>728</v>
      </c>
      <c r="AA9" s="10">
        <v>1418361</v>
      </c>
      <c r="AB9" s="10">
        <v>1128319</v>
      </c>
      <c r="AC9" s="10">
        <v>1958311</v>
      </c>
      <c r="AD9" s="10">
        <v>4504991</v>
      </c>
      <c r="AE9" s="9" t="s">
        <v>728</v>
      </c>
      <c r="AF9" s="10">
        <v>0</v>
      </c>
      <c r="AG9" s="10">
        <v>0</v>
      </c>
      <c r="AH9" s="10"/>
      <c r="AI9" s="10">
        <v>0</v>
      </c>
      <c r="AJ9" s="9" t="s">
        <v>728</v>
      </c>
      <c r="AK9" s="10">
        <v>2526</v>
      </c>
      <c r="AL9" s="10">
        <v>2608</v>
      </c>
      <c r="AM9" s="10">
        <v>9435</v>
      </c>
      <c r="AN9" s="10">
        <v>14569</v>
      </c>
    </row>
    <row r="10" spans="1:40">
      <c r="A10" s="9" t="s">
        <v>729</v>
      </c>
      <c r="B10" s="10">
        <v>6501557</v>
      </c>
      <c r="C10" s="10">
        <v>5120198</v>
      </c>
      <c r="D10" s="10">
        <v>5486881</v>
      </c>
      <c r="E10" s="10">
        <v>17108636</v>
      </c>
      <c r="F10" s="9" t="s">
        <v>729</v>
      </c>
      <c r="G10" s="10">
        <v>4866374</v>
      </c>
      <c r="H10" s="10">
        <v>5430548</v>
      </c>
      <c r="I10" s="10">
        <v>7246339</v>
      </c>
      <c r="J10" s="10">
        <v>17543261</v>
      </c>
      <c r="K10" s="9" t="s">
        <v>729</v>
      </c>
      <c r="L10" s="10">
        <v>0</v>
      </c>
      <c r="M10" s="10">
        <v>0</v>
      </c>
      <c r="N10" s="10"/>
      <c r="O10" s="10">
        <v>0</v>
      </c>
      <c r="P10" s="9" t="s">
        <v>729</v>
      </c>
      <c r="Q10" s="10">
        <v>2192922</v>
      </c>
      <c r="R10" s="10">
        <v>11844143</v>
      </c>
      <c r="S10" s="10">
        <v>13565166</v>
      </c>
      <c r="T10" s="10">
        <v>27602231</v>
      </c>
      <c r="U10" s="9" t="s">
        <v>729</v>
      </c>
      <c r="V10" s="10">
        <v>1134884</v>
      </c>
      <c r="W10" s="10">
        <v>1571500</v>
      </c>
      <c r="X10" s="10">
        <v>607565</v>
      </c>
      <c r="Y10" s="10">
        <v>3313949</v>
      </c>
      <c r="Z10" s="9" t="s">
        <v>729</v>
      </c>
      <c r="AA10" s="10">
        <v>1418361</v>
      </c>
      <c r="AB10" s="10">
        <v>1128319</v>
      </c>
      <c r="AC10" s="10">
        <v>1958311</v>
      </c>
      <c r="AD10" s="10">
        <v>4504991</v>
      </c>
      <c r="AE10" s="9" t="s">
        <v>729</v>
      </c>
      <c r="AF10" s="10">
        <v>0</v>
      </c>
      <c r="AG10" s="10">
        <v>0</v>
      </c>
      <c r="AH10" s="10"/>
      <c r="AI10" s="10">
        <v>0</v>
      </c>
      <c r="AJ10" s="9" t="s">
        <v>729</v>
      </c>
      <c r="AK10" s="10">
        <v>2526</v>
      </c>
      <c r="AL10" s="10">
        <v>2608</v>
      </c>
      <c r="AM10" s="10">
        <v>9435</v>
      </c>
      <c r="AN10" s="10">
        <v>14569</v>
      </c>
    </row>
    <row r="11" spans="1:40">
      <c r="A11" s="9" t="s">
        <v>730</v>
      </c>
      <c r="B11" s="10">
        <v>7384850</v>
      </c>
      <c r="C11" s="10">
        <v>6036305</v>
      </c>
      <c r="D11" s="10">
        <v>6812595</v>
      </c>
      <c r="E11" s="10">
        <v>20233750</v>
      </c>
      <c r="F11" s="9" t="s">
        <v>730</v>
      </c>
      <c r="G11" s="10">
        <v>12423563</v>
      </c>
      <c r="H11" s="10">
        <v>12328419</v>
      </c>
      <c r="I11" s="10">
        <v>16851385</v>
      </c>
      <c r="J11" s="10">
        <v>41603367</v>
      </c>
      <c r="K11" s="9" t="s">
        <v>730</v>
      </c>
      <c r="L11" s="10">
        <v>0</v>
      </c>
      <c r="M11" s="10">
        <v>0</v>
      </c>
      <c r="N11" s="10"/>
      <c r="O11" s="10">
        <v>0</v>
      </c>
      <c r="P11" s="9" t="s">
        <v>730</v>
      </c>
      <c r="Q11" s="10">
        <v>1269809</v>
      </c>
      <c r="R11" s="10">
        <v>11085755</v>
      </c>
      <c r="S11" s="10">
        <v>12630879</v>
      </c>
      <c r="T11" s="10">
        <v>24986443</v>
      </c>
      <c r="U11" s="9" t="s">
        <v>730</v>
      </c>
      <c r="V11" s="10">
        <v>877867</v>
      </c>
      <c r="W11" s="10">
        <v>1002672</v>
      </c>
      <c r="X11" s="10">
        <v>583706</v>
      </c>
      <c r="Y11" s="10">
        <v>2464245</v>
      </c>
      <c r="Z11" s="9" t="s">
        <v>730</v>
      </c>
      <c r="AA11" s="10">
        <v>1418361</v>
      </c>
      <c r="AB11" s="10">
        <v>1128319</v>
      </c>
      <c r="AC11" s="10">
        <v>1958311</v>
      </c>
      <c r="AD11" s="10">
        <v>4504991</v>
      </c>
      <c r="AE11" s="9" t="s">
        <v>730</v>
      </c>
      <c r="AF11" s="10">
        <v>0</v>
      </c>
      <c r="AG11" s="10">
        <v>0</v>
      </c>
      <c r="AH11" s="10"/>
      <c r="AI11" s="10">
        <v>0</v>
      </c>
      <c r="AJ11" s="9" t="s">
        <v>730</v>
      </c>
      <c r="AK11" s="10">
        <v>2526</v>
      </c>
      <c r="AL11" s="10">
        <v>2608</v>
      </c>
      <c r="AM11" s="10">
        <v>9435</v>
      </c>
      <c r="AN11" s="10">
        <v>14569</v>
      </c>
    </row>
    <row r="12" spans="1:40">
      <c r="A12" s="9" t="s">
        <v>735</v>
      </c>
      <c r="B12" s="10">
        <v>3882538</v>
      </c>
      <c r="C12" s="10">
        <v>3457361</v>
      </c>
      <c r="D12" s="10">
        <v>3829478</v>
      </c>
      <c r="E12" s="10">
        <v>11169377</v>
      </c>
      <c r="F12" s="9" t="s">
        <v>735</v>
      </c>
      <c r="G12" s="10">
        <v>6751752</v>
      </c>
      <c r="H12" s="10">
        <v>7378387</v>
      </c>
      <c r="I12" s="10">
        <v>9566580</v>
      </c>
      <c r="J12" s="10">
        <v>23696719</v>
      </c>
      <c r="K12" s="9" t="s">
        <v>735</v>
      </c>
      <c r="L12" s="10">
        <v>0</v>
      </c>
      <c r="M12" s="10">
        <v>0</v>
      </c>
      <c r="N12" s="10"/>
      <c r="O12" s="10">
        <v>0</v>
      </c>
      <c r="P12" s="9" t="s">
        <v>735</v>
      </c>
      <c r="Q12" s="10">
        <v>1485632</v>
      </c>
      <c r="R12" s="10">
        <v>11253157</v>
      </c>
      <c r="S12" s="10">
        <v>16978244</v>
      </c>
      <c r="T12" s="10">
        <v>29717033</v>
      </c>
      <c r="U12" s="9" t="s">
        <v>735</v>
      </c>
      <c r="V12" s="10">
        <v>870808</v>
      </c>
      <c r="W12" s="10">
        <v>989558</v>
      </c>
      <c r="X12" s="10">
        <v>598036</v>
      </c>
      <c r="Y12" s="10">
        <v>2458402</v>
      </c>
      <c r="Z12" s="9" t="s">
        <v>735</v>
      </c>
      <c r="AA12" s="10">
        <v>1418361</v>
      </c>
      <c r="AB12" s="10">
        <v>1128319</v>
      </c>
      <c r="AC12" s="10">
        <v>1958311</v>
      </c>
      <c r="AD12" s="10">
        <v>4504991</v>
      </c>
      <c r="AE12" s="9" t="s">
        <v>735</v>
      </c>
      <c r="AF12" s="10">
        <v>0</v>
      </c>
      <c r="AG12" s="10">
        <v>0</v>
      </c>
      <c r="AH12" s="10"/>
      <c r="AI12" s="10">
        <v>0</v>
      </c>
      <c r="AJ12" s="9" t="s">
        <v>735</v>
      </c>
      <c r="AK12" s="10">
        <v>2526</v>
      </c>
      <c r="AL12" s="10">
        <v>2608</v>
      </c>
      <c r="AM12" s="10">
        <v>9435</v>
      </c>
      <c r="AN12" s="10">
        <v>14569</v>
      </c>
    </row>
    <row r="13" spans="1:40">
      <c r="A13" s="9" t="s">
        <v>736</v>
      </c>
      <c r="B13" s="10">
        <v>11161644</v>
      </c>
      <c r="C13" s="10">
        <v>9444923</v>
      </c>
      <c r="D13" s="10">
        <v>10201566</v>
      </c>
      <c r="E13" s="10">
        <v>30808133</v>
      </c>
      <c r="F13" s="9" t="s">
        <v>736</v>
      </c>
      <c r="G13" s="10">
        <v>11907914</v>
      </c>
      <c r="H13" s="10">
        <v>15055232</v>
      </c>
      <c r="I13" s="10">
        <v>20344254</v>
      </c>
      <c r="J13" s="10">
        <v>47307400</v>
      </c>
      <c r="K13" s="9" t="s">
        <v>736</v>
      </c>
      <c r="L13" s="10">
        <v>0</v>
      </c>
      <c r="M13" s="10">
        <v>0</v>
      </c>
      <c r="N13" s="10"/>
      <c r="O13" s="10">
        <v>0</v>
      </c>
      <c r="P13" s="9" t="s">
        <v>736</v>
      </c>
      <c r="Q13" s="10">
        <v>1269809</v>
      </c>
      <c r="R13" s="10">
        <v>11083956</v>
      </c>
      <c r="S13" s="10">
        <v>12633209</v>
      </c>
      <c r="T13" s="10">
        <v>24986974</v>
      </c>
      <c r="U13" s="9" t="s">
        <v>736</v>
      </c>
      <c r="V13" s="10">
        <v>3244252</v>
      </c>
      <c r="W13" s="10">
        <v>2642472</v>
      </c>
      <c r="X13" s="10">
        <v>2511015</v>
      </c>
      <c r="Y13" s="10">
        <v>8397739</v>
      </c>
      <c r="Z13" s="9" t="s">
        <v>736</v>
      </c>
      <c r="AA13" s="10">
        <v>1418361</v>
      </c>
      <c r="AB13" s="10">
        <v>1128319</v>
      </c>
      <c r="AC13" s="10">
        <v>1958311</v>
      </c>
      <c r="AD13" s="10">
        <v>4504991</v>
      </c>
      <c r="AE13" s="9" t="s">
        <v>736</v>
      </c>
      <c r="AF13" s="10">
        <v>0</v>
      </c>
      <c r="AG13" s="10">
        <v>0</v>
      </c>
      <c r="AH13" s="10"/>
      <c r="AI13" s="10">
        <v>0</v>
      </c>
      <c r="AJ13" s="9" t="s">
        <v>736</v>
      </c>
      <c r="AK13" s="10">
        <v>2526</v>
      </c>
      <c r="AL13" s="10">
        <v>2608</v>
      </c>
      <c r="AM13" s="10">
        <v>9845</v>
      </c>
      <c r="AN13" s="10">
        <v>14979</v>
      </c>
    </row>
    <row r="14" spans="1:40">
      <c r="A14" s="9" t="s">
        <v>692</v>
      </c>
      <c r="B14" s="10">
        <v>96698659</v>
      </c>
      <c r="C14" s="10">
        <v>82096719</v>
      </c>
      <c r="D14" s="10">
        <v>93648099</v>
      </c>
      <c r="E14" s="10">
        <v>272443477</v>
      </c>
      <c r="F14" s="9" t="s">
        <v>692</v>
      </c>
      <c r="G14" s="10">
        <v>114318897</v>
      </c>
      <c r="H14" s="10">
        <v>129349334</v>
      </c>
      <c r="I14" s="10">
        <v>198606526</v>
      </c>
      <c r="J14" s="10">
        <v>442274757</v>
      </c>
      <c r="K14" s="9" t="s">
        <v>692</v>
      </c>
      <c r="L14" s="10">
        <v>0</v>
      </c>
      <c r="M14" s="10">
        <v>0</v>
      </c>
      <c r="N14" s="10"/>
      <c r="O14" s="10">
        <v>0</v>
      </c>
      <c r="P14" s="9" t="s">
        <v>692</v>
      </c>
      <c r="Q14" s="10">
        <v>43045360</v>
      </c>
      <c r="R14" s="10">
        <v>196593092</v>
      </c>
      <c r="S14" s="10">
        <v>231801511</v>
      </c>
      <c r="T14" s="10">
        <v>471439963</v>
      </c>
      <c r="U14" s="9" t="s">
        <v>692</v>
      </c>
      <c r="V14" s="10">
        <v>16648931</v>
      </c>
      <c r="W14" s="10">
        <v>16455688</v>
      </c>
      <c r="X14" s="10">
        <v>10810223</v>
      </c>
      <c r="Y14" s="10">
        <v>43914842</v>
      </c>
      <c r="Z14" s="9" t="s">
        <v>692</v>
      </c>
      <c r="AA14" s="10">
        <v>12765249</v>
      </c>
      <c r="AB14" s="10">
        <v>10154871</v>
      </c>
      <c r="AC14" s="10">
        <v>17624799</v>
      </c>
      <c r="AD14" s="10">
        <v>40544919</v>
      </c>
      <c r="AE14" s="9" t="s">
        <v>692</v>
      </c>
      <c r="AF14" s="10">
        <v>0</v>
      </c>
      <c r="AG14" s="10">
        <v>0</v>
      </c>
      <c r="AH14" s="10"/>
      <c r="AI14" s="10">
        <v>0</v>
      </c>
      <c r="AJ14" s="9" t="s">
        <v>692</v>
      </c>
      <c r="AK14" s="10">
        <v>69892</v>
      </c>
      <c r="AL14" s="10">
        <v>65604</v>
      </c>
      <c r="AM14" s="10">
        <v>239031</v>
      </c>
      <c r="AN14" s="10">
        <v>374527</v>
      </c>
    </row>
    <row r="15" spans="1:40">
      <c r="B15"/>
      <c r="C15"/>
      <c r="D15"/>
      <c r="E15"/>
      <c r="F15"/>
      <c r="G15"/>
      <c r="H15"/>
    </row>
    <row r="16" spans="1:40">
      <c r="B16"/>
      <c r="C16"/>
      <c r="D16"/>
      <c r="E16"/>
      <c r="F16"/>
      <c r="G16"/>
      <c r="H16"/>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spans="5:5" customFormat="1"/>
    <row r="34" spans="5:5" customFormat="1"/>
    <row r="35" spans="5:5" customFormat="1"/>
    <row r="36" spans="5:5" customFormat="1"/>
    <row r="37" spans="5:5" customFormat="1"/>
    <row r="38" spans="5:5" customFormat="1"/>
    <row r="39" spans="5:5" customFormat="1"/>
    <row r="40" spans="5:5" customFormat="1"/>
    <row r="41" spans="5:5" customFormat="1"/>
    <row r="42" spans="5:5" customFormat="1"/>
    <row r="43" spans="5:5" customFormat="1">
      <c r="E43" s="1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AEDD8-27D0-427E-9192-F6AF3C4B8289}">
  <dimension ref="A1:AD16"/>
  <sheetViews>
    <sheetView topLeftCell="B1" workbookViewId="0">
      <selection activeCell="N2" sqref="N2"/>
    </sheetView>
  </sheetViews>
  <sheetFormatPr defaultRowHeight="15"/>
  <cols>
    <col min="1" max="1" width="16" bestFit="1" customWidth="1"/>
    <col min="2" max="2" width="16.28515625" bestFit="1" customWidth="1"/>
    <col min="3" max="3" width="7" bestFit="1" customWidth="1"/>
    <col min="4" max="4" width="5" bestFit="1" customWidth="1"/>
    <col min="5" max="5" width="11.28515625" bestFit="1" customWidth="1"/>
    <col min="6" max="6" width="16.140625" bestFit="1" customWidth="1"/>
    <col min="7" max="7" width="16.28515625" bestFit="1" customWidth="1"/>
    <col min="8" max="9" width="5" bestFit="1" customWidth="1"/>
    <col min="10" max="10" width="11.28515625" bestFit="1" customWidth="1"/>
    <col min="11" max="11" width="16.42578125" bestFit="1" customWidth="1"/>
    <col min="12" max="12" width="16.28515625" bestFit="1" customWidth="1"/>
    <col min="13" max="13" width="7" bestFit="1" customWidth="1"/>
    <col min="14" max="14" width="5" bestFit="1" customWidth="1"/>
    <col min="15" max="15" width="11.28515625" bestFit="1" customWidth="1"/>
    <col min="16" max="16" width="16" bestFit="1" customWidth="1"/>
    <col min="17" max="17" width="16.28515625" bestFit="1" customWidth="1"/>
    <col min="18" max="18" width="7" bestFit="1" customWidth="1"/>
    <col min="19" max="19" width="5" bestFit="1" customWidth="1"/>
    <col min="20" max="20" width="11.28515625" bestFit="1" customWidth="1"/>
    <col min="21" max="21" width="16" bestFit="1" customWidth="1"/>
    <col min="22" max="22" width="16.28515625" bestFit="1" customWidth="1"/>
    <col min="23" max="23" width="6" bestFit="1" customWidth="1"/>
    <col min="24" max="24" width="5" bestFit="1" customWidth="1"/>
    <col min="25" max="25" width="11.28515625" bestFit="1" customWidth="1"/>
    <col min="26" max="26" width="36.5703125" bestFit="1" customWidth="1"/>
    <col min="27" max="27" width="16.28515625" bestFit="1" customWidth="1"/>
    <col min="28" max="28" width="8" bestFit="1" customWidth="1"/>
    <col min="29" max="29" width="5" bestFit="1" customWidth="1"/>
    <col min="30" max="30" width="11.28515625" bestFit="1" customWidth="1"/>
    <col min="31" max="31" width="11" bestFit="1" customWidth="1"/>
    <col min="32" max="32" width="7" bestFit="1" customWidth="1"/>
    <col min="33" max="33" width="14.140625" bestFit="1" customWidth="1"/>
    <col min="34" max="34" width="9.140625" bestFit="1" customWidth="1"/>
    <col min="35" max="35" width="7" bestFit="1" customWidth="1"/>
    <col min="36" max="36" width="12.140625" bestFit="1" customWidth="1"/>
    <col min="37" max="37" width="9.7109375" bestFit="1" customWidth="1"/>
    <col min="38" max="38" width="6" bestFit="1" customWidth="1"/>
    <col min="39" max="39" width="12.7109375" bestFit="1" customWidth="1"/>
    <col min="40" max="40" width="11.28515625" bestFit="1" customWidth="1"/>
    <col min="41" max="41" width="13.7109375" bestFit="1" customWidth="1"/>
    <col min="42" max="42" width="5" bestFit="1" customWidth="1"/>
    <col min="43" max="43" width="16.85546875" bestFit="1" customWidth="1"/>
    <col min="44" max="44" width="16.7109375" bestFit="1" customWidth="1"/>
    <col min="45" max="45" width="6" bestFit="1" customWidth="1"/>
    <col min="46" max="46" width="19.85546875" bestFit="1" customWidth="1"/>
    <col min="47" max="47" width="14.42578125" bestFit="1" customWidth="1"/>
    <col min="48" max="48" width="6" bestFit="1" customWidth="1"/>
    <col min="49" max="49" width="17.7109375" bestFit="1" customWidth="1"/>
    <col min="50" max="50" width="12.7109375" bestFit="1" customWidth="1"/>
    <col min="51" max="51" width="6" bestFit="1" customWidth="1"/>
    <col min="52" max="52" width="15.85546875" bestFit="1" customWidth="1"/>
    <col min="53" max="53" width="13.5703125" bestFit="1" customWidth="1"/>
    <col min="54" max="54" width="6" bestFit="1" customWidth="1"/>
    <col min="55" max="55" width="16.7109375" bestFit="1" customWidth="1"/>
    <col min="56" max="56" width="17.28515625" bestFit="1" customWidth="1"/>
    <col min="57" max="57" width="5" bestFit="1" customWidth="1"/>
    <col min="58" max="58" width="20.42578125" bestFit="1" customWidth="1"/>
    <col min="59" max="59" width="15.42578125" bestFit="1" customWidth="1"/>
    <col min="60" max="60" width="6" bestFit="1" customWidth="1"/>
    <col min="61" max="61" width="18.5703125" bestFit="1" customWidth="1"/>
    <col min="62" max="62" width="15.85546875" bestFit="1" customWidth="1"/>
    <col min="63" max="63" width="6" bestFit="1" customWidth="1"/>
    <col min="64" max="64" width="19" bestFit="1" customWidth="1"/>
    <col min="65" max="65" width="18" bestFit="1" customWidth="1"/>
    <col min="66" max="66" width="6" bestFit="1" customWidth="1"/>
    <col min="67" max="67" width="21.140625" bestFit="1" customWidth="1"/>
    <col min="68" max="68" width="15.28515625" bestFit="1" customWidth="1"/>
    <col min="69" max="69" width="5" bestFit="1" customWidth="1"/>
    <col min="70" max="70" width="18.42578125" bestFit="1" customWidth="1"/>
    <col min="71" max="71" width="14.42578125" bestFit="1" customWidth="1"/>
    <col min="72" max="72" width="6" bestFit="1" customWidth="1"/>
    <col min="73" max="73" width="17.7109375" bestFit="1" customWidth="1"/>
    <col min="74" max="74" width="16.42578125" bestFit="1" customWidth="1"/>
    <col min="75" max="75" width="6" bestFit="1" customWidth="1"/>
    <col min="76" max="76" width="19.5703125" bestFit="1" customWidth="1"/>
    <col min="77" max="77" width="15.7109375" bestFit="1" customWidth="1"/>
    <col min="78" max="78" width="6" bestFit="1" customWidth="1"/>
    <col min="79" max="79" width="18.85546875" bestFit="1" customWidth="1"/>
    <col min="80" max="80" width="17" bestFit="1" customWidth="1"/>
    <col min="81" max="81" width="6" bestFit="1" customWidth="1"/>
    <col min="82" max="82" width="20.140625" bestFit="1" customWidth="1"/>
    <col min="83" max="83" width="12.5703125" bestFit="1" customWidth="1"/>
    <col min="84" max="84" width="6" bestFit="1" customWidth="1"/>
    <col min="85" max="85" width="15.7109375" bestFit="1" customWidth="1"/>
    <col min="86" max="86" width="18.5703125" bestFit="1" customWidth="1"/>
    <col min="87" max="87" width="6" bestFit="1" customWidth="1"/>
    <col min="88" max="88" width="21.85546875" bestFit="1" customWidth="1"/>
    <col min="89" max="89" width="11.28515625" bestFit="1" customWidth="1"/>
    <col min="90" max="90" width="6" bestFit="1" customWidth="1"/>
    <col min="91" max="91" width="14.42578125" bestFit="1" customWidth="1"/>
    <col min="92" max="92" width="12" bestFit="1" customWidth="1"/>
    <col min="93" max="93" width="6" bestFit="1" customWidth="1"/>
    <col min="94" max="94" width="15.140625" bestFit="1" customWidth="1"/>
    <col min="95" max="95" width="12.5703125" bestFit="1" customWidth="1"/>
    <col min="96" max="96" width="5" bestFit="1" customWidth="1"/>
    <col min="97" max="97" width="15.7109375" bestFit="1" customWidth="1"/>
    <col min="98" max="98" width="14.140625" bestFit="1" customWidth="1"/>
    <col min="99" max="99" width="6" bestFit="1" customWidth="1"/>
    <col min="100" max="100" width="17.42578125" bestFit="1" customWidth="1"/>
    <col min="101" max="101" width="13.85546875" bestFit="1" customWidth="1"/>
    <col min="102" max="102" width="6" bestFit="1" customWidth="1"/>
    <col min="103" max="103" width="17" bestFit="1" customWidth="1"/>
    <col min="104" max="104" width="16.85546875" bestFit="1" customWidth="1"/>
    <col min="105" max="105" width="6" bestFit="1" customWidth="1"/>
    <col min="106" max="106" width="20" bestFit="1" customWidth="1"/>
    <col min="107" max="107" width="15.5703125" bestFit="1" customWidth="1"/>
    <col min="108" max="108" width="6" bestFit="1" customWidth="1"/>
    <col min="109" max="109" width="18.7109375" bestFit="1" customWidth="1"/>
    <col min="110" max="110" width="18.140625" bestFit="1" customWidth="1"/>
    <col min="111" max="111" width="6" bestFit="1" customWidth="1"/>
    <col min="112" max="112" width="21.42578125" bestFit="1" customWidth="1"/>
    <col min="113" max="113" width="15.42578125" bestFit="1" customWidth="1"/>
    <col min="114" max="114" width="6" bestFit="1" customWidth="1"/>
    <col min="115" max="115" width="18.5703125" bestFit="1" customWidth="1"/>
    <col min="116" max="116" width="11.28515625" bestFit="1" customWidth="1"/>
  </cols>
  <sheetData>
    <row r="1" spans="1:30" ht="15.75">
      <c r="B1">
        <f>B6</f>
        <v>2020</v>
      </c>
      <c r="C1">
        <f>C6</f>
        <v>2021</v>
      </c>
      <c r="E1" s="15"/>
      <c r="L1">
        <f>L6</f>
        <v>2020</v>
      </c>
      <c r="M1">
        <f>M6</f>
        <v>2021</v>
      </c>
      <c r="Q1">
        <f>Q6</f>
        <v>2020</v>
      </c>
      <c r="R1">
        <f>R6</f>
        <v>2021</v>
      </c>
      <c r="V1">
        <f>V6</f>
        <v>2020</v>
      </c>
      <c r="W1">
        <f>W6</f>
        <v>2021</v>
      </c>
      <c r="AA1">
        <f>AA6</f>
        <v>2020</v>
      </c>
      <c r="AB1">
        <f>AB6</f>
        <v>2021</v>
      </c>
    </row>
    <row r="2" spans="1:30">
      <c r="A2" t="s">
        <v>712</v>
      </c>
      <c r="B2" s="14">
        <f>GETPIVOTDATA("IPM (%)",A5,"Tahun",B6)/GETPIVOTDATA("IPM (%)",$F$5,"Tahun",$G$6)</f>
        <v>68.422222222222231</v>
      </c>
      <c r="C2" s="14">
        <f>GETPIVOTDATA("IPM (%)",B5,"Tahun",C6)/GETPIVOTDATA("IPM (%)",$G$5,"Tahun",$H$6)</f>
        <v>68.656666666666666</v>
      </c>
      <c r="K2" t="s">
        <v>744</v>
      </c>
      <c r="L2" s="14">
        <f>GETPIVOTDATA("AHH (thn)",K5,"Tahun",L6)/GETPIVOTDATA("IPM (%)",$F$5,"Tahun",$G$6)</f>
        <v>71.292222222222222</v>
      </c>
      <c r="M2" s="14">
        <f>GETPIVOTDATA("AHH (thn)",L5,"Tahun",M6)/GETPIVOTDATA("IPM (%)",$F$5,"Tahun",$G$6)</f>
        <v>71.413333333333341</v>
      </c>
      <c r="P2" t="s">
        <v>714</v>
      </c>
      <c r="Q2" s="14">
        <f>GETPIVOTDATA("HLS (thn)",P5,"Tahun",2020)/GETPIVOTDATA("IPM (%)",$F$5,"Tahun",$G$6)</f>
        <v>12.758888888888887</v>
      </c>
      <c r="R2" s="14">
        <f>GETPIVOTDATA("HLS (thn)",P5,"Tahun",2021)/GETPIVOTDATA("IPM (%)",$F$5,"Tahun",$G$6)</f>
        <v>12.805555555555557</v>
      </c>
      <c r="U2" t="s">
        <v>716</v>
      </c>
      <c r="V2" s="14">
        <f>GETPIVOTDATA("RLS (thn)",$U$5,"Tahun",2020)/GETPIVOTDATA("IPM (%)",$F$5,"Tahun",$G$6)</f>
        <v>7.3133333333333344</v>
      </c>
      <c r="W2" s="14">
        <f>GETPIVOTDATA("RLS (thn)",$U$5,"Tahun",2021)/GETPIVOTDATA("IPM (%)",$F$5,"Tahun",$G$6)</f>
        <v>7.3877777777777771</v>
      </c>
      <c r="Z2" t="s">
        <v>686</v>
      </c>
      <c r="AA2" s="11">
        <f>GETPIVOTDATA("Pengeluaran per Kapita (Rp 000)",$Z$5,"Tahun",2020)/GETPIVOTDATA("IPM (%)",$F$5,"Tahun",$G$6)</f>
        <v>9549.6666666666661</v>
      </c>
      <c r="AB2" s="11">
        <f>GETPIVOTDATA("Pengeluaran per Kapita (Rp 000)",$Z$5,"Tahun",2021)/GETPIVOTDATA("IPM (%)",$F$5,"Tahun",$G$6)</f>
        <v>9594</v>
      </c>
    </row>
    <row r="5" spans="1:30">
      <c r="A5" s="8" t="s">
        <v>708</v>
      </c>
      <c r="B5" s="8" t="s">
        <v>707</v>
      </c>
      <c r="F5" s="8" t="s">
        <v>711</v>
      </c>
      <c r="G5" s="8" t="s">
        <v>707</v>
      </c>
      <c r="K5" s="8" t="s">
        <v>743</v>
      </c>
      <c r="L5" s="8" t="s">
        <v>707</v>
      </c>
      <c r="P5" s="8" t="s">
        <v>713</v>
      </c>
      <c r="Q5" s="8" t="s">
        <v>707</v>
      </c>
      <c r="U5" s="8" t="s">
        <v>715</v>
      </c>
      <c r="V5" s="8" t="s">
        <v>707</v>
      </c>
      <c r="Z5" s="8" t="s">
        <v>717</v>
      </c>
      <c r="AA5" s="8" t="s">
        <v>707</v>
      </c>
    </row>
    <row r="6" spans="1:30">
      <c r="A6" s="8" t="s">
        <v>691</v>
      </c>
      <c r="B6">
        <v>2020</v>
      </c>
      <c r="C6">
        <v>2021</v>
      </c>
      <c r="D6">
        <v>2022</v>
      </c>
      <c r="E6" t="s">
        <v>692</v>
      </c>
      <c r="F6" s="8" t="s">
        <v>691</v>
      </c>
      <c r="G6">
        <v>2020</v>
      </c>
      <c r="H6">
        <v>2021</v>
      </c>
      <c r="I6">
        <v>2022</v>
      </c>
      <c r="J6" t="s">
        <v>692</v>
      </c>
      <c r="K6" s="8" t="s">
        <v>691</v>
      </c>
      <c r="L6">
        <v>2020</v>
      </c>
      <c r="M6">
        <v>2021</v>
      </c>
      <c r="N6">
        <v>2022</v>
      </c>
      <c r="O6" t="s">
        <v>692</v>
      </c>
      <c r="P6" s="8" t="s">
        <v>691</v>
      </c>
      <c r="Q6">
        <v>2020</v>
      </c>
      <c r="R6">
        <v>2021</v>
      </c>
      <c r="S6">
        <v>2022</v>
      </c>
      <c r="T6" t="s">
        <v>692</v>
      </c>
      <c r="U6" s="8" t="s">
        <v>691</v>
      </c>
      <c r="V6">
        <v>2020</v>
      </c>
      <c r="W6">
        <v>2021</v>
      </c>
      <c r="X6">
        <v>2022</v>
      </c>
      <c r="Y6" t="s">
        <v>692</v>
      </c>
      <c r="Z6" s="8" t="s">
        <v>691</v>
      </c>
      <c r="AA6">
        <v>2020</v>
      </c>
      <c r="AB6">
        <v>2021</v>
      </c>
      <c r="AC6">
        <v>2022</v>
      </c>
      <c r="AD6" t="s">
        <v>692</v>
      </c>
    </row>
    <row r="7" spans="1:30">
      <c r="A7" s="9" t="s">
        <v>333</v>
      </c>
      <c r="B7" s="12">
        <v>79.44</v>
      </c>
      <c r="C7" s="12">
        <v>79.930000000000007</v>
      </c>
      <c r="D7" s="12"/>
      <c r="E7" s="12">
        <v>159.37</v>
      </c>
      <c r="F7" s="9" t="s">
        <v>333</v>
      </c>
      <c r="G7" s="12">
        <v>1</v>
      </c>
      <c r="H7" s="12">
        <v>1</v>
      </c>
      <c r="I7" s="12"/>
      <c r="J7" s="12">
        <v>2</v>
      </c>
      <c r="K7" s="9" t="s">
        <v>333</v>
      </c>
      <c r="L7" s="12">
        <v>72.959999999999994</v>
      </c>
      <c r="M7" s="12">
        <v>73.12</v>
      </c>
      <c r="N7" s="12"/>
      <c r="O7" s="12">
        <v>146.07999999999998</v>
      </c>
      <c r="P7" s="9" t="s">
        <v>333</v>
      </c>
      <c r="Q7" s="12">
        <v>15</v>
      </c>
      <c r="R7" s="12">
        <v>15.01</v>
      </c>
      <c r="S7" s="12"/>
      <c r="T7" s="12">
        <v>30.009999999999998</v>
      </c>
      <c r="U7" s="9" t="s">
        <v>333</v>
      </c>
      <c r="V7" s="12">
        <v>10.17</v>
      </c>
      <c r="W7" s="12">
        <v>10.43</v>
      </c>
      <c r="X7" s="12"/>
      <c r="Y7" s="12">
        <v>20.6</v>
      </c>
      <c r="Z7" s="9" t="s">
        <v>333</v>
      </c>
      <c r="AA7" s="10">
        <v>14465</v>
      </c>
      <c r="AB7" s="10">
        <v>14610</v>
      </c>
      <c r="AC7" s="10"/>
      <c r="AD7" s="10">
        <v>29075</v>
      </c>
    </row>
    <row r="8" spans="1:30">
      <c r="A8" s="9" t="s">
        <v>334</v>
      </c>
      <c r="B8" s="12">
        <v>71.94</v>
      </c>
      <c r="C8" s="12">
        <v>72.11</v>
      </c>
      <c r="D8" s="12"/>
      <c r="E8" s="12">
        <v>144.05000000000001</v>
      </c>
      <c r="F8" s="9" t="s">
        <v>334</v>
      </c>
      <c r="G8" s="12">
        <v>1</v>
      </c>
      <c r="H8" s="12">
        <v>1</v>
      </c>
      <c r="I8" s="12"/>
      <c r="J8" s="12">
        <v>2</v>
      </c>
      <c r="K8" s="9" t="s">
        <v>334</v>
      </c>
      <c r="L8" s="12">
        <v>72.06</v>
      </c>
      <c r="M8" s="12">
        <v>72.180000000000007</v>
      </c>
      <c r="N8" s="12"/>
      <c r="O8" s="12">
        <v>144.24</v>
      </c>
      <c r="P8" s="9" t="s">
        <v>334</v>
      </c>
      <c r="Q8" s="12">
        <v>12.9</v>
      </c>
      <c r="R8" s="12">
        <v>12.91</v>
      </c>
      <c r="S8" s="12"/>
      <c r="T8" s="12">
        <v>25.810000000000002</v>
      </c>
      <c r="U8" s="9" t="s">
        <v>334</v>
      </c>
      <c r="V8" s="12">
        <v>7.89</v>
      </c>
      <c r="W8" s="12">
        <v>7.9</v>
      </c>
      <c r="X8" s="12"/>
      <c r="Y8" s="12">
        <v>15.79</v>
      </c>
      <c r="Z8" s="9" t="s">
        <v>334</v>
      </c>
      <c r="AA8" s="10">
        <v>11650</v>
      </c>
      <c r="AB8" s="10">
        <v>11767</v>
      </c>
      <c r="AC8" s="10"/>
      <c r="AD8" s="10">
        <v>23417</v>
      </c>
    </row>
    <row r="9" spans="1:30">
      <c r="A9" s="9" t="s">
        <v>725</v>
      </c>
      <c r="B9" s="12">
        <v>67.87</v>
      </c>
      <c r="C9" s="12">
        <v>68.040000000000006</v>
      </c>
      <c r="D9" s="12"/>
      <c r="E9" s="12">
        <v>135.91000000000003</v>
      </c>
      <c r="F9" s="9" t="s">
        <v>725</v>
      </c>
      <c r="G9" s="12">
        <v>1</v>
      </c>
      <c r="H9" s="12">
        <v>1</v>
      </c>
      <c r="I9" s="12"/>
      <c r="J9" s="12">
        <v>2</v>
      </c>
      <c r="K9" s="9" t="s">
        <v>725</v>
      </c>
      <c r="L9" s="12">
        <v>73.83</v>
      </c>
      <c r="M9" s="12">
        <v>73.84</v>
      </c>
      <c r="N9" s="12"/>
      <c r="O9" s="12">
        <v>147.67000000000002</v>
      </c>
      <c r="P9" s="9" t="s">
        <v>725</v>
      </c>
      <c r="Q9" s="12">
        <v>12.09</v>
      </c>
      <c r="R9" s="12">
        <v>12.1</v>
      </c>
      <c r="S9" s="12"/>
      <c r="T9" s="12">
        <v>24.189999999999998</v>
      </c>
      <c r="U9" s="9" t="s">
        <v>725</v>
      </c>
      <c r="V9" s="12">
        <v>6.76</v>
      </c>
      <c r="W9" s="12">
        <v>6.8</v>
      </c>
      <c r="X9" s="12"/>
      <c r="Y9" s="12">
        <v>13.559999999999999</v>
      </c>
      <c r="Z9" s="9" t="s">
        <v>725</v>
      </c>
      <c r="AA9" s="10">
        <v>9102</v>
      </c>
      <c r="AB9" s="10">
        <v>9193</v>
      </c>
      <c r="AC9" s="10"/>
      <c r="AD9" s="10">
        <v>18295</v>
      </c>
    </row>
    <row r="10" spans="1:30">
      <c r="A10" s="9" t="s">
        <v>726</v>
      </c>
      <c r="B10" s="12">
        <v>65.98</v>
      </c>
      <c r="C10" s="12">
        <v>66.209999999999994</v>
      </c>
      <c r="D10" s="12"/>
      <c r="E10" s="12">
        <v>132.19</v>
      </c>
      <c r="F10" s="9" t="s">
        <v>726</v>
      </c>
      <c r="G10" s="12">
        <v>1</v>
      </c>
      <c r="H10" s="12">
        <v>1</v>
      </c>
      <c r="I10" s="12"/>
      <c r="J10" s="12">
        <v>2</v>
      </c>
      <c r="K10" s="9" t="s">
        <v>726</v>
      </c>
      <c r="L10" s="12">
        <v>72.84</v>
      </c>
      <c r="M10" s="12">
        <v>73.040000000000006</v>
      </c>
      <c r="N10" s="12"/>
      <c r="O10" s="12">
        <v>145.88</v>
      </c>
      <c r="P10" s="9" t="s">
        <v>726</v>
      </c>
      <c r="Q10" s="12">
        <v>12.4</v>
      </c>
      <c r="R10" s="12">
        <v>12.43</v>
      </c>
      <c r="S10" s="12"/>
      <c r="T10" s="12">
        <v>24.83</v>
      </c>
      <c r="U10" s="9" t="s">
        <v>726</v>
      </c>
      <c r="V10" s="12">
        <v>7.11</v>
      </c>
      <c r="W10" s="12">
        <v>7.12</v>
      </c>
      <c r="X10" s="12"/>
      <c r="Y10" s="12">
        <v>14.23</v>
      </c>
      <c r="Z10" s="9" t="s">
        <v>726</v>
      </c>
      <c r="AA10" s="10">
        <v>7357</v>
      </c>
      <c r="AB10" s="10">
        <v>7431</v>
      </c>
      <c r="AC10" s="10"/>
      <c r="AD10" s="10">
        <v>14788</v>
      </c>
    </row>
    <row r="11" spans="1:30">
      <c r="A11" s="9" t="s">
        <v>728</v>
      </c>
      <c r="B11" s="12">
        <v>67.17</v>
      </c>
      <c r="C11" s="12">
        <v>67.430000000000007</v>
      </c>
      <c r="D11" s="12"/>
      <c r="E11" s="12">
        <v>134.60000000000002</v>
      </c>
      <c r="F11" s="9" t="s">
        <v>728</v>
      </c>
      <c r="G11" s="12">
        <v>1</v>
      </c>
      <c r="H11" s="12">
        <v>1</v>
      </c>
      <c r="I11" s="12"/>
      <c r="J11" s="12">
        <v>2</v>
      </c>
      <c r="K11" s="9" t="s">
        <v>728</v>
      </c>
      <c r="L11" s="12">
        <v>71.099999999999994</v>
      </c>
      <c r="M11" s="12">
        <v>71.11</v>
      </c>
      <c r="N11" s="12"/>
      <c r="O11" s="12">
        <v>142.20999999999998</v>
      </c>
      <c r="P11" s="9" t="s">
        <v>728</v>
      </c>
      <c r="Q11" s="12">
        <v>11.8</v>
      </c>
      <c r="R11" s="12">
        <v>11.81</v>
      </c>
      <c r="S11" s="12"/>
      <c r="T11" s="12">
        <v>23.61</v>
      </c>
      <c r="U11" s="9" t="s">
        <v>728</v>
      </c>
      <c r="V11" s="12">
        <v>7.31</v>
      </c>
      <c r="W11" s="12">
        <v>7.46</v>
      </c>
      <c r="X11" s="12"/>
      <c r="Y11" s="12">
        <v>14.77</v>
      </c>
      <c r="Z11" s="9" t="s">
        <v>728</v>
      </c>
      <c r="AA11" s="10">
        <v>9163</v>
      </c>
      <c r="AB11" s="10">
        <v>9209</v>
      </c>
      <c r="AC11" s="10"/>
      <c r="AD11" s="10">
        <v>18372</v>
      </c>
    </row>
    <row r="12" spans="1:30">
      <c r="A12" s="9" t="s">
        <v>729</v>
      </c>
      <c r="B12" s="12">
        <v>65.739999999999995</v>
      </c>
      <c r="C12" s="12">
        <v>66.03</v>
      </c>
      <c r="D12" s="12"/>
      <c r="E12" s="12">
        <v>131.76999999999998</v>
      </c>
      <c r="F12" s="9" t="s">
        <v>729</v>
      </c>
      <c r="G12" s="12">
        <v>1</v>
      </c>
      <c r="H12" s="12">
        <v>1</v>
      </c>
      <c r="I12" s="12"/>
      <c r="J12" s="12">
        <v>2</v>
      </c>
      <c r="K12" s="9" t="s">
        <v>729</v>
      </c>
      <c r="L12" s="12">
        <v>71.040000000000006</v>
      </c>
      <c r="M12" s="12">
        <v>71.180000000000007</v>
      </c>
      <c r="N12" s="12"/>
      <c r="O12" s="12">
        <v>142.22000000000003</v>
      </c>
      <c r="P12" s="9" t="s">
        <v>729</v>
      </c>
      <c r="Q12" s="12">
        <v>12.39</v>
      </c>
      <c r="R12" s="12">
        <v>12.65</v>
      </c>
      <c r="S12" s="12"/>
      <c r="T12" s="12">
        <v>25.04</v>
      </c>
      <c r="U12" s="9" t="s">
        <v>729</v>
      </c>
      <c r="V12" s="12">
        <v>7.03</v>
      </c>
      <c r="W12" s="12">
        <v>7.04</v>
      </c>
      <c r="X12" s="12"/>
      <c r="Y12" s="12">
        <v>14.07</v>
      </c>
      <c r="Z12" s="9" t="s">
        <v>729</v>
      </c>
      <c r="AA12" s="10">
        <v>7801</v>
      </c>
      <c r="AB12" s="10">
        <v>7758</v>
      </c>
      <c r="AC12" s="10"/>
      <c r="AD12" s="10">
        <v>15559</v>
      </c>
    </row>
    <row r="13" spans="1:30">
      <c r="A13" s="9" t="s">
        <v>730</v>
      </c>
      <c r="B13" s="12">
        <v>67.03</v>
      </c>
      <c r="C13" s="12">
        <v>67.099999999999994</v>
      </c>
      <c r="D13" s="12"/>
      <c r="E13" s="12">
        <v>134.13</v>
      </c>
      <c r="F13" s="9" t="s">
        <v>730</v>
      </c>
      <c r="G13" s="12">
        <v>1</v>
      </c>
      <c r="H13" s="12">
        <v>1</v>
      </c>
      <c r="I13" s="12"/>
      <c r="J13" s="12">
        <v>2</v>
      </c>
      <c r="K13" s="9" t="s">
        <v>730</v>
      </c>
      <c r="L13" s="12">
        <v>68.930000000000007</v>
      </c>
      <c r="M13" s="12">
        <v>69.08</v>
      </c>
      <c r="N13" s="12"/>
      <c r="O13" s="12">
        <v>138.01</v>
      </c>
      <c r="P13" s="9" t="s">
        <v>730</v>
      </c>
      <c r="Q13" s="12">
        <v>12.61</v>
      </c>
      <c r="R13" s="12">
        <v>12.63</v>
      </c>
      <c r="S13" s="12"/>
      <c r="T13" s="12">
        <v>25.240000000000002</v>
      </c>
      <c r="U13" s="9" t="s">
        <v>730</v>
      </c>
      <c r="V13" s="12">
        <v>6.71</v>
      </c>
      <c r="W13" s="12">
        <v>6.72</v>
      </c>
      <c r="X13" s="12"/>
      <c r="Y13" s="12">
        <v>13.43</v>
      </c>
      <c r="Z13" s="9" t="s">
        <v>730</v>
      </c>
      <c r="AA13" s="10">
        <v>9858</v>
      </c>
      <c r="AB13" s="10">
        <v>9828</v>
      </c>
      <c r="AC13" s="10"/>
      <c r="AD13" s="10">
        <v>19686</v>
      </c>
    </row>
    <row r="14" spans="1:30">
      <c r="A14" s="9" t="s">
        <v>735</v>
      </c>
      <c r="B14" s="12">
        <v>62.68</v>
      </c>
      <c r="C14" s="12">
        <v>62.9</v>
      </c>
      <c r="D14" s="12"/>
      <c r="E14" s="12">
        <v>125.58</v>
      </c>
      <c r="F14" s="9" t="s">
        <v>735</v>
      </c>
      <c r="G14" s="12">
        <v>1</v>
      </c>
      <c r="H14" s="12">
        <v>1</v>
      </c>
      <c r="I14" s="12"/>
      <c r="J14" s="12">
        <v>2</v>
      </c>
      <c r="K14" s="9" t="s">
        <v>735</v>
      </c>
      <c r="L14" s="12">
        <v>68.28</v>
      </c>
      <c r="M14" s="12">
        <v>68.48</v>
      </c>
      <c r="N14" s="12"/>
      <c r="O14" s="12">
        <v>136.76</v>
      </c>
      <c r="P14" s="9" t="s">
        <v>735</v>
      </c>
      <c r="Q14" s="12">
        <v>11.82</v>
      </c>
      <c r="R14" s="12">
        <v>11.84</v>
      </c>
      <c r="S14" s="12"/>
      <c r="T14" s="12">
        <v>23.66</v>
      </c>
      <c r="U14" s="9" t="s">
        <v>735</v>
      </c>
      <c r="V14" s="12">
        <v>6.01</v>
      </c>
      <c r="W14" s="12">
        <v>6.02</v>
      </c>
      <c r="X14" s="12"/>
      <c r="Y14" s="12">
        <v>12.03</v>
      </c>
      <c r="Z14" s="9" t="s">
        <v>735</v>
      </c>
      <c r="AA14" s="10">
        <v>7842</v>
      </c>
      <c r="AB14" s="10">
        <v>7920</v>
      </c>
      <c r="AC14" s="10"/>
      <c r="AD14" s="10">
        <v>15762</v>
      </c>
    </row>
    <row r="15" spans="1:30">
      <c r="A15" s="9" t="s">
        <v>736</v>
      </c>
      <c r="B15" s="12">
        <v>67.95</v>
      </c>
      <c r="C15" s="12">
        <v>68.16</v>
      </c>
      <c r="D15" s="12"/>
      <c r="E15" s="12">
        <v>136.11000000000001</v>
      </c>
      <c r="F15" s="9" t="s">
        <v>736</v>
      </c>
      <c r="G15" s="12">
        <v>1</v>
      </c>
      <c r="H15" s="12">
        <v>1</v>
      </c>
      <c r="I15" s="12"/>
      <c r="J15" s="12">
        <v>2</v>
      </c>
      <c r="K15" s="9" t="s">
        <v>736</v>
      </c>
      <c r="L15" s="12">
        <v>70.59</v>
      </c>
      <c r="M15" s="12">
        <v>70.69</v>
      </c>
      <c r="N15" s="12"/>
      <c r="O15" s="12">
        <v>141.28</v>
      </c>
      <c r="P15" s="9" t="s">
        <v>736</v>
      </c>
      <c r="Q15" s="12">
        <v>13.82</v>
      </c>
      <c r="R15" s="12">
        <v>13.87</v>
      </c>
      <c r="S15" s="12"/>
      <c r="T15" s="12">
        <v>27.689999999999998</v>
      </c>
      <c r="U15" s="9" t="s">
        <v>736</v>
      </c>
      <c r="V15" s="12">
        <v>6.83</v>
      </c>
      <c r="W15" s="12">
        <v>7</v>
      </c>
      <c r="X15" s="12"/>
      <c r="Y15" s="12">
        <v>13.83</v>
      </c>
      <c r="Z15" s="9" t="s">
        <v>736</v>
      </c>
      <c r="AA15" s="10">
        <v>8709</v>
      </c>
      <c r="AB15" s="10">
        <v>8630</v>
      </c>
      <c r="AC15" s="10"/>
      <c r="AD15" s="10">
        <v>17339</v>
      </c>
    </row>
    <row r="16" spans="1:30">
      <c r="A16" s="9" t="s">
        <v>692</v>
      </c>
      <c r="B16" s="12">
        <v>615.80000000000007</v>
      </c>
      <c r="C16" s="12">
        <v>617.91</v>
      </c>
      <c r="D16" s="12"/>
      <c r="E16" s="12">
        <v>1233.71</v>
      </c>
      <c r="F16" s="9" t="s">
        <v>692</v>
      </c>
      <c r="G16" s="12">
        <v>9</v>
      </c>
      <c r="H16" s="12">
        <v>9</v>
      </c>
      <c r="I16" s="12"/>
      <c r="J16" s="12">
        <v>18</v>
      </c>
      <c r="K16" s="9" t="s">
        <v>692</v>
      </c>
      <c r="L16" s="12">
        <v>641.63</v>
      </c>
      <c r="M16" s="12">
        <v>642.72</v>
      </c>
      <c r="N16" s="12"/>
      <c r="O16" s="12">
        <v>1284.3499999999999</v>
      </c>
      <c r="P16" s="9" t="s">
        <v>692</v>
      </c>
      <c r="Q16" s="12">
        <v>114.82999999999998</v>
      </c>
      <c r="R16" s="12">
        <v>115.25000000000001</v>
      </c>
      <c r="S16" s="12"/>
      <c r="T16" s="12">
        <v>230.07999999999998</v>
      </c>
      <c r="U16" s="9" t="s">
        <v>692</v>
      </c>
      <c r="V16" s="12">
        <v>65.820000000000007</v>
      </c>
      <c r="W16" s="12">
        <v>66.489999999999995</v>
      </c>
      <c r="X16" s="12"/>
      <c r="Y16" s="12">
        <v>132.31000000000003</v>
      </c>
      <c r="Z16" s="9" t="s">
        <v>692</v>
      </c>
      <c r="AA16" s="10">
        <v>85947</v>
      </c>
      <c r="AB16" s="10">
        <v>86346</v>
      </c>
      <c r="AC16" s="10"/>
      <c r="AD16" s="10">
        <v>172293</v>
      </c>
    </row>
  </sheetData>
  <pageMargins left="0.7" right="0.7" top="0.75" bottom="0.75" header="0.3" footer="0.3"/>
  <pageSetup paperSize="9" orientation="portrait" r:id="rId7"/>
  <extLst>
    <ext xmlns:x14="http://schemas.microsoft.com/office/spreadsheetml/2009/9/main" uri="{05C60535-1F16-4fd2-B633-F4F36F0B64E0}">
      <x14:sparklineGroups xmlns:xm="http://schemas.microsoft.com/office/excel/2006/main">
        <x14:sparklineGroup displayEmptyCellsAs="gap" high="1" xr2:uid="{076712A3-DC36-4225-A36E-F1C72DAAF089}">
          <x14:colorSeries rgb="FF323232"/>
          <x14:colorNegative rgb="FFD00000"/>
          <x14:colorAxis rgb="FF000000"/>
          <x14:colorMarkers rgb="FFD00000"/>
          <x14:colorFirst rgb="FFD00000"/>
          <x14:colorLast rgb="FFD00000"/>
          <x14:colorHigh rgb="FFD00000"/>
          <x14:colorLow rgb="FFD00000"/>
          <x14:sparklines>
            <x14:sparkline>
              <xm:f>IPM!B2:C2</xm:f>
              <xm:sqref>E1</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8B69-5187-4BB5-8A69-57A5E06CD75E}">
  <dimension ref="A1:L14"/>
  <sheetViews>
    <sheetView topLeftCell="E1" workbookViewId="0">
      <selection activeCell="L1" sqref="L1"/>
    </sheetView>
  </sheetViews>
  <sheetFormatPr defaultRowHeight="15"/>
  <cols>
    <col min="1" max="1" width="16" bestFit="1" customWidth="1"/>
    <col min="2" max="2" width="16.28515625" bestFit="1" customWidth="1"/>
    <col min="3" max="3" width="8" bestFit="1" customWidth="1"/>
    <col min="4" max="4" width="5" bestFit="1" customWidth="1"/>
    <col min="5" max="5" width="11.28515625" bestFit="1" customWidth="1"/>
    <col min="6" max="6" width="16" bestFit="1" customWidth="1"/>
    <col min="7" max="7" width="16.28515625" bestFit="1" customWidth="1"/>
    <col min="8" max="8" width="7" bestFit="1" customWidth="1"/>
    <col min="9" max="9" width="5" bestFit="1" customWidth="1"/>
    <col min="10" max="10" width="11.28515625" bestFit="1" customWidth="1"/>
    <col min="12" max="12" width="17.28515625" bestFit="1" customWidth="1"/>
    <col min="13" max="13" width="16.28515625" bestFit="1" customWidth="1"/>
    <col min="14" max="14" width="5" bestFit="1" customWidth="1"/>
    <col min="15" max="15" width="11.28515625" bestFit="1" customWidth="1"/>
  </cols>
  <sheetData>
    <row r="1" spans="1:12">
      <c r="L1" t="str">
        <f>L4</f>
        <v>Kalimantan Barat I</v>
      </c>
    </row>
    <row r="3" spans="1:12">
      <c r="A3" s="8" t="s">
        <v>710</v>
      </c>
      <c r="B3" s="8" t="s">
        <v>707</v>
      </c>
      <c r="F3" s="8" t="s">
        <v>709</v>
      </c>
      <c r="G3" s="8" t="s">
        <v>707</v>
      </c>
      <c r="L3" s="8" t="s">
        <v>691</v>
      </c>
    </row>
    <row r="4" spans="1:12">
      <c r="A4" s="8" t="s">
        <v>691</v>
      </c>
      <c r="B4">
        <v>2020</v>
      </c>
      <c r="C4">
        <v>2021</v>
      </c>
      <c r="D4">
        <v>2022</v>
      </c>
      <c r="E4" t="s">
        <v>692</v>
      </c>
      <c r="F4" s="8" t="s">
        <v>691</v>
      </c>
      <c r="G4">
        <v>2020</v>
      </c>
      <c r="H4">
        <v>2021</v>
      </c>
      <c r="I4">
        <v>2022</v>
      </c>
      <c r="J4" t="s">
        <v>692</v>
      </c>
      <c r="L4" s="9" t="s">
        <v>723</v>
      </c>
    </row>
    <row r="5" spans="1:12">
      <c r="A5" s="9" t="s">
        <v>333</v>
      </c>
      <c r="B5" s="13">
        <v>60.05</v>
      </c>
      <c r="C5" s="13">
        <v>61.94</v>
      </c>
      <c r="D5" s="13"/>
      <c r="E5" s="13">
        <v>121.99</v>
      </c>
      <c r="F5" s="9" t="s">
        <v>333</v>
      </c>
      <c r="G5" s="13">
        <v>12.36</v>
      </c>
      <c r="H5" s="13">
        <v>12.38</v>
      </c>
      <c r="I5" s="13"/>
      <c r="J5" s="13">
        <v>24.740000000000002</v>
      </c>
    </row>
    <row r="6" spans="1:12">
      <c r="A6" s="9" t="s">
        <v>334</v>
      </c>
      <c r="B6" s="13">
        <v>63.84</v>
      </c>
      <c r="C6" s="13">
        <v>64.31</v>
      </c>
      <c r="D6" s="13"/>
      <c r="E6" s="13">
        <v>128.15</v>
      </c>
      <c r="F6" s="9" t="s">
        <v>334</v>
      </c>
      <c r="G6" s="13">
        <v>8.7799999999999994</v>
      </c>
      <c r="H6" s="13">
        <v>9.16</v>
      </c>
      <c r="I6" s="13"/>
      <c r="J6" s="13">
        <v>17.939999999999998</v>
      </c>
    </row>
    <row r="7" spans="1:12">
      <c r="A7" s="9" t="s">
        <v>725</v>
      </c>
      <c r="B7" s="13">
        <v>75.81</v>
      </c>
      <c r="C7" s="13">
        <v>70.16</v>
      </c>
      <c r="D7" s="13"/>
      <c r="E7" s="13">
        <v>145.97</v>
      </c>
      <c r="F7" s="9" t="s">
        <v>725</v>
      </c>
      <c r="G7" s="13">
        <v>3.91</v>
      </c>
      <c r="H7" s="13">
        <v>4.42</v>
      </c>
      <c r="I7" s="13"/>
      <c r="J7" s="13">
        <v>8.33</v>
      </c>
    </row>
    <row r="8" spans="1:12">
      <c r="A8" s="9" t="s">
        <v>726</v>
      </c>
      <c r="B8" s="13">
        <v>71.78</v>
      </c>
      <c r="C8" s="13">
        <v>70.19</v>
      </c>
      <c r="D8" s="13"/>
      <c r="E8" s="13">
        <v>141.97</v>
      </c>
      <c r="F8" s="9" t="s">
        <v>726</v>
      </c>
      <c r="G8" s="13">
        <v>3.38</v>
      </c>
      <c r="H8" s="13">
        <v>3.22</v>
      </c>
      <c r="I8" s="13"/>
      <c r="J8" s="13">
        <v>6.6</v>
      </c>
    </row>
    <row r="9" spans="1:12">
      <c r="A9" s="9" t="s">
        <v>728</v>
      </c>
      <c r="B9" s="13">
        <v>60.75</v>
      </c>
      <c r="C9" s="13">
        <v>64.44</v>
      </c>
      <c r="D9" s="13"/>
      <c r="E9" s="13">
        <v>125.19</v>
      </c>
      <c r="F9" s="9" t="s">
        <v>728</v>
      </c>
      <c r="G9" s="13">
        <v>7.3</v>
      </c>
      <c r="H9" s="13">
        <v>6.94</v>
      </c>
      <c r="I9" s="13"/>
      <c r="J9" s="13">
        <v>14.24</v>
      </c>
    </row>
    <row r="10" spans="1:12">
      <c r="A10" s="9" t="s">
        <v>729</v>
      </c>
      <c r="B10" s="13">
        <v>64.14</v>
      </c>
      <c r="C10" s="13">
        <v>60.86</v>
      </c>
      <c r="D10" s="13"/>
      <c r="E10" s="13">
        <v>125</v>
      </c>
      <c r="F10" s="9" t="s">
        <v>729</v>
      </c>
      <c r="G10" s="13">
        <v>7.55</v>
      </c>
      <c r="H10" s="13">
        <v>7.71</v>
      </c>
      <c r="I10" s="13"/>
      <c r="J10" s="13">
        <v>15.26</v>
      </c>
    </row>
    <row r="11" spans="1:12">
      <c r="A11" s="9" t="s">
        <v>730</v>
      </c>
      <c r="B11" s="13">
        <v>74.28</v>
      </c>
      <c r="C11" s="13">
        <v>72.84</v>
      </c>
      <c r="D11" s="13"/>
      <c r="E11" s="13">
        <v>147.12</v>
      </c>
      <c r="F11" s="9" t="s">
        <v>730</v>
      </c>
      <c r="G11" s="13">
        <v>3.71</v>
      </c>
      <c r="H11" s="13">
        <v>3.97</v>
      </c>
      <c r="I11" s="13"/>
      <c r="J11" s="13">
        <v>7.68</v>
      </c>
    </row>
    <row r="12" spans="1:12">
      <c r="A12" s="9" t="s">
        <v>735</v>
      </c>
      <c r="B12" s="13">
        <v>65.53</v>
      </c>
      <c r="C12" s="13">
        <v>65.53</v>
      </c>
      <c r="D12" s="13"/>
      <c r="E12" s="13">
        <v>131.06</v>
      </c>
      <c r="F12" s="9" t="s">
        <v>735</v>
      </c>
      <c r="G12" s="13">
        <v>3.71</v>
      </c>
      <c r="H12" s="13">
        <v>3.78</v>
      </c>
      <c r="I12" s="13"/>
      <c r="J12" s="13">
        <v>7.49</v>
      </c>
    </row>
    <row r="13" spans="1:12">
      <c r="A13" s="9" t="s">
        <v>736</v>
      </c>
      <c r="B13" s="13">
        <v>67.709999999999994</v>
      </c>
      <c r="C13" s="13">
        <v>67.47</v>
      </c>
      <c r="D13" s="13"/>
      <c r="E13" s="13">
        <v>135.18</v>
      </c>
      <c r="F13" s="9" t="s">
        <v>736</v>
      </c>
      <c r="G13" s="13">
        <v>7.14</v>
      </c>
      <c r="H13" s="13">
        <v>7.02</v>
      </c>
      <c r="I13" s="13"/>
      <c r="J13" s="13">
        <v>14.16</v>
      </c>
    </row>
    <row r="14" spans="1:12">
      <c r="A14" s="9" t="s">
        <v>692</v>
      </c>
      <c r="B14" s="13">
        <v>603.89</v>
      </c>
      <c r="C14" s="13">
        <v>597.74</v>
      </c>
      <c r="D14" s="13"/>
      <c r="E14" s="13">
        <v>1201.6300000000001</v>
      </c>
      <c r="F14" s="9" t="s">
        <v>692</v>
      </c>
      <c r="G14" s="13">
        <v>57.839999999999996</v>
      </c>
      <c r="H14" s="13">
        <v>58.599999999999994</v>
      </c>
      <c r="I14" s="13"/>
      <c r="J14" s="13">
        <v>116.43999999999998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5D99A-3432-4EA5-85EA-AF80C69E5F74}">
  <dimension ref="A2:O16"/>
  <sheetViews>
    <sheetView workbookViewId="0">
      <selection activeCell="F2" sqref="F2:H3"/>
    </sheetView>
  </sheetViews>
  <sheetFormatPr defaultRowHeight="15"/>
  <cols>
    <col min="1" max="1" width="33.28515625" bestFit="1" customWidth="1"/>
    <col min="2" max="2" width="16.28515625" bestFit="1" customWidth="1"/>
    <col min="3" max="3" width="7" bestFit="1" customWidth="1"/>
    <col min="4" max="4" width="5" bestFit="1" customWidth="1"/>
    <col min="5" max="5" width="11.28515625" bestFit="1" customWidth="1"/>
    <col min="6" max="6" width="25" bestFit="1" customWidth="1"/>
    <col min="7" max="7" width="16.28515625" bestFit="1" customWidth="1"/>
    <col min="8" max="8" width="7" bestFit="1" customWidth="1"/>
    <col min="9" max="9" width="5" bestFit="1" customWidth="1"/>
    <col min="10" max="10" width="11.28515625" bestFit="1" customWidth="1"/>
    <col min="11" max="11" width="34.85546875" bestFit="1" customWidth="1"/>
    <col min="12" max="12" width="16.28515625" bestFit="1" customWidth="1"/>
    <col min="13" max="14" width="5" bestFit="1" customWidth="1"/>
    <col min="15" max="15" width="11.28515625" bestFit="1" customWidth="1"/>
  </cols>
  <sheetData>
    <row r="2" spans="1:15">
      <c r="B2" s="17">
        <v>2020</v>
      </c>
      <c r="C2" s="17">
        <v>2021</v>
      </c>
      <c r="G2" s="17">
        <v>2020</v>
      </c>
      <c r="H2" s="17">
        <v>2021</v>
      </c>
    </row>
    <row r="3" spans="1:15">
      <c r="A3" t="s">
        <v>749</v>
      </c>
      <c r="B3" s="14">
        <f>GETPIVOTDATA("Jml. Pend. Miskin (juta jiwa)",$A$5,"Tahun",2020)/GETPIVOTDATA("Jml. Pend. Miskin (juta jiwa)",$K$5,"Tahun",2020)</f>
        <v>29.007500000000004</v>
      </c>
      <c r="C3" s="14">
        <f>GETPIVOTDATA("Jml. Pend. Miskin (juta jiwa)",$A$5,"Tahun",2021)/GETPIVOTDATA("Jml. Pend. Miskin (juta jiwa)",$K$5,"Tahun",2021)</f>
        <v>28.848749999999999</v>
      </c>
      <c r="F3" t="s">
        <v>748</v>
      </c>
      <c r="G3" s="14">
        <f>GETPIVOTDATA("% Pend. Miskin",$F$7,"Tahun",2020)</f>
        <v>7.3675000000000006</v>
      </c>
      <c r="H3" s="14">
        <f>GETPIVOTDATA("% Pend. Miskin",$F$7,"Tahun",2021)</f>
        <v>7.2925000000000004</v>
      </c>
    </row>
    <row r="4" spans="1:15">
      <c r="B4" s="14"/>
      <c r="C4" s="14"/>
      <c r="G4" s="14"/>
      <c r="H4" s="14"/>
    </row>
    <row r="5" spans="1:15">
      <c r="A5" s="8" t="s">
        <v>718</v>
      </c>
      <c r="B5" s="8" t="s">
        <v>707</v>
      </c>
      <c r="F5" s="8" t="s">
        <v>746</v>
      </c>
      <c r="G5" s="8" t="s">
        <v>707</v>
      </c>
      <c r="K5" s="8" t="s">
        <v>747</v>
      </c>
      <c r="L5" s="8" t="s">
        <v>707</v>
      </c>
    </row>
    <row r="6" spans="1:15">
      <c r="A6" s="8" t="s">
        <v>691</v>
      </c>
      <c r="B6">
        <v>2020</v>
      </c>
      <c r="C6">
        <v>2021</v>
      </c>
      <c r="D6">
        <v>2022</v>
      </c>
      <c r="E6" t="s">
        <v>692</v>
      </c>
      <c r="F6" s="8" t="s">
        <v>691</v>
      </c>
      <c r="G6">
        <v>2020</v>
      </c>
      <c r="H6">
        <v>2021</v>
      </c>
      <c r="I6">
        <v>2022</v>
      </c>
      <c r="J6" t="s">
        <v>692</v>
      </c>
      <c r="K6" s="8" t="s">
        <v>691</v>
      </c>
      <c r="L6">
        <v>2020</v>
      </c>
      <c r="M6">
        <v>2021</v>
      </c>
      <c r="N6">
        <v>2022</v>
      </c>
      <c r="O6" t="s">
        <v>692</v>
      </c>
    </row>
    <row r="7" spans="1:15">
      <c r="A7" s="9" t="s">
        <v>333</v>
      </c>
      <c r="B7" s="12">
        <v>30.7</v>
      </c>
      <c r="C7" s="12">
        <v>30.11</v>
      </c>
      <c r="D7" s="12"/>
      <c r="E7" s="12">
        <v>60.81</v>
      </c>
      <c r="F7" s="9" t="s">
        <v>333</v>
      </c>
      <c r="G7" s="12">
        <v>4.7</v>
      </c>
      <c r="H7" s="12">
        <v>4.58</v>
      </c>
      <c r="I7" s="12"/>
      <c r="J7" s="12">
        <v>4.6400000000000006</v>
      </c>
      <c r="K7" s="9" t="s">
        <v>333</v>
      </c>
      <c r="L7" s="12">
        <v>1</v>
      </c>
      <c r="M7" s="12">
        <v>1</v>
      </c>
      <c r="N7" s="12"/>
      <c r="O7" s="12">
        <v>2</v>
      </c>
    </row>
    <row r="8" spans="1:15">
      <c r="A8" s="9" t="s">
        <v>334</v>
      </c>
      <c r="B8" s="12">
        <v>10.23</v>
      </c>
      <c r="C8" s="12">
        <v>11.03</v>
      </c>
      <c r="D8" s="12"/>
      <c r="E8" s="12">
        <v>21.259999999999998</v>
      </c>
      <c r="F8" s="9" t="s">
        <v>334</v>
      </c>
      <c r="G8" s="12">
        <v>4.53</v>
      </c>
      <c r="H8" s="12">
        <v>4.83</v>
      </c>
      <c r="I8" s="12"/>
      <c r="J8" s="12">
        <v>4.68</v>
      </c>
      <c r="K8" s="9" t="s">
        <v>334</v>
      </c>
      <c r="L8" s="12">
        <v>1</v>
      </c>
      <c r="M8" s="12">
        <v>1</v>
      </c>
      <c r="N8" s="12"/>
      <c r="O8" s="12">
        <v>2</v>
      </c>
    </row>
    <row r="9" spans="1:15">
      <c r="A9" s="9" t="s">
        <v>725</v>
      </c>
      <c r="B9" s="12">
        <v>17.11</v>
      </c>
      <c r="C9" s="12">
        <v>16.920000000000002</v>
      </c>
      <c r="D9" s="12"/>
      <c r="E9" s="12">
        <v>34.03</v>
      </c>
      <c r="F9" s="9" t="s">
        <v>725</v>
      </c>
      <c r="G9" s="12">
        <v>6.62</v>
      </c>
      <c r="H9" s="12">
        <v>6.48</v>
      </c>
      <c r="I9" s="12"/>
      <c r="J9" s="12">
        <v>6.5500000000000007</v>
      </c>
      <c r="K9" s="9" t="s">
        <v>725</v>
      </c>
      <c r="L9" s="12">
        <v>1</v>
      </c>
      <c r="M9" s="12">
        <v>1</v>
      </c>
      <c r="N9" s="12"/>
      <c r="O9" s="12">
        <v>2</v>
      </c>
    </row>
    <row r="10" spans="1:15">
      <c r="A10" s="9" t="s">
        <v>726</v>
      </c>
      <c r="B10" s="12">
        <v>42.36</v>
      </c>
      <c r="C10" s="12">
        <v>42.01</v>
      </c>
      <c r="D10" s="12"/>
      <c r="E10" s="12">
        <v>84.37</v>
      </c>
      <c r="F10" s="9" t="s">
        <v>726</v>
      </c>
      <c r="G10" s="12">
        <v>11.12</v>
      </c>
      <c r="H10" s="12">
        <v>10.99</v>
      </c>
      <c r="I10" s="12"/>
      <c r="J10" s="12">
        <v>11.055</v>
      </c>
      <c r="K10" s="9" t="s">
        <v>726</v>
      </c>
      <c r="L10" s="12">
        <v>1</v>
      </c>
      <c r="M10" s="12">
        <v>1</v>
      </c>
      <c r="N10" s="12"/>
      <c r="O10" s="12">
        <v>2</v>
      </c>
    </row>
    <row r="11" spans="1:15">
      <c r="A11" s="9" t="s">
        <v>728</v>
      </c>
      <c r="B11" s="12">
        <v>53.45</v>
      </c>
      <c r="C11" s="12">
        <v>53.04</v>
      </c>
      <c r="D11" s="12"/>
      <c r="E11" s="12">
        <v>106.49000000000001</v>
      </c>
      <c r="F11" s="9" t="s">
        <v>728</v>
      </c>
      <c r="G11" s="12">
        <v>10.29</v>
      </c>
      <c r="H11" s="12">
        <v>10.130000000000001</v>
      </c>
      <c r="I11" s="12"/>
      <c r="J11" s="12">
        <v>10.210000000000001</v>
      </c>
      <c r="K11" s="9" t="s">
        <v>728</v>
      </c>
      <c r="L11" s="12">
        <v>1</v>
      </c>
      <c r="M11" s="12">
        <v>1</v>
      </c>
      <c r="N11" s="12"/>
      <c r="O11" s="12">
        <v>2</v>
      </c>
    </row>
    <row r="12" spans="1:15">
      <c r="A12" s="9" t="s">
        <v>729</v>
      </c>
      <c r="B12" s="12"/>
      <c r="C12" s="12"/>
      <c r="D12" s="12"/>
      <c r="E12" s="12"/>
      <c r="F12" s="9" t="s">
        <v>729</v>
      </c>
      <c r="G12" s="12"/>
      <c r="H12" s="12"/>
      <c r="I12" s="12"/>
      <c r="J12" s="12"/>
      <c r="K12" s="9" t="s">
        <v>729</v>
      </c>
      <c r="L12" s="12"/>
      <c r="M12" s="12"/>
      <c r="N12" s="12"/>
      <c r="O12" s="12"/>
    </row>
    <row r="13" spans="1:15">
      <c r="A13" s="9" t="s">
        <v>730</v>
      </c>
      <c r="B13" s="12">
        <v>41.41</v>
      </c>
      <c r="C13" s="12">
        <v>41.49</v>
      </c>
      <c r="D13" s="12"/>
      <c r="E13" s="12">
        <v>82.9</v>
      </c>
      <c r="F13" s="9" t="s">
        <v>730</v>
      </c>
      <c r="G13" s="12">
        <v>7.7</v>
      </c>
      <c r="H13" s="12">
        <v>7.66</v>
      </c>
      <c r="I13" s="12"/>
      <c r="J13" s="12">
        <v>7.68</v>
      </c>
      <c r="K13" s="9" t="s">
        <v>730</v>
      </c>
      <c r="L13" s="12">
        <v>1</v>
      </c>
      <c r="M13" s="12">
        <v>1</v>
      </c>
      <c r="N13" s="12"/>
      <c r="O13" s="12">
        <v>2</v>
      </c>
    </row>
    <row r="14" spans="1:15">
      <c r="A14" s="9" t="s">
        <v>735</v>
      </c>
      <c r="B14" s="12">
        <v>10.9</v>
      </c>
      <c r="C14" s="12">
        <v>10.72</v>
      </c>
      <c r="D14" s="12"/>
      <c r="E14" s="12">
        <v>21.62</v>
      </c>
      <c r="F14" s="9" t="s">
        <v>735</v>
      </c>
      <c r="G14" s="12">
        <v>9.56</v>
      </c>
      <c r="H14" s="12">
        <v>9.33</v>
      </c>
      <c r="I14" s="12"/>
      <c r="J14" s="12">
        <v>9.4450000000000003</v>
      </c>
      <c r="K14" s="9" t="s">
        <v>735</v>
      </c>
      <c r="L14" s="12">
        <v>1</v>
      </c>
      <c r="M14" s="12">
        <v>1</v>
      </c>
      <c r="N14" s="12"/>
      <c r="O14" s="12">
        <v>2</v>
      </c>
    </row>
    <row r="15" spans="1:15">
      <c r="A15" s="9" t="s">
        <v>736</v>
      </c>
      <c r="B15" s="12">
        <v>25.9</v>
      </c>
      <c r="C15" s="12">
        <v>25.47</v>
      </c>
      <c r="D15" s="12"/>
      <c r="E15" s="12">
        <v>51.37</v>
      </c>
      <c r="F15" s="9" t="s">
        <v>736</v>
      </c>
      <c r="G15" s="12">
        <v>4.42</v>
      </c>
      <c r="H15" s="12">
        <v>4.34</v>
      </c>
      <c r="I15" s="12"/>
      <c r="J15" s="12">
        <v>4.38</v>
      </c>
      <c r="K15" s="9" t="s">
        <v>736</v>
      </c>
      <c r="L15" s="12">
        <v>1</v>
      </c>
      <c r="M15" s="12">
        <v>1</v>
      </c>
      <c r="N15" s="12"/>
      <c r="O15" s="12">
        <v>2</v>
      </c>
    </row>
    <row r="16" spans="1:15">
      <c r="A16" s="9" t="s">
        <v>692</v>
      </c>
      <c r="B16" s="12">
        <v>232.06000000000003</v>
      </c>
      <c r="C16" s="12">
        <v>230.79</v>
      </c>
      <c r="D16" s="12"/>
      <c r="E16" s="12">
        <v>462.85</v>
      </c>
      <c r="F16" s="9" t="s">
        <v>692</v>
      </c>
      <c r="G16" s="12">
        <v>7.3675000000000006</v>
      </c>
      <c r="H16" s="12">
        <v>7.2925000000000004</v>
      </c>
      <c r="I16" s="12"/>
      <c r="J16" s="12">
        <v>7.330000000000001</v>
      </c>
      <c r="K16" s="9" t="s">
        <v>692</v>
      </c>
      <c r="L16" s="12">
        <v>8</v>
      </c>
      <c r="M16" s="12">
        <v>8</v>
      </c>
      <c r="N16" s="12"/>
      <c r="O16" s="12">
        <v>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7C8E5-B059-48F0-9E59-7E6E5982795E}">
  <dimension ref="A2:AB16"/>
  <sheetViews>
    <sheetView topLeftCell="P1" workbookViewId="0">
      <selection activeCell="Y2" sqref="Y2:AA3"/>
    </sheetView>
  </sheetViews>
  <sheetFormatPr defaultRowHeight="15"/>
  <cols>
    <col min="1" max="1" width="20.42578125" bestFit="1" customWidth="1"/>
    <col min="2" max="2" width="16.28515625" bestFit="1" customWidth="1"/>
    <col min="3" max="3" width="12" bestFit="1" customWidth="1"/>
    <col min="4" max="4" width="5" bestFit="1" customWidth="1"/>
    <col min="5" max="5" width="17.5703125" bestFit="1" customWidth="1"/>
    <col min="6" max="6" width="16.28515625" bestFit="1" customWidth="1"/>
    <col min="7" max="7" width="12" bestFit="1" customWidth="1"/>
    <col min="8" max="8" width="5" bestFit="1" customWidth="1"/>
    <col min="9" max="9" width="19.28515625" bestFit="1" customWidth="1"/>
    <col min="10" max="10" width="16.28515625" bestFit="1" customWidth="1"/>
    <col min="11" max="11" width="12" bestFit="1" customWidth="1"/>
    <col min="12" max="12" width="5" bestFit="1" customWidth="1"/>
    <col min="13" max="13" width="19.42578125" bestFit="1" customWidth="1"/>
    <col min="14" max="14" width="16.28515625" bestFit="1" customWidth="1"/>
    <col min="15" max="15" width="12" bestFit="1" customWidth="1"/>
    <col min="16" max="16" width="5" bestFit="1" customWidth="1"/>
    <col min="17" max="17" width="18.28515625" bestFit="1" customWidth="1"/>
    <col min="18" max="18" width="16.28515625" bestFit="1" customWidth="1"/>
    <col min="19" max="19" width="12" bestFit="1" customWidth="1"/>
    <col min="20" max="20" width="5" bestFit="1" customWidth="1"/>
    <col min="21" max="21" width="20" bestFit="1" customWidth="1"/>
    <col min="22" max="22" width="16.28515625" bestFit="1" customWidth="1"/>
    <col min="23" max="23" width="12" bestFit="1" customWidth="1"/>
    <col min="24" max="24" width="5" bestFit="1" customWidth="1"/>
    <col min="25" max="25" width="20.140625" bestFit="1" customWidth="1"/>
    <col min="26" max="26" width="16.28515625" bestFit="1" customWidth="1"/>
    <col min="27" max="27" width="6" bestFit="1" customWidth="1"/>
    <col min="28" max="28" width="5" bestFit="1" customWidth="1"/>
  </cols>
  <sheetData>
    <row r="2" spans="1:28">
      <c r="B2">
        <v>2020</v>
      </c>
      <c r="C2">
        <v>2021</v>
      </c>
      <c r="F2">
        <v>2020</v>
      </c>
      <c r="G2">
        <v>2021</v>
      </c>
      <c r="J2">
        <v>2020</v>
      </c>
      <c r="K2">
        <v>2021</v>
      </c>
      <c r="N2">
        <v>2020</v>
      </c>
      <c r="O2">
        <v>2021</v>
      </c>
      <c r="R2">
        <v>2020</v>
      </c>
      <c r="S2">
        <v>2021</v>
      </c>
      <c r="V2">
        <v>2020</v>
      </c>
      <c r="W2">
        <v>2021</v>
      </c>
      <c r="Z2">
        <v>2020</v>
      </c>
      <c r="AA2">
        <v>2021</v>
      </c>
    </row>
    <row r="3" spans="1:28">
      <c r="A3" t="s">
        <v>719</v>
      </c>
      <c r="B3" s="14">
        <f>GETPIVOTDATA("APK PAUD",$A$4,"Tahun",2020)</f>
        <v>22.792222222222222</v>
      </c>
      <c r="C3" s="14">
        <f>GETPIVOTDATA("APK PAUD",$A$4,"Tahun",2021)</f>
        <v>22.873333333333331</v>
      </c>
      <c r="E3" t="s">
        <v>720</v>
      </c>
      <c r="F3" s="14">
        <f>GETPIVOTDATA("APK SD",$E$4,"Tahun",2020)</f>
        <v>105.94777777777777</v>
      </c>
      <c r="G3" s="14">
        <f>GETPIVOTDATA("APK SD",$E$4,"Tahun",2021)</f>
        <v>103.86555555555555</v>
      </c>
      <c r="I3" t="s">
        <v>721</v>
      </c>
      <c r="J3" s="14">
        <f>GETPIVOTDATA("APK SMP",$I$4,"Tahun",2020)</f>
        <v>104.97222222222223</v>
      </c>
      <c r="K3" s="14">
        <f>GETPIVOTDATA("APK SMP",$I$4,"Tahun",2021)</f>
        <v>103.48444444444443</v>
      </c>
      <c r="M3" t="s">
        <v>722</v>
      </c>
      <c r="N3" s="14">
        <f>GETPIVOTDATA("APK SMA",$M$5,"Tahun",2020)</f>
        <v>95.254444444444445</v>
      </c>
      <c r="O3" s="14">
        <f>GETPIVOTDATA("APK SMA",$M$5,"Tahun",2021)</f>
        <v>95.651111111111106</v>
      </c>
      <c r="Q3" t="s">
        <v>739</v>
      </c>
      <c r="R3" s="14">
        <f>GETPIVOTDATA("APM SD",$Q$4,"Tahun",2020)</f>
        <v>91.958888888888893</v>
      </c>
      <c r="S3" s="14">
        <f>GETPIVOTDATA("APM SD",$Q$4,"Tahun",2021)</f>
        <v>90.87444444444445</v>
      </c>
      <c r="U3" t="s">
        <v>740</v>
      </c>
      <c r="V3" s="14">
        <f>GETPIVOTDATA("APM SMP",$U$4,"Tahun",2020)</f>
        <v>74.058888888888887</v>
      </c>
      <c r="W3" s="14">
        <f>GETPIVOTDATA("APM SMP",$U$4,"Tahun",2021)</f>
        <v>73.357777777777784</v>
      </c>
      <c r="Y3" t="s">
        <v>741</v>
      </c>
      <c r="Z3" s="14">
        <f>GETPIVOTDATA("APM SMA",$Y$5,"Tahun",2020)</f>
        <v>67.287777777777777</v>
      </c>
      <c r="AA3" s="14">
        <f>GETPIVOTDATA("APM SMA",$Y$5,"Tahun",2021)</f>
        <v>66.19</v>
      </c>
    </row>
    <row r="5" spans="1:28">
      <c r="A5" s="8" t="s">
        <v>750</v>
      </c>
      <c r="B5" s="8" t="s">
        <v>707</v>
      </c>
      <c r="E5" s="8" t="s">
        <v>751</v>
      </c>
      <c r="F5" s="8" t="s">
        <v>707</v>
      </c>
      <c r="I5" s="8" t="s">
        <v>752</v>
      </c>
      <c r="J5" s="8" t="s">
        <v>707</v>
      </c>
      <c r="M5" s="8" t="s">
        <v>753</v>
      </c>
      <c r="N5" s="8" t="s">
        <v>707</v>
      </c>
      <c r="Q5" s="8" t="s">
        <v>754</v>
      </c>
      <c r="R5" s="8" t="s">
        <v>707</v>
      </c>
      <c r="U5" s="8" t="s">
        <v>755</v>
      </c>
      <c r="V5" s="8" t="s">
        <v>707</v>
      </c>
      <c r="Y5" s="8" t="s">
        <v>756</v>
      </c>
      <c r="Z5" s="8" t="s">
        <v>707</v>
      </c>
    </row>
    <row r="6" spans="1:28">
      <c r="A6" s="8" t="s">
        <v>691</v>
      </c>
      <c r="B6">
        <v>2020</v>
      </c>
      <c r="C6">
        <v>2021</v>
      </c>
      <c r="D6">
        <v>2022</v>
      </c>
      <c r="E6" s="8" t="s">
        <v>691</v>
      </c>
      <c r="F6">
        <v>2020</v>
      </c>
      <c r="G6">
        <v>2021</v>
      </c>
      <c r="H6">
        <v>2022</v>
      </c>
      <c r="I6" s="8" t="s">
        <v>691</v>
      </c>
      <c r="J6">
        <v>2020</v>
      </c>
      <c r="K6">
        <v>2021</v>
      </c>
      <c r="L6">
        <v>2022</v>
      </c>
      <c r="M6" s="8" t="s">
        <v>691</v>
      </c>
      <c r="N6">
        <v>2020</v>
      </c>
      <c r="O6">
        <v>2021</v>
      </c>
      <c r="P6">
        <v>2022</v>
      </c>
      <c r="Q6" s="8" t="s">
        <v>691</v>
      </c>
      <c r="R6">
        <v>2020</v>
      </c>
      <c r="S6">
        <v>2021</v>
      </c>
      <c r="T6">
        <v>2022</v>
      </c>
      <c r="U6" s="8" t="s">
        <v>691</v>
      </c>
      <c r="V6">
        <v>2020</v>
      </c>
      <c r="W6">
        <v>2021</v>
      </c>
      <c r="X6">
        <v>2022</v>
      </c>
      <c r="Y6" s="8" t="s">
        <v>691</v>
      </c>
      <c r="Z6">
        <v>2020</v>
      </c>
      <c r="AA6">
        <v>2021</v>
      </c>
      <c r="AB6">
        <v>2022</v>
      </c>
    </row>
    <row r="7" spans="1:28">
      <c r="A7" s="9" t="s">
        <v>725</v>
      </c>
      <c r="B7" s="12">
        <v>19.36</v>
      </c>
      <c r="C7" s="12">
        <v>20.010000000000002</v>
      </c>
      <c r="D7" s="12"/>
      <c r="E7" s="9" t="s">
        <v>725</v>
      </c>
      <c r="F7" s="12">
        <v>109.24</v>
      </c>
      <c r="G7" s="12">
        <v>105.31</v>
      </c>
      <c r="H7" s="12"/>
      <c r="I7" s="9" t="s">
        <v>725</v>
      </c>
      <c r="J7" s="12">
        <v>101</v>
      </c>
      <c r="K7" s="12">
        <v>100.71</v>
      </c>
      <c r="L7" s="12"/>
      <c r="M7" s="9" t="s">
        <v>725</v>
      </c>
      <c r="N7" s="12">
        <v>101.4</v>
      </c>
      <c r="O7" s="12">
        <v>101.04</v>
      </c>
      <c r="P7" s="12"/>
      <c r="Q7" s="9" t="s">
        <v>725</v>
      </c>
      <c r="R7" s="12">
        <v>93.12</v>
      </c>
      <c r="S7" s="12">
        <v>91.07</v>
      </c>
      <c r="T7" s="12"/>
      <c r="U7" s="9" t="s">
        <v>725</v>
      </c>
      <c r="V7" s="12">
        <v>69.83</v>
      </c>
      <c r="W7" s="12">
        <v>71.45</v>
      </c>
      <c r="X7" s="12"/>
      <c r="Y7" s="9" t="s">
        <v>725</v>
      </c>
      <c r="Z7" s="12">
        <v>70.739999999999995</v>
      </c>
      <c r="AA7" s="12">
        <v>69.75</v>
      </c>
      <c r="AB7" s="12"/>
    </row>
    <row r="8" spans="1:28">
      <c r="A8" s="9" t="s">
        <v>735</v>
      </c>
      <c r="B8" s="12">
        <v>17.09</v>
      </c>
      <c r="C8" s="12">
        <v>16.66</v>
      </c>
      <c r="D8" s="12"/>
      <c r="E8" s="9" t="s">
        <v>735</v>
      </c>
      <c r="F8" s="12">
        <v>100.7</v>
      </c>
      <c r="G8" s="12">
        <v>99.54</v>
      </c>
      <c r="H8" s="12"/>
      <c r="I8" s="9" t="s">
        <v>735</v>
      </c>
      <c r="J8" s="12">
        <v>106.06</v>
      </c>
      <c r="K8" s="12">
        <v>102.01</v>
      </c>
      <c r="L8" s="12"/>
      <c r="M8" s="9" t="s">
        <v>735</v>
      </c>
      <c r="N8" s="12">
        <v>100.93</v>
      </c>
      <c r="O8" s="12">
        <v>95.42</v>
      </c>
      <c r="P8" s="12"/>
      <c r="Q8" s="9" t="s">
        <v>735</v>
      </c>
      <c r="R8" s="12">
        <v>86.46</v>
      </c>
      <c r="S8" s="12">
        <v>85.31</v>
      </c>
      <c r="T8" s="12"/>
      <c r="U8" s="9" t="s">
        <v>735</v>
      </c>
      <c r="V8" s="12">
        <v>76.7</v>
      </c>
      <c r="W8" s="12">
        <v>72.87</v>
      </c>
      <c r="X8" s="12"/>
      <c r="Y8" s="9" t="s">
        <v>735</v>
      </c>
      <c r="Z8" s="12">
        <v>73.430000000000007</v>
      </c>
      <c r="AA8" s="12">
        <v>68.650000000000006</v>
      </c>
      <c r="AB8" s="12"/>
    </row>
    <row r="9" spans="1:28">
      <c r="A9" s="9" t="s">
        <v>728</v>
      </c>
      <c r="B9" s="12">
        <v>26.84</v>
      </c>
      <c r="C9" s="12">
        <v>26.9</v>
      </c>
      <c r="D9" s="12"/>
      <c r="E9" s="9" t="s">
        <v>728</v>
      </c>
      <c r="F9" s="12">
        <v>105.04</v>
      </c>
      <c r="G9" s="12">
        <v>102.45</v>
      </c>
      <c r="H9" s="12"/>
      <c r="I9" s="9" t="s">
        <v>728</v>
      </c>
      <c r="J9" s="12">
        <v>102.85</v>
      </c>
      <c r="K9" s="12">
        <v>102.23</v>
      </c>
      <c r="L9" s="12"/>
      <c r="M9" s="9" t="s">
        <v>728</v>
      </c>
      <c r="N9" s="12">
        <v>77.58</v>
      </c>
      <c r="O9" s="12">
        <v>76.78</v>
      </c>
      <c r="P9" s="12"/>
      <c r="Q9" s="9" t="s">
        <v>728</v>
      </c>
      <c r="R9" s="12">
        <v>91.98</v>
      </c>
      <c r="S9" s="12">
        <v>90.66</v>
      </c>
      <c r="T9" s="12"/>
      <c r="U9" s="9" t="s">
        <v>728</v>
      </c>
      <c r="V9" s="12">
        <v>72.37</v>
      </c>
      <c r="W9" s="12">
        <v>72.8</v>
      </c>
      <c r="X9" s="12"/>
      <c r="Y9" s="9" t="s">
        <v>728</v>
      </c>
      <c r="Z9" s="12">
        <v>54.75</v>
      </c>
      <c r="AA9" s="12">
        <v>52.9</v>
      </c>
      <c r="AB9" s="12"/>
    </row>
    <row r="10" spans="1:28">
      <c r="A10" s="9" t="s">
        <v>333</v>
      </c>
      <c r="B10" s="12">
        <v>21.26</v>
      </c>
      <c r="C10" s="12">
        <v>19.399999999999999</v>
      </c>
      <c r="D10" s="12"/>
      <c r="E10" s="9" t="s">
        <v>333</v>
      </c>
      <c r="F10" s="12">
        <v>106.9</v>
      </c>
      <c r="G10" s="12">
        <v>103.98</v>
      </c>
      <c r="H10" s="12"/>
      <c r="I10" s="9" t="s">
        <v>333</v>
      </c>
      <c r="J10" s="12">
        <v>109.11</v>
      </c>
      <c r="K10" s="12">
        <v>108.79</v>
      </c>
      <c r="L10" s="12"/>
      <c r="M10" s="9" t="s">
        <v>333</v>
      </c>
      <c r="N10" s="12">
        <v>87.43</v>
      </c>
      <c r="O10" s="12">
        <v>89.83</v>
      </c>
      <c r="P10" s="12"/>
      <c r="Q10" s="9" t="s">
        <v>333</v>
      </c>
      <c r="R10" s="12">
        <v>95.33</v>
      </c>
      <c r="S10" s="12">
        <v>94.52</v>
      </c>
      <c r="T10" s="12"/>
      <c r="U10" s="9" t="s">
        <v>333</v>
      </c>
      <c r="V10" s="12">
        <v>78.97</v>
      </c>
      <c r="W10" s="12">
        <v>78.849999999999994</v>
      </c>
      <c r="X10" s="12"/>
      <c r="Y10" s="9" t="s">
        <v>333</v>
      </c>
      <c r="Z10" s="12">
        <v>63.21</v>
      </c>
      <c r="AA10" s="12">
        <v>63.63</v>
      </c>
      <c r="AB10" s="12"/>
    </row>
    <row r="11" spans="1:28">
      <c r="A11" s="9" t="s">
        <v>334</v>
      </c>
      <c r="B11" s="12">
        <v>20.82</v>
      </c>
      <c r="C11" s="12">
        <v>18.29</v>
      </c>
      <c r="D11" s="12"/>
      <c r="E11" s="9" t="s">
        <v>334</v>
      </c>
      <c r="F11" s="12">
        <v>109.66</v>
      </c>
      <c r="G11" s="12">
        <v>106.06</v>
      </c>
      <c r="H11" s="12"/>
      <c r="I11" s="9" t="s">
        <v>334</v>
      </c>
      <c r="J11" s="12">
        <v>104.72</v>
      </c>
      <c r="K11" s="12">
        <v>101.35</v>
      </c>
      <c r="L11" s="12"/>
      <c r="M11" s="9" t="s">
        <v>334</v>
      </c>
      <c r="N11" s="12">
        <v>88.28</v>
      </c>
      <c r="O11" s="12">
        <v>88.75</v>
      </c>
      <c r="P11" s="12"/>
      <c r="Q11" s="9" t="s">
        <v>334</v>
      </c>
      <c r="R11" s="12">
        <v>95</v>
      </c>
      <c r="S11" s="12">
        <v>93.51</v>
      </c>
      <c r="T11" s="12"/>
      <c r="U11" s="9" t="s">
        <v>334</v>
      </c>
      <c r="V11" s="12">
        <v>74.55</v>
      </c>
      <c r="W11" s="12">
        <v>72.11</v>
      </c>
      <c r="X11" s="12"/>
      <c r="Y11" s="9" t="s">
        <v>334</v>
      </c>
      <c r="Z11" s="12">
        <v>63.13</v>
      </c>
      <c r="AA11" s="12">
        <v>62.43</v>
      </c>
      <c r="AB11" s="12"/>
    </row>
    <row r="12" spans="1:28">
      <c r="A12" s="9" t="s">
        <v>736</v>
      </c>
      <c r="B12" s="12">
        <v>27.32</v>
      </c>
      <c r="C12" s="12">
        <v>27.37</v>
      </c>
      <c r="D12" s="12"/>
      <c r="E12" s="9" t="s">
        <v>736</v>
      </c>
      <c r="F12" s="12">
        <v>107.15</v>
      </c>
      <c r="G12" s="12">
        <v>106.46</v>
      </c>
      <c r="H12" s="12"/>
      <c r="I12" s="9" t="s">
        <v>736</v>
      </c>
      <c r="J12" s="12">
        <v>109.2</v>
      </c>
      <c r="K12" s="12">
        <v>109.9</v>
      </c>
      <c r="L12" s="12"/>
      <c r="M12" s="9" t="s">
        <v>736</v>
      </c>
      <c r="N12" s="12">
        <v>97.45</v>
      </c>
      <c r="O12" s="12">
        <v>99.1</v>
      </c>
      <c r="P12" s="12"/>
      <c r="Q12" s="9" t="s">
        <v>736</v>
      </c>
      <c r="R12" s="12">
        <v>93.91</v>
      </c>
      <c r="S12" s="12">
        <v>92.45</v>
      </c>
      <c r="T12" s="12"/>
      <c r="U12" s="9" t="s">
        <v>736</v>
      </c>
      <c r="V12" s="12">
        <v>76.319999999999993</v>
      </c>
      <c r="W12" s="12">
        <v>76.14</v>
      </c>
      <c r="X12" s="12"/>
      <c r="Y12" s="9" t="s">
        <v>736</v>
      </c>
      <c r="Z12" s="12">
        <v>67.55</v>
      </c>
      <c r="AA12" s="12">
        <v>66.5</v>
      </c>
      <c r="AB12" s="12"/>
    </row>
    <row r="13" spans="1:28">
      <c r="A13" s="9" t="s">
        <v>726</v>
      </c>
      <c r="B13" s="12">
        <v>29.54</v>
      </c>
      <c r="C13" s="12">
        <v>32.47</v>
      </c>
      <c r="D13" s="12"/>
      <c r="E13" s="9" t="s">
        <v>726</v>
      </c>
      <c r="F13" s="12">
        <v>101.99</v>
      </c>
      <c r="G13" s="12">
        <v>100.53</v>
      </c>
      <c r="H13" s="12"/>
      <c r="I13" s="9" t="s">
        <v>726</v>
      </c>
      <c r="J13" s="12">
        <v>100.47</v>
      </c>
      <c r="K13" s="12">
        <v>95.54</v>
      </c>
      <c r="L13" s="12"/>
      <c r="M13" s="9" t="s">
        <v>726</v>
      </c>
      <c r="N13" s="12">
        <v>96.11</v>
      </c>
      <c r="O13" s="12">
        <v>92.9</v>
      </c>
      <c r="P13" s="12"/>
      <c r="Q13" s="9" t="s">
        <v>726</v>
      </c>
      <c r="R13" s="12">
        <v>86.96</v>
      </c>
      <c r="S13" s="12">
        <v>86.84</v>
      </c>
      <c r="T13" s="12"/>
      <c r="U13" s="9" t="s">
        <v>726</v>
      </c>
      <c r="V13" s="12">
        <v>66.09</v>
      </c>
      <c r="W13" s="12">
        <v>64.87</v>
      </c>
      <c r="X13" s="12"/>
      <c r="Y13" s="9" t="s">
        <v>726</v>
      </c>
      <c r="Z13" s="12">
        <v>63.47</v>
      </c>
      <c r="AA13" s="12">
        <v>61.4</v>
      </c>
      <c r="AB13" s="12"/>
    </row>
    <row r="14" spans="1:28">
      <c r="A14" s="9" t="s">
        <v>729</v>
      </c>
      <c r="B14" s="12">
        <v>11.21</v>
      </c>
      <c r="C14" s="12">
        <v>12.75</v>
      </c>
      <c r="D14" s="12"/>
      <c r="E14" s="9" t="s">
        <v>729</v>
      </c>
      <c r="F14" s="12">
        <v>105.75</v>
      </c>
      <c r="G14" s="12">
        <v>105.91</v>
      </c>
      <c r="H14" s="12"/>
      <c r="I14" s="9" t="s">
        <v>729</v>
      </c>
      <c r="J14" s="12">
        <v>106.49</v>
      </c>
      <c r="K14" s="12">
        <v>104.55</v>
      </c>
      <c r="L14" s="12"/>
      <c r="M14" s="9" t="s">
        <v>729</v>
      </c>
      <c r="N14" s="12">
        <v>113.31</v>
      </c>
      <c r="O14" s="12">
        <v>120.16</v>
      </c>
      <c r="P14" s="12"/>
      <c r="Q14" s="9" t="s">
        <v>729</v>
      </c>
      <c r="R14" s="12">
        <v>91.24</v>
      </c>
      <c r="S14" s="12">
        <v>91.17</v>
      </c>
      <c r="T14" s="12"/>
      <c r="U14" s="9" t="s">
        <v>729</v>
      </c>
      <c r="V14" s="12">
        <v>76.03</v>
      </c>
      <c r="W14" s="12">
        <v>73.55</v>
      </c>
      <c r="X14" s="12"/>
      <c r="Y14" s="9" t="s">
        <v>729</v>
      </c>
      <c r="Z14" s="12">
        <v>80.23</v>
      </c>
      <c r="AA14" s="12">
        <v>80.900000000000006</v>
      </c>
      <c r="AB14" s="12"/>
    </row>
    <row r="15" spans="1:28">
      <c r="A15" s="9" t="s">
        <v>730</v>
      </c>
      <c r="B15" s="12">
        <v>31.69</v>
      </c>
      <c r="C15" s="12">
        <v>32.01</v>
      </c>
      <c r="D15" s="12"/>
      <c r="E15" s="9" t="s">
        <v>730</v>
      </c>
      <c r="F15" s="12">
        <v>107.1</v>
      </c>
      <c r="G15" s="12">
        <v>104.55</v>
      </c>
      <c r="H15" s="12"/>
      <c r="I15" s="9" t="s">
        <v>730</v>
      </c>
      <c r="J15" s="12">
        <v>104.85</v>
      </c>
      <c r="K15" s="12">
        <v>106.28</v>
      </c>
      <c r="L15" s="12"/>
      <c r="M15" s="9" t="s">
        <v>730</v>
      </c>
      <c r="N15" s="12">
        <v>94.8</v>
      </c>
      <c r="O15" s="12">
        <v>96.88</v>
      </c>
      <c r="P15" s="12"/>
      <c r="Q15" s="9" t="s">
        <v>730</v>
      </c>
      <c r="R15" s="12">
        <v>93.63</v>
      </c>
      <c r="S15" s="12">
        <v>92.34</v>
      </c>
      <c r="T15" s="12"/>
      <c r="U15" s="9" t="s">
        <v>730</v>
      </c>
      <c r="V15" s="12">
        <v>75.67</v>
      </c>
      <c r="W15" s="12">
        <v>77.58</v>
      </c>
      <c r="X15" s="12"/>
      <c r="Y15" s="9" t="s">
        <v>730</v>
      </c>
      <c r="Z15" s="12">
        <v>69.08</v>
      </c>
      <c r="AA15" s="12">
        <v>69.55</v>
      </c>
      <c r="AB15" s="12"/>
    </row>
    <row r="16" spans="1:28">
      <c r="A16" s="9" t="s">
        <v>692</v>
      </c>
      <c r="B16" s="12">
        <v>22.792222222222222</v>
      </c>
      <c r="C16" s="12">
        <v>22.873333333333331</v>
      </c>
      <c r="D16" s="12"/>
      <c r="E16" s="9" t="s">
        <v>692</v>
      </c>
      <c r="F16" s="12">
        <v>105.94777777777777</v>
      </c>
      <c r="G16" s="12">
        <v>103.86555555555555</v>
      </c>
      <c r="H16" s="12"/>
      <c r="I16" s="9" t="s">
        <v>692</v>
      </c>
      <c r="J16" s="12">
        <v>104.97222222222223</v>
      </c>
      <c r="K16" s="12">
        <v>103.48444444444443</v>
      </c>
      <c r="L16" s="12"/>
      <c r="M16" s="9" t="s">
        <v>692</v>
      </c>
      <c r="N16" s="12">
        <v>95.254444444444445</v>
      </c>
      <c r="O16" s="12">
        <v>95.651111111111106</v>
      </c>
      <c r="P16" s="12"/>
      <c r="Q16" s="9" t="s">
        <v>692</v>
      </c>
      <c r="R16" s="12">
        <v>91.958888888888893</v>
      </c>
      <c r="S16" s="12">
        <v>90.87444444444445</v>
      </c>
      <c r="T16" s="12"/>
      <c r="U16" s="9" t="s">
        <v>692</v>
      </c>
      <c r="V16" s="12">
        <v>74.058888888888887</v>
      </c>
      <c r="W16" s="12">
        <v>73.357777777777784</v>
      </c>
      <c r="X16" s="12"/>
      <c r="Y16" s="9" t="s">
        <v>692</v>
      </c>
      <c r="Z16" s="12">
        <v>67.287777777777777</v>
      </c>
      <c r="AA16" s="12">
        <v>66.19</v>
      </c>
      <c r="AB16" s="1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35ACF-F5EA-4562-A6A8-C1DCA2F72740}">
  <sheetPr>
    <pageSetUpPr fitToPage="1"/>
  </sheetPr>
  <dimension ref="A1:AV21"/>
  <sheetViews>
    <sheetView showGridLines="0" workbookViewId="0">
      <selection activeCell="G8" sqref="G8"/>
    </sheetView>
  </sheetViews>
  <sheetFormatPr defaultRowHeight="15"/>
  <cols>
    <col min="1" max="1" width="19.5703125" bestFit="1" customWidth="1"/>
    <col min="2" max="2" width="27.85546875" hidden="1" customWidth="1"/>
    <col min="3" max="4" width="14.28515625" bestFit="1" customWidth="1"/>
    <col min="5" max="6" width="12.5703125" bestFit="1" customWidth="1"/>
    <col min="7" max="7" width="14.28515625" bestFit="1" customWidth="1"/>
    <col min="8" max="8" width="14.42578125" bestFit="1" customWidth="1"/>
    <col min="9" max="9" width="16" bestFit="1" customWidth="1"/>
    <col min="10" max="20" width="12.5703125" bestFit="1" customWidth="1"/>
    <col min="21" max="21" width="14.28515625" bestFit="1" customWidth="1"/>
    <col min="22" max="22" width="14.42578125" bestFit="1" customWidth="1"/>
    <col min="23" max="23" width="16" bestFit="1" customWidth="1"/>
    <col min="24" max="33" width="12.5703125" bestFit="1" customWidth="1"/>
    <col min="34" max="34" width="14.28515625" bestFit="1" customWidth="1"/>
    <col min="35" max="35" width="14.42578125" bestFit="1" customWidth="1"/>
    <col min="36" max="36" width="16" bestFit="1" customWidth="1"/>
    <col min="37" max="46" width="12.5703125" bestFit="1" customWidth="1"/>
    <col min="47" max="47" width="14.28515625" bestFit="1" customWidth="1"/>
    <col min="48" max="48" width="18" bestFit="1" customWidth="1"/>
    <col min="49" max="211" width="26.42578125" bestFit="1" customWidth="1"/>
    <col min="212" max="212" width="26" bestFit="1" customWidth="1"/>
    <col min="213" max="213" width="19.85546875" bestFit="1" customWidth="1"/>
    <col min="214" max="214" width="31" bestFit="1" customWidth="1"/>
    <col min="215" max="215" width="30.42578125" bestFit="1" customWidth="1"/>
    <col min="216" max="216" width="28.28515625" bestFit="1" customWidth="1"/>
    <col min="217" max="217" width="19.85546875" bestFit="1" customWidth="1"/>
    <col min="218" max="218" width="29.7109375" bestFit="1" customWidth="1"/>
    <col min="219" max="219" width="19.85546875" bestFit="1" customWidth="1"/>
    <col min="220" max="220" width="16.140625" bestFit="1" customWidth="1"/>
    <col min="221" max="221" width="28" bestFit="1" customWidth="1"/>
    <col min="222" max="222" width="30.85546875" bestFit="1" customWidth="1"/>
    <col min="223" max="223" width="28.5703125" bestFit="1" customWidth="1"/>
    <col min="224" max="224" width="24.7109375" bestFit="1" customWidth="1"/>
    <col min="225" max="225" width="15.28515625" bestFit="1" customWidth="1"/>
    <col min="226" max="226" width="23" bestFit="1" customWidth="1"/>
    <col min="227" max="436" width="26.42578125" bestFit="1" customWidth="1"/>
    <col min="437" max="437" width="26" bestFit="1" customWidth="1"/>
    <col min="438" max="438" width="19.85546875" bestFit="1" customWidth="1"/>
    <col min="439" max="439" width="31" bestFit="1" customWidth="1"/>
    <col min="440" max="440" width="30.42578125" bestFit="1" customWidth="1"/>
    <col min="441" max="441" width="28.28515625" bestFit="1" customWidth="1"/>
    <col min="442" max="442" width="19.85546875" bestFit="1" customWidth="1"/>
    <col min="443" max="443" width="29.7109375" bestFit="1" customWidth="1"/>
    <col min="444" max="444" width="19.85546875" bestFit="1" customWidth="1"/>
    <col min="445" max="445" width="16.140625" bestFit="1" customWidth="1"/>
    <col min="446" max="446" width="28" bestFit="1" customWidth="1"/>
    <col min="447" max="447" width="30.85546875" bestFit="1" customWidth="1"/>
    <col min="448" max="448" width="28.5703125" bestFit="1" customWidth="1"/>
    <col min="449" max="449" width="24.7109375" bestFit="1" customWidth="1"/>
    <col min="450" max="450" width="15.28515625" bestFit="1" customWidth="1"/>
    <col min="451" max="451" width="23" bestFit="1" customWidth="1"/>
    <col min="452" max="661" width="26.42578125" bestFit="1" customWidth="1"/>
    <col min="662" max="662" width="26" bestFit="1" customWidth="1"/>
    <col min="663" max="663" width="19.85546875" bestFit="1" customWidth="1"/>
    <col min="664" max="664" width="31" bestFit="1" customWidth="1"/>
    <col min="665" max="665" width="30.42578125" bestFit="1" customWidth="1"/>
    <col min="666" max="666" width="28.28515625" bestFit="1" customWidth="1"/>
    <col min="667" max="667" width="19.85546875" bestFit="1" customWidth="1"/>
    <col min="668" max="668" width="29.7109375" bestFit="1" customWidth="1"/>
    <col min="669" max="669" width="19.85546875" bestFit="1" customWidth="1"/>
    <col min="670" max="670" width="16.140625" bestFit="1" customWidth="1"/>
    <col min="671" max="671" width="28" bestFit="1" customWidth="1"/>
    <col min="672" max="672" width="30.85546875" bestFit="1" customWidth="1"/>
    <col min="673" max="673" width="28.5703125" bestFit="1" customWidth="1"/>
    <col min="674" max="674" width="24.7109375" bestFit="1" customWidth="1"/>
    <col min="675" max="675" width="15.28515625" bestFit="1" customWidth="1"/>
    <col min="676" max="676" width="23" bestFit="1" customWidth="1"/>
    <col min="677" max="677" width="26.42578125" bestFit="1" customWidth="1"/>
    <col min="678" max="678" width="20.28515625" bestFit="1" customWidth="1"/>
    <col min="679" max="679" width="31.42578125" bestFit="1" customWidth="1"/>
    <col min="680" max="680" width="30.85546875" bestFit="1" customWidth="1"/>
    <col min="681" max="681" width="28.7109375" bestFit="1" customWidth="1"/>
    <col min="682" max="682" width="20.28515625" bestFit="1" customWidth="1"/>
    <col min="683" max="683" width="30.140625" bestFit="1" customWidth="1"/>
    <col min="684" max="684" width="20.28515625" bestFit="1" customWidth="1"/>
    <col min="685" max="685" width="16.5703125" bestFit="1" customWidth="1"/>
    <col min="686" max="686" width="28.42578125" bestFit="1" customWidth="1"/>
    <col min="687" max="687" width="31.28515625" bestFit="1" customWidth="1"/>
    <col min="688" max="688" width="29" bestFit="1" customWidth="1"/>
    <col min="689" max="689" width="25.140625" bestFit="1" customWidth="1"/>
    <col min="690" max="690" width="15.7109375" bestFit="1" customWidth="1"/>
    <col min="691" max="691" width="23.42578125" bestFit="1" customWidth="1"/>
  </cols>
  <sheetData>
    <row r="1" spans="1:48" ht="15" customHeight="1">
      <c r="F1" s="23" t="str">
        <f>Pengangguran!L1</f>
        <v>Kalimantan Barat I</v>
      </c>
      <c r="G1" s="23"/>
      <c r="H1" s="23"/>
      <c r="I1" s="23"/>
    </row>
    <row r="2" spans="1:48" ht="18" customHeight="1">
      <c r="A2" s="22" t="s">
        <v>757</v>
      </c>
      <c r="F2" s="23"/>
      <c r="G2" s="23"/>
      <c r="H2" s="23"/>
      <c r="I2" s="23"/>
    </row>
    <row r="3" spans="1:48" ht="15" customHeight="1">
      <c r="F3" s="23"/>
      <c r="G3" s="23"/>
      <c r="H3" s="23"/>
      <c r="I3" s="23"/>
    </row>
    <row r="4" spans="1:48">
      <c r="A4" s="20"/>
      <c r="C4">
        <v>2020</v>
      </c>
      <c r="D4">
        <v>2021</v>
      </c>
      <c r="E4">
        <v>2022</v>
      </c>
      <c r="F4">
        <v>2022</v>
      </c>
      <c r="G4">
        <v>2022</v>
      </c>
      <c r="H4">
        <v>2022</v>
      </c>
      <c r="I4">
        <v>2022</v>
      </c>
      <c r="J4">
        <v>2022</v>
      </c>
      <c r="K4">
        <v>2022</v>
      </c>
      <c r="L4">
        <v>2022</v>
      </c>
      <c r="M4">
        <v>2022</v>
      </c>
    </row>
    <row r="5" spans="1:48">
      <c r="A5" s="21" t="str">
        <f>MID(B5,8,1000)</f>
        <v/>
      </c>
      <c r="E5" t="s">
        <v>725</v>
      </c>
      <c r="F5" t="s">
        <v>735</v>
      </c>
      <c r="G5" t="s">
        <v>728</v>
      </c>
      <c r="H5" t="s">
        <v>333</v>
      </c>
      <c r="I5" t="s">
        <v>334</v>
      </c>
      <c r="J5" t="s">
        <v>736</v>
      </c>
      <c r="K5" t="s">
        <v>726</v>
      </c>
      <c r="L5" t="s">
        <v>729</v>
      </c>
      <c r="M5" t="s">
        <v>730</v>
      </c>
    </row>
    <row r="6" spans="1:48">
      <c r="A6" s="19" t="str">
        <f t="shared" ref="A6:A20" si="0">MID(B6,8,1000)</f>
        <v>DBH PPh</v>
      </c>
      <c r="B6" s="18" t="s">
        <v>700</v>
      </c>
      <c r="C6" s="10">
        <v>96698659</v>
      </c>
      <c r="D6" s="10">
        <v>82096719</v>
      </c>
      <c r="E6" s="10">
        <v>4574223</v>
      </c>
      <c r="F6" s="10">
        <v>3829478</v>
      </c>
      <c r="G6" s="10">
        <v>12634888</v>
      </c>
      <c r="H6" s="10">
        <v>36607984</v>
      </c>
      <c r="I6" s="10">
        <v>8272447</v>
      </c>
      <c r="J6" s="10">
        <v>10201566</v>
      </c>
      <c r="K6" s="10">
        <v>5228037</v>
      </c>
      <c r="L6" s="10">
        <v>5486881</v>
      </c>
      <c r="M6" s="10">
        <v>6812595</v>
      </c>
    </row>
    <row r="7" spans="1:48" s="11" customFormat="1">
      <c r="A7" s="19" t="str">
        <f t="shared" si="0"/>
        <v>DBH PBB</v>
      </c>
      <c r="B7" s="18" t="s">
        <v>701</v>
      </c>
      <c r="C7" s="10">
        <v>114318897</v>
      </c>
      <c r="D7" s="10">
        <v>129349334</v>
      </c>
      <c r="E7" s="10">
        <v>15190080</v>
      </c>
      <c r="F7" s="10">
        <v>9566580</v>
      </c>
      <c r="G7" s="10">
        <v>100603371</v>
      </c>
      <c r="H7" s="10">
        <v>5019924</v>
      </c>
      <c r="I7" s="10">
        <v>4529451</v>
      </c>
      <c r="J7" s="10">
        <v>20344254</v>
      </c>
      <c r="K7" s="10">
        <v>19255142</v>
      </c>
      <c r="L7" s="10">
        <v>7246339</v>
      </c>
      <c r="M7" s="10">
        <v>16851385</v>
      </c>
      <c r="N7"/>
      <c r="O7"/>
      <c r="P7"/>
      <c r="Q7"/>
      <c r="R7"/>
      <c r="S7"/>
      <c r="T7"/>
      <c r="U7"/>
      <c r="V7"/>
      <c r="W7"/>
      <c r="X7"/>
      <c r="Y7"/>
      <c r="Z7"/>
      <c r="AA7"/>
      <c r="AB7"/>
      <c r="AC7"/>
      <c r="AD7"/>
      <c r="AE7"/>
      <c r="AF7"/>
      <c r="AG7"/>
      <c r="AH7"/>
      <c r="AI7"/>
      <c r="AJ7"/>
      <c r="AK7"/>
      <c r="AL7"/>
      <c r="AM7"/>
      <c r="AN7"/>
      <c r="AO7"/>
      <c r="AP7"/>
      <c r="AQ7"/>
      <c r="AR7"/>
      <c r="AS7"/>
      <c r="AT7"/>
      <c r="AU7"/>
      <c r="AV7"/>
    </row>
    <row r="8" spans="1:48" s="11" customFormat="1">
      <c r="A8" s="19" t="str">
        <f t="shared" si="0"/>
        <v>DBH CHT</v>
      </c>
      <c r="B8" s="18" t="s">
        <v>745</v>
      </c>
      <c r="C8" s="10">
        <v>69892</v>
      </c>
      <c r="D8" s="10">
        <v>65604</v>
      </c>
      <c r="E8" s="10">
        <v>163097</v>
      </c>
      <c r="F8" s="10">
        <v>9435</v>
      </c>
      <c r="G8" s="10">
        <v>9435</v>
      </c>
      <c r="H8" s="10">
        <v>9435</v>
      </c>
      <c r="I8" s="10">
        <v>9479</v>
      </c>
      <c r="J8" s="10">
        <v>9845</v>
      </c>
      <c r="K8" s="10">
        <v>9435</v>
      </c>
      <c r="L8" s="10">
        <v>9435</v>
      </c>
      <c r="M8" s="10">
        <v>9435</v>
      </c>
      <c r="N8"/>
      <c r="O8"/>
      <c r="P8"/>
      <c r="Q8"/>
      <c r="R8"/>
      <c r="S8"/>
      <c r="T8"/>
      <c r="U8"/>
      <c r="V8"/>
      <c r="W8"/>
      <c r="X8"/>
      <c r="Y8"/>
      <c r="Z8"/>
      <c r="AA8"/>
      <c r="AB8"/>
      <c r="AC8"/>
      <c r="AD8"/>
      <c r="AE8"/>
      <c r="AF8"/>
      <c r="AG8"/>
      <c r="AH8"/>
      <c r="AI8"/>
      <c r="AJ8"/>
      <c r="AK8"/>
      <c r="AL8"/>
      <c r="AM8"/>
      <c r="AN8"/>
      <c r="AO8"/>
      <c r="AP8"/>
      <c r="AQ8"/>
      <c r="AR8"/>
      <c r="AS8"/>
      <c r="AT8"/>
      <c r="AU8"/>
      <c r="AV8"/>
    </row>
    <row r="9" spans="1:48" s="11" customFormat="1">
      <c r="A9" s="19" t="str">
        <f t="shared" si="0"/>
        <v>DBH SDA Migas</v>
      </c>
      <c r="B9" s="18" t="s">
        <v>702</v>
      </c>
      <c r="C9" s="10">
        <v>0</v>
      </c>
      <c r="D9" s="10">
        <v>0</v>
      </c>
      <c r="E9" s="10"/>
      <c r="F9" s="10"/>
      <c r="G9" s="10"/>
      <c r="H9" s="10"/>
      <c r="I9" s="10"/>
      <c r="J9" s="10"/>
      <c r="K9" s="10"/>
      <c r="L9" s="10"/>
      <c r="M9" s="10"/>
      <c r="N9"/>
      <c r="O9"/>
      <c r="P9"/>
      <c r="Q9"/>
      <c r="R9"/>
      <c r="S9"/>
      <c r="T9"/>
      <c r="U9"/>
      <c r="V9"/>
      <c r="W9"/>
      <c r="X9"/>
      <c r="Y9"/>
      <c r="Z9"/>
      <c r="AA9"/>
      <c r="AB9"/>
      <c r="AC9"/>
      <c r="AD9"/>
      <c r="AE9"/>
      <c r="AF9"/>
      <c r="AG9"/>
      <c r="AH9"/>
      <c r="AI9"/>
      <c r="AJ9"/>
      <c r="AK9"/>
      <c r="AL9"/>
      <c r="AM9"/>
      <c r="AN9"/>
      <c r="AO9"/>
      <c r="AP9"/>
      <c r="AQ9"/>
      <c r="AR9"/>
      <c r="AS9"/>
      <c r="AT9"/>
      <c r="AU9"/>
      <c r="AV9"/>
    </row>
    <row r="10" spans="1:48" s="11" customFormat="1">
      <c r="A10" s="19" t="str">
        <f t="shared" si="0"/>
        <v>DBH SDA Minerba</v>
      </c>
      <c r="B10" s="18" t="s">
        <v>703</v>
      </c>
      <c r="C10" s="10">
        <v>43045360</v>
      </c>
      <c r="D10" s="10">
        <v>196593092</v>
      </c>
      <c r="E10" s="10">
        <v>12752628</v>
      </c>
      <c r="F10" s="10">
        <v>16978244</v>
      </c>
      <c r="G10" s="10">
        <v>119368768</v>
      </c>
      <c r="H10" s="10">
        <v>12709259</v>
      </c>
      <c r="I10" s="10">
        <v>12630621</v>
      </c>
      <c r="J10" s="10">
        <v>12633209</v>
      </c>
      <c r="K10" s="10">
        <v>18532737</v>
      </c>
      <c r="L10" s="10">
        <v>13565166</v>
      </c>
      <c r="M10" s="10">
        <v>12630879</v>
      </c>
      <c r="N10"/>
      <c r="O10"/>
      <c r="P10"/>
      <c r="Q10"/>
      <c r="R10"/>
      <c r="S10"/>
      <c r="T10"/>
      <c r="U10"/>
      <c r="V10"/>
      <c r="W10"/>
      <c r="X10"/>
      <c r="Y10"/>
      <c r="Z10"/>
      <c r="AA10"/>
      <c r="AB10"/>
      <c r="AC10"/>
      <c r="AD10"/>
      <c r="AE10"/>
      <c r="AF10"/>
      <c r="AG10"/>
      <c r="AH10"/>
      <c r="AI10"/>
      <c r="AJ10"/>
      <c r="AK10"/>
      <c r="AL10"/>
      <c r="AM10"/>
      <c r="AN10"/>
      <c r="AO10"/>
      <c r="AP10"/>
      <c r="AQ10"/>
      <c r="AR10"/>
      <c r="AS10"/>
      <c r="AT10"/>
      <c r="AU10"/>
      <c r="AV10"/>
    </row>
    <row r="11" spans="1:48" s="11" customFormat="1">
      <c r="A11" s="19" t="str">
        <f t="shared" si="0"/>
        <v>DBH SDA Kehutanan</v>
      </c>
      <c r="B11" s="18" t="s">
        <v>704</v>
      </c>
      <c r="C11" s="10">
        <v>16648931</v>
      </c>
      <c r="D11" s="10">
        <v>16455688</v>
      </c>
      <c r="E11" s="10">
        <v>598241</v>
      </c>
      <c r="F11" s="10">
        <v>598036</v>
      </c>
      <c r="G11" s="10">
        <v>4200841</v>
      </c>
      <c r="H11" s="10">
        <v>623835</v>
      </c>
      <c r="I11" s="10">
        <v>479391</v>
      </c>
      <c r="J11" s="10">
        <v>2511015</v>
      </c>
      <c r="K11" s="10">
        <v>607593</v>
      </c>
      <c r="L11" s="10">
        <v>607565</v>
      </c>
      <c r="M11" s="10">
        <v>583706</v>
      </c>
      <c r="N11"/>
      <c r="O11"/>
      <c r="P11"/>
      <c r="Q11"/>
      <c r="R11"/>
      <c r="S11"/>
      <c r="T11"/>
      <c r="U11"/>
      <c r="V11"/>
      <c r="W11"/>
      <c r="X11"/>
      <c r="Y11"/>
      <c r="Z11"/>
      <c r="AA11"/>
      <c r="AB11"/>
      <c r="AC11"/>
      <c r="AD11"/>
      <c r="AE11"/>
      <c r="AF11"/>
      <c r="AG11"/>
      <c r="AH11"/>
      <c r="AI11"/>
      <c r="AJ11"/>
      <c r="AK11"/>
      <c r="AL11"/>
      <c r="AM11"/>
      <c r="AN11"/>
      <c r="AO11"/>
      <c r="AP11"/>
      <c r="AQ11"/>
      <c r="AR11"/>
      <c r="AS11"/>
      <c r="AT11"/>
      <c r="AU11"/>
      <c r="AV11"/>
    </row>
    <row r="12" spans="1:48" s="11" customFormat="1">
      <c r="A12" s="19" t="str">
        <f t="shared" si="0"/>
        <v>DBH SDA Perikanan</v>
      </c>
      <c r="B12" s="18" t="s">
        <v>705</v>
      </c>
      <c r="C12" s="10">
        <v>12765249</v>
      </c>
      <c r="D12" s="10">
        <v>10154871</v>
      </c>
      <c r="E12" s="10">
        <v>1958311</v>
      </c>
      <c r="F12" s="10">
        <v>1958311</v>
      </c>
      <c r="G12" s="10">
        <v>1958311</v>
      </c>
      <c r="H12" s="10">
        <v>1958311</v>
      </c>
      <c r="I12" s="10">
        <v>1958311</v>
      </c>
      <c r="J12" s="10">
        <v>1958311</v>
      </c>
      <c r="K12" s="10">
        <v>1958311</v>
      </c>
      <c r="L12" s="10">
        <v>1958311</v>
      </c>
      <c r="M12" s="10">
        <v>1958311</v>
      </c>
      <c r="N12"/>
      <c r="O12"/>
      <c r="P12"/>
      <c r="Q12"/>
      <c r="R12"/>
      <c r="S12"/>
      <c r="T12"/>
      <c r="U12"/>
      <c r="V12"/>
      <c r="W12"/>
      <c r="X12"/>
      <c r="Y12"/>
      <c r="Z12"/>
      <c r="AA12"/>
      <c r="AB12"/>
      <c r="AC12"/>
      <c r="AD12"/>
      <c r="AE12"/>
      <c r="AF12"/>
      <c r="AG12"/>
      <c r="AH12"/>
      <c r="AI12"/>
      <c r="AJ12"/>
      <c r="AK12"/>
      <c r="AL12"/>
      <c r="AM12"/>
      <c r="AN12"/>
      <c r="AO12"/>
      <c r="AP12"/>
      <c r="AQ12"/>
      <c r="AR12"/>
      <c r="AS12"/>
      <c r="AT12"/>
      <c r="AU12"/>
      <c r="AV12"/>
    </row>
    <row r="13" spans="1:48" s="11" customFormat="1">
      <c r="A13" s="19" t="str">
        <f t="shared" si="0"/>
        <v>DBH SDA Panas Bumi</v>
      </c>
      <c r="B13" s="18" t="s">
        <v>706</v>
      </c>
      <c r="C13" s="10">
        <v>0</v>
      </c>
      <c r="D13" s="10">
        <v>0</v>
      </c>
      <c r="E13" s="10"/>
      <c r="F13" s="10"/>
      <c r="G13" s="10"/>
      <c r="H13" s="10"/>
      <c r="I13" s="10"/>
      <c r="J13" s="10"/>
      <c r="K13" s="10"/>
      <c r="L13" s="10"/>
      <c r="M13" s="10"/>
      <c r="N13"/>
      <c r="O13"/>
      <c r="P13"/>
      <c r="Q13"/>
      <c r="R13"/>
      <c r="S13"/>
      <c r="T13"/>
      <c r="U13"/>
      <c r="V13"/>
      <c r="W13"/>
      <c r="X13"/>
      <c r="Y13"/>
      <c r="Z13"/>
      <c r="AA13"/>
      <c r="AB13"/>
      <c r="AC13"/>
      <c r="AD13"/>
      <c r="AE13"/>
      <c r="AF13"/>
      <c r="AG13"/>
      <c r="AH13"/>
      <c r="AI13"/>
      <c r="AJ13"/>
      <c r="AK13"/>
      <c r="AL13"/>
      <c r="AM13"/>
      <c r="AN13"/>
      <c r="AO13"/>
      <c r="AP13"/>
      <c r="AQ13"/>
      <c r="AR13"/>
      <c r="AS13"/>
      <c r="AT13"/>
      <c r="AU13"/>
      <c r="AV13"/>
    </row>
    <row r="14" spans="1:48" s="11" customFormat="1">
      <c r="A14" s="19" t="str">
        <f t="shared" si="0"/>
        <v>DAU</v>
      </c>
      <c r="B14" s="18" t="s">
        <v>697</v>
      </c>
      <c r="C14" s="10">
        <v>5878336339</v>
      </c>
      <c r="D14" s="10">
        <v>5977687359</v>
      </c>
      <c r="E14" s="10">
        <v>543574136</v>
      </c>
      <c r="F14" s="10">
        <v>445774205</v>
      </c>
      <c r="G14" s="10">
        <v>1034131410</v>
      </c>
      <c r="H14" s="10">
        <v>646760997</v>
      </c>
      <c r="I14" s="10">
        <v>457023658</v>
      </c>
      <c r="J14" s="10">
        <v>719085365</v>
      </c>
      <c r="K14" s="10">
        <v>608634091</v>
      </c>
      <c r="L14" s="10">
        <v>531669620</v>
      </c>
      <c r="M14" s="10">
        <v>804339073</v>
      </c>
      <c r="N14"/>
      <c r="O14"/>
      <c r="P14"/>
      <c r="Q14"/>
      <c r="R14"/>
      <c r="S14"/>
      <c r="T14"/>
      <c r="U14"/>
      <c r="V14"/>
      <c r="W14"/>
      <c r="X14"/>
      <c r="Y14"/>
      <c r="Z14"/>
      <c r="AA14"/>
      <c r="AB14"/>
      <c r="AC14"/>
      <c r="AD14"/>
      <c r="AE14"/>
      <c r="AF14"/>
      <c r="AG14"/>
      <c r="AH14"/>
      <c r="AI14"/>
      <c r="AJ14"/>
      <c r="AK14"/>
      <c r="AL14"/>
      <c r="AM14"/>
      <c r="AN14"/>
      <c r="AO14"/>
      <c r="AP14"/>
      <c r="AQ14"/>
      <c r="AR14"/>
      <c r="AS14"/>
      <c r="AT14"/>
      <c r="AU14"/>
      <c r="AV14"/>
    </row>
    <row r="15" spans="1:48" s="11" customFormat="1">
      <c r="A15" s="19" t="str">
        <f t="shared" si="0"/>
        <v>DAK Fisik Reguler</v>
      </c>
      <c r="B15" s="18" t="s">
        <v>693</v>
      </c>
      <c r="C15" s="10">
        <v>715781971</v>
      </c>
      <c r="D15" s="10">
        <v>799364868</v>
      </c>
      <c r="E15" s="10">
        <v>116304448</v>
      </c>
      <c r="F15" s="10">
        <v>74693124</v>
      </c>
      <c r="G15" s="10">
        <v>125001875</v>
      </c>
      <c r="H15" s="10">
        <v>61040019</v>
      </c>
      <c r="I15" s="10">
        <v>43626700</v>
      </c>
      <c r="J15" s="10">
        <v>104848189</v>
      </c>
      <c r="K15" s="10">
        <v>158142974</v>
      </c>
      <c r="L15" s="10">
        <v>97396302</v>
      </c>
      <c r="M15" s="10">
        <v>82200799</v>
      </c>
      <c r="N15"/>
      <c r="O15"/>
      <c r="P15"/>
      <c r="Q15"/>
      <c r="R15"/>
      <c r="S15"/>
      <c r="T15"/>
      <c r="U15"/>
      <c r="V15"/>
      <c r="W15"/>
      <c r="X15"/>
      <c r="Y15"/>
      <c r="Z15"/>
      <c r="AA15"/>
      <c r="AB15"/>
      <c r="AC15"/>
      <c r="AD15"/>
      <c r="AE15"/>
      <c r="AF15"/>
      <c r="AG15"/>
      <c r="AH15"/>
      <c r="AI15"/>
      <c r="AJ15"/>
      <c r="AK15"/>
      <c r="AL15"/>
      <c r="AM15"/>
      <c r="AN15"/>
      <c r="AO15"/>
      <c r="AP15"/>
      <c r="AQ15"/>
      <c r="AR15"/>
      <c r="AS15"/>
      <c r="AT15"/>
      <c r="AU15"/>
      <c r="AV15"/>
    </row>
    <row r="16" spans="1:48" s="11" customFormat="1">
      <c r="A16" s="19" t="str">
        <f t="shared" si="0"/>
        <v>DAK Fisik Penugasan</v>
      </c>
      <c r="B16" s="18" t="s">
        <v>694</v>
      </c>
      <c r="C16" s="10">
        <v>263104585</v>
      </c>
      <c r="D16" s="10">
        <v>459404241</v>
      </c>
      <c r="E16" s="10">
        <v>0</v>
      </c>
      <c r="F16" s="10">
        <v>16759376</v>
      </c>
      <c r="G16" s="10">
        <v>43434807</v>
      </c>
      <c r="H16" s="10">
        <v>0</v>
      </c>
      <c r="I16" s="10">
        <v>4200459</v>
      </c>
      <c r="J16" s="10">
        <v>23573244</v>
      </c>
      <c r="K16" s="10">
        <v>0</v>
      </c>
      <c r="L16" s="10">
        <v>16914598</v>
      </c>
      <c r="M16" s="10">
        <v>45029310</v>
      </c>
      <c r="N16"/>
      <c r="O16"/>
      <c r="P16"/>
      <c r="Q16"/>
      <c r="R16"/>
      <c r="S16"/>
      <c r="T16"/>
      <c r="U16"/>
      <c r="V16"/>
      <c r="W16"/>
      <c r="X16"/>
      <c r="Y16"/>
      <c r="Z16"/>
      <c r="AA16"/>
      <c r="AB16"/>
      <c r="AC16"/>
      <c r="AD16"/>
      <c r="AE16"/>
      <c r="AF16"/>
      <c r="AG16"/>
      <c r="AH16"/>
      <c r="AI16"/>
      <c r="AJ16"/>
      <c r="AK16"/>
      <c r="AL16"/>
      <c r="AM16"/>
      <c r="AN16"/>
      <c r="AO16"/>
      <c r="AP16"/>
      <c r="AQ16"/>
      <c r="AR16"/>
      <c r="AS16"/>
      <c r="AT16"/>
      <c r="AU16"/>
      <c r="AV16"/>
    </row>
    <row r="17" spans="1:48" s="11" customFormat="1">
      <c r="A17" s="19" t="str">
        <f t="shared" si="0"/>
        <v>DAK Fisik Afirmasi</v>
      </c>
      <c r="B17" s="18" t="s">
        <v>695</v>
      </c>
      <c r="C17" s="10">
        <v>265064239</v>
      </c>
      <c r="D17" s="10">
        <v>0</v>
      </c>
      <c r="E17" s="10"/>
      <c r="F17" s="10"/>
      <c r="G17" s="10"/>
      <c r="H17" s="10"/>
      <c r="I17" s="10"/>
      <c r="J17" s="10"/>
      <c r="K17" s="10"/>
      <c r="L17" s="10"/>
      <c r="M17" s="10"/>
      <c r="N17"/>
      <c r="O17"/>
      <c r="P17"/>
      <c r="Q17"/>
      <c r="R17"/>
      <c r="S17"/>
      <c r="T17"/>
      <c r="U17"/>
      <c r="V17"/>
      <c r="W17"/>
      <c r="X17"/>
      <c r="Y17"/>
      <c r="Z17"/>
      <c r="AA17"/>
      <c r="AB17"/>
      <c r="AC17"/>
      <c r="AD17"/>
      <c r="AE17"/>
      <c r="AF17"/>
      <c r="AG17"/>
      <c r="AH17"/>
      <c r="AI17"/>
      <c r="AJ17"/>
      <c r="AK17"/>
      <c r="AL17"/>
      <c r="AM17"/>
      <c r="AN17"/>
      <c r="AO17"/>
      <c r="AP17"/>
      <c r="AQ17"/>
      <c r="AR17"/>
      <c r="AS17"/>
      <c r="AT17"/>
      <c r="AU17"/>
      <c r="AV17"/>
    </row>
    <row r="18" spans="1:48" s="11" customFormat="1">
      <c r="A18" s="19" t="str">
        <f t="shared" si="0"/>
        <v>DAK Non Fisik</v>
      </c>
      <c r="B18" s="18" t="s">
        <v>696</v>
      </c>
      <c r="C18" s="10">
        <v>947037625</v>
      </c>
      <c r="D18" s="10">
        <v>994003803</v>
      </c>
      <c r="E18" s="10">
        <v>146970900</v>
      </c>
      <c r="F18" s="10">
        <v>65157196</v>
      </c>
      <c r="G18" s="10">
        <v>272016644</v>
      </c>
      <c r="H18" s="10">
        <v>190131266</v>
      </c>
      <c r="I18" s="10">
        <v>93114033</v>
      </c>
      <c r="J18" s="10">
        <v>227452858</v>
      </c>
      <c r="K18" s="10">
        <v>165673880</v>
      </c>
      <c r="L18" s="10">
        <v>130341200</v>
      </c>
      <c r="M18" s="10">
        <v>300172183</v>
      </c>
      <c r="N18"/>
      <c r="O18"/>
      <c r="P18"/>
      <c r="Q18"/>
      <c r="R18"/>
      <c r="S18"/>
      <c r="T18"/>
      <c r="U18"/>
      <c r="V18"/>
      <c r="W18"/>
      <c r="X18"/>
      <c r="Y18"/>
      <c r="Z18"/>
      <c r="AA18"/>
      <c r="AB18"/>
      <c r="AC18"/>
      <c r="AD18"/>
      <c r="AE18"/>
      <c r="AF18"/>
      <c r="AG18"/>
      <c r="AH18"/>
      <c r="AI18"/>
      <c r="AJ18"/>
      <c r="AK18"/>
      <c r="AL18"/>
      <c r="AM18"/>
      <c r="AN18"/>
      <c r="AO18"/>
      <c r="AP18"/>
      <c r="AQ18"/>
      <c r="AR18"/>
      <c r="AS18"/>
      <c r="AT18"/>
      <c r="AU18"/>
      <c r="AV18"/>
    </row>
    <row r="19" spans="1:48" s="11" customFormat="1">
      <c r="A19" s="19" t="str">
        <f t="shared" si="0"/>
        <v>DID</v>
      </c>
      <c r="B19" s="18" t="s">
        <v>698</v>
      </c>
      <c r="C19" s="10">
        <v>143093098</v>
      </c>
      <c r="D19" s="10">
        <v>100288053</v>
      </c>
      <c r="E19" s="10">
        <v>1205659</v>
      </c>
      <c r="F19" s="10">
        <v>7356742</v>
      </c>
      <c r="G19" s="10">
        <v>9176391</v>
      </c>
      <c r="H19" s="10">
        <v>23059076</v>
      </c>
      <c r="I19" s="10">
        <v>2064558</v>
      </c>
      <c r="J19" s="10">
        <v>4232855</v>
      </c>
      <c r="K19" s="10">
        <v>8328792</v>
      </c>
      <c r="L19" s="10">
        <v>8294379</v>
      </c>
      <c r="M19" s="10">
        <v>5151026</v>
      </c>
      <c r="N19"/>
      <c r="O19"/>
      <c r="P19"/>
      <c r="Q19"/>
      <c r="R19"/>
      <c r="S19"/>
      <c r="T19"/>
      <c r="U19"/>
      <c r="V19"/>
      <c r="W19"/>
      <c r="X19"/>
      <c r="Y19"/>
      <c r="Z19"/>
      <c r="AA19"/>
      <c r="AB19"/>
      <c r="AC19"/>
      <c r="AD19"/>
      <c r="AE19"/>
      <c r="AF19"/>
      <c r="AG19"/>
      <c r="AH19"/>
      <c r="AI19"/>
      <c r="AJ19"/>
      <c r="AK19"/>
      <c r="AL19"/>
      <c r="AM19"/>
      <c r="AN19"/>
      <c r="AO19"/>
      <c r="AP19"/>
      <c r="AQ19"/>
      <c r="AR19"/>
      <c r="AS19"/>
      <c r="AT19"/>
      <c r="AU19"/>
      <c r="AV19"/>
    </row>
    <row r="20" spans="1:48" s="11" customFormat="1">
      <c r="A20" s="19" t="str">
        <f t="shared" si="0"/>
        <v>Dana Desa</v>
      </c>
      <c r="B20" s="18" t="s">
        <v>699</v>
      </c>
      <c r="C20" s="10">
        <v>1007824600</v>
      </c>
      <c r="D20" s="10">
        <v>1029955879</v>
      </c>
      <c r="E20" s="10">
        <v>104391259</v>
      </c>
      <c r="F20" s="10">
        <v>40762967</v>
      </c>
      <c r="G20" s="10">
        <v>245180929</v>
      </c>
      <c r="H20" s="10">
        <v>0</v>
      </c>
      <c r="I20" s="10">
        <v>0</v>
      </c>
      <c r="J20" s="10">
        <v>125837399</v>
      </c>
      <c r="K20" s="10">
        <v>166096200</v>
      </c>
      <c r="L20" s="10">
        <v>59673787</v>
      </c>
      <c r="M20" s="10">
        <v>180366154</v>
      </c>
      <c r="N20"/>
      <c r="O20"/>
      <c r="P20"/>
      <c r="Q20"/>
      <c r="R20"/>
      <c r="S20"/>
      <c r="T20"/>
      <c r="U20"/>
      <c r="V20"/>
      <c r="W20"/>
      <c r="X20"/>
      <c r="Y20"/>
      <c r="Z20"/>
      <c r="AA20"/>
      <c r="AB20"/>
      <c r="AC20"/>
      <c r="AD20"/>
      <c r="AE20"/>
      <c r="AF20"/>
      <c r="AG20"/>
      <c r="AH20"/>
      <c r="AI20"/>
      <c r="AJ20"/>
      <c r="AK20"/>
      <c r="AL20"/>
      <c r="AM20"/>
      <c r="AN20"/>
      <c r="AO20"/>
      <c r="AP20"/>
      <c r="AQ20"/>
      <c r="AR20"/>
      <c r="AS20"/>
      <c r="AT20"/>
      <c r="AU20"/>
      <c r="AV20"/>
    </row>
    <row r="21" spans="1:48" s="11" customFormat="1">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row>
  </sheetData>
  <mergeCells count="1">
    <mergeCell ref="F1:I3"/>
  </mergeCells>
  <printOptions horizontalCentered="1"/>
  <pageMargins left="0.7" right="0.7" top="0.75" bottom="0.75" header="0.3" footer="0.3"/>
  <pageSetup paperSize="9" scale="77" fitToHeight="0" orientation="landscape"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DDF6E-5A11-4C65-9B0C-0A66A9616734}">
  <dimension ref="T2:AA220"/>
  <sheetViews>
    <sheetView showGridLines="0" view="pageBreakPreview" zoomScale="60" zoomScaleNormal="100" workbookViewId="0">
      <selection activeCell="S330" sqref="S330"/>
    </sheetView>
  </sheetViews>
  <sheetFormatPr defaultRowHeight="15"/>
  <sheetData>
    <row r="2" spans="20:27" ht="15" customHeight="1">
      <c r="T2" s="24" t="str">
        <f>Pengangguran!$L$4</f>
        <v>Kalimantan Barat I</v>
      </c>
      <c r="U2" s="24"/>
      <c r="V2" s="24"/>
      <c r="W2" s="24"/>
      <c r="X2" s="24"/>
      <c r="Y2" s="24"/>
      <c r="Z2" s="24"/>
      <c r="AA2" s="24"/>
    </row>
    <row r="3" spans="20:27" ht="15" customHeight="1">
      <c r="T3" s="24"/>
      <c r="U3" s="24"/>
      <c r="V3" s="24"/>
      <c r="W3" s="24"/>
      <c r="X3" s="24"/>
      <c r="Y3" s="24"/>
      <c r="Z3" s="24"/>
      <c r="AA3" s="24"/>
    </row>
    <row r="4" spans="20:27" ht="15" customHeight="1">
      <c r="T4" s="24"/>
      <c r="U4" s="24"/>
      <c r="V4" s="24"/>
      <c r="W4" s="24"/>
      <c r="X4" s="24"/>
      <c r="Y4" s="24"/>
      <c r="Z4" s="24"/>
      <c r="AA4" s="24"/>
    </row>
    <row r="5" spans="20:27">
      <c r="T5" s="24"/>
      <c r="U5" s="24"/>
      <c r="V5" s="24"/>
      <c r="W5" s="24"/>
      <c r="X5" s="24"/>
      <c r="Y5" s="24"/>
      <c r="Z5" s="24"/>
      <c r="AA5" s="24"/>
    </row>
    <row r="110" spans="20:27" ht="15" customHeight="1">
      <c r="T110" s="24" t="str">
        <f>$T$2</f>
        <v>Kalimantan Barat I</v>
      </c>
      <c r="U110" s="24"/>
      <c r="V110" s="24"/>
      <c r="W110" s="24"/>
      <c r="X110" s="24"/>
      <c r="Y110" s="24"/>
      <c r="Z110" s="24"/>
      <c r="AA110" s="24"/>
    </row>
    <row r="111" spans="20:27" ht="15" customHeight="1">
      <c r="T111" s="24"/>
      <c r="U111" s="24"/>
      <c r="V111" s="24"/>
      <c r="W111" s="24"/>
      <c r="X111" s="24"/>
      <c r="Y111" s="24"/>
      <c r="Z111" s="24"/>
      <c r="AA111" s="24"/>
    </row>
    <row r="112" spans="20:27" ht="15" customHeight="1">
      <c r="T112" s="24"/>
      <c r="U112" s="24"/>
      <c r="V112" s="24"/>
      <c r="W112" s="24"/>
      <c r="X112" s="24"/>
      <c r="Y112" s="24"/>
      <c r="Z112" s="24"/>
      <c r="AA112" s="24"/>
    </row>
    <row r="113" spans="20:27" ht="15" customHeight="1">
      <c r="T113" s="24"/>
      <c r="U113" s="24"/>
      <c r="V113" s="24"/>
      <c r="W113" s="24"/>
      <c r="X113" s="24"/>
      <c r="Y113" s="24"/>
      <c r="Z113" s="24"/>
      <c r="AA113" s="24"/>
    </row>
    <row r="217" spans="20:27" ht="15" customHeight="1">
      <c r="T217" s="24" t="str">
        <f>$T$2</f>
        <v>Kalimantan Barat I</v>
      </c>
      <c r="U217" s="24"/>
      <c r="V217" s="24"/>
      <c r="W217" s="24"/>
      <c r="X217" s="24"/>
      <c r="Y217" s="24"/>
      <c r="Z217" s="24"/>
      <c r="AA217" s="24"/>
    </row>
    <row r="218" spans="20:27" ht="15" customHeight="1">
      <c r="T218" s="24"/>
      <c r="U218" s="24"/>
      <c r="V218" s="24"/>
      <c r="W218" s="24"/>
      <c r="X218" s="24"/>
      <c r="Y218" s="24"/>
      <c r="Z218" s="24"/>
      <c r="AA218" s="24"/>
    </row>
    <row r="219" spans="20:27" ht="15" customHeight="1">
      <c r="T219" s="24"/>
      <c r="U219" s="24"/>
      <c r="V219" s="24"/>
      <c r="W219" s="24"/>
      <c r="X219" s="24"/>
      <c r="Y219" s="24"/>
      <c r="Z219" s="24"/>
      <c r="AA219" s="24"/>
    </row>
    <row r="220" spans="20:27" ht="15" customHeight="1">
      <c r="T220" s="24"/>
      <c r="U220" s="24"/>
      <c r="V220" s="24"/>
      <c r="W220" s="24"/>
      <c r="X220" s="24"/>
      <c r="Y220" s="24"/>
      <c r="Z220" s="24"/>
      <c r="AA220" s="24"/>
    </row>
  </sheetData>
  <mergeCells count="3">
    <mergeCell ref="T2:AA5"/>
    <mergeCell ref="T110:AA113"/>
    <mergeCell ref="T217:AA220"/>
  </mergeCells>
  <printOptions horizontalCentered="1" verticalCentered="1"/>
  <pageMargins left="0.25" right="0.25" top="0.75" bottom="0.75" header="0.3" footer="0.3"/>
  <pageSetup paperSize="9" scale="45" fitToHeight="0" orientation="portrait" r:id="rId1"/>
  <rowBreaks count="2" manualBreakCount="2">
    <brk id="108" min="4" max="26" man="1"/>
    <brk id="215" min="4" max="26" man="1"/>
  </row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9D79C-5F5D-43DC-BDDA-C0212439D054}">
  <dimension ref="A1:AI505"/>
  <sheetViews>
    <sheetView showGridLines="0" tabSelected="1" workbookViewId="0">
      <pane xSplit="4" ySplit="1" topLeftCell="S2" activePane="bottomRight" state="frozen"/>
      <selection pane="topRight" activeCell="E1" sqref="E1"/>
      <selection pane="bottomLeft" activeCell="A2" sqref="A2"/>
      <selection pane="bottomRight" activeCell="AD313" sqref="AD313"/>
    </sheetView>
  </sheetViews>
  <sheetFormatPr defaultRowHeight="12"/>
  <cols>
    <col min="1" max="1" width="9.28515625" style="5" bestFit="1" customWidth="1"/>
    <col min="2" max="2" width="17.7109375" style="2" customWidth="1"/>
    <col min="3" max="3" width="15.28515625" style="2" bestFit="1" customWidth="1"/>
    <col min="4" max="4" width="15.5703125" style="2" bestFit="1" customWidth="1"/>
    <col min="5" max="5" width="18.28515625" style="2" customWidth="1"/>
    <col min="6" max="6" width="20.7109375" style="2" customWidth="1"/>
    <col min="7" max="7" width="18.28515625" style="2" customWidth="1"/>
    <col min="8" max="8" width="15.28515625" style="2" customWidth="1"/>
    <col min="9" max="9" width="16.28515625" style="2" bestFit="1" customWidth="1"/>
    <col min="10" max="10" width="13.7109375" style="2" bestFit="1" customWidth="1"/>
    <col min="11" max="11" width="14.7109375" style="2" bestFit="1" customWidth="1"/>
    <col min="12" max="13" width="14.5703125" style="2" bestFit="1" customWidth="1"/>
    <col min="14" max="14" width="16.5703125" style="2" customWidth="1"/>
    <col min="15" max="15" width="18.28515625" style="2" customWidth="1"/>
    <col min="16" max="16" width="20.28515625" style="2" customWidth="1"/>
    <col min="17" max="17" width="19.5703125" style="2" customWidth="1"/>
    <col min="18" max="18" width="21" style="2" customWidth="1"/>
    <col min="19" max="19" width="10.140625" style="7" customWidth="1"/>
    <col min="20" max="20" width="11.7109375" style="7" customWidth="1"/>
    <col min="21" max="22" width="11.5703125" style="7" customWidth="1"/>
    <col min="23" max="23" width="29.28515625" style="7" customWidth="1"/>
    <col min="24" max="24" width="10.28515625" style="7" customWidth="1"/>
    <col min="25" max="25" width="11.5703125" style="7" customWidth="1"/>
    <col min="26" max="26" width="25.42578125" style="7" customWidth="1"/>
    <col min="27" max="27" width="16" style="7" customWidth="1"/>
    <col min="28" max="31" width="9.140625" style="2"/>
    <col min="32" max="32" width="13" style="2" customWidth="1"/>
    <col min="33" max="16384" width="9.140625" style="2"/>
  </cols>
  <sheetData>
    <row r="1" spans="1:35" s="3" customFormat="1">
      <c r="A1" s="4" t="s">
        <v>655</v>
      </c>
      <c r="B1" s="3" t="s">
        <v>0</v>
      </c>
      <c r="C1" s="3" t="s">
        <v>2</v>
      </c>
      <c r="D1" s="3" t="s">
        <v>682</v>
      </c>
      <c r="E1" s="3" t="s">
        <v>656</v>
      </c>
      <c r="F1" s="3" t="s">
        <v>657</v>
      </c>
      <c r="G1" s="3" t="s">
        <v>658</v>
      </c>
      <c r="H1" s="3" t="s">
        <v>659</v>
      </c>
      <c r="I1" s="3" t="s">
        <v>660</v>
      </c>
      <c r="J1" s="3" t="s">
        <v>661</v>
      </c>
      <c r="K1" s="3" t="s">
        <v>662</v>
      </c>
      <c r="L1" s="3" t="s">
        <v>664</v>
      </c>
      <c r="M1" s="3" t="s">
        <v>665</v>
      </c>
      <c r="N1" s="3" t="s">
        <v>666</v>
      </c>
      <c r="O1" s="3" t="s">
        <v>667</v>
      </c>
      <c r="P1" s="3" t="s">
        <v>668</v>
      </c>
      <c r="Q1" s="3" t="s">
        <v>669</v>
      </c>
      <c r="R1" s="3" t="s">
        <v>670</v>
      </c>
      <c r="S1" s="6" t="s">
        <v>683</v>
      </c>
      <c r="T1" s="6" t="s">
        <v>742</v>
      </c>
      <c r="U1" s="6" t="s">
        <v>684</v>
      </c>
      <c r="V1" s="6" t="s">
        <v>685</v>
      </c>
      <c r="W1" s="6" t="s">
        <v>686</v>
      </c>
      <c r="X1" s="6" t="s">
        <v>687</v>
      </c>
      <c r="Y1" s="6" t="s">
        <v>688</v>
      </c>
      <c r="Z1" s="6" t="s">
        <v>689</v>
      </c>
      <c r="AA1" s="6" t="s">
        <v>681</v>
      </c>
      <c r="AB1" s="6" t="s">
        <v>719</v>
      </c>
      <c r="AC1" s="6" t="s">
        <v>720</v>
      </c>
      <c r="AD1" s="6" t="s">
        <v>721</v>
      </c>
      <c r="AE1" s="6" t="s">
        <v>722</v>
      </c>
      <c r="AF1" s="6" t="s">
        <v>738</v>
      </c>
      <c r="AG1" s="6" t="s">
        <v>739</v>
      </c>
      <c r="AH1" s="6" t="s">
        <v>740</v>
      </c>
      <c r="AI1" s="6" t="s">
        <v>741</v>
      </c>
    </row>
    <row r="2" spans="1:35">
      <c r="A2" s="5">
        <v>2020</v>
      </c>
      <c r="B2" s="2" t="s">
        <v>723</v>
      </c>
      <c r="C2" s="2" t="s">
        <v>725</v>
      </c>
      <c r="D2" s="2" t="s">
        <v>663</v>
      </c>
      <c r="E2" s="2">
        <v>0</v>
      </c>
      <c r="F2" s="2">
        <v>0</v>
      </c>
      <c r="G2" s="2">
        <v>0</v>
      </c>
      <c r="H2" s="2">
        <v>1548108</v>
      </c>
      <c r="I2" s="2">
        <v>550462013</v>
      </c>
      <c r="J2" s="2">
        <v>0</v>
      </c>
      <c r="K2" s="2">
        <v>108863514</v>
      </c>
      <c r="L2" s="2">
        <v>5250057</v>
      </c>
      <c r="M2" s="2">
        <v>10748257</v>
      </c>
      <c r="N2" s="2">
        <v>0</v>
      </c>
      <c r="O2" s="2">
        <v>1493782</v>
      </c>
      <c r="P2" s="2">
        <v>866199</v>
      </c>
      <c r="Q2" s="2">
        <v>1418361</v>
      </c>
      <c r="R2" s="2">
        <v>0</v>
      </c>
      <c r="S2" s="7">
        <v>67.87</v>
      </c>
      <c r="T2" s="2"/>
      <c r="U2" s="2"/>
      <c r="AB2" s="7"/>
      <c r="AC2" s="7"/>
      <c r="AD2" s="7"/>
      <c r="AE2" s="7"/>
      <c r="AF2" s="7">
        <v>49684</v>
      </c>
      <c r="AG2" s="7"/>
      <c r="AH2" s="7"/>
      <c r="AI2" s="7"/>
    </row>
    <row r="3" spans="1:35">
      <c r="A3" s="5">
        <v>2020</v>
      </c>
      <c r="B3" s="2" t="s">
        <v>723</v>
      </c>
      <c r="C3" s="2" t="s">
        <v>726</v>
      </c>
      <c r="D3" s="2" t="s">
        <v>663</v>
      </c>
      <c r="E3" s="2">
        <v>0</v>
      </c>
      <c r="F3" s="2">
        <v>0</v>
      </c>
      <c r="G3" s="2">
        <v>0</v>
      </c>
      <c r="H3" s="2">
        <v>1727335</v>
      </c>
      <c r="I3" s="2">
        <v>614704644</v>
      </c>
      <c r="J3" s="2">
        <v>19561185</v>
      </c>
      <c r="K3" s="2">
        <v>184407675</v>
      </c>
      <c r="L3" s="2">
        <v>5599103</v>
      </c>
      <c r="M3" s="2">
        <v>12199336</v>
      </c>
      <c r="N3" s="2">
        <v>0</v>
      </c>
      <c r="O3" s="2">
        <v>5531138</v>
      </c>
      <c r="P3" s="2">
        <v>1491903</v>
      </c>
      <c r="Q3" s="2">
        <v>1418361</v>
      </c>
      <c r="R3" s="2">
        <v>0</v>
      </c>
      <c r="S3" s="7">
        <v>65.98</v>
      </c>
      <c r="T3" s="2"/>
      <c r="U3" s="2"/>
      <c r="AB3" s="7"/>
      <c r="AC3" s="7"/>
      <c r="AD3" s="7"/>
      <c r="AE3" s="7"/>
      <c r="AF3" s="7">
        <v>2526</v>
      </c>
      <c r="AG3" s="7"/>
      <c r="AH3" s="7"/>
      <c r="AI3" s="7"/>
    </row>
    <row r="4" spans="1:35">
      <c r="A4" s="5">
        <v>2020</v>
      </c>
      <c r="B4" s="2" t="s">
        <v>724</v>
      </c>
      <c r="C4" s="2" t="s">
        <v>727</v>
      </c>
      <c r="D4" s="2" t="s">
        <v>663</v>
      </c>
      <c r="E4" s="2">
        <v>0</v>
      </c>
      <c r="F4" s="2">
        <v>0</v>
      </c>
      <c r="G4" s="2">
        <v>0</v>
      </c>
      <c r="H4" s="2">
        <v>1425228</v>
      </c>
      <c r="I4" s="2">
        <v>903455857</v>
      </c>
      <c r="J4" s="2">
        <v>10493851</v>
      </c>
      <c r="K4" s="2">
        <v>271331546</v>
      </c>
      <c r="L4" s="2">
        <v>6901319</v>
      </c>
      <c r="M4" s="2">
        <v>14051624</v>
      </c>
      <c r="N4" s="2">
        <v>0</v>
      </c>
      <c r="O4" s="2">
        <v>2741127</v>
      </c>
      <c r="P4" s="2">
        <v>3755557</v>
      </c>
      <c r="Q4" s="2">
        <v>1418361</v>
      </c>
      <c r="R4" s="2">
        <v>0</v>
      </c>
      <c r="S4" s="7">
        <v>65.69</v>
      </c>
      <c r="T4" s="2"/>
      <c r="U4" s="2"/>
      <c r="AB4" s="7"/>
      <c r="AC4" s="7"/>
      <c r="AD4" s="7"/>
      <c r="AE4" s="7"/>
      <c r="AF4" s="7">
        <v>2526</v>
      </c>
      <c r="AG4" s="7"/>
      <c r="AH4" s="7"/>
      <c r="AI4" s="7"/>
    </row>
    <row r="5" spans="1:35">
      <c r="A5" s="5">
        <v>2020</v>
      </c>
      <c r="B5" s="2" t="s">
        <v>723</v>
      </c>
      <c r="C5" s="2" t="s">
        <v>728</v>
      </c>
      <c r="D5" s="2" t="s">
        <v>663</v>
      </c>
      <c r="E5" s="2">
        <v>0</v>
      </c>
      <c r="F5" s="2">
        <v>0</v>
      </c>
      <c r="G5" s="2">
        <v>0</v>
      </c>
      <c r="H5" s="2">
        <v>2272047</v>
      </c>
      <c r="I5" s="2">
        <v>1044411014</v>
      </c>
      <c r="J5" s="2">
        <v>25209719</v>
      </c>
      <c r="K5" s="2">
        <v>260918092</v>
      </c>
      <c r="L5" s="2">
        <v>12075817</v>
      </c>
      <c r="M5" s="2">
        <v>47663880</v>
      </c>
      <c r="N5" s="2">
        <v>0</v>
      </c>
      <c r="O5" s="2">
        <v>27262650</v>
      </c>
      <c r="P5" s="2">
        <v>6298118</v>
      </c>
      <c r="Q5" s="2">
        <v>1418361</v>
      </c>
      <c r="R5" s="2">
        <v>0</v>
      </c>
      <c r="S5" s="7">
        <v>67.17</v>
      </c>
      <c r="T5" s="2"/>
      <c r="U5" s="2"/>
      <c r="AB5" s="7"/>
      <c r="AC5" s="7"/>
      <c r="AD5" s="7"/>
      <c r="AE5" s="7"/>
      <c r="AF5" s="7">
        <v>2526</v>
      </c>
      <c r="AG5" s="7"/>
      <c r="AH5" s="7"/>
      <c r="AI5" s="7"/>
    </row>
    <row r="6" spans="1:35">
      <c r="A6" s="5">
        <v>2020</v>
      </c>
      <c r="B6" s="2" t="s">
        <v>723</v>
      </c>
      <c r="C6" s="2" t="s">
        <v>729</v>
      </c>
      <c r="D6" s="2" t="s">
        <v>663</v>
      </c>
      <c r="E6" s="2">
        <v>0</v>
      </c>
      <c r="F6" s="2">
        <v>0</v>
      </c>
      <c r="G6" s="2">
        <v>0</v>
      </c>
      <c r="H6" s="2">
        <v>1093140</v>
      </c>
      <c r="I6" s="2">
        <v>542270990</v>
      </c>
      <c r="J6" s="2">
        <v>15971327</v>
      </c>
      <c r="K6" s="2">
        <v>66584359</v>
      </c>
      <c r="L6" s="2">
        <v>6501557</v>
      </c>
      <c r="M6" s="2">
        <v>4866374</v>
      </c>
      <c r="N6" s="2">
        <v>0</v>
      </c>
      <c r="O6" s="2">
        <v>2192922</v>
      </c>
      <c r="P6" s="2">
        <v>1134884</v>
      </c>
      <c r="Q6" s="2">
        <v>1418361</v>
      </c>
      <c r="R6" s="2">
        <v>0</v>
      </c>
      <c r="S6" s="7">
        <v>65.739999999999995</v>
      </c>
      <c r="T6" s="2"/>
      <c r="U6" s="2"/>
      <c r="Z6" s="6"/>
      <c r="AA6" s="6"/>
      <c r="AB6" s="7"/>
      <c r="AC6" s="7"/>
      <c r="AD6" s="7"/>
      <c r="AE6" s="7"/>
      <c r="AF6" s="7">
        <v>2526</v>
      </c>
      <c r="AG6" s="7"/>
      <c r="AH6" s="7"/>
      <c r="AI6" s="7"/>
    </row>
    <row r="7" spans="1:35">
      <c r="A7" s="5">
        <v>2020</v>
      </c>
      <c r="B7" s="2" t="s">
        <v>723</v>
      </c>
      <c r="C7" s="2" t="s">
        <v>730</v>
      </c>
      <c r="D7" s="2" t="s">
        <v>663</v>
      </c>
      <c r="E7" s="2">
        <v>0</v>
      </c>
      <c r="F7" s="2">
        <v>0</v>
      </c>
      <c r="G7" s="2">
        <v>0</v>
      </c>
      <c r="H7" s="2">
        <v>2687989</v>
      </c>
      <c r="I7" s="2">
        <v>818348874</v>
      </c>
      <c r="J7" s="2">
        <v>250000</v>
      </c>
      <c r="K7" s="2">
        <v>202892034</v>
      </c>
      <c r="L7" s="2">
        <v>7384850</v>
      </c>
      <c r="M7" s="2">
        <v>12423563</v>
      </c>
      <c r="N7" s="2">
        <v>0</v>
      </c>
      <c r="O7" s="2">
        <v>1269809</v>
      </c>
      <c r="P7" s="2">
        <v>877867</v>
      </c>
      <c r="Q7" s="2">
        <v>1418361</v>
      </c>
      <c r="R7" s="2">
        <v>0</v>
      </c>
      <c r="S7" s="7">
        <v>67.03</v>
      </c>
      <c r="T7" s="2"/>
      <c r="U7" s="2"/>
      <c r="AB7" s="7"/>
      <c r="AC7" s="7"/>
      <c r="AD7" s="7"/>
      <c r="AE7" s="7"/>
      <c r="AF7" s="7">
        <v>2526</v>
      </c>
      <c r="AG7" s="7"/>
      <c r="AH7" s="7"/>
      <c r="AI7" s="7"/>
    </row>
    <row r="8" spans="1:35">
      <c r="A8" s="5">
        <v>2020</v>
      </c>
      <c r="B8" s="2" t="s">
        <v>724</v>
      </c>
      <c r="C8" s="2" t="s">
        <v>731</v>
      </c>
      <c r="D8" s="2" t="s">
        <v>663</v>
      </c>
      <c r="E8" s="2">
        <v>0</v>
      </c>
      <c r="F8" s="2">
        <v>0</v>
      </c>
      <c r="G8" s="2">
        <v>0</v>
      </c>
      <c r="H8" s="2">
        <v>1798627</v>
      </c>
      <c r="I8" s="2">
        <v>750488162</v>
      </c>
      <c r="J8" s="2">
        <v>30612579</v>
      </c>
      <c r="K8" s="2">
        <v>152750875</v>
      </c>
      <c r="L8" s="2">
        <v>9183784</v>
      </c>
      <c r="M8" s="2">
        <v>23646268</v>
      </c>
      <c r="N8" s="2">
        <v>0</v>
      </c>
      <c r="O8" s="2">
        <v>18590526</v>
      </c>
      <c r="P8" s="2">
        <v>1167681</v>
      </c>
      <c r="Q8" s="2">
        <v>1418361</v>
      </c>
      <c r="R8" s="2">
        <v>0</v>
      </c>
      <c r="S8" s="7">
        <v>65.77</v>
      </c>
      <c r="T8" s="2"/>
      <c r="U8" s="2"/>
      <c r="AB8" s="7"/>
      <c r="AC8" s="7"/>
      <c r="AD8" s="7"/>
      <c r="AE8" s="7"/>
      <c r="AF8" s="7">
        <v>2526</v>
      </c>
      <c r="AG8" s="7"/>
      <c r="AH8" s="7"/>
      <c r="AI8" s="7"/>
    </row>
    <row r="9" spans="1:35">
      <c r="A9" s="5">
        <v>2020</v>
      </c>
      <c r="B9" s="2" t="s">
        <v>724</v>
      </c>
      <c r="C9" s="2" t="s">
        <v>732</v>
      </c>
      <c r="D9" s="2" t="s">
        <v>663</v>
      </c>
      <c r="E9" s="2">
        <v>0</v>
      </c>
      <c r="F9" s="2">
        <v>0</v>
      </c>
      <c r="G9" s="2">
        <v>0</v>
      </c>
      <c r="H9" s="2">
        <v>1903424</v>
      </c>
      <c r="I9" s="2">
        <v>847220789</v>
      </c>
      <c r="J9" s="2">
        <v>30228944</v>
      </c>
      <c r="K9" s="2">
        <v>348604262</v>
      </c>
      <c r="L9" s="2">
        <v>8233432</v>
      </c>
      <c r="M9" s="2">
        <v>19112236</v>
      </c>
      <c r="N9" s="2">
        <v>0</v>
      </c>
      <c r="O9" s="2">
        <v>1904123</v>
      </c>
      <c r="P9" s="2">
        <v>3427376</v>
      </c>
      <c r="Q9" s="2">
        <v>1418361</v>
      </c>
      <c r="R9" s="2">
        <v>0</v>
      </c>
      <c r="S9" s="7">
        <v>66.88</v>
      </c>
      <c r="T9" s="2"/>
      <c r="U9" s="2"/>
      <c r="AB9" s="7"/>
      <c r="AC9" s="7"/>
      <c r="AD9" s="7"/>
      <c r="AE9" s="7"/>
      <c r="AF9" s="7">
        <v>2526</v>
      </c>
      <c r="AG9" s="7"/>
      <c r="AH9" s="7"/>
      <c r="AI9" s="7"/>
    </row>
    <row r="10" spans="1:35">
      <c r="A10" s="5">
        <v>2020</v>
      </c>
      <c r="B10" s="2" t="s">
        <v>723</v>
      </c>
      <c r="C10" s="2" t="s">
        <v>333</v>
      </c>
      <c r="D10" s="2" t="s">
        <v>663</v>
      </c>
      <c r="E10" s="2">
        <v>0</v>
      </c>
      <c r="F10" s="2">
        <v>0</v>
      </c>
      <c r="G10" s="2">
        <v>0</v>
      </c>
      <c r="H10" s="2">
        <v>2151466</v>
      </c>
      <c r="I10" s="2">
        <v>661544956</v>
      </c>
      <c r="J10" s="2">
        <v>27627969</v>
      </c>
      <c r="K10" s="2">
        <v>0</v>
      </c>
      <c r="L10" s="2">
        <v>37575716</v>
      </c>
      <c r="M10" s="2">
        <v>4189657</v>
      </c>
      <c r="N10" s="2">
        <v>0</v>
      </c>
      <c r="O10" s="2">
        <v>1269809</v>
      </c>
      <c r="P10" s="2">
        <v>996525</v>
      </c>
      <c r="Q10" s="2">
        <v>1418361</v>
      </c>
      <c r="R10" s="2">
        <v>0</v>
      </c>
      <c r="S10" s="7">
        <v>79.44</v>
      </c>
      <c r="T10" s="2"/>
      <c r="U10" s="2"/>
      <c r="AB10" s="7"/>
      <c r="AC10" s="7"/>
      <c r="AD10" s="7"/>
      <c r="AE10" s="7"/>
      <c r="AF10" s="7">
        <v>2526</v>
      </c>
      <c r="AG10" s="7"/>
      <c r="AH10" s="7"/>
      <c r="AI10" s="7"/>
    </row>
    <row r="11" spans="1:35">
      <c r="A11" s="5">
        <v>2020</v>
      </c>
      <c r="B11" s="2" t="s">
        <v>723</v>
      </c>
      <c r="C11" s="2" t="s">
        <v>334</v>
      </c>
      <c r="D11" s="2" t="s">
        <v>663</v>
      </c>
      <c r="E11" s="2">
        <v>0</v>
      </c>
      <c r="F11" s="2">
        <v>0</v>
      </c>
      <c r="G11" s="2">
        <v>0</v>
      </c>
      <c r="H11" s="2">
        <v>870104</v>
      </c>
      <c r="I11" s="2">
        <v>467470514</v>
      </c>
      <c r="J11" s="2">
        <v>7404659</v>
      </c>
      <c r="K11" s="2">
        <v>0</v>
      </c>
      <c r="L11" s="2">
        <v>7267377</v>
      </c>
      <c r="M11" s="2">
        <v>3568164</v>
      </c>
      <c r="N11" s="2">
        <v>0</v>
      </c>
      <c r="O11" s="2">
        <v>1269809</v>
      </c>
      <c r="P11" s="2">
        <v>868375</v>
      </c>
      <c r="Q11" s="2">
        <v>1418361</v>
      </c>
      <c r="R11" s="2">
        <v>0</v>
      </c>
      <c r="S11" s="7">
        <v>71.94</v>
      </c>
      <c r="T11" s="2"/>
      <c r="U11" s="2"/>
      <c r="AB11" s="7"/>
      <c r="AC11" s="7"/>
      <c r="AD11" s="7"/>
      <c r="AE11" s="7"/>
      <c r="AF11" s="7">
        <v>2526</v>
      </c>
      <c r="AG11" s="7"/>
      <c r="AH11" s="7"/>
      <c r="AI11" s="7"/>
    </row>
    <row r="12" spans="1:35">
      <c r="A12" s="5">
        <v>2020</v>
      </c>
      <c r="B12" s="2" t="s">
        <v>724</v>
      </c>
      <c r="C12" s="2" t="s">
        <v>733</v>
      </c>
      <c r="D12" s="2" t="s">
        <v>663</v>
      </c>
      <c r="E12" s="2">
        <v>0</v>
      </c>
      <c r="F12" s="2">
        <v>0</v>
      </c>
      <c r="G12" s="2">
        <v>0</v>
      </c>
      <c r="H12" s="2">
        <v>874099</v>
      </c>
      <c r="I12" s="2">
        <v>469758743</v>
      </c>
      <c r="J12" s="2">
        <v>50371332</v>
      </c>
      <c r="K12" s="2">
        <v>83765630</v>
      </c>
      <c r="L12" s="2">
        <v>5254880</v>
      </c>
      <c r="M12" s="2">
        <v>9736618</v>
      </c>
      <c r="N12" s="2">
        <v>0</v>
      </c>
      <c r="O12" s="2">
        <v>1664800</v>
      </c>
      <c r="P12" s="2">
        <v>875679</v>
      </c>
      <c r="Q12" s="2">
        <v>1418361</v>
      </c>
      <c r="R12" s="2">
        <v>0</v>
      </c>
      <c r="S12" s="7">
        <v>64.760000000000005</v>
      </c>
      <c r="T12" s="2"/>
      <c r="U12" s="2"/>
      <c r="AB12" s="7"/>
      <c r="AC12" s="7"/>
      <c r="AD12" s="7"/>
      <c r="AE12" s="7"/>
      <c r="AF12" s="7">
        <v>2526</v>
      </c>
      <c r="AG12" s="7"/>
      <c r="AH12" s="7"/>
      <c r="AI12" s="7"/>
    </row>
    <row r="13" spans="1:35">
      <c r="A13" s="5">
        <v>2020</v>
      </c>
      <c r="B13" s="2" t="s">
        <v>724</v>
      </c>
      <c r="C13" s="2" t="s">
        <v>734</v>
      </c>
      <c r="D13" s="2" t="s">
        <v>663</v>
      </c>
      <c r="E13" s="2">
        <v>0</v>
      </c>
      <c r="F13" s="2">
        <v>0</v>
      </c>
      <c r="G13" s="2">
        <v>0</v>
      </c>
      <c r="H13" s="2">
        <v>1218065</v>
      </c>
      <c r="I13" s="2">
        <v>559720948</v>
      </c>
      <c r="J13" s="2">
        <v>0</v>
      </c>
      <c r="K13" s="2">
        <v>156406205</v>
      </c>
      <c r="L13" s="2">
        <v>4826580</v>
      </c>
      <c r="M13" s="2">
        <v>10373128</v>
      </c>
      <c r="N13" s="2">
        <v>0</v>
      </c>
      <c r="O13" s="2">
        <v>1279551</v>
      </c>
      <c r="P13" s="2">
        <v>1526096</v>
      </c>
      <c r="Q13" s="2">
        <v>1418361</v>
      </c>
      <c r="R13" s="2">
        <v>0</v>
      </c>
      <c r="S13" s="7">
        <v>65.55</v>
      </c>
      <c r="T13" s="2"/>
      <c r="U13" s="2"/>
      <c r="AB13" s="7"/>
      <c r="AC13" s="7"/>
      <c r="AD13" s="7"/>
      <c r="AE13" s="7"/>
      <c r="AF13" s="7">
        <v>2526</v>
      </c>
      <c r="AG13" s="7"/>
      <c r="AH13" s="7"/>
      <c r="AI13" s="7"/>
    </row>
    <row r="14" spans="1:35">
      <c r="A14" s="5">
        <v>2020</v>
      </c>
      <c r="B14" s="2" t="s">
        <v>723</v>
      </c>
      <c r="C14" s="2" t="s">
        <v>735</v>
      </c>
      <c r="D14" s="2" t="s">
        <v>663</v>
      </c>
      <c r="E14" s="2">
        <v>0</v>
      </c>
      <c r="F14" s="2">
        <v>0</v>
      </c>
      <c r="G14" s="2">
        <v>0</v>
      </c>
      <c r="H14" s="2">
        <v>979674</v>
      </c>
      <c r="I14" s="2">
        <v>449210743</v>
      </c>
      <c r="J14" s="2">
        <v>0</v>
      </c>
      <c r="K14" s="2">
        <v>50970713</v>
      </c>
      <c r="L14" s="2">
        <v>3882538</v>
      </c>
      <c r="M14" s="2">
        <v>6751752</v>
      </c>
      <c r="N14" s="2">
        <v>0</v>
      </c>
      <c r="O14" s="2">
        <v>1485632</v>
      </c>
      <c r="P14" s="2">
        <v>870808</v>
      </c>
      <c r="Q14" s="2">
        <v>1418361</v>
      </c>
      <c r="R14" s="2">
        <v>0</v>
      </c>
      <c r="S14" s="7">
        <v>62.68</v>
      </c>
      <c r="T14" s="2"/>
      <c r="U14" s="2"/>
      <c r="AB14" s="7"/>
      <c r="AC14" s="7"/>
      <c r="AD14" s="7"/>
      <c r="AE14" s="7"/>
      <c r="AF14" s="7">
        <v>2526</v>
      </c>
      <c r="AG14" s="7"/>
      <c r="AH14" s="7"/>
      <c r="AI14" s="7"/>
    </row>
    <row r="15" spans="1:35">
      <c r="A15" s="5">
        <v>2020</v>
      </c>
      <c r="B15" s="2" t="s">
        <v>723</v>
      </c>
      <c r="C15" s="2" t="s">
        <v>736</v>
      </c>
      <c r="D15" s="2" t="s">
        <v>663</v>
      </c>
      <c r="E15" s="2">
        <v>0</v>
      </c>
      <c r="F15" s="2">
        <v>0</v>
      </c>
      <c r="G15" s="2">
        <v>0</v>
      </c>
      <c r="H15" s="2">
        <v>2089101</v>
      </c>
      <c r="I15" s="2">
        <v>729912591</v>
      </c>
      <c r="J15" s="2">
        <v>47068239</v>
      </c>
      <c r="K15" s="2">
        <v>133188213</v>
      </c>
      <c r="L15" s="2">
        <v>11161644</v>
      </c>
      <c r="M15" s="2">
        <v>11907914</v>
      </c>
      <c r="N15" s="2">
        <v>0</v>
      </c>
      <c r="O15" s="2">
        <v>1269809</v>
      </c>
      <c r="P15" s="2">
        <v>3244252</v>
      </c>
      <c r="Q15" s="2">
        <v>1418361</v>
      </c>
      <c r="R15" s="2">
        <v>0</v>
      </c>
      <c r="S15" s="7">
        <v>67.95</v>
      </c>
      <c r="T15" s="2"/>
      <c r="U15" s="2"/>
      <c r="AB15" s="7"/>
      <c r="AC15" s="7"/>
      <c r="AD15" s="7"/>
      <c r="AE15" s="7"/>
      <c r="AF15" s="7">
        <v>2526</v>
      </c>
      <c r="AG15" s="7"/>
      <c r="AH15" s="7"/>
      <c r="AI15" s="7"/>
    </row>
    <row r="16" spans="1:35">
      <c r="A16" s="5">
        <v>2020</v>
      </c>
      <c r="B16" s="2" t="s">
        <v>723</v>
      </c>
      <c r="C16" s="2" t="s">
        <v>725</v>
      </c>
      <c r="D16" s="2" t="s">
        <v>671</v>
      </c>
      <c r="E16" s="2">
        <v>25072381</v>
      </c>
      <c r="F16" s="2">
        <v>0</v>
      </c>
      <c r="G16" s="2">
        <v>2571939</v>
      </c>
      <c r="H16" s="2">
        <v>57911561</v>
      </c>
      <c r="S16" s="2"/>
      <c r="T16" s="2"/>
      <c r="U16" s="7">
        <v>12.09</v>
      </c>
      <c r="V16" s="7">
        <v>6.76</v>
      </c>
      <c r="AB16" s="7">
        <v>19.36</v>
      </c>
      <c r="AC16" s="7">
        <v>109.24</v>
      </c>
      <c r="AD16" s="7">
        <v>101</v>
      </c>
      <c r="AE16" s="7">
        <v>101.4</v>
      </c>
      <c r="AF16" s="7"/>
      <c r="AG16" s="7">
        <v>93.12</v>
      </c>
      <c r="AH16" s="7">
        <v>69.83</v>
      </c>
      <c r="AI16" s="7">
        <v>70.739999999999995</v>
      </c>
    </row>
    <row r="17" spans="1:35">
      <c r="A17" s="5">
        <v>2020</v>
      </c>
      <c r="B17" s="2" t="s">
        <v>723</v>
      </c>
      <c r="C17" s="2" t="s">
        <v>726</v>
      </c>
      <c r="D17" s="2" t="s">
        <v>671</v>
      </c>
      <c r="E17" s="2">
        <v>53169789</v>
      </c>
      <c r="F17" s="2">
        <v>0</v>
      </c>
      <c r="G17" s="2">
        <v>3550271</v>
      </c>
      <c r="H17" s="2">
        <v>82441968</v>
      </c>
      <c r="S17" s="2"/>
      <c r="T17" s="2"/>
      <c r="U17" s="7">
        <v>12.4</v>
      </c>
      <c r="V17" s="7">
        <v>7.11</v>
      </c>
      <c r="AB17" s="7">
        <v>29.54</v>
      </c>
      <c r="AC17" s="7">
        <v>101.99</v>
      </c>
      <c r="AD17" s="7">
        <v>100.47</v>
      </c>
      <c r="AE17" s="7">
        <v>96.11</v>
      </c>
      <c r="AF17" s="7"/>
      <c r="AG17" s="7">
        <v>86.96</v>
      </c>
      <c r="AH17" s="7">
        <v>66.09</v>
      </c>
      <c r="AI17" s="7">
        <v>63.47</v>
      </c>
    </row>
    <row r="18" spans="1:35">
      <c r="A18" s="5">
        <v>2020</v>
      </c>
      <c r="B18" s="2" t="s">
        <v>724</v>
      </c>
      <c r="C18" s="2" t="s">
        <v>727</v>
      </c>
      <c r="D18" s="2" t="s">
        <v>671</v>
      </c>
      <c r="E18" s="2">
        <v>3031245</v>
      </c>
      <c r="F18" s="2">
        <v>0</v>
      </c>
      <c r="G18" s="2">
        <v>333465</v>
      </c>
      <c r="H18" s="2">
        <v>85216394</v>
      </c>
      <c r="S18" s="2"/>
      <c r="T18" s="2"/>
      <c r="U18" s="7">
        <v>12.05</v>
      </c>
      <c r="V18" s="7">
        <v>7.52</v>
      </c>
      <c r="AB18" s="7">
        <v>21.47</v>
      </c>
      <c r="AC18" s="7">
        <v>110.72</v>
      </c>
      <c r="AD18" s="7">
        <v>105.68</v>
      </c>
      <c r="AE18" s="7">
        <v>93.97</v>
      </c>
      <c r="AF18" s="7"/>
      <c r="AG18" s="7">
        <v>95.1</v>
      </c>
      <c r="AH18" s="7">
        <v>74.56</v>
      </c>
      <c r="AI18" s="7">
        <v>67.319999999999993</v>
      </c>
    </row>
    <row r="19" spans="1:35">
      <c r="A19" s="5">
        <v>2020</v>
      </c>
      <c r="B19" s="2" t="s">
        <v>723</v>
      </c>
      <c r="C19" s="2" t="s">
        <v>728</v>
      </c>
      <c r="D19" s="2" t="s">
        <v>671</v>
      </c>
      <c r="E19" s="2">
        <v>30696337</v>
      </c>
      <c r="F19" s="2">
        <v>0</v>
      </c>
      <c r="G19" s="2">
        <v>5298940</v>
      </c>
      <c r="H19" s="2">
        <v>127462636</v>
      </c>
      <c r="S19" s="2"/>
      <c r="T19" s="2"/>
      <c r="U19" s="7">
        <v>11.8</v>
      </c>
      <c r="V19" s="7">
        <v>7.31</v>
      </c>
      <c r="AB19" s="7">
        <v>26.84</v>
      </c>
      <c r="AC19" s="7">
        <v>105.04</v>
      </c>
      <c r="AD19" s="7">
        <v>102.85</v>
      </c>
      <c r="AE19" s="7">
        <v>77.58</v>
      </c>
      <c r="AF19" s="7"/>
      <c r="AG19" s="7">
        <v>91.98</v>
      </c>
      <c r="AH19" s="7">
        <v>72.37</v>
      </c>
      <c r="AI19" s="7">
        <v>54.75</v>
      </c>
    </row>
    <row r="20" spans="1:35">
      <c r="A20" s="5">
        <v>2020</v>
      </c>
      <c r="B20" s="2" t="s">
        <v>723</v>
      </c>
      <c r="C20" s="2" t="s">
        <v>729</v>
      </c>
      <c r="D20" s="2" t="s">
        <v>671</v>
      </c>
      <c r="E20" s="2">
        <v>20729946</v>
      </c>
      <c r="F20" s="2">
        <v>0</v>
      </c>
      <c r="G20" s="2">
        <v>0</v>
      </c>
      <c r="H20" s="2">
        <v>63993927</v>
      </c>
      <c r="S20" s="2"/>
      <c r="T20" s="2"/>
      <c r="U20" s="7">
        <v>12.39</v>
      </c>
      <c r="V20" s="7">
        <v>7.03</v>
      </c>
      <c r="AB20" s="7">
        <v>11.21</v>
      </c>
      <c r="AC20" s="7">
        <v>105.75</v>
      </c>
      <c r="AD20" s="7">
        <v>106.49</v>
      </c>
      <c r="AE20" s="7">
        <v>113.31</v>
      </c>
      <c r="AF20" s="7"/>
      <c r="AG20" s="7">
        <v>91.24</v>
      </c>
      <c r="AH20" s="7">
        <v>76.03</v>
      </c>
      <c r="AI20" s="7">
        <v>80.23</v>
      </c>
    </row>
    <row r="21" spans="1:35">
      <c r="A21" s="5">
        <v>2020</v>
      </c>
      <c r="B21" s="2" t="s">
        <v>723</v>
      </c>
      <c r="C21" s="2" t="s">
        <v>730</v>
      </c>
      <c r="D21" s="2" t="s">
        <v>671</v>
      </c>
      <c r="E21" s="2">
        <v>35952030</v>
      </c>
      <c r="F21" s="2">
        <v>0</v>
      </c>
      <c r="G21" s="2">
        <v>946300</v>
      </c>
      <c r="H21" s="2">
        <v>133359713</v>
      </c>
      <c r="S21" s="2"/>
      <c r="T21" s="2"/>
      <c r="U21" s="7">
        <v>12.61</v>
      </c>
      <c r="V21" s="7">
        <v>6.71</v>
      </c>
      <c r="AB21" s="7">
        <v>31.69</v>
      </c>
      <c r="AC21" s="7">
        <v>107.1</v>
      </c>
      <c r="AD21" s="7">
        <v>104.85</v>
      </c>
      <c r="AE21" s="7">
        <v>94.8</v>
      </c>
      <c r="AF21" s="7"/>
      <c r="AG21" s="7">
        <v>93.63</v>
      </c>
      <c r="AH21" s="7">
        <v>75.67</v>
      </c>
      <c r="AI21" s="7">
        <v>69.08</v>
      </c>
    </row>
    <row r="22" spans="1:35">
      <c r="A22" s="5">
        <v>2020</v>
      </c>
      <c r="B22" s="2" t="s">
        <v>724</v>
      </c>
      <c r="C22" s="2" t="s">
        <v>731</v>
      </c>
      <c r="D22" s="2" t="s">
        <v>671</v>
      </c>
      <c r="E22" s="2">
        <v>23853807</v>
      </c>
      <c r="F22" s="2">
        <v>0</v>
      </c>
      <c r="G22" s="2">
        <v>0</v>
      </c>
      <c r="H22" s="2">
        <v>77467712</v>
      </c>
      <c r="S22" s="2"/>
      <c r="T22" s="2"/>
      <c r="U22" s="7">
        <v>11.57</v>
      </c>
      <c r="V22" s="7">
        <v>7.15</v>
      </c>
      <c r="AB22" s="7">
        <v>21.84</v>
      </c>
      <c r="AC22" s="7">
        <v>109.61</v>
      </c>
      <c r="AD22" s="7">
        <v>102.89</v>
      </c>
      <c r="AE22" s="7">
        <v>92.36</v>
      </c>
      <c r="AF22" s="7"/>
      <c r="AG22" s="7">
        <v>94.19</v>
      </c>
      <c r="AH22" s="7">
        <v>72.290000000000006</v>
      </c>
      <c r="AI22" s="7">
        <v>62.35</v>
      </c>
    </row>
    <row r="23" spans="1:35">
      <c r="A23" s="5">
        <v>2020</v>
      </c>
      <c r="B23" s="2" t="s">
        <v>724</v>
      </c>
      <c r="C23" s="2" t="s">
        <v>732</v>
      </c>
      <c r="D23" s="2" t="s">
        <v>671</v>
      </c>
      <c r="E23" s="2">
        <v>15102935</v>
      </c>
      <c r="F23" s="2">
        <v>0</v>
      </c>
      <c r="G23" s="2">
        <v>2823680</v>
      </c>
      <c r="H23" s="2">
        <v>119853220</v>
      </c>
      <c r="S23" s="2"/>
      <c r="T23" s="2"/>
      <c r="U23" s="7">
        <v>12.03</v>
      </c>
      <c r="V23" s="7">
        <v>7.07</v>
      </c>
      <c r="AB23" s="7">
        <v>20.82</v>
      </c>
      <c r="AC23" s="7">
        <v>112.48</v>
      </c>
      <c r="AD23" s="7">
        <v>107.61</v>
      </c>
      <c r="AE23" s="7">
        <v>104.18</v>
      </c>
      <c r="AF23" s="7"/>
      <c r="AG23" s="7">
        <v>94.28</v>
      </c>
      <c r="AH23" s="7">
        <v>70.33</v>
      </c>
      <c r="AI23" s="7">
        <v>67.709999999999994</v>
      </c>
    </row>
    <row r="24" spans="1:35">
      <c r="A24" s="5">
        <v>2020</v>
      </c>
      <c r="B24" s="2" t="s">
        <v>723</v>
      </c>
      <c r="C24" s="2" t="s">
        <v>333</v>
      </c>
      <c r="D24" s="2" t="s">
        <v>671</v>
      </c>
      <c r="E24" s="2">
        <v>25122194</v>
      </c>
      <c r="F24" s="2">
        <v>0</v>
      </c>
      <c r="G24" s="2">
        <v>0</v>
      </c>
      <c r="H24" s="2">
        <v>73954885</v>
      </c>
      <c r="S24" s="2"/>
      <c r="T24" s="2"/>
      <c r="U24" s="7">
        <v>15</v>
      </c>
      <c r="V24" s="7">
        <v>10.17</v>
      </c>
      <c r="AB24" s="7">
        <v>21.26</v>
      </c>
      <c r="AC24" s="7">
        <v>106.9</v>
      </c>
      <c r="AD24" s="7">
        <v>109.11</v>
      </c>
      <c r="AE24" s="7">
        <v>87.43</v>
      </c>
      <c r="AF24" s="7"/>
      <c r="AG24" s="7">
        <v>95.33</v>
      </c>
      <c r="AH24" s="7">
        <v>78.97</v>
      </c>
      <c r="AI24" s="7">
        <v>63.21</v>
      </c>
    </row>
    <row r="25" spans="1:35">
      <c r="A25" s="5">
        <v>2020</v>
      </c>
      <c r="B25" s="2" t="s">
        <v>723</v>
      </c>
      <c r="C25" s="2" t="s">
        <v>334</v>
      </c>
      <c r="D25" s="2" t="s">
        <v>671</v>
      </c>
      <c r="E25" s="2">
        <v>9936446</v>
      </c>
      <c r="F25" s="2">
        <v>0</v>
      </c>
      <c r="G25" s="2">
        <v>0</v>
      </c>
      <c r="H25" s="2">
        <v>40119383</v>
      </c>
      <c r="S25" s="2"/>
      <c r="T25" s="2"/>
      <c r="U25" s="7">
        <v>12.9</v>
      </c>
      <c r="V25" s="7">
        <v>7.89</v>
      </c>
      <c r="AB25" s="7">
        <v>20.82</v>
      </c>
      <c r="AC25" s="7">
        <v>109.66</v>
      </c>
      <c r="AD25" s="7">
        <v>104.72</v>
      </c>
      <c r="AE25" s="7">
        <v>88.28</v>
      </c>
      <c r="AF25" s="7"/>
      <c r="AG25" s="7">
        <v>95</v>
      </c>
      <c r="AH25" s="7">
        <v>74.55</v>
      </c>
      <c r="AI25" s="7">
        <v>63.13</v>
      </c>
    </row>
    <row r="26" spans="1:35">
      <c r="A26" s="5">
        <v>2020</v>
      </c>
      <c r="B26" s="2" t="s">
        <v>724</v>
      </c>
      <c r="C26" s="2" t="s">
        <v>733</v>
      </c>
      <c r="D26" s="2" t="s">
        <v>671</v>
      </c>
      <c r="E26" s="2">
        <v>10943744</v>
      </c>
      <c r="F26" s="2">
        <v>0</v>
      </c>
      <c r="G26" s="2">
        <v>0</v>
      </c>
      <c r="H26" s="2">
        <v>32239802</v>
      </c>
      <c r="S26" s="2"/>
      <c r="T26" s="2"/>
      <c r="U26" s="7">
        <v>11.88</v>
      </c>
      <c r="V26" s="7">
        <v>6.83</v>
      </c>
      <c r="AB26" s="7">
        <v>22.93</v>
      </c>
      <c r="AC26" s="7">
        <v>108.63</v>
      </c>
      <c r="AD26" s="7">
        <v>103.34</v>
      </c>
      <c r="AE26" s="7">
        <v>107.5</v>
      </c>
      <c r="AF26" s="7"/>
      <c r="AG26" s="7">
        <v>93.41</v>
      </c>
      <c r="AH26" s="7">
        <v>71.17</v>
      </c>
      <c r="AI26" s="7">
        <v>73.099999999999994</v>
      </c>
    </row>
    <row r="27" spans="1:35">
      <c r="A27" s="5">
        <v>2020</v>
      </c>
      <c r="B27" s="2" t="s">
        <v>724</v>
      </c>
      <c r="C27" s="2" t="s">
        <v>734</v>
      </c>
      <c r="D27" s="2" t="s">
        <v>671</v>
      </c>
      <c r="E27" s="2">
        <v>21525205</v>
      </c>
      <c r="F27" s="2">
        <v>0</v>
      </c>
      <c r="G27" s="2">
        <v>3783233</v>
      </c>
      <c r="H27" s="2">
        <v>58351176</v>
      </c>
      <c r="S27" s="2"/>
      <c r="T27" s="2"/>
      <c r="U27" s="7">
        <v>11.16</v>
      </c>
      <c r="V27" s="7">
        <v>6.76</v>
      </c>
      <c r="AB27" s="7">
        <v>27.64</v>
      </c>
      <c r="AC27" s="7">
        <v>105.04</v>
      </c>
      <c r="AD27" s="7">
        <v>102.92</v>
      </c>
      <c r="AE27" s="7">
        <v>97.68</v>
      </c>
      <c r="AF27" s="7"/>
      <c r="AG27" s="7">
        <v>88.47</v>
      </c>
      <c r="AH27" s="7">
        <v>66.28</v>
      </c>
      <c r="AI27" s="7">
        <v>61.72</v>
      </c>
    </row>
    <row r="28" spans="1:35">
      <c r="A28" s="5">
        <v>2020</v>
      </c>
      <c r="B28" s="2" t="s">
        <v>723</v>
      </c>
      <c r="C28" s="2" t="s">
        <v>735</v>
      </c>
      <c r="D28" s="2" t="s">
        <v>671</v>
      </c>
      <c r="E28" s="2">
        <v>21632543</v>
      </c>
      <c r="F28" s="2">
        <v>0</v>
      </c>
      <c r="G28" s="2">
        <v>1800600</v>
      </c>
      <c r="H28" s="2">
        <v>24538484</v>
      </c>
      <c r="S28" s="2"/>
      <c r="T28" s="2"/>
      <c r="U28" s="7">
        <v>11.82</v>
      </c>
      <c r="V28" s="7">
        <v>6.01</v>
      </c>
      <c r="AB28" s="7">
        <v>17.09</v>
      </c>
      <c r="AC28" s="7">
        <v>100.7</v>
      </c>
      <c r="AD28" s="7">
        <v>106.06</v>
      </c>
      <c r="AE28" s="7">
        <v>100.93</v>
      </c>
      <c r="AF28" s="7"/>
      <c r="AG28" s="7">
        <v>86.46</v>
      </c>
      <c r="AH28" s="7">
        <v>76.7</v>
      </c>
      <c r="AI28" s="7">
        <v>73.430000000000007</v>
      </c>
    </row>
    <row r="29" spans="1:35">
      <c r="A29" s="5">
        <v>2020</v>
      </c>
      <c r="B29" s="2" t="s">
        <v>723</v>
      </c>
      <c r="C29" s="2" t="s">
        <v>736</v>
      </c>
      <c r="D29" s="2" t="s">
        <v>671</v>
      </c>
      <c r="E29" s="2">
        <v>46122774</v>
      </c>
      <c r="F29" s="2">
        <v>0</v>
      </c>
      <c r="G29" s="2">
        <v>1550256</v>
      </c>
      <c r="H29" s="2">
        <v>101491396</v>
      </c>
      <c r="S29" s="2"/>
      <c r="T29" s="2"/>
      <c r="U29" s="7">
        <v>13.82</v>
      </c>
      <c r="V29" s="7">
        <v>6.83</v>
      </c>
      <c r="AB29" s="7">
        <v>27.32</v>
      </c>
      <c r="AC29" s="7">
        <v>107.15</v>
      </c>
      <c r="AD29" s="7">
        <v>109.2</v>
      </c>
      <c r="AE29" s="7">
        <v>97.45</v>
      </c>
      <c r="AF29" s="7"/>
      <c r="AG29" s="7">
        <v>93.91</v>
      </c>
      <c r="AH29" s="7">
        <v>76.319999999999993</v>
      </c>
      <c r="AI29" s="7">
        <v>67.55</v>
      </c>
    </row>
    <row r="30" spans="1:35">
      <c r="A30" s="5">
        <v>2020</v>
      </c>
      <c r="B30" s="2" t="s">
        <v>723</v>
      </c>
      <c r="C30" s="2" t="s">
        <v>725</v>
      </c>
      <c r="D30" s="2" t="s">
        <v>672</v>
      </c>
      <c r="E30" s="2">
        <v>17737200</v>
      </c>
      <c r="F30" s="2">
        <v>2107162</v>
      </c>
      <c r="G30" s="2">
        <v>24781321</v>
      </c>
      <c r="H30" s="2">
        <v>29646707</v>
      </c>
      <c r="S30" s="2"/>
      <c r="T30" s="7">
        <f>_xlfn.XLOOKUP(Kalimantan_Barat[[#This Row],[Nama Daerah]],[1]Sheet1!$A$336:$A$350,[1]Sheet1!$B$336:$B$350)</f>
        <v>73.83</v>
      </c>
      <c r="AB30" s="7"/>
      <c r="AC30" s="7"/>
      <c r="AD30" s="7"/>
      <c r="AE30" s="7"/>
      <c r="AF30" s="7"/>
      <c r="AG30" s="7"/>
      <c r="AH30" s="7"/>
      <c r="AI30" s="7"/>
    </row>
    <row r="31" spans="1:35">
      <c r="A31" s="5">
        <v>2020</v>
      </c>
      <c r="B31" s="2" t="s">
        <v>723</v>
      </c>
      <c r="C31" s="2" t="s">
        <v>726</v>
      </c>
      <c r="D31" s="2" t="s">
        <v>672</v>
      </c>
      <c r="E31" s="2">
        <v>36290326</v>
      </c>
      <c r="F31" s="2">
        <v>1635235</v>
      </c>
      <c r="G31" s="2">
        <v>40416592</v>
      </c>
      <c r="H31" s="2">
        <v>25169378</v>
      </c>
      <c r="S31" s="2"/>
      <c r="T31" s="7">
        <f>_xlfn.XLOOKUP(Kalimantan_Barat[[#This Row],[Nama Daerah]],[1]Sheet1!$A$336:$A$350,[1]Sheet1!$B$336:$B$350)</f>
        <v>72.84</v>
      </c>
      <c r="AB31" s="7"/>
      <c r="AC31" s="7"/>
      <c r="AD31" s="7"/>
      <c r="AE31" s="7"/>
      <c r="AF31" s="7"/>
      <c r="AG31" s="7"/>
      <c r="AH31" s="7"/>
      <c r="AI31" s="7"/>
    </row>
    <row r="32" spans="1:35">
      <c r="A32" s="5">
        <v>2020</v>
      </c>
      <c r="B32" s="2" t="s">
        <v>724</v>
      </c>
      <c r="C32" s="2" t="s">
        <v>727</v>
      </c>
      <c r="D32" s="2" t="s">
        <v>672</v>
      </c>
      <c r="E32" s="2">
        <v>85595950</v>
      </c>
      <c r="F32" s="2">
        <v>559999</v>
      </c>
      <c r="G32" s="2">
        <v>13080214</v>
      </c>
      <c r="H32" s="2">
        <v>42890635</v>
      </c>
      <c r="S32" s="2"/>
      <c r="T32" s="7">
        <f>_xlfn.XLOOKUP(Kalimantan_Barat[[#This Row],[Nama Daerah]],[1]Sheet1!$A$336:$A$350,[1]Sheet1!$B$336:$B$350)</f>
        <v>72.52</v>
      </c>
      <c r="AB32" s="7"/>
      <c r="AC32" s="7"/>
      <c r="AD32" s="7"/>
      <c r="AE32" s="7"/>
      <c r="AF32" s="7"/>
      <c r="AG32" s="7"/>
      <c r="AH32" s="7"/>
      <c r="AI32" s="7"/>
    </row>
    <row r="33" spans="1:35">
      <c r="A33" s="5">
        <v>2020</v>
      </c>
      <c r="B33" s="2" t="s">
        <v>723</v>
      </c>
      <c r="C33" s="2" t="s">
        <v>728</v>
      </c>
      <c r="D33" s="2" t="s">
        <v>672</v>
      </c>
      <c r="E33" s="2">
        <v>25877835</v>
      </c>
      <c r="F33" s="2">
        <v>52398758</v>
      </c>
      <c r="G33" s="2">
        <v>38713237</v>
      </c>
      <c r="H33" s="2">
        <v>38043392</v>
      </c>
      <c r="S33" s="2"/>
      <c r="T33" s="7">
        <f>_xlfn.XLOOKUP(Kalimantan_Barat[[#This Row],[Nama Daerah]],[1]Sheet1!$A$336:$A$350,[1]Sheet1!$B$336:$B$350)</f>
        <v>71.099999999999994</v>
      </c>
      <c r="AB33" s="7"/>
      <c r="AC33" s="7"/>
      <c r="AD33" s="7"/>
      <c r="AE33" s="7"/>
      <c r="AF33" s="7"/>
      <c r="AG33" s="7"/>
      <c r="AH33" s="7"/>
      <c r="AI33" s="7"/>
    </row>
    <row r="34" spans="1:35">
      <c r="A34" s="5">
        <v>2020</v>
      </c>
      <c r="B34" s="2" t="s">
        <v>723</v>
      </c>
      <c r="C34" s="2" t="s">
        <v>729</v>
      </c>
      <c r="D34" s="2" t="s">
        <v>672</v>
      </c>
      <c r="E34" s="2">
        <v>22346436</v>
      </c>
      <c r="F34" s="2">
        <v>418756</v>
      </c>
      <c r="G34" s="2">
        <v>0</v>
      </c>
      <c r="H34" s="2">
        <v>17834374</v>
      </c>
      <c r="S34" s="2"/>
      <c r="T34" s="7">
        <f>_xlfn.XLOOKUP(Kalimantan_Barat[[#This Row],[Nama Daerah]],[1]Sheet1!$A$336:$A$350,[1]Sheet1!$B$336:$B$350)</f>
        <v>71.040000000000006</v>
      </c>
      <c r="AB34" s="7"/>
      <c r="AC34" s="7"/>
      <c r="AD34" s="7"/>
      <c r="AE34" s="7"/>
      <c r="AF34" s="7"/>
      <c r="AG34" s="7"/>
      <c r="AH34" s="7"/>
      <c r="AI34" s="7"/>
    </row>
    <row r="35" spans="1:35">
      <c r="A35" s="5">
        <v>2020</v>
      </c>
      <c r="B35" s="2" t="s">
        <v>723</v>
      </c>
      <c r="C35" s="2" t="s">
        <v>730</v>
      </c>
      <c r="D35" s="2" t="s">
        <v>672</v>
      </c>
      <c r="E35" s="2">
        <v>68283699</v>
      </c>
      <c r="F35" s="2">
        <v>764317</v>
      </c>
      <c r="G35" s="2">
        <v>10468130</v>
      </c>
      <c r="H35" s="2">
        <v>45629809</v>
      </c>
      <c r="S35" s="2"/>
      <c r="T35" s="7">
        <f>_xlfn.XLOOKUP(Kalimantan_Barat[[#This Row],[Nama Daerah]],[1]Sheet1!$A$336:$A$350,[1]Sheet1!$B$336:$B$350)</f>
        <v>68.930000000000007</v>
      </c>
      <c r="AB35" s="7"/>
      <c r="AC35" s="7"/>
      <c r="AD35" s="7"/>
      <c r="AE35" s="7"/>
      <c r="AF35" s="7"/>
      <c r="AG35" s="7"/>
      <c r="AH35" s="7"/>
      <c r="AI35" s="7"/>
    </row>
    <row r="36" spans="1:35">
      <c r="A36" s="5">
        <v>2020</v>
      </c>
      <c r="B36" s="2" t="s">
        <v>724</v>
      </c>
      <c r="C36" s="2" t="s">
        <v>731</v>
      </c>
      <c r="D36" s="2" t="s">
        <v>672</v>
      </c>
      <c r="E36" s="2">
        <v>15629871</v>
      </c>
      <c r="F36" s="2">
        <v>50194404</v>
      </c>
      <c r="G36" s="2">
        <v>0</v>
      </c>
      <c r="H36" s="2">
        <v>31111512</v>
      </c>
      <c r="S36" s="2"/>
      <c r="T36" s="7">
        <f>_xlfn.XLOOKUP(Kalimantan_Barat[[#This Row],[Nama Daerah]],[1]Sheet1!$A$336:$A$350,[1]Sheet1!$B$336:$B$350)</f>
        <v>71.42</v>
      </c>
      <c r="AB36" s="7"/>
      <c r="AC36" s="7"/>
      <c r="AD36" s="7"/>
      <c r="AE36" s="7"/>
      <c r="AF36" s="7"/>
      <c r="AG36" s="7"/>
      <c r="AH36" s="7"/>
      <c r="AI36" s="7"/>
    </row>
    <row r="37" spans="1:35">
      <c r="A37" s="5">
        <v>2020</v>
      </c>
      <c r="B37" s="2" t="s">
        <v>724</v>
      </c>
      <c r="C37" s="2" t="s">
        <v>732</v>
      </c>
      <c r="D37" s="2" t="s">
        <v>672</v>
      </c>
      <c r="E37" s="2">
        <v>31609476</v>
      </c>
      <c r="F37" s="2">
        <v>66040097</v>
      </c>
      <c r="G37" s="2">
        <v>28953150</v>
      </c>
      <c r="H37" s="2">
        <v>26034905</v>
      </c>
      <c r="S37" s="2"/>
      <c r="T37" s="7">
        <f>_xlfn.XLOOKUP(Kalimantan_Barat[[#This Row],[Nama Daerah]],[1]Sheet1!$A$336:$A$350,[1]Sheet1!$B$336:$B$350)</f>
        <v>71.709999999999994</v>
      </c>
      <c r="AB37" s="7"/>
      <c r="AC37" s="7"/>
      <c r="AD37" s="7"/>
      <c r="AE37" s="7"/>
      <c r="AF37" s="7"/>
      <c r="AG37" s="7"/>
      <c r="AH37" s="7"/>
      <c r="AI37" s="7"/>
    </row>
    <row r="38" spans="1:35">
      <c r="A38" s="5">
        <v>2020</v>
      </c>
      <c r="B38" s="2" t="s">
        <v>723</v>
      </c>
      <c r="C38" s="2" t="s">
        <v>333</v>
      </c>
      <c r="D38" s="2" t="s">
        <v>672</v>
      </c>
      <c r="E38" s="2">
        <v>18158198</v>
      </c>
      <c r="F38" s="2">
        <v>5233267</v>
      </c>
      <c r="G38" s="2">
        <v>0</v>
      </c>
      <c r="H38" s="2">
        <v>17228408</v>
      </c>
      <c r="S38" s="2"/>
      <c r="T38" s="7">
        <f>_xlfn.XLOOKUP(Kalimantan_Barat[[#This Row],[Nama Daerah]],[1]Sheet1!$A$336:$A$350,[1]Sheet1!$B$336:$B$350)</f>
        <v>72.959999999999994</v>
      </c>
      <c r="AB38" s="7"/>
      <c r="AC38" s="7"/>
      <c r="AD38" s="7"/>
      <c r="AE38" s="7"/>
      <c r="AF38" s="7"/>
      <c r="AG38" s="7"/>
      <c r="AH38" s="7"/>
      <c r="AI38" s="7"/>
    </row>
    <row r="39" spans="1:35">
      <c r="A39" s="5">
        <v>2020</v>
      </c>
      <c r="B39" s="2" t="s">
        <v>723</v>
      </c>
      <c r="C39" s="2" t="s">
        <v>334</v>
      </c>
      <c r="D39" s="2" t="s">
        <v>672</v>
      </c>
      <c r="E39" s="2">
        <v>18546897</v>
      </c>
      <c r="F39" s="2">
        <v>1530326</v>
      </c>
      <c r="G39" s="2">
        <v>0</v>
      </c>
      <c r="H39" s="2">
        <v>8684920</v>
      </c>
      <c r="S39" s="2"/>
      <c r="T39" s="7">
        <f>_xlfn.XLOOKUP(Kalimantan_Barat[[#This Row],[Nama Daerah]],[1]Sheet1!$A$336:$A$350,[1]Sheet1!$B$336:$B$350)</f>
        <v>72.06</v>
      </c>
      <c r="AB39" s="7"/>
      <c r="AC39" s="7"/>
      <c r="AD39" s="7"/>
      <c r="AE39" s="7"/>
      <c r="AF39" s="7"/>
      <c r="AG39" s="7"/>
      <c r="AH39" s="7"/>
      <c r="AI39" s="7"/>
    </row>
    <row r="40" spans="1:35">
      <c r="A40" s="5">
        <v>2020</v>
      </c>
      <c r="B40" s="2" t="s">
        <v>724</v>
      </c>
      <c r="C40" s="2" t="s">
        <v>733</v>
      </c>
      <c r="D40" s="2" t="s">
        <v>672</v>
      </c>
      <c r="E40" s="2">
        <v>36381583</v>
      </c>
      <c r="F40" s="2">
        <v>1274632</v>
      </c>
      <c r="G40" s="2">
        <v>0</v>
      </c>
      <c r="H40" s="2">
        <v>11390256</v>
      </c>
      <c r="S40" s="2"/>
      <c r="T40" s="7">
        <f>_xlfn.XLOOKUP(Kalimantan_Barat[[#This Row],[Nama Daerah]],[1]Sheet1!$A$336:$A$350,[1]Sheet1!$B$336:$B$350)</f>
        <v>71.84</v>
      </c>
      <c r="AB40" s="7"/>
      <c r="AC40" s="7"/>
      <c r="AD40" s="7"/>
      <c r="AE40" s="7"/>
      <c r="AF40" s="7"/>
      <c r="AG40" s="7"/>
      <c r="AH40" s="7"/>
      <c r="AI40" s="7"/>
    </row>
    <row r="41" spans="1:35">
      <c r="A41" s="5">
        <v>2020</v>
      </c>
      <c r="B41" s="2" t="s">
        <v>724</v>
      </c>
      <c r="C41" s="2" t="s">
        <v>734</v>
      </c>
      <c r="D41" s="2" t="s">
        <v>672</v>
      </c>
      <c r="E41" s="2">
        <v>13952435</v>
      </c>
      <c r="F41" s="2">
        <v>1020446</v>
      </c>
      <c r="G41" s="2">
        <v>9230556</v>
      </c>
      <c r="H41" s="2">
        <v>14706460</v>
      </c>
      <c r="S41" s="2"/>
      <c r="T41" s="7">
        <f>_xlfn.XLOOKUP(Kalimantan_Barat[[#This Row],[Nama Daerah]],[1]Sheet1!$A$336:$A$350,[1]Sheet1!$B$336:$B$350)</f>
        <v>72.97</v>
      </c>
      <c r="AB41" s="7"/>
      <c r="AC41" s="7"/>
      <c r="AD41" s="7"/>
      <c r="AE41" s="7"/>
      <c r="AF41" s="7"/>
      <c r="AG41" s="7"/>
      <c r="AH41" s="7"/>
      <c r="AI41" s="7"/>
    </row>
    <row r="42" spans="1:35">
      <c r="A42" s="5">
        <v>2020</v>
      </c>
      <c r="B42" s="2" t="s">
        <v>723</v>
      </c>
      <c r="C42" s="2" t="s">
        <v>735</v>
      </c>
      <c r="D42" s="2" t="s">
        <v>672</v>
      </c>
      <c r="E42" s="2">
        <v>20930652</v>
      </c>
      <c r="F42" s="2">
        <v>699419</v>
      </c>
      <c r="G42" s="2">
        <v>21942387</v>
      </c>
      <c r="H42" s="2">
        <v>9602659</v>
      </c>
      <c r="S42" s="2"/>
      <c r="T42" s="7">
        <f>_xlfn.XLOOKUP(Kalimantan_Barat[[#This Row],[Nama Daerah]],[1]Sheet1!$A$336:$A$350,[1]Sheet1!$B$336:$B$350)</f>
        <v>68.28</v>
      </c>
      <c r="AB42" s="7"/>
      <c r="AC42" s="7"/>
      <c r="AD42" s="7"/>
      <c r="AE42" s="7"/>
      <c r="AF42" s="7"/>
      <c r="AG42" s="7"/>
      <c r="AH42" s="7"/>
      <c r="AI42" s="7"/>
    </row>
    <row r="43" spans="1:35">
      <c r="A43" s="5">
        <v>2020</v>
      </c>
      <c r="B43" s="2" t="s">
        <v>723</v>
      </c>
      <c r="C43" s="2" t="s">
        <v>736</v>
      </c>
      <c r="D43" s="2" t="s">
        <v>672</v>
      </c>
      <c r="E43" s="2">
        <v>16401884</v>
      </c>
      <c r="F43" s="2">
        <v>649999</v>
      </c>
      <c r="G43" s="2">
        <v>0</v>
      </c>
      <c r="H43" s="2">
        <v>29392967</v>
      </c>
      <c r="S43" s="2"/>
      <c r="T43" s="7">
        <f>_xlfn.XLOOKUP(Kalimantan_Barat[[#This Row],[Nama Daerah]],[1]Sheet1!$A$336:$A$350,[1]Sheet1!$B$336:$B$350)</f>
        <v>70.59</v>
      </c>
      <c r="AB43" s="7"/>
      <c r="AC43" s="7"/>
      <c r="AD43" s="7"/>
      <c r="AE43" s="7"/>
      <c r="AF43" s="7"/>
      <c r="AG43" s="7"/>
      <c r="AH43" s="7"/>
      <c r="AI43" s="7"/>
    </row>
    <row r="44" spans="1:35">
      <c r="A44" s="5">
        <v>2020</v>
      </c>
      <c r="B44" s="2" t="s">
        <v>723</v>
      </c>
      <c r="C44" s="2" t="s">
        <v>725</v>
      </c>
      <c r="D44" s="2" t="s">
        <v>673</v>
      </c>
      <c r="F44" s="2">
        <v>0</v>
      </c>
      <c r="G44" s="2">
        <v>0</v>
      </c>
      <c r="H44" s="2">
        <v>0</v>
      </c>
      <c r="S44" s="2"/>
      <c r="T44" s="2"/>
      <c r="AB44" s="7"/>
      <c r="AC44" s="7"/>
      <c r="AD44" s="7"/>
      <c r="AE44" s="7"/>
      <c r="AF44" s="7"/>
      <c r="AG44" s="7"/>
      <c r="AH44" s="7"/>
      <c r="AI44" s="7"/>
    </row>
    <row r="45" spans="1:35">
      <c r="A45" s="5">
        <v>2020</v>
      </c>
      <c r="B45" s="2" t="s">
        <v>723</v>
      </c>
      <c r="C45" s="2" t="s">
        <v>726</v>
      </c>
      <c r="D45" s="2" t="s">
        <v>673</v>
      </c>
      <c r="F45" s="2">
        <v>0</v>
      </c>
      <c r="G45" s="2">
        <v>0</v>
      </c>
      <c r="H45" s="2">
        <v>0</v>
      </c>
      <c r="S45" s="2"/>
      <c r="T45" s="2"/>
      <c r="AB45" s="7"/>
      <c r="AC45" s="7"/>
      <c r="AD45" s="7"/>
      <c r="AE45" s="7"/>
      <c r="AF45" s="7"/>
      <c r="AG45" s="7"/>
      <c r="AH45" s="7"/>
      <c r="AI45" s="7"/>
    </row>
    <row r="46" spans="1:35">
      <c r="A46" s="5">
        <v>2020</v>
      </c>
      <c r="B46" s="2" t="s">
        <v>724</v>
      </c>
      <c r="C46" s="2" t="s">
        <v>727</v>
      </c>
      <c r="D46" s="2" t="s">
        <v>673</v>
      </c>
      <c r="F46" s="2">
        <v>0</v>
      </c>
      <c r="G46" s="2">
        <v>0</v>
      </c>
      <c r="H46" s="2">
        <v>0</v>
      </c>
      <c r="S46" s="2"/>
      <c r="T46" s="2"/>
      <c r="AB46" s="7"/>
      <c r="AC46" s="7"/>
      <c r="AD46" s="7"/>
      <c r="AE46" s="7"/>
      <c r="AF46" s="7"/>
      <c r="AG46" s="7"/>
      <c r="AH46" s="7"/>
      <c r="AI46" s="7"/>
    </row>
    <row r="47" spans="1:35">
      <c r="A47" s="5">
        <v>2020</v>
      </c>
      <c r="B47" s="2" t="s">
        <v>723</v>
      </c>
      <c r="C47" s="2" t="s">
        <v>728</v>
      </c>
      <c r="D47" s="2" t="s">
        <v>673</v>
      </c>
      <c r="F47" s="2">
        <v>0</v>
      </c>
      <c r="G47" s="2">
        <v>0</v>
      </c>
      <c r="H47" s="2">
        <v>0</v>
      </c>
      <c r="S47" s="2"/>
      <c r="T47" s="2"/>
      <c r="AB47" s="7"/>
      <c r="AC47" s="7"/>
      <c r="AD47" s="7"/>
      <c r="AE47" s="7"/>
      <c r="AF47" s="7"/>
      <c r="AG47" s="7"/>
      <c r="AH47" s="7"/>
      <c r="AI47" s="7"/>
    </row>
    <row r="48" spans="1:35">
      <c r="A48" s="5">
        <v>2020</v>
      </c>
      <c r="B48" s="2" t="s">
        <v>723</v>
      </c>
      <c r="C48" s="2" t="s">
        <v>729</v>
      </c>
      <c r="D48" s="2" t="s">
        <v>673</v>
      </c>
      <c r="F48" s="2">
        <v>0</v>
      </c>
      <c r="G48" s="2">
        <v>0</v>
      </c>
      <c r="H48" s="2">
        <v>0</v>
      </c>
      <c r="S48" s="2"/>
      <c r="T48" s="2"/>
      <c r="AB48" s="7"/>
      <c r="AC48" s="7"/>
      <c r="AD48" s="7"/>
      <c r="AE48" s="7"/>
      <c r="AF48" s="7"/>
      <c r="AG48" s="7"/>
      <c r="AH48" s="7"/>
      <c r="AI48" s="7"/>
    </row>
    <row r="49" spans="1:35">
      <c r="A49" s="5">
        <v>2020</v>
      </c>
      <c r="B49" s="2" t="s">
        <v>723</v>
      </c>
      <c r="C49" s="2" t="s">
        <v>730</v>
      </c>
      <c r="D49" s="2" t="s">
        <v>673</v>
      </c>
      <c r="F49" s="2">
        <v>0</v>
      </c>
      <c r="G49" s="2">
        <v>0</v>
      </c>
      <c r="H49" s="2">
        <v>0</v>
      </c>
      <c r="S49" s="2"/>
      <c r="T49" s="2"/>
      <c r="AB49" s="7"/>
      <c r="AC49" s="7"/>
      <c r="AD49" s="7"/>
      <c r="AE49" s="7"/>
      <c r="AF49" s="7"/>
      <c r="AG49" s="7"/>
      <c r="AH49" s="7"/>
      <c r="AI49" s="7"/>
    </row>
    <row r="50" spans="1:35">
      <c r="A50" s="5">
        <v>2020</v>
      </c>
      <c r="B50" s="2" t="s">
        <v>724</v>
      </c>
      <c r="C50" s="2" t="s">
        <v>731</v>
      </c>
      <c r="D50" s="2" t="s">
        <v>673</v>
      </c>
      <c r="E50" s="2">
        <v>97699</v>
      </c>
      <c r="F50" s="2">
        <v>0</v>
      </c>
      <c r="G50" s="2">
        <v>0</v>
      </c>
      <c r="H50" s="2">
        <v>0</v>
      </c>
      <c r="S50" s="2"/>
      <c r="T50" s="2"/>
      <c r="AB50" s="7"/>
      <c r="AC50" s="7"/>
      <c r="AD50" s="7"/>
      <c r="AE50" s="7"/>
      <c r="AF50" s="7"/>
      <c r="AG50" s="7"/>
      <c r="AH50" s="7"/>
      <c r="AI50" s="7"/>
    </row>
    <row r="51" spans="1:35">
      <c r="A51" s="5">
        <v>2020</v>
      </c>
      <c r="B51" s="2" t="s">
        <v>724</v>
      </c>
      <c r="C51" s="2" t="s">
        <v>732</v>
      </c>
      <c r="D51" s="2" t="s">
        <v>673</v>
      </c>
      <c r="F51" s="2">
        <v>0</v>
      </c>
      <c r="G51" s="2">
        <v>0</v>
      </c>
      <c r="H51" s="2">
        <v>0</v>
      </c>
      <c r="S51" s="2"/>
      <c r="T51" s="2"/>
      <c r="AB51" s="7"/>
      <c r="AC51" s="7"/>
      <c r="AD51" s="7"/>
      <c r="AE51" s="7"/>
      <c r="AF51" s="7"/>
      <c r="AG51" s="7"/>
      <c r="AH51" s="7"/>
      <c r="AI51" s="7"/>
    </row>
    <row r="52" spans="1:35">
      <c r="A52" s="5">
        <v>2020</v>
      </c>
      <c r="B52" s="2" t="s">
        <v>723</v>
      </c>
      <c r="C52" s="2" t="s">
        <v>333</v>
      </c>
      <c r="D52" s="2" t="s">
        <v>673</v>
      </c>
      <c r="F52" s="2">
        <v>0</v>
      </c>
      <c r="G52" s="2">
        <v>0</v>
      </c>
      <c r="H52" s="2">
        <v>0</v>
      </c>
      <c r="S52" s="2"/>
      <c r="T52" s="2"/>
      <c r="AB52" s="7"/>
      <c r="AC52" s="7"/>
      <c r="AD52" s="7"/>
      <c r="AE52" s="7"/>
      <c r="AF52" s="7"/>
      <c r="AG52" s="7"/>
      <c r="AH52" s="7"/>
      <c r="AI52" s="7"/>
    </row>
    <row r="53" spans="1:35">
      <c r="A53" s="5">
        <v>2020</v>
      </c>
      <c r="B53" s="2" t="s">
        <v>723</v>
      </c>
      <c r="C53" s="2" t="s">
        <v>334</v>
      </c>
      <c r="D53" s="2" t="s">
        <v>673</v>
      </c>
      <c r="E53" s="2">
        <v>166700</v>
      </c>
      <c r="F53" s="2">
        <v>0</v>
      </c>
      <c r="G53" s="2">
        <v>0</v>
      </c>
      <c r="H53" s="2">
        <v>0</v>
      </c>
      <c r="S53" s="2"/>
      <c r="T53" s="2"/>
      <c r="AB53" s="7"/>
      <c r="AC53" s="7"/>
      <c r="AD53" s="7"/>
      <c r="AE53" s="7"/>
      <c r="AF53" s="7"/>
      <c r="AG53" s="7"/>
      <c r="AH53" s="7"/>
      <c r="AI53" s="7"/>
    </row>
    <row r="54" spans="1:35">
      <c r="A54" s="5">
        <v>2020</v>
      </c>
      <c r="B54" s="2" t="s">
        <v>724</v>
      </c>
      <c r="C54" s="2" t="s">
        <v>733</v>
      </c>
      <c r="D54" s="2" t="s">
        <v>673</v>
      </c>
      <c r="F54" s="2">
        <v>0</v>
      </c>
      <c r="G54" s="2">
        <v>0</v>
      </c>
      <c r="H54" s="2">
        <v>0</v>
      </c>
      <c r="S54" s="2"/>
      <c r="T54" s="2"/>
      <c r="AB54" s="7"/>
      <c r="AC54" s="7"/>
      <c r="AD54" s="7"/>
      <c r="AE54" s="7"/>
      <c r="AF54" s="7"/>
      <c r="AG54" s="7"/>
      <c r="AH54" s="7"/>
      <c r="AI54" s="7"/>
    </row>
    <row r="55" spans="1:35">
      <c r="A55" s="5">
        <v>2020</v>
      </c>
      <c r="B55" s="2" t="s">
        <v>724</v>
      </c>
      <c r="C55" s="2" t="s">
        <v>734</v>
      </c>
      <c r="D55" s="2" t="s">
        <v>673</v>
      </c>
      <c r="F55" s="2">
        <v>0</v>
      </c>
      <c r="G55" s="2">
        <v>0</v>
      </c>
      <c r="H55" s="2">
        <v>0</v>
      </c>
      <c r="S55" s="2"/>
      <c r="T55" s="2"/>
      <c r="AB55" s="7"/>
      <c r="AC55" s="7"/>
      <c r="AD55" s="7"/>
      <c r="AE55" s="7"/>
      <c r="AF55" s="7"/>
      <c r="AG55" s="7"/>
      <c r="AH55" s="7"/>
      <c r="AI55" s="7"/>
    </row>
    <row r="56" spans="1:35">
      <c r="A56" s="5">
        <v>2020</v>
      </c>
      <c r="B56" s="2" t="s">
        <v>723</v>
      </c>
      <c r="C56" s="2" t="s">
        <v>735</v>
      </c>
      <c r="D56" s="2" t="s">
        <v>673</v>
      </c>
      <c r="F56" s="2">
        <v>0</v>
      </c>
      <c r="G56" s="2">
        <v>0</v>
      </c>
      <c r="H56" s="2">
        <v>0</v>
      </c>
      <c r="S56" s="2"/>
      <c r="T56" s="2"/>
      <c r="AB56" s="7"/>
      <c r="AC56" s="7"/>
      <c r="AD56" s="7"/>
      <c r="AE56" s="7"/>
      <c r="AF56" s="7"/>
      <c r="AG56" s="7"/>
      <c r="AH56" s="7"/>
      <c r="AI56" s="7"/>
    </row>
    <row r="57" spans="1:35">
      <c r="A57" s="5">
        <v>2020</v>
      </c>
      <c r="B57" s="2" t="s">
        <v>723</v>
      </c>
      <c r="C57" s="2" t="s">
        <v>736</v>
      </c>
      <c r="D57" s="2" t="s">
        <v>673</v>
      </c>
      <c r="F57" s="2">
        <v>0</v>
      </c>
      <c r="G57" s="2">
        <v>0</v>
      </c>
      <c r="H57" s="2">
        <v>0</v>
      </c>
      <c r="S57" s="2"/>
      <c r="T57" s="2"/>
      <c r="AB57" s="7"/>
      <c r="AC57" s="7"/>
      <c r="AD57" s="7"/>
      <c r="AE57" s="7"/>
      <c r="AF57" s="7"/>
      <c r="AG57" s="7"/>
      <c r="AH57" s="7"/>
      <c r="AI57" s="7"/>
    </row>
    <row r="58" spans="1:35">
      <c r="A58" s="5">
        <v>2020</v>
      </c>
      <c r="B58" s="2" t="s">
        <v>723</v>
      </c>
      <c r="C58" s="2" t="s">
        <v>725</v>
      </c>
      <c r="D58" s="2" t="s">
        <v>674</v>
      </c>
      <c r="F58" s="2">
        <v>0</v>
      </c>
      <c r="G58" s="2">
        <v>4842948</v>
      </c>
      <c r="H58" s="2">
        <v>0</v>
      </c>
      <c r="S58" s="2"/>
      <c r="T58" s="2"/>
      <c r="AB58" s="7"/>
      <c r="AC58" s="7"/>
      <c r="AD58" s="7"/>
      <c r="AE58" s="7"/>
      <c r="AF58" s="7"/>
      <c r="AG58" s="7"/>
      <c r="AH58" s="7"/>
      <c r="AI58" s="7"/>
    </row>
    <row r="59" spans="1:35">
      <c r="A59" s="5">
        <v>2020</v>
      </c>
      <c r="B59" s="2" t="s">
        <v>723</v>
      </c>
      <c r="C59" s="2" t="s">
        <v>726</v>
      </c>
      <c r="D59" s="2" t="s">
        <v>674</v>
      </c>
      <c r="E59" s="2">
        <v>15572603</v>
      </c>
      <c r="F59" s="2">
        <v>0</v>
      </c>
      <c r="G59" s="2">
        <v>4405460</v>
      </c>
      <c r="H59" s="2">
        <v>0</v>
      </c>
      <c r="S59" s="2"/>
      <c r="T59" s="2"/>
      <c r="AB59" s="7"/>
      <c r="AC59" s="7"/>
      <c r="AD59" s="7"/>
      <c r="AE59" s="7"/>
      <c r="AF59" s="7"/>
      <c r="AG59" s="7"/>
      <c r="AH59" s="7"/>
      <c r="AI59" s="7"/>
    </row>
    <row r="60" spans="1:35">
      <c r="A60" s="5">
        <v>2020</v>
      </c>
      <c r="B60" s="2" t="s">
        <v>724</v>
      </c>
      <c r="C60" s="2" t="s">
        <v>727</v>
      </c>
      <c r="D60" s="2" t="s">
        <v>674</v>
      </c>
      <c r="F60" s="2">
        <v>0</v>
      </c>
      <c r="G60" s="2">
        <v>5345763</v>
      </c>
      <c r="H60" s="2">
        <v>0</v>
      </c>
      <c r="S60" s="2"/>
      <c r="T60" s="2"/>
      <c r="AB60" s="7"/>
      <c r="AC60" s="7"/>
      <c r="AD60" s="7"/>
      <c r="AE60" s="7"/>
      <c r="AF60" s="7"/>
      <c r="AG60" s="7"/>
      <c r="AH60" s="7"/>
      <c r="AI60" s="7"/>
    </row>
    <row r="61" spans="1:35">
      <c r="A61" s="5">
        <v>2020</v>
      </c>
      <c r="B61" s="2" t="s">
        <v>723</v>
      </c>
      <c r="C61" s="2" t="s">
        <v>728</v>
      </c>
      <c r="D61" s="2" t="s">
        <v>674</v>
      </c>
      <c r="E61" s="2">
        <v>16918194</v>
      </c>
      <c r="F61" s="2">
        <v>8584950</v>
      </c>
      <c r="G61" s="2">
        <v>4178229</v>
      </c>
      <c r="H61" s="2">
        <v>0</v>
      </c>
      <c r="S61" s="2"/>
      <c r="T61" s="2"/>
      <c r="AB61" s="7"/>
      <c r="AC61" s="7"/>
      <c r="AD61" s="7"/>
      <c r="AE61" s="7"/>
      <c r="AF61" s="7"/>
      <c r="AG61" s="7"/>
      <c r="AH61" s="7"/>
      <c r="AI61" s="7"/>
    </row>
    <row r="62" spans="1:35">
      <c r="A62" s="5">
        <v>2020</v>
      </c>
      <c r="B62" s="2" t="s">
        <v>723</v>
      </c>
      <c r="C62" s="2" t="s">
        <v>729</v>
      </c>
      <c r="D62" s="2" t="s">
        <v>674</v>
      </c>
      <c r="F62" s="2">
        <v>0</v>
      </c>
      <c r="G62" s="2">
        <v>0</v>
      </c>
      <c r="H62" s="2">
        <v>0</v>
      </c>
      <c r="S62" s="2"/>
      <c r="T62" s="2"/>
      <c r="AB62" s="7"/>
      <c r="AC62" s="7"/>
      <c r="AD62" s="7"/>
      <c r="AE62" s="7"/>
      <c r="AF62" s="7"/>
      <c r="AG62" s="7"/>
      <c r="AH62" s="7"/>
      <c r="AI62" s="7"/>
    </row>
    <row r="63" spans="1:35">
      <c r="A63" s="5">
        <v>2020</v>
      </c>
      <c r="B63" s="2" t="s">
        <v>723</v>
      </c>
      <c r="C63" s="2" t="s">
        <v>730</v>
      </c>
      <c r="D63" s="2" t="s">
        <v>674</v>
      </c>
      <c r="F63" s="2">
        <v>0</v>
      </c>
      <c r="G63" s="2">
        <v>1859264</v>
      </c>
      <c r="H63" s="2">
        <v>0</v>
      </c>
      <c r="S63" s="2"/>
      <c r="T63" s="2"/>
      <c r="AB63" s="7"/>
      <c r="AC63" s="7"/>
      <c r="AD63" s="7"/>
      <c r="AE63" s="7"/>
      <c r="AF63" s="7"/>
      <c r="AG63" s="7"/>
      <c r="AH63" s="7"/>
      <c r="AI63" s="7"/>
    </row>
    <row r="64" spans="1:35">
      <c r="A64" s="5">
        <v>2020</v>
      </c>
      <c r="B64" s="2" t="s">
        <v>724</v>
      </c>
      <c r="C64" s="2" t="s">
        <v>731</v>
      </c>
      <c r="D64" s="2" t="s">
        <v>674</v>
      </c>
      <c r="F64" s="2">
        <v>0</v>
      </c>
      <c r="G64" s="2">
        <v>2803431</v>
      </c>
      <c r="H64" s="2">
        <v>0</v>
      </c>
      <c r="S64" s="2"/>
      <c r="T64" s="2"/>
      <c r="AB64" s="7"/>
      <c r="AC64" s="7"/>
      <c r="AD64" s="7"/>
      <c r="AE64" s="7"/>
      <c r="AF64" s="7"/>
      <c r="AG64" s="7"/>
      <c r="AH64" s="7"/>
      <c r="AI64" s="7"/>
    </row>
    <row r="65" spans="1:35">
      <c r="A65" s="5">
        <v>2020</v>
      </c>
      <c r="B65" s="2" t="s">
        <v>724</v>
      </c>
      <c r="C65" s="2" t="s">
        <v>732</v>
      </c>
      <c r="D65" s="2" t="s">
        <v>674</v>
      </c>
      <c r="F65" s="2">
        <v>0</v>
      </c>
      <c r="G65" s="2">
        <v>4672459</v>
      </c>
      <c r="H65" s="2">
        <v>0</v>
      </c>
      <c r="S65" s="2"/>
      <c r="T65" s="2"/>
      <c r="AB65" s="7"/>
      <c r="AC65" s="7"/>
      <c r="AD65" s="7"/>
      <c r="AE65" s="7"/>
      <c r="AF65" s="7"/>
      <c r="AG65" s="7"/>
      <c r="AH65" s="7"/>
      <c r="AI65" s="7"/>
    </row>
    <row r="66" spans="1:35">
      <c r="A66" s="5">
        <v>2020</v>
      </c>
      <c r="B66" s="2" t="s">
        <v>723</v>
      </c>
      <c r="C66" s="2" t="s">
        <v>333</v>
      </c>
      <c r="D66" s="2" t="s">
        <v>674</v>
      </c>
      <c r="E66" s="2">
        <v>10564028</v>
      </c>
      <c r="F66" s="2">
        <v>0</v>
      </c>
      <c r="G66" s="2">
        <v>0</v>
      </c>
      <c r="H66" s="2">
        <v>0</v>
      </c>
      <c r="S66" s="2"/>
      <c r="T66" s="2"/>
      <c r="AB66" s="7"/>
      <c r="AC66" s="7"/>
      <c r="AD66" s="7"/>
      <c r="AE66" s="7"/>
      <c r="AF66" s="7"/>
      <c r="AG66" s="7"/>
      <c r="AH66" s="7"/>
      <c r="AI66" s="7"/>
    </row>
    <row r="67" spans="1:35">
      <c r="A67" s="5">
        <v>2020</v>
      </c>
      <c r="B67" s="2" t="s">
        <v>723</v>
      </c>
      <c r="C67" s="2" t="s">
        <v>334</v>
      </c>
      <c r="D67" s="2" t="s">
        <v>674</v>
      </c>
      <c r="F67" s="2">
        <v>0</v>
      </c>
      <c r="G67" s="2">
        <v>0</v>
      </c>
      <c r="H67" s="2">
        <v>0</v>
      </c>
      <c r="S67" s="2"/>
      <c r="T67" s="2"/>
      <c r="AB67" s="7"/>
      <c r="AC67" s="7"/>
      <c r="AD67" s="7"/>
      <c r="AE67" s="7"/>
      <c r="AF67" s="7"/>
      <c r="AG67" s="7"/>
      <c r="AH67" s="7"/>
      <c r="AI67" s="7"/>
    </row>
    <row r="68" spans="1:35">
      <c r="A68" s="5">
        <v>2020</v>
      </c>
      <c r="B68" s="2" t="s">
        <v>724</v>
      </c>
      <c r="C68" s="2" t="s">
        <v>733</v>
      </c>
      <c r="D68" s="2" t="s">
        <v>674</v>
      </c>
      <c r="F68" s="2">
        <v>0</v>
      </c>
      <c r="G68" s="2">
        <v>0</v>
      </c>
      <c r="H68" s="2">
        <v>0</v>
      </c>
      <c r="S68" s="2"/>
      <c r="T68" s="2"/>
      <c r="AB68" s="7"/>
      <c r="AC68" s="7"/>
      <c r="AD68" s="7"/>
      <c r="AE68" s="7"/>
      <c r="AF68" s="7"/>
      <c r="AG68" s="7"/>
      <c r="AH68" s="7"/>
      <c r="AI68" s="7"/>
    </row>
    <row r="69" spans="1:35">
      <c r="A69" s="5">
        <v>2020</v>
      </c>
      <c r="B69" s="2" t="s">
        <v>724</v>
      </c>
      <c r="C69" s="2" t="s">
        <v>734</v>
      </c>
      <c r="D69" s="2" t="s">
        <v>674</v>
      </c>
      <c r="F69" s="2">
        <v>0</v>
      </c>
      <c r="G69" s="2">
        <v>4037500</v>
      </c>
      <c r="H69" s="2">
        <v>0</v>
      </c>
      <c r="S69" s="2"/>
      <c r="T69" s="2"/>
      <c r="AB69" s="7"/>
      <c r="AC69" s="7"/>
      <c r="AD69" s="7"/>
      <c r="AE69" s="7"/>
      <c r="AF69" s="7"/>
      <c r="AG69" s="7"/>
      <c r="AH69" s="7"/>
      <c r="AI69" s="7"/>
    </row>
    <row r="70" spans="1:35">
      <c r="A70" s="5">
        <v>2020</v>
      </c>
      <c r="B70" s="2" t="s">
        <v>723</v>
      </c>
      <c r="C70" s="2" t="s">
        <v>735</v>
      </c>
      <c r="D70" s="2" t="s">
        <v>674</v>
      </c>
      <c r="F70" s="2">
        <v>0</v>
      </c>
      <c r="G70" s="2">
        <v>4463109</v>
      </c>
      <c r="H70" s="2">
        <v>0</v>
      </c>
      <c r="S70" s="2"/>
      <c r="T70" s="2"/>
      <c r="AB70" s="7"/>
      <c r="AC70" s="7"/>
      <c r="AD70" s="7"/>
      <c r="AE70" s="7"/>
      <c r="AF70" s="7"/>
      <c r="AG70" s="7"/>
      <c r="AH70" s="7"/>
      <c r="AI70" s="7"/>
    </row>
    <row r="71" spans="1:35">
      <c r="A71" s="5">
        <v>2020</v>
      </c>
      <c r="B71" s="2" t="s">
        <v>723</v>
      </c>
      <c r="C71" s="2" t="s">
        <v>736</v>
      </c>
      <c r="D71" s="2" t="s">
        <v>674</v>
      </c>
      <c r="F71" s="2">
        <v>0</v>
      </c>
      <c r="G71" s="2">
        <v>3513000</v>
      </c>
      <c r="H71" s="2">
        <v>0</v>
      </c>
      <c r="S71" s="2"/>
      <c r="T71" s="2"/>
      <c r="AB71" s="7"/>
      <c r="AC71" s="7"/>
      <c r="AD71" s="7"/>
      <c r="AE71" s="7"/>
      <c r="AF71" s="7"/>
      <c r="AG71" s="7"/>
      <c r="AH71" s="7"/>
      <c r="AI71" s="7"/>
    </row>
    <row r="72" spans="1:35">
      <c r="A72" s="5">
        <v>2020</v>
      </c>
      <c r="B72" s="2" t="s">
        <v>723</v>
      </c>
      <c r="C72" s="2" t="s">
        <v>725</v>
      </c>
      <c r="D72" s="2" t="s">
        <v>675</v>
      </c>
      <c r="E72" s="2">
        <v>0</v>
      </c>
      <c r="F72" s="2">
        <v>4626408</v>
      </c>
      <c r="G72" s="2">
        <v>0</v>
      </c>
      <c r="H72" s="2">
        <v>0</v>
      </c>
      <c r="S72" s="2"/>
      <c r="T72" s="2"/>
      <c r="AB72" s="7"/>
      <c r="AC72" s="7"/>
      <c r="AD72" s="7"/>
      <c r="AE72" s="7"/>
      <c r="AF72" s="7"/>
      <c r="AG72" s="7"/>
      <c r="AH72" s="7"/>
      <c r="AI72" s="7"/>
    </row>
    <row r="73" spans="1:35">
      <c r="A73" s="5">
        <v>2020</v>
      </c>
      <c r="B73" s="2" t="s">
        <v>723</v>
      </c>
      <c r="C73" s="2" t="s">
        <v>726</v>
      </c>
      <c r="D73" s="2" t="s">
        <v>675</v>
      </c>
      <c r="E73" s="2">
        <v>0</v>
      </c>
      <c r="F73" s="2">
        <v>7844500</v>
      </c>
      <c r="G73" s="2">
        <v>0</v>
      </c>
      <c r="H73" s="2">
        <v>0</v>
      </c>
      <c r="S73" s="2"/>
      <c r="T73" s="2"/>
      <c r="AB73" s="7"/>
      <c r="AC73" s="7"/>
      <c r="AD73" s="7"/>
      <c r="AE73" s="7"/>
      <c r="AF73" s="7"/>
      <c r="AG73" s="7"/>
      <c r="AH73" s="7"/>
      <c r="AI73" s="7"/>
    </row>
    <row r="74" spans="1:35">
      <c r="A74" s="5">
        <v>2020</v>
      </c>
      <c r="B74" s="2" t="s">
        <v>724</v>
      </c>
      <c r="C74" s="2" t="s">
        <v>727</v>
      </c>
      <c r="D74" s="2" t="s">
        <v>675</v>
      </c>
      <c r="E74" s="2">
        <v>0</v>
      </c>
      <c r="F74" s="2">
        <v>4918022</v>
      </c>
      <c r="G74" s="2">
        <v>0</v>
      </c>
      <c r="H74" s="2">
        <v>0</v>
      </c>
      <c r="S74" s="2"/>
      <c r="T74" s="2"/>
      <c r="AB74" s="7"/>
      <c r="AC74" s="7"/>
      <c r="AD74" s="7"/>
      <c r="AE74" s="7"/>
      <c r="AF74" s="7"/>
      <c r="AG74" s="7"/>
      <c r="AH74" s="7"/>
      <c r="AI74" s="7"/>
    </row>
    <row r="75" spans="1:35">
      <c r="A75" s="5">
        <v>2020</v>
      </c>
      <c r="B75" s="2" t="s">
        <v>723</v>
      </c>
      <c r="C75" s="2" t="s">
        <v>728</v>
      </c>
      <c r="D75" s="2" t="s">
        <v>675</v>
      </c>
      <c r="E75" s="2">
        <v>0</v>
      </c>
      <c r="F75" s="2">
        <v>7625343</v>
      </c>
      <c r="G75" s="2">
        <v>0</v>
      </c>
      <c r="H75" s="2">
        <v>0</v>
      </c>
      <c r="S75" s="2"/>
      <c r="T75" s="2"/>
      <c r="AB75" s="7"/>
      <c r="AC75" s="7"/>
      <c r="AD75" s="7"/>
      <c r="AE75" s="7"/>
      <c r="AF75" s="7"/>
      <c r="AG75" s="7"/>
      <c r="AH75" s="7"/>
      <c r="AI75" s="7"/>
    </row>
    <row r="76" spans="1:35">
      <c r="A76" s="5">
        <v>2020</v>
      </c>
      <c r="B76" s="2" t="s">
        <v>723</v>
      </c>
      <c r="C76" s="2" t="s">
        <v>729</v>
      </c>
      <c r="D76" s="2" t="s">
        <v>675</v>
      </c>
      <c r="E76" s="2">
        <v>0</v>
      </c>
      <c r="F76" s="2">
        <v>525484</v>
      </c>
      <c r="G76" s="2">
        <v>0</v>
      </c>
      <c r="H76" s="2">
        <v>0</v>
      </c>
      <c r="S76" s="2"/>
      <c r="T76" s="2"/>
      <c r="AB76" s="7"/>
      <c r="AC76" s="7"/>
      <c r="AD76" s="7"/>
      <c r="AE76" s="7"/>
      <c r="AF76" s="7"/>
      <c r="AG76" s="7"/>
      <c r="AH76" s="7"/>
      <c r="AI76" s="7"/>
    </row>
    <row r="77" spans="1:35">
      <c r="A77" s="5">
        <v>2020</v>
      </c>
      <c r="B77" s="2" t="s">
        <v>723</v>
      </c>
      <c r="C77" s="2" t="s">
        <v>730</v>
      </c>
      <c r="D77" s="2" t="s">
        <v>675</v>
      </c>
      <c r="E77" s="2">
        <v>0</v>
      </c>
      <c r="F77" s="2">
        <v>8873382</v>
      </c>
      <c r="G77" s="2">
        <v>0</v>
      </c>
      <c r="H77" s="2">
        <v>0</v>
      </c>
      <c r="S77" s="2"/>
      <c r="T77" s="2"/>
      <c r="AB77" s="7"/>
      <c r="AC77" s="7"/>
      <c r="AD77" s="7"/>
      <c r="AE77" s="7"/>
      <c r="AF77" s="7"/>
      <c r="AG77" s="7"/>
      <c r="AH77" s="7"/>
      <c r="AI77" s="7"/>
    </row>
    <row r="78" spans="1:35">
      <c r="A78" s="5">
        <v>2020</v>
      </c>
      <c r="B78" s="2" t="s">
        <v>724</v>
      </c>
      <c r="C78" s="2" t="s">
        <v>731</v>
      </c>
      <c r="D78" s="2" t="s">
        <v>675</v>
      </c>
      <c r="E78" s="2">
        <v>0</v>
      </c>
      <c r="F78" s="2">
        <v>3712982</v>
      </c>
      <c r="G78" s="2">
        <v>0</v>
      </c>
      <c r="H78" s="2">
        <v>0</v>
      </c>
      <c r="S78" s="2"/>
      <c r="T78" s="2"/>
      <c r="AB78" s="7"/>
      <c r="AC78" s="7"/>
      <c r="AD78" s="7"/>
      <c r="AE78" s="7"/>
      <c r="AF78" s="7"/>
      <c r="AG78" s="7"/>
      <c r="AH78" s="7"/>
      <c r="AI78" s="7"/>
    </row>
    <row r="79" spans="1:35">
      <c r="A79" s="5">
        <v>2020</v>
      </c>
      <c r="B79" s="2" t="s">
        <v>724</v>
      </c>
      <c r="C79" s="2" t="s">
        <v>732</v>
      </c>
      <c r="D79" s="2" t="s">
        <v>675</v>
      </c>
      <c r="E79" s="2">
        <v>0</v>
      </c>
      <c r="F79" s="2">
        <v>516700</v>
      </c>
      <c r="G79" s="2">
        <v>0</v>
      </c>
      <c r="H79" s="2">
        <v>0</v>
      </c>
      <c r="S79" s="2"/>
      <c r="T79" s="2"/>
      <c r="AB79" s="7"/>
      <c r="AC79" s="7"/>
      <c r="AD79" s="7"/>
      <c r="AE79" s="7"/>
      <c r="AF79" s="7"/>
      <c r="AG79" s="7"/>
      <c r="AH79" s="7"/>
      <c r="AI79" s="7"/>
    </row>
    <row r="80" spans="1:35">
      <c r="A80" s="5">
        <v>2020</v>
      </c>
      <c r="B80" s="2" t="s">
        <v>723</v>
      </c>
      <c r="C80" s="2" t="s">
        <v>333</v>
      </c>
      <c r="D80" s="2" t="s">
        <v>675</v>
      </c>
      <c r="E80" s="2">
        <v>0</v>
      </c>
      <c r="F80" s="2">
        <v>0</v>
      </c>
      <c r="G80" s="2">
        <v>0</v>
      </c>
      <c r="H80" s="2">
        <v>0</v>
      </c>
      <c r="S80" s="2"/>
      <c r="T80" s="2"/>
      <c r="AB80" s="7"/>
      <c r="AC80" s="7"/>
      <c r="AD80" s="7"/>
      <c r="AE80" s="7"/>
      <c r="AF80" s="7"/>
      <c r="AG80" s="7"/>
      <c r="AH80" s="7"/>
      <c r="AI80" s="7"/>
    </row>
    <row r="81" spans="1:35">
      <c r="A81" s="5">
        <v>2020</v>
      </c>
      <c r="B81" s="2" t="s">
        <v>723</v>
      </c>
      <c r="C81" s="2" t="s">
        <v>334</v>
      </c>
      <c r="D81" s="2" t="s">
        <v>675</v>
      </c>
      <c r="E81" s="2">
        <v>0</v>
      </c>
      <c r="F81" s="2">
        <v>912568</v>
      </c>
      <c r="G81" s="2">
        <v>0</v>
      </c>
      <c r="H81" s="2">
        <v>0</v>
      </c>
      <c r="S81" s="2"/>
      <c r="T81" s="2"/>
      <c r="AB81" s="7"/>
      <c r="AC81" s="7"/>
      <c r="AD81" s="7"/>
      <c r="AE81" s="7"/>
      <c r="AF81" s="7"/>
      <c r="AG81" s="7"/>
      <c r="AH81" s="7"/>
      <c r="AI81" s="7"/>
    </row>
    <row r="82" spans="1:35">
      <c r="A82" s="5">
        <v>2020</v>
      </c>
      <c r="B82" s="2" t="s">
        <v>724</v>
      </c>
      <c r="C82" s="2" t="s">
        <v>733</v>
      </c>
      <c r="D82" s="2" t="s">
        <v>675</v>
      </c>
      <c r="E82" s="2">
        <v>0</v>
      </c>
      <c r="F82" s="2">
        <v>7010559</v>
      </c>
      <c r="G82" s="2">
        <v>0</v>
      </c>
      <c r="H82" s="2">
        <v>0</v>
      </c>
      <c r="S82" s="2"/>
      <c r="T82" s="2"/>
      <c r="AB82" s="7"/>
      <c r="AC82" s="7"/>
      <c r="AD82" s="7"/>
      <c r="AE82" s="7"/>
      <c r="AF82" s="7"/>
      <c r="AG82" s="7"/>
      <c r="AH82" s="7"/>
      <c r="AI82" s="7"/>
    </row>
    <row r="83" spans="1:35">
      <c r="A83" s="5">
        <v>2020</v>
      </c>
      <c r="B83" s="2" t="s">
        <v>724</v>
      </c>
      <c r="C83" s="2" t="s">
        <v>734</v>
      </c>
      <c r="D83" s="2" t="s">
        <v>675</v>
      </c>
      <c r="E83" s="2">
        <v>0</v>
      </c>
      <c r="F83" s="2">
        <v>910000</v>
      </c>
      <c r="G83" s="2">
        <v>0</v>
      </c>
      <c r="H83" s="2">
        <v>0</v>
      </c>
      <c r="S83" s="2"/>
      <c r="T83" s="2"/>
      <c r="AB83" s="7"/>
      <c r="AC83" s="7"/>
      <c r="AD83" s="7"/>
      <c r="AE83" s="7"/>
      <c r="AF83" s="7"/>
      <c r="AG83" s="7"/>
      <c r="AH83" s="7"/>
      <c r="AI83" s="7"/>
    </row>
    <row r="84" spans="1:35">
      <c r="A84" s="5">
        <v>2020</v>
      </c>
      <c r="B84" s="2" t="s">
        <v>723</v>
      </c>
      <c r="C84" s="2" t="s">
        <v>735</v>
      </c>
      <c r="D84" s="2" t="s">
        <v>675</v>
      </c>
      <c r="E84" s="2">
        <v>0</v>
      </c>
      <c r="F84" s="2">
        <v>5591207</v>
      </c>
      <c r="G84" s="2">
        <v>0</v>
      </c>
      <c r="H84" s="2">
        <v>0</v>
      </c>
      <c r="S84" s="2"/>
      <c r="T84" s="2"/>
      <c r="AB84" s="7"/>
      <c r="AC84" s="7"/>
      <c r="AD84" s="7"/>
      <c r="AE84" s="7"/>
      <c r="AF84" s="7"/>
      <c r="AG84" s="7"/>
      <c r="AH84" s="7"/>
      <c r="AI84" s="7"/>
    </row>
    <row r="85" spans="1:35">
      <c r="A85" s="5">
        <v>2020</v>
      </c>
      <c r="B85" s="2" t="s">
        <v>723</v>
      </c>
      <c r="C85" s="2" t="s">
        <v>736</v>
      </c>
      <c r="D85" s="2" t="s">
        <v>675</v>
      </c>
      <c r="E85" s="2">
        <v>0</v>
      </c>
      <c r="F85" s="2">
        <v>8988529</v>
      </c>
      <c r="G85" s="2">
        <v>0</v>
      </c>
      <c r="H85" s="2">
        <v>0</v>
      </c>
      <c r="S85" s="2"/>
      <c r="T85" s="2"/>
      <c r="AB85" s="7"/>
      <c r="AC85" s="7"/>
      <c r="AD85" s="7"/>
      <c r="AE85" s="7"/>
      <c r="AF85" s="7"/>
      <c r="AG85" s="7"/>
      <c r="AH85" s="7"/>
      <c r="AI85" s="7"/>
    </row>
    <row r="86" spans="1:35">
      <c r="A86" s="5">
        <v>2020</v>
      </c>
      <c r="B86" s="2" t="s">
        <v>723</v>
      </c>
      <c r="C86" s="2" t="s">
        <v>725</v>
      </c>
      <c r="D86" s="2" t="s">
        <v>676</v>
      </c>
      <c r="E86" s="2">
        <v>0</v>
      </c>
      <c r="F86" s="2">
        <v>831362</v>
      </c>
      <c r="G86" s="2">
        <v>0</v>
      </c>
      <c r="H86" s="2">
        <v>0</v>
      </c>
      <c r="S86" s="2"/>
      <c r="T86" s="2"/>
      <c r="W86" s="7">
        <v>9102</v>
      </c>
      <c r="X86" s="7">
        <v>3.91</v>
      </c>
      <c r="Y86" s="7">
        <v>75.81</v>
      </c>
      <c r="AB86" s="7"/>
      <c r="AC86" s="7"/>
      <c r="AD86" s="7"/>
      <c r="AE86" s="7"/>
      <c r="AF86" s="7"/>
      <c r="AG86" s="7"/>
      <c r="AH86" s="7"/>
      <c r="AI86" s="7"/>
    </row>
    <row r="87" spans="1:35">
      <c r="A87" s="5">
        <v>2020</v>
      </c>
      <c r="B87" s="2" t="s">
        <v>723</v>
      </c>
      <c r="C87" s="2" t="s">
        <v>726</v>
      </c>
      <c r="D87" s="2" t="s">
        <v>676</v>
      </c>
      <c r="E87" s="2">
        <v>0</v>
      </c>
      <c r="F87" s="2">
        <v>0</v>
      </c>
      <c r="G87" s="2">
        <v>0</v>
      </c>
      <c r="H87" s="2">
        <v>0</v>
      </c>
      <c r="S87" s="2"/>
      <c r="T87" s="2"/>
      <c r="W87" s="7">
        <v>7357</v>
      </c>
      <c r="X87" s="7">
        <v>3.38</v>
      </c>
      <c r="Y87" s="7">
        <v>71.78</v>
      </c>
      <c r="AB87" s="7"/>
      <c r="AC87" s="7"/>
      <c r="AD87" s="7"/>
      <c r="AE87" s="7"/>
      <c r="AF87" s="7"/>
      <c r="AG87" s="7"/>
      <c r="AH87" s="7"/>
      <c r="AI87" s="7"/>
    </row>
    <row r="88" spans="1:35">
      <c r="A88" s="5">
        <v>2020</v>
      </c>
      <c r="B88" s="2" t="s">
        <v>724</v>
      </c>
      <c r="C88" s="2" t="s">
        <v>727</v>
      </c>
      <c r="D88" s="2" t="s">
        <v>676</v>
      </c>
      <c r="E88" s="2">
        <v>0</v>
      </c>
      <c r="F88" s="2">
        <v>0</v>
      </c>
      <c r="G88" s="2">
        <v>0</v>
      </c>
      <c r="H88" s="2">
        <v>417358</v>
      </c>
      <c r="S88" s="2"/>
      <c r="T88" s="2"/>
      <c r="W88" s="7">
        <v>7162</v>
      </c>
      <c r="X88" s="7">
        <v>4.0199999999999996</v>
      </c>
      <c r="Y88" s="7">
        <v>74.09</v>
      </c>
      <c r="AB88" s="7"/>
      <c r="AC88" s="7"/>
      <c r="AD88" s="7"/>
      <c r="AE88" s="7"/>
      <c r="AF88" s="7"/>
      <c r="AG88" s="7"/>
      <c r="AH88" s="7"/>
      <c r="AI88" s="7"/>
    </row>
    <row r="89" spans="1:35">
      <c r="A89" s="5">
        <v>2020</v>
      </c>
      <c r="B89" s="2" t="s">
        <v>723</v>
      </c>
      <c r="C89" s="2" t="s">
        <v>728</v>
      </c>
      <c r="D89" s="2" t="s">
        <v>676</v>
      </c>
      <c r="E89" s="2">
        <v>0</v>
      </c>
      <c r="F89" s="2">
        <v>0</v>
      </c>
      <c r="G89" s="2">
        <v>0</v>
      </c>
      <c r="H89" s="2">
        <v>417358</v>
      </c>
      <c r="S89" s="2"/>
      <c r="T89" s="2"/>
      <c r="W89" s="7">
        <v>9163</v>
      </c>
      <c r="X89" s="7">
        <v>7.3</v>
      </c>
      <c r="Y89" s="7">
        <v>60.75</v>
      </c>
      <c r="AB89" s="7"/>
      <c r="AC89" s="7"/>
      <c r="AD89" s="7"/>
      <c r="AE89" s="7"/>
      <c r="AF89" s="7"/>
      <c r="AG89" s="7"/>
      <c r="AH89" s="7"/>
      <c r="AI89" s="7"/>
    </row>
    <row r="90" spans="1:35">
      <c r="A90" s="5">
        <v>2020</v>
      </c>
      <c r="B90" s="2" t="s">
        <v>723</v>
      </c>
      <c r="C90" s="2" t="s">
        <v>729</v>
      </c>
      <c r="D90" s="2" t="s">
        <v>676</v>
      </c>
      <c r="E90" s="2">
        <v>0</v>
      </c>
      <c r="F90" s="2">
        <v>0</v>
      </c>
      <c r="G90" s="2">
        <v>0</v>
      </c>
      <c r="H90" s="2">
        <v>0</v>
      </c>
      <c r="S90" s="2"/>
      <c r="T90" s="2"/>
      <c r="W90" s="7">
        <v>7801</v>
      </c>
      <c r="X90" s="7">
        <v>7.55</v>
      </c>
      <c r="Y90" s="7">
        <v>64.14</v>
      </c>
      <c r="AB90" s="7"/>
      <c r="AC90" s="7"/>
      <c r="AD90" s="7"/>
      <c r="AE90" s="7"/>
      <c r="AF90" s="7"/>
      <c r="AG90" s="7"/>
      <c r="AH90" s="7"/>
      <c r="AI90" s="7"/>
    </row>
    <row r="91" spans="1:35">
      <c r="A91" s="5">
        <v>2020</v>
      </c>
      <c r="B91" s="2" t="s">
        <v>723</v>
      </c>
      <c r="C91" s="2" t="s">
        <v>730</v>
      </c>
      <c r="D91" s="2" t="s">
        <v>676</v>
      </c>
      <c r="E91" s="2">
        <v>0</v>
      </c>
      <c r="F91" s="2">
        <v>1535000</v>
      </c>
      <c r="G91" s="2">
        <v>0</v>
      </c>
      <c r="H91" s="2">
        <v>417358</v>
      </c>
      <c r="S91" s="2"/>
      <c r="T91" s="2"/>
      <c r="W91" s="7">
        <v>9858</v>
      </c>
      <c r="X91" s="7">
        <v>3.71</v>
      </c>
      <c r="Y91" s="7">
        <v>74.28</v>
      </c>
      <c r="AB91" s="7"/>
      <c r="AC91" s="7"/>
      <c r="AD91" s="7"/>
      <c r="AE91" s="7"/>
      <c r="AF91" s="7"/>
      <c r="AG91" s="7"/>
      <c r="AH91" s="7"/>
      <c r="AI91" s="7"/>
    </row>
    <row r="92" spans="1:35">
      <c r="A92" s="5">
        <v>2020</v>
      </c>
      <c r="B92" s="2" t="s">
        <v>724</v>
      </c>
      <c r="C92" s="2" t="s">
        <v>731</v>
      </c>
      <c r="D92" s="2" t="s">
        <v>676</v>
      </c>
      <c r="E92" s="2">
        <v>0</v>
      </c>
      <c r="F92" s="2">
        <v>0</v>
      </c>
      <c r="G92" s="2">
        <v>0</v>
      </c>
      <c r="H92" s="2">
        <v>491010</v>
      </c>
      <c r="S92" s="2"/>
      <c r="T92" s="2"/>
      <c r="W92" s="7">
        <v>8245</v>
      </c>
      <c r="X92" s="7">
        <v>3.52</v>
      </c>
      <c r="Y92" s="7">
        <v>70.38</v>
      </c>
      <c r="AB92" s="7"/>
      <c r="AC92" s="7"/>
      <c r="AD92" s="7"/>
      <c r="AE92" s="7"/>
      <c r="AF92" s="7"/>
      <c r="AG92" s="7"/>
      <c r="AH92" s="7"/>
      <c r="AI92" s="7"/>
    </row>
    <row r="93" spans="1:35">
      <c r="A93" s="5">
        <v>2020</v>
      </c>
      <c r="B93" s="2" t="s">
        <v>724</v>
      </c>
      <c r="C93" s="2" t="s">
        <v>732</v>
      </c>
      <c r="D93" s="2" t="s">
        <v>676</v>
      </c>
      <c r="E93" s="2">
        <v>0</v>
      </c>
      <c r="F93" s="2">
        <v>0</v>
      </c>
      <c r="G93" s="2">
        <v>0</v>
      </c>
      <c r="H93" s="2">
        <v>0</v>
      </c>
      <c r="S93" s="2"/>
      <c r="T93" s="2"/>
      <c r="W93" s="7">
        <v>8728</v>
      </c>
      <c r="X93" s="7">
        <v>4.5</v>
      </c>
      <c r="Y93" s="7">
        <v>75.569999999999993</v>
      </c>
      <c r="AB93" s="7"/>
      <c r="AC93" s="7"/>
      <c r="AD93" s="7"/>
      <c r="AE93" s="7"/>
      <c r="AF93" s="7"/>
      <c r="AG93" s="7"/>
      <c r="AH93" s="7"/>
      <c r="AI93" s="7"/>
    </row>
    <row r="94" spans="1:35">
      <c r="A94" s="5">
        <v>2020</v>
      </c>
      <c r="B94" s="2" t="s">
        <v>723</v>
      </c>
      <c r="C94" s="2" t="s">
        <v>333</v>
      </c>
      <c r="D94" s="2" t="s">
        <v>676</v>
      </c>
      <c r="E94" s="2">
        <v>0</v>
      </c>
      <c r="F94" s="2">
        <v>0</v>
      </c>
      <c r="G94" s="2">
        <v>0</v>
      </c>
      <c r="H94" s="2">
        <v>417358</v>
      </c>
      <c r="S94" s="2"/>
      <c r="T94" s="2"/>
      <c r="W94" s="7">
        <v>14465</v>
      </c>
      <c r="X94" s="7">
        <v>12.36</v>
      </c>
      <c r="Y94" s="7">
        <v>60.05</v>
      </c>
      <c r="AB94" s="7"/>
      <c r="AC94" s="7"/>
      <c r="AD94" s="7"/>
      <c r="AE94" s="7"/>
      <c r="AF94" s="7"/>
      <c r="AG94" s="7"/>
      <c r="AH94" s="7"/>
      <c r="AI94" s="7"/>
    </row>
    <row r="95" spans="1:35">
      <c r="A95" s="5">
        <v>2020</v>
      </c>
      <c r="B95" s="2" t="s">
        <v>723</v>
      </c>
      <c r="C95" s="2" t="s">
        <v>334</v>
      </c>
      <c r="D95" s="2" t="s">
        <v>676</v>
      </c>
      <c r="E95" s="2">
        <v>0</v>
      </c>
      <c r="F95" s="2">
        <v>0</v>
      </c>
      <c r="G95" s="2">
        <v>0</v>
      </c>
      <c r="H95" s="2">
        <v>417358</v>
      </c>
      <c r="S95" s="2"/>
      <c r="T95" s="2"/>
      <c r="W95" s="7">
        <v>11650</v>
      </c>
      <c r="X95" s="7">
        <v>8.7799999999999994</v>
      </c>
      <c r="Y95" s="7">
        <v>63.84</v>
      </c>
      <c r="AB95" s="7"/>
      <c r="AC95" s="7"/>
      <c r="AD95" s="7"/>
      <c r="AE95" s="7"/>
      <c r="AF95" s="7"/>
      <c r="AG95" s="7"/>
      <c r="AH95" s="7"/>
      <c r="AI95" s="7"/>
    </row>
    <row r="96" spans="1:35">
      <c r="A96" s="5">
        <v>2020</v>
      </c>
      <c r="B96" s="2" t="s">
        <v>724</v>
      </c>
      <c r="C96" s="2" t="s">
        <v>733</v>
      </c>
      <c r="D96" s="2" t="s">
        <v>676</v>
      </c>
      <c r="E96" s="2">
        <v>0</v>
      </c>
      <c r="F96" s="2">
        <v>0</v>
      </c>
      <c r="G96" s="2">
        <v>0</v>
      </c>
      <c r="H96" s="2">
        <v>564662</v>
      </c>
      <c r="S96" s="2"/>
      <c r="T96" s="2"/>
      <c r="W96" s="7">
        <v>7434</v>
      </c>
      <c r="X96" s="7">
        <v>3.39</v>
      </c>
      <c r="Y96" s="7">
        <v>77.53</v>
      </c>
      <c r="AB96" s="7"/>
      <c r="AC96" s="7"/>
      <c r="AD96" s="7"/>
      <c r="AE96" s="7"/>
      <c r="AF96" s="7"/>
      <c r="AG96" s="7"/>
      <c r="AH96" s="7"/>
      <c r="AI96" s="7"/>
    </row>
    <row r="97" spans="1:35">
      <c r="A97" s="5">
        <v>2020</v>
      </c>
      <c r="B97" s="2" t="s">
        <v>724</v>
      </c>
      <c r="C97" s="2" t="s">
        <v>734</v>
      </c>
      <c r="D97" s="2" t="s">
        <v>676</v>
      </c>
      <c r="E97" s="2">
        <v>0</v>
      </c>
      <c r="F97" s="2">
        <v>0</v>
      </c>
      <c r="G97" s="2">
        <v>0</v>
      </c>
      <c r="H97" s="2">
        <v>0</v>
      </c>
      <c r="S97" s="2"/>
      <c r="T97" s="2"/>
      <c r="W97" s="7">
        <v>8332</v>
      </c>
      <c r="X97" s="7">
        <v>2.7</v>
      </c>
      <c r="Y97" s="7">
        <v>73.930000000000007</v>
      </c>
      <c r="AB97" s="7"/>
      <c r="AC97" s="7"/>
      <c r="AD97" s="7"/>
      <c r="AE97" s="7"/>
      <c r="AF97" s="7"/>
      <c r="AG97" s="7"/>
      <c r="AH97" s="7"/>
      <c r="AI97" s="7"/>
    </row>
    <row r="98" spans="1:35">
      <c r="A98" s="5">
        <v>2020</v>
      </c>
      <c r="B98" s="2" t="s">
        <v>723</v>
      </c>
      <c r="C98" s="2" t="s">
        <v>735</v>
      </c>
      <c r="D98" s="2" t="s">
        <v>676</v>
      </c>
      <c r="E98" s="2">
        <v>0</v>
      </c>
      <c r="F98" s="2">
        <v>0</v>
      </c>
      <c r="G98" s="2">
        <v>0</v>
      </c>
      <c r="H98" s="2">
        <v>0</v>
      </c>
      <c r="S98" s="2"/>
      <c r="T98" s="2"/>
      <c r="W98" s="7">
        <v>7842</v>
      </c>
      <c r="X98" s="7">
        <v>3.71</v>
      </c>
      <c r="Y98" s="7">
        <v>65.53</v>
      </c>
      <c r="AB98" s="7"/>
      <c r="AC98" s="7"/>
      <c r="AD98" s="7"/>
      <c r="AE98" s="7"/>
      <c r="AF98" s="7"/>
      <c r="AG98" s="7"/>
      <c r="AH98" s="7"/>
      <c r="AI98" s="7"/>
    </row>
    <row r="99" spans="1:35">
      <c r="A99" s="5">
        <v>2020</v>
      </c>
      <c r="B99" s="2" t="s">
        <v>723</v>
      </c>
      <c r="C99" s="2" t="s">
        <v>736</v>
      </c>
      <c r="D99" s="2" t="s">
        <v>676</v>
      </c>
      <c r="E99" s="2">
        <v>0</v>
      </c>
      <c r="F99" s="2">
        <v>0</v>
      </c>
      <c r="G99" s="2">
        <v>0</v>
      </c>
      <c r="H99" s="2">
        <v>0</v>
      </c>
      <c r="S99" s="2"/>
      <c r="T99" s="2"/>
      <c r="W99" s="7">
        <v>8709</v>
      </c>
      <c r="X99" s="7">
        <v>7.14</v>
      </c>
      <c r="Y99" s="7">
        <v>67.709999999999994</v>
      </c>
      <c r="AB99" s="7"/>
      <c r="AC99" s="7"/>
      <c r="AD99" s="7"/>
      <c r="AE99" s="7"/>
      <c r="AF99" s="7"/>
      <c r="AG99" s="7"/>
      <c r="AH99" s="7"/>
      <c r="AI99" s="7"/>
    </row>
    <row r="100" spans="1:35">
      <c r="A100" s="5">
        <v>2020</v>
      </c>
      <c r="B100" s="2" t="s">
        <v>723</v>
      </c>
      <c r="C100" s="2" t="s">
        <v>725</v>
      </c>
      <c r="D100" s="2" t="s">
        <v>677</v>
      </c>
      <c r="E100" s="2">
        <v>0</v>
      </c>
      <c r="F100" s="2">
        <v>2124987</v>
      </c>
      <c r="G100" s="2">
        <v>0</v>
      </c>
      <c r="H100" s="2">
        <v>0</v>
      </c>
      <c r="S100" s="2"/>
      <c r="T100" s="2"/>
      <c r="AB100" s="7"/>
      <c r="AC100" s="7"/>
      <c r="AD100" s="7"/>
      <c r="AE100" s="7"/>
      <c r="AF100" s="7"/>
      <c r="AG100" s="7"/>
      <c r="AH100" s="7"/>
      <c r="AI100" s="7"/>
    </row>
    <row r="101" spans="1:35">
      <c r="A101" s="5">
        <v>2020</v>
      </c>
      <c r="B101" s="2" t="s">
        <v>723</v>
      </c>
      <c r="C101" s="2" t="s">
        <v>726</v>
      </c>
      <c r="D101" s="2" t="s">
        <v>677</v>
      </c>
      <c r="E101" s="2">
        <v>0</v>
      </c>
      <c r="F101" s="2">
        <v>931774</v>
      </c>
      <c r="G101" s="2">
        <v>0</v>
      </c>
      <c r="H101" s="2">
        <v>0</v>
      </c>
      <c r="S101" s="2"/>
      <c r="T101" s="2"/>
      <c r="AB101" s="7"/>
      <c r="AC101" s="7"/>
      <c r="AD101" s="7"/>
      <c r="AE101" s="7"/>
      <c r="AF101" s="7"/>
      <c r="AG101" s="7"/>
      <c r="AH101" s="7"/>
      <c r="AI101" s="7"/>
    </row>
    <row r="102" spans="1:35">
      <c r="A102" s="5">
        <v>2020</v>
      </c>
      <c r="B102" s="2" t="s">
        <v>724</v>
      </c>
      <c r="C102" s="2" t="s">
        <v>727</v>
      </c>
      <c r="D102" s="2" t="s">
        <v>677</v>
      </c>
      <c r="E102" s="2">
        <v>0</v>
      </c>
      <c r="F102" s="2">
        <v>1859337</v>
      </c>
      <c r="G102" s="2">
        <v>0</v>
      </c>
      <c r="H102" s="2">
        <v>0</v>
      </c>
      <c r="S102" s="2"/>
      <c r="T102" s="2"/>
      <c r="AB102" s="7"/>
      <c r="AC102" s="7"/>
      <c r="AD102" s="7"/>
      <c r="AE102" s="7"/>
      <c r="AF102" s="7"/>
      <c r="AG102" s="7"/>
      <c r="AH102" s="7"/>
      <c r="AI102" s="7"/>
    </row>
    <row r="103" spans="1:35">
      <c r="A103" s="5">
        <v>2020</v>
      </c>
      <c r="B103" s="2" t="s">
        <v>723</v>
      </c>
      <c r="C103" s="2" t="s">
        <v>728</v>
      </c>
      <c r="D103" s="2" t="s">
        <v>677</v>
      </c>
      <c r="E103" s="2">
        <v>0</v>
      </c>
      <c r="F103" s="2">
        <v>1767111</v>
      </c>
      <c r="G103" s="2">
        <v>0</v>
      </c>
      <c r="H103" s="2">
        <v>0</v>
      </c>
      <c r="S103" s="2"/>
      <c r="T103" s="2"/>
      <c r="AB103" s="7"/>
      <c r="AC103" s="7"/>
      <c r="AD103" s="7"/>
      <c r="AE103" s="7"/>
      <c r="AF103" s="7"/>
      <c r="AG103" s="7"/>
      <c r="AH103" s="7"/>
      <c r="AI103" s="7"/>
    </row>
    <row r="104" spans="1:35">
      <c r="A104" s="5">
        <v>2020</v>
      </c>
      <c r="B104" s="2" t="s">
        <v>723</v>
      </c>
      <c r="C104" s="2" t="s">
        <v>729</v>
      </c>
      <c r="D104" s="2" t="s">
        <v>677</v>
      </c>
      <c r="E104" s="2">
        <v>0</v>
      </c>
      <c r="F104" s="2">
        <v>200994</v>
      </c>
      <c r="G104" s="2">
        <v>0</v>
      </c>
      <c r="H104" s="2">
        <v>0</v>
      </c>
      <c r="S104" s="2"/>
      <c r="T104" s="2"/>
      <c r="AB104" s="7"/>
      <c r="AC104" s="7"/>
      <c r="AD104" s="7"/>
      <c r="AE104" s="7"/>
      <c r="AF104" s="7"/>
      <c r="AG104" s="7"/>
      <c r="AH104" s="7"/>
      <c r="AI104" s="7"/>
    </row>
    <row r="105" spans="1:35">
      <c r="A105" s="5">
        <v>2020</v>
      </c>
      <c r="B105" s="2" t="s">
        <v>723</v>
      </c>
      <c r="C105" s="2" t="s">
        <v>730</v>
      </c>
      <c r="D105" s="2" t="s">
        <v>677</v>
      </c>
      <c r="E105" s="2">
        <v>0</v>
      </c>
      <c r="F105" s="2">
        <v>1940314</v>
      </c>
      <c r="G105" s="2">
        <v>0</v>
      </c>
      <c r="H105" s="2">
        <v>0</v>
      </c>
      <c r="S105" s="2"/>
      <c r="T105" s="2"/>
      <c r="AB105" s="7"/>
      <c r="AC105" s="7"/>
      <c r="AD105" s="7"/>
      <c r="AE105" s="7"/>
      <c r="AF105" s="7"/>
      <c r="AG105" s="7"/>
      <c r="AH105" s="7"/>
      <c r="AI105" s="7"/>
    </row>
    <row r="106" spans="1:35">
      <c r="A106" s="5">
        <v>2020</v>
      </c>
      <c r="B106" s="2" t="s">
        <v>724</v>
      </c>
      <c r="C106" s="2" t="s">
        <v>731</v>
      </c>
      <c r="D106" s="2" t="s">
        <v>677</v>
      </c>
      <c r="E106" s="2">
        <v>0</v>
      </c>
      <c r="F106" s="2">
        <v>1160836</v>
      </c>
      <c r="G106" s="2">
        <v>0</v>
      </c>
      <c r="H106" s="2">
        <v>0</v>
      </c>
      <c r="S106" s="2"/>
      <c r="T106" s="2"/>
      <c r="AB106" s="7"/>
      <c r="AC106" s="7"/>
      <c r="AD106" s="7"/>
      <c r="AE106" s="7"/>
      <c r="AF106" s="7"/>
      <c r="AG106" s="7"/>
      <c r="AH106" s="7"/>
      <c r="AI106" s="7"/>
    </row>
    <row r="107" spans="1:35">
      <c r="A107" s="5">
        <v>2020</v>
      </c>
      <c r="B107" s="2" t="s">
        <v>724</v>
      </c>
      <c r="C107" s="2" t="s">
        <v>732</v>
      </c>
      <c r="D107" s="2" t="s">
        <v>677</v>
      </c>
      <c r="E107" s="2">
        <v>0</v>
      </c>
      <c r="F107" s="2">
        <v>1099800</v>
      </c>
      <c r="G107" s="2">
        <v>0</v>
      </c>
      <c r="H107" s="2">
        <v>0</v>
      </c>
      <c r="S107" s="2"/>
      <c r="T107" s="2"/>
      <c r="AB107" s="7"/>
      <c r="AC107" s="7"/>
      <c r="AD107" s="7"/>
      <c r="AE107" s="7"/>
      <c r="AF107" s="7"/>
      <c r="AG107" s="7"/>
      <c r="AH107" s="7"/>
      <c r="AI107" s="7"/>
    </row>
    <row r="108" spans="1:35">
      <c r="A108" s="5">
        <v>2020</v>
      </c>
      <c r="B108" s="2" t="s">
        <v>723</v>
      </c>
      <c r="C108" s="2" t="s">
        <v>333</v>
      </c>
      <c r="D108" s="2" t="s">
        <v>677</v>
      </c>
      <c r="E108" s="2">
        <v>0</v>
      </c>
      <c r="F108" s="2">
        <v>739949</v>
      </c>
      <c r="G108" s="2">
        <v>0</v>
      </c>
      <c r="H108" s="2">
        <v>0</v>
      </c>
      <c r="S108" s="2"/>
      <c r="T108" s="2"/>
      <c r="AB108" s="7"/>
      <c r="AC108" s="7"/>
      <c r="AD108" s="7"/>
      <c r="AE108" s="7"/>
      <c r="AF108" s="7"/>
      <c r="AG108" s="7"/>
      <c r="AH108" s="7"/>
      <c r="AI108" s="7"/>
    </row>
    <row r="109" spans="1:35">
      <c r="A109" s="5">
        <v>2020</v>
      </c>
      <c r="B109" s="2" t="s">
        <v>723</v>
      </c>
      <c r="C109" s="2" t="s">
        <v>334</v>
      </c>
      <c r="D109" s="2" t="s">
        <v>677</v>
      </c>
      <c r="E109" s="2">
        <v>0</v>
      </c>
      <c r="F109" s="2">
        <v>1599015</v>
      </c>
      <c r="G109" s="2">
        <v>0</v>
      </c>
      <c r="H109" s="2">
        <v>0</v>
      </c>
      <c r="S109" s="2"/>
      <c r="T109" s="2"/>
      <c r="AB109" s="7"/>
      <c r="AC109" s="7"/>
      <c r="AD109" s="7"/>
      <c r="AE109" s="7"/>
      <c r="AF109" s="7"/>
      <c r="AG109" s="7"/>
      <c r="AH109" s="7"/>
      <c r="AI109" s="7"/>
    </row>
    <row r="110" spans="1:35">
      <c r="A110" s="5">
        <v>2020</v>
      </c>
      <c r="B110" s="2" t="s">
        <v>724</v>
      </c>
      <c r="C110" s="2" t="s">
        <v>733</v>
      </c>
      <c r="D110" s="2" t="s">
        <v>677</v>
      </c>
      <c r="E110" s="2">
        <v>0</v>
      </c>
      <c r="F110" s="2">
        <v>110540</v>
      </c>
      <c r="G110" s="2">
        <v>0</v>
      </c>
      <c r="H110" s="2">
        <v>0</v>
      </c>
      <c r="S110" s="2"/>
      <c r="T110" s="2"/>
      <c r="AB110" s="7"/>
      <c r="AC110" s="7"/>
      <c r="AD110" s="7"/>
      <c r="AE110" s="7"/>
      <c r="AF110" s="7"/>
      <c r="AG110" s="7"/>
      <c r="AH110" s="7"/>
      <c r="AI110" s="7"/>
    </row>
    <row r="111" spans="1:35">
      <c r="A111" s="5">
        <v>2020</v>
      </c>
      <c r="B111" s="2" t="s">
        <v>724</v>
      </c>
      <c r="C111" s="2" t="s">
        <v>734</v>
      </c>
      <c r="D111" s="2" t="s">
        <v>677</v>
      </c>
      <c r="E111" s="2">
        <v>0</v>
      </c>
      <c r="F111" s="2">
        <v>1692453</v>
      </c>
      <c r="G111" s="2">
        <v>0</v>
      </c>
      <c r="H111" s="2">
        <v>0</v>
      </c>
      <c r="S111" s="2"/>
      <c r="T111" s="2"/>
      <c r="AB111" s="7"/>
      <c r="AC111" s="7"/>
      <c r="AD111" s="7"/>
      <c r="AE111" s="7"/>
      <c r="AF111" s="7"/>
      <c r="AG111" s="7"/>
      <c r="AH111" s="7"/>
      <c r="AI111" s="7"/>
    </row>
    <row r="112" spans="1:35">
      <c r="A112" s="5">
        <v>2020</v>
      </c>
      <c r="B112" s="2" t="s">
        <v>723</v>
      </c>
      <c r="C112" s="2" t="s">
        <v>735</v>
      </c>
      <c r="D112" s="2" t="s">
        <v>677</v>
      </c>
      <c r="E112" s="2">
        <v>0</v>
      </c>
      <c r="F112" s="2">
        <v>1016967</v>
      </c>
      <c r="G112" s="2">
        <v>0</v>
      </c>
      <c r="H112" s="2">
        <v>0</v>
      </c>
      <c r="S112" s="2"/>
      <c r="T112" s="2"/>
      <c r="AB112" s="7"/>
      <c r="AC112" s="7"/>
      <c r="AD112" s="7"/>
      <c r="AE112" s="7"/>
      <c r="AF112" s="7"/>
      <c r="AG112" s="7"/>
      <c r="AH112" s="7"/>
      <c r="AI112" s="7"/>
    </row>
    <row r="113" spans="1:35">
      <c r="A113" s="5">
        <v>2020</v>
      </c>
      <c r="B113" s="2" t="s">
        <v>723</v>
      </c>
      <c r="C113" s="2" t="s">
        <v>736</v>
      </c>
      <c r="D113" s="2" t="s">
        <v>677</v>
      </c>
      <c r="E113" s="2">
        <v>0</v>
      </c>
      <c r="F113" s="2">
        <v>1949196</v>
      </c>
      <c r="G113" s="2">
        <v>0</v>
      </c>
      <c r="H113" s="2">
        <v>0</v>
      </c>
      <c r="S113" s="2"/>
      <c r="T113" s="2"/>
      <c r="AB113" s="7"/>
      <c r="AC113" s="7"/>
      <c r="AD113" s="7"/>
      <c r="AE113" s="7"/>
      <c r="AF113" s="7"/>
      <c r="AG113" s="7"/>
      <c r="AH113" s="7"/>
      <c r="AI113" s="7"/>
    </row>
    <row r="114" spans="1:35">
      <c r="A114" s="5">
        <v>2020</v>
      </c>
      <c r="B114" s="2" t="s">
        <v>723</v>
      </c>
      <c r="C114" s="2" t="s">
        <v>725</v>
      </c>
      <c r="D114" s="2" t="s">
        <v>678</v>
      </c>
      <c r="E114" s="2">
        <v>0</v>
      </c>
      <c r="F114" s="2">
        <v>1276002</v>
      </c>
      <c r="G114" s="2">
        <v>0</v>
      </c>
      <c r="H114" s="2">
        <v>344050</v>
      </c>
      <c r="S114" s="2"/>
      <c r="T114" s="2"/>
      <c r="AB114" s="7"/>
      <c r="AC114" s="7"/>
      <c r="AD114" s="7"/>
      <c r="AE114" s="7"/>
      <c r="AF114" s="7"/>
      <c r="AG114" s="7"/>
      <c r="AH114" s="7"/>
      <c r="AI114" s="7"/>
    </row>
    <row r="115" spans="1:35">
      <c r="A115" s="5">
        <v>2020</v>
      </c>
      <c r="B115" s="2" t="s">
        <v>723</v>
      </c>
      <c r="C115" s="2" t="s">
        <v>726</v>
      </c>
      <c r="D115" s="2" t="s">
        <v>678</v>
      </c>
      <c r="E115" s="2">
        <v>0</v>
      </c>
      <c r="G115" s="2">
        <v>0</v>
      </c>
      <c r="H115" s="2">
        <v>0</v>
      </c>
      <c r="S115" s="2"/>
      <c r="T115" s="2"/>
      <c r="AB115" s="7"/>
      <c r="AC115" s="7"/>
      <c r="AD115" s="7"/>
      <c r="AE115" s="7"/>
      <c r="AF115" s="7"/>
      <c r="AG115" s="7"/>
      <c r="AH115" s="7"/>
      <c r="AI115" s="7"/>
    </row>
    <row r="116" spans="1:35">
      <c r="A116" s="5">
        <v>2020</v>
      </c>
      <c r="B116" s="2" t="s">
        <v>724</v>
      </c>
      <c r="C116" s="2" t="s">
        <v>727</v>
      </c>
      <c r="D116" s="2" t="s">
        <v>678</v>
      </c>
      <c r="E116" s="2">
        <v>0</v>
      </c>
      <c r="F116" s="2">
        <v>2898483</v>
      </c>
      <c r="G116" s="2">
        <v>0</v>
      </c>
      <c r="H116" s="2">
        <v>444050</v>
      </c>
      <c r="S116" s="2"/>
      <c r="T116" s="2"/>
      <c r="AB116" s="7"/>
      <c r="AC116" s="7"/>
      <c r="AD116" s="7"/>
      <c r="AE116" s="7"/>
      <c r="AF116" s="7"/>
      <c r="AG116" s="7"/>
      <c r="AH116" s="7"/>
      <c r="AI116" s="7"/>
    </row>
    <row r="117" spans="1:35">
      <c r="A117" s="5">
        <v>2020</v>
      </c>
      <c r="B117" s="2" t="s">
        <v>723</v>
      </c>
      <c r="C117" s="2" t="s">
        <v>728</v>
      </c>
      <c r="D117" s="2" t="s">
        <v>678</v>
      </c>
      <c r="E117" s="2">
        <v>0</v>
      </c>
      <c r="G117" s="2">
        <v>0</v>
      </c>
      <c r="H117" s="2">
        <v>0</v>
      </c>
      <c r="S117" s="2"/>
      <c r="T117" s="2"/>
      <c r="AB117" s="7"/>
      <c r="AC117" s="7"/>
      <c r="AD117" s="7"/>
      <c r="AE117" s="7"/>
      <c r="AF117" s="7"/>
      <c r="AG117" s="7"/>
      <c r="AH117" s="7"/>
      <c r="AI117" s="7"/>
    </row>
    <row r="118" spans="1:35">
      <c r="A118" s="5">
        <v>2020</v>
      </c>
      <c r="B118" s="2" t="s">
        <v>723</v>
      </c>
      <c r="C118" s="2" t="s">
        <v>729</v>
      </c>
      <c r="D118" s="2" t="s">
        <v>678</v>
      </c>
      <c r="E118" s="2">
        <v>0</v>
      </c>
      <c r="G118" s="2">
        <v>0</v>
      </c>
      <c r="H118" s="2">
        <v>0</v>
      </c>
      <c r="S118" s="2"/>
      <c r="T118" s="2"/>
      <c r="AB118" s="7"/>
      <c r="AC118" s="7"/>
      <c r="AD118" s="7"/>
      <c r="AE118" s="7"/>
      <c r="AF118" s="7"/>
      <c r="AG118" s="7"/>
      <c r="AH118" s="7"/>
      <c r="AI118" s="7"/>
    </row>
    <row r="119" spans="1:35">
      <c r="A119" s="5">
        <v>2020</v>
      </c>
      <c r="B119" s="2" t="s">
        <v>723</v>
      </c>
      <c r="C119" s="2" t="s">
        <v>730</v>
      </c>
      <c r="D119" s="2" t="s">
        <v>678</v>
      </c>
      <c r="E119" s="2">
        <v>0</v>
      </c>
      <c r="F119" s="2">
        <v>1459730</v>
      </c>
      <c r="G119" s="2">
        <v>0</v>
      </c>
      <c r="H119" s="2">
        <v>346400</v>
      </c>
      <c r="S119" s="2"/>
      <c r="T119" s="2"/>
      <c r="AB119" s="7"/>
      <c r="AC119" s="7"/>
      <c r="AD119" s="7"/>
      <c r="AE119" s="7"/>
      <c r="AF119" s="7"/>
      <c r="AG119" s="7"/>
      <c r="AH119" s="7"/>
      <c r="AI119" s="7"/>
    </row>
    <row r="120" spans="1:35">
      <c r="A120" s="5">
        <v>2020</v>
      </c>
      <c r="B120" s="2" t="s">
        <v>724</v>
      </c>
      <c r="C120" s="2" t="s">
        <v>731</v>
      </c>
      <c r="D120" s="2" t="s">
        <v>678</v>
      </c>
      <c r="E120" s="2">
        <v>0</v>
      </c>
      <c r="G120" s="2">
        <v>0</v>
      </c>
      <c r="H120" s="2">
        <v>100000</v>
      </c>
      <c r="S120" s="2"/>
      <c r="T120" s="2"/>
      <c r="AB120" s="7"/>
      <c r="AC120" s="7"/>
      <c r="AD120" s="7"/>
      <c r="AE120" s="7"/>
      <c r="AF120" s="7"/>
      <c r="AG120" s="7"/>
      <c r="AH120" s="7"/>
      <c r="AI120" s="7"/>
    </row>
    <row r="121" spans="1:35">
      <c r="A121" s="5">
        <v>2020</v>
      </c>
      <c r="B121" s="2" t="s">
        <v>724</v>
      </c>
      <c r="C121" s="2" t="s">
        <v>732</v>
      </c>
      <c r="D121" s="2" t="s">
        <v>678</v>
      </c>
      <c r="E121" s="2">
        <v>0</v>
      </c>
      <c r="F121" s="2">
        <v>550081</v>
      </c>
      <c r="G121" s="2">
        <v>0</v>
      </c>
      <c r="H121" s="2">
        <v>255870</v>
      </c>
      <c r="S121" s="2"/>
      <c r="T121" s="2"/>
      <c r="AB121" s="7"/>
      <c r="AC121" s="7"/>
      <c r="AD121" s="7"/>
      <c r="AE121" s="7"/>
      <c r="AF121" s="7"/>
      <c r="AG121" s="7"/>
      <c r="AH121" s="7"/>
      <c r="AI121" s="7"/>
    </row>
    <row r="122" spans="1:35">
      <c r="A122" s="5">
        <v>2020</v>
      </c>
      <c r="B122" s="2" t="s">
        <v>723</v>
      </c>
      <c r="C122" s="2" t="s">
        <v>333</v>
      </c>
      <c r="D122" s="2" t="s">
        <v>678</v>
      </c>
      <c r="E122" s="2">
        <v>0</v>
      </c>
      <c r="G122" s="2">
        <v>0</v>
      </c>
      <c r="H122" s="2">
        <v>344050</v>
      </c>
      <c r="S122" s="2"/>
      <c r="T122" s="2"/>
      <c r="AB122" s="7"/>
      <c r="AC122" s="7"/>
      <c r="AD122" s="7"/>
      <c r="AE122" s="7"/>
      <c r="AF122" s="7"/>
      <c r="AG122" s="7"/>
      <c r="AH122" s="7"/>
      <c r="AI122" s="7"/>
    </row>
    <row r="123" spans="1:35">
      <c r="A123" s="5">
        <v>2020</v>
      </c>
      <c r="B123" s="2" t="s">
        <v>723</v>
      </c>
      <c r="C123" s="2" t="s">
        <v>334</v>
      </c>
      <c r="D123" s="2" t="s">
        <v>678</v>
      </c>
      <c r="E123" s="2">
        <v>0</v>
      </c>
      <c r="F123" s="2">
        <v>1428356</v>
      </c>
      <c r="G123" s="2">
        <v>0</v>
      </c>
      <c r="H123" s="2">
        <v>664050</v>
      </c>
      <c r="S123" s="2"/>
      <c r="T123" s="2"/>
      <c r="AB123" s="7"/>
      <c r="AC123" s="7"/>
      <c r="AD123" s="7"/>
      <c r="AE123" s="7"/>
      <c r="AF123" s="7"/>
      <c r="AG123" s="7"/>
      <c r="AH123" s="7"/>
      <c r="AI123" s="7"/>
    </row>
    <row r="124" spans="1:35">
      <c r="A124" s="5">
        <v>2020</v>
      </c>
      <c r="B124" s="2" t="s">
        <v>724</v>
      </c>
      <c r="C124" s="2" t="s">
        <v>733</v>
      </c>
      <c r="D124" s="2" t="s">
        <v>678</v>
      </c>
      <c r="E124" s="2">
        <v>0</v>
      </c>
      <c r="F124" s="2">
        <v>1639649</v>
      </c>
      <c r="G124" s="2">
        <v>0</v>
      </c>
      <c r="H124" s="2">
        <v>344050</v>
      </c>
      <c r="S124" s="2"/>
      <c r="T124" s="2"/>
      <c r="AB124" s="7"/>
      <c r="AC124" s="7"/>
      <c r="AD124" s="7"/>
      <c r="AE124" s="7"/>
      <c r="AF124" s="7"/>
      <c r="AG124" s="7"/>
      <c r="AH124" s="7"/>
      <c r="AI124" s="7"/>
    </row>
    <row r="125" spans="1:35">
      <c r="A125" s="5">
        <v>2020</v>
      </c>
      <c r="B125" s="2" t="s">
        <v>724</v>
      </c>
      <c r="C125" s="2" t="s">
        <v>734</v>
      </c>
      <c r="D125" s="2" t="s">
        <v>678</v>
      </c>
      <c r="E125" s="2">
        <v>0</v>
      </c>
      <c r="G125" s="2">
        <v>0</v>
      </c>
      <c r="H125" s="2">
        <v>255870</v>
      </c>
      <c r="S125" s="2"/>
      <c r="T125" s="2"/>
      <c r="AB125" s="7"/>
      <c r="AC125" s="7"/>
      <c r="AD125" s="7"/>
      <c r="AE125" s="7"/>
      <c r="AF125" s="7"/>
      <c r="AG125" s="7"/>
      <c r="AH125" s="7"/>
      <c r="AI125" s="7"/>
    </row>
    <row r="126" spans="1:35">
      <c r="A126" s="5">
        <v>2020</v>
      </c>
      <c r="B126" s="2" t="s">
        <v>723</v>
      </c>
      <c r="C126" s="2" t="s">
        <v>735</v>
      </c>
      <c r="D126" s="2" t="s">
        <v>678</v>
      </c>
      <c r="E126" s="2">
        <v>0</v>
      </c>
      <c r="F126" s="2">
        <v>1448833</v>
      </c>
      <c r="G126" s="2">
        <v>0</v>
      </c>
      <c r="H126" s="2">
        <v>0</v>
      </c>
      <c r="S126" s="2"/>
      <c r="T126" s="2"/>
      <c r="AB126" s="7"/>
      <c r="AC126" s="7"/>
      <c r="AD126" s="7"/>
      <c r="AE126" s="7"/>
      <c r="AF126" s="7"/>
      <c r="AG126" s="7"/>
      <c r="AH126" s="7"/>
      <c r="AI126" s="7"/>
    </row>
    <row r="127" spans="1:35">
      <c r="A127" s="5">
        <v>2020</v>
      </c>
      <c r="B127" s="2" t="s">
        <v>723</v>
      </c>
      <c r="C127" s="2" t="s">
        <v>736</v>
      </c>
      <c r="D127" s="2" t="s">
        <v>678</v>
      </c>
      <c r="E127" s="2">
        <v>0</v>
      </c>
      <c r="G127" s="2">
        <v>0</v>
      </c>
      <c r="H127" s="2">
        <v>0</v>
      </c>
      <c r="S127" s="2"/>
      <c r="T127" s="2"/>
      <c r="AB127" s="7"/>
      <c r="AC127" s="7"/>
      <c r="AD127" s="7"/>
      <c r="AE127" s="7"/>
      <c r="AF127" s="7"/>
      <c r="AG127" s="7"/>
      <c r="AH127" s="7"/>
      <c r="AI127" s="7"/>
    </row>
    <row r="128" spans="1:35">
      <c r="A128" s="5">
        <v>2020</v>
      </c>
      <c r="B128" s="2" t="s">
        <v>723</v>
      </c>
      <c r="C128" s="2" t="s">
        <v>725</v>
      </c>
      <c r="D128" s="2" t="s">
        <v>679</v>
      </c>
      <c r="E128" s="2">
        <v>3818614</v>
      </c>
      <c r="F128" s="2">
        <v>1825809</v>
      </c>
      <c r="G128" s="2">
        <v>8700268</v>
      </c>
      <c r="H128" s="2">
        <v>0</v>
      </c>
      <c r="S128" s="2"/>
      <c r="T128" s="2"/>
      <c r="AB128" s="7"/>
      <c r="AC128" s="7"/>
      <c r="AD128" s="7"/>
      <c r="AE128" s="7"/>
      <c r="AF128" s="7"/>
      <c r="AG128" s="7"/>
      <c r="AH128" s="7"/>
      <c r="AI128" s="7"/>
    </row>
    <row r="129" spans="1:35">
      <c r="A129" s="5">
        <v>2020</v>
      </c>
      <c r="B129" s="2" t="s">
        <v>723</v>
      </c>
      <c r="C129" s="2" t="s">
        <v>726</v>
      </c>
      <c r="D129" s="2" t="s">
        <v>679</v>
      </c>
      <c r="E129" s="2">
        <v>0</v>
      </c>
      <c r="F129" s="2">
        <v>3350000</v>
      </c>
      <c r="G129" s="2">
        <v>17520565</v>
      </c>
      <c r="H129" s="2">
        <v>0</v>
      </c>
      <c r="S129" s="2"/>
      <c r="T129" s="2"/>
      <c r="AB129" s="7"/>
      <c r="AC129" s="7"/>
      <c r="AD129" s="7"/>
      <c r="AE129" s="7"/>
      <c r="AF129" s="7"/>
      <c r="AG129" s="7"/>
      <c r="AH129" s="7"/>
      <c r="AI129" s="7"/>
    </row>
    <row r="130" spans="1:35">
      <c r="A130" s="5">
        <v>2020</v>
      </c>
      <c r="B130" s="2" t="s">
        <v>724</v>
      </c>
      <c r="C130" s="2" t="s">
        <v>727</v>
      </c>
      <c r="D130" s="2" t="s">
        <v>679</v>
      </c>
      <c r="E130" s="2">
        <v>2263120</v>
      </c>
      <c r="F130" s="2">
        <v>2497610</v>
      </c>
      <c r="G130" s="2">
        <v>4028861</v>
      </c>
      <c r="H130" s="2">
        <v>0</v>
      </c>
      <c r="S130" s="2"/>
      <c r="T130" s="2"/>
      <c r="AB130" s="7"/>
      <c r="AC130" s="7"/>
      <c r="AD130" s="7"/>
      <c r="AE130" s="7"/>
      <c r="AF130" s="7"/>
      <c r="AG130" s="7"/>
      <c r="AH130" s="7"/>
      <c r="AI130" s="7"/>
    </row>
    <row r="131" spans="1:35">
      <c r="A131" s="5">
        <v>2020</v>
      </c>
      <c r="B131" s="2" t="s">
        <v>723</v>
      </c>
      <c r="C131" s="2" t="s">
        <v>728</v>
      </c>
      <c r="D131" s="2" t="s">
        <v>679</v>
      </c>
      <c r="E131" s="2">
        <v>3200000</v>
      </c>
      <c r="F131" s="2">
        <v>3602907</v>
      </c>
      <c r="G131" s="2">
        <v>9919139</v>
      </c>
      <c r="H131" s="2">
        <v>0</v>
      </c>
      <c r="S131" s="2"/>
      <c r="T131" s="2"/>
      <c r="AB131" s="7"/>
      <c r="AC131" s="7"/>
      <c r="AD131" s="7"/>
      <c r="AE131" s="7"/>
      <c r="AF131" s="7"/>
      <c r="AG131" s="7"/>
      <c r="AH131" s="7"/>
      <c r="AI131" s="7"/>
    </row>
    <row r="132" spans="1:35">
      <c r="A132" s="5">
        <v>2020</v>
      </c>
      <c r="B132" s="2" t="s">
        <v>723</v>
      </c>
      <c r="C132" s="2" t="s">
        <v>729</v>
      </c>
      <c r="D132" s="2" t="s">
        <v>679</v>
      </c>
      <c r="E132" s="2">
        <v>526000</v>
      </c>
      <c r="F132" s="2">
        <v>640000</v>
      </c>
      <c r="G132" s="2">
        <v>0</v>
      </c>
      <c r="H132" s="2">
        <v>0</v>
      </c>
      <c r="S132" s="2"/>
      <c r="T132" s="2"/>
      <c r="AB132" s="7"/>
      <c r="AC132" s="7"/>
      <c r="AD132" s="7"/>
      <c r="AE132" s="7"/>
      <c r="AF132" s="7"/>
      <c r="AG132" s="7"/>
      <c r="AH132" s="7"/>
      <c r="AI132" s="7"/>
    </row>
    <row r="133" spans="1:35">
      <c r="A133" s="5">
        <v>2020</v>
      </c>
      <c r="B133" s="2" t="s">
        <v>723</v>
      </c>
      <c r="C133" s="2" t="s">
        <v>730</v>
      </c>
      <c r="D133" s="2" t="s">
        <v>679</v>
      </c>
      <c r="E133" s="2">
        <v>3248532</v>
      </c>
      <c r="F133" s="2">
        <v>6954929</v>
      </c>
      <c r="G133" s="2">
        <v>9278783</v>
      </c>
      <c r="H133" s="2">
        <v>0</v>
      </c>
      <c r="S133" s="2"/>
      <c r="T133" s="2"/>
      <c r="AB133" s="7"/>
      <c r="AC133" s="7"/>
      <c r="AD133" s="7"/>
      <c r="AE133" s="7"/>
      <c r="AF133" s="7"/>
      <c r="AG133" s="7"/>
      <c r="AH133" s="7"/>
      <c r="AI133" s="7"/>
    </row>
    <row r="134" spans="1:35">
      <c r="A134" s="5">
        <v>2020</v>
      </c>
      <c r="B134" s="2" t="s">
        <v>724</v>
      </c>
      <c r="C134" s="2" t="s">
        <v>731</v>
      </c>
      <c r="D134" s="2" t="s">
        <v>679</v>
      </c>
      <c r="E134" s="2">
        <v>956951</v>
      </c>
      <c r="F134" s="2">
        <v>1423597</v>
      </c>
      <c r="G134" s="2">
        <v>4029858</v>
      </c>
      <c r="H134" s="2">
        <v>0</v>
      </c>
      <c r="S134" s="2"/>
      <c r="T134" s="2"/>
      <c r="AB134" s="7"/>
      <c r="AC134" s="7"/>
      <c r="AD134" s="7"/>
      <c r="AE134" s="7"/>
      <c r="AF134" s="7"/>
      <c r="AG134" s="7"/>
      <c r="AH134" s="7"/>
      <c r="AI134" s="7"/>
    </row>
    <row r="135" spans="1:35">
      <c r="A135" s="5">
        <v>2020</v>
      </c>
      <c r="B135" s="2" t="s">
        <v>724</v>
      </c>
      <c r="C135" s="2" t="s">
        <v>732</v>
      </c>
      <c r="D135" s="2" t="s">
        <v>679</v>
      </c>
      <c r="E135" s="2">
        <v>0</v>
      </c>
      <c r="F135" s="2">
        <v>8166541</v>
      </c>
      <c r="G135" s="2">
        <v>11040506</v>
      </c>
      <c r="H135" s="2">
        <v>0</v>
      </c>
      <c r="S135" s="2"/>
      <c r="T135" s="2"/>
      <c r="AB135" s="7"/>
      <c r="AC135" s="7"/>
      <c r="AD135" s="7"/>
      <c r="AE135" s="7"/>
      <c r="AF135" s="7"/>
      <c r="AG135" s="7"/>
      <c r="AH135" s="7"/>
      <c r="AI135" s="7"/>
    </row>
    <row r="136" spans="1:35">
      <c r="A136" s="5">
        <v>2020</v>
      </c>
      <c r="B136" s="2" t="s">
        <v>723</v>
      </c>
      <c r="C136" s="2" t="s">
        <v>333</v>
      </c>
      <c r="D136" s="2" t="s">
        <v>679</v>
      </c>
      <c r="E136" s="2">
        <v>3261156</v>
      </c>
      <c r="F136" s="2">
        <v>0</v>
      </c>
      <c r="G136" s="2">
        <v>0</v>
      </c>
      <c r="H136" s="2">
        <v>0</v>
      </c>
      <c r="S136" s="2"/>
      <c r="T136" s="2"/>
      <c r="AB136" s="7"/>
      <c r="AC136" s="7"/>
      <c r="AD136" s="7"/>
      <c r="AE136" s="7"/>
      <c r="AF136" s="7"/>
      <c r="AG136" s="7"/>
      <c r="AH136" s="7"/>
      <c r="AI136" s="7"/>
    </row>
    <row r="137" spans="1:35">
      <c r="A137" s="5">
        <v>2020</v>
      </c>
      <c r="B137" s="2" t="s">
        <v>723</v>
      </c>
      <c r="C137" s="2" t="s">
        <v>334</v>
      </c>
      <c r="D137" s="2" t="s">
        <v>679</v>
      </c>
      <c r="E137" s="2">
        <v>2911369</v>
      </c>
      <c r="F137" s="2">
        <v>0</v>
      </c>
      <c r="G137" s="2">
        <v>0</v>
      </c>
      <c r="H137" s="2">
        <v>0</v>
      </c>
      <c r="S137" s="2"/>
      <c r="T137" s="2"/>
      <c r="AB137" s="7"/>
      <c r="AC137" s="7"/>
      <c r="AD137" s="7"/>
      <c r="AE137" s="7"/>
      <c r="AF137" s="7"/>
      <c r="AG137" s="7"/>
      <c r="AH137" s="7"/>
      <c r="AI137" s="7"/>
    </row>
    <row r="138" spans="1:35">
      <c r="A138" s="5">
        <v>2020</v>
      </c>
      <c r="B138" s="2" t="s">
        <v>724</v>
      </c>
      <c r="C138" s="2" t="s">
        <v>733</v>
      </c>
      <c r="D138" s="2" t="s">
        <v>679</v>
      </c>
      <c r="E138" s="2">
        <v>3725968</v>
      </c>
      <c r="F138" s="2">
        <v>520000</v>
      </c>
      <c r="G138" s="2">
        <v>0</v>
      </c>
      <c r="H138" s="2">
        <v>0</v>
      </c>
      <c r="S138" s="2"/>
      <c r="T138" s="2"/>
      <c r="AB138" s="7"/>
      <c r="AC138" s="7"/>
      <c r="AD138" s="7"/>
      <c r="AE138" s="7"/>
      <c r="AF138" s="7"/>
      <c r="AG138" s="7"/>
      <c r="AH138" s="7"/>
      <c r="AI138" s="7"/>
    </row>
    <row r="139" spans="1:35">
      <c r="A139" s="5">
        <v>2020</v>
      </c>
      <c r="B139" s="2" t="s">
        <v>724</v>
      </c>
      <c r="C139" s="2" t="s">
        <v>734</v>
      </c>
      <c r="D139" s="2" t="s">
        <v>679</v>
      </c>
      <c r="E139" s="2">
        <v>812865</v>
      </c>
      <c r="F139" s="2">
        <v>4559070</v>
      </c>
      <c r="G139" s="2">
        <v>6266230</v>
      </c>
      <c r="H139" s="2">
        <v>0</v>
      </c>
      <c r="S139" s="2"/>
      <c r="T139" s="2"/>
      <c r="AB139" s="7"/>
      <c r="AC139" s="7"/>
      <c r="AD139" s="7"/>
      <c r="AE139" s="7"/>
      <c r="AF139" s="7"/>
      <c r="AG139" s="7"/>
      <c r="AH139" s="7"/>
      <c r="AI139" s="7"/>
    </row>
    <row r="140" spans="1:35">
      <c r="A140" s="5">
        <v>2020</v>
      </c>
      <c r="B140" s="2" t="s">
        <v>723</v>
      </c>
      <c r="C140" s="2" t="s">
        <v>735</v>
      </c>
      <c r="D140" s="2" t="s">
        <v>679</v>
      </c>
      <c r="E140" s="2">
        <v>0</v>
      </c>
      <c r="F140" s="2">
        <v>0</v>
      </c>
      <c r="G140" s="2">
        <v>8927835</v>
      </c>
      <c r="H140" s="2">
        <v>0</v>
      </c>
      <c r="S140" s="2"/>
      <c r="T140" s="2"/>
      <c r="AB140" s="7"/>
      <c r="AC140" s="7"/>
      <c r="AD140" s="7"/>
      <c r="AE140" s="7"/>
      <c r="AF140" s="7"/>
      <c r="AG140" s="7"/>
      <c r="AH140" s="7"/>
      <c r="AI140" s="7"/>
    </row>
    <row r="141" spans="1:35">
      <c r="A141" s="5">
        <v>2020</v>
      </c>
      <c r="B141" s="2" t="s">
        <v>723</v>
      </c>
      <c r="C141" s="2" t="s">
        <v>736</v>
      </c>
      <c r="D141" s="2" t="s">
        <v>679</v>
      </c>
      <c r="E141" s="2">
        <v>1602108</v>
      </c>
      <c r="F141" s="2">
        <v>887150</v>
      </c>
      <c r="G141" s="2">
        <v>1135750</v>
      </c>
      <c r="H141" s="2">
        <v>0</v>
      </c>
      <c r="S141" s="2"/>
      <c r="T141" s="2"/>
      <c r="AB141" s="7"/>
      <c r="AC141" s="7"/>
      <c r="AD141" s="7"/>
      <c r="AE141" s="7"/>
      <c r="AF141" s="7"/>
      <c r="AG141" s="7"/>
      <c r="AH141" s="7"/>
      <c r="AI141" s="7"/>
    </row>
    <row r="142" spans="1:35">
      <c r="A142" s="5">
        <v>2020</v>
      </c>
      <c r="B142" s="2" t="s">
        <v>723</v>
      </c>
      <c r="C142" s="2" t="s">
        <v>725</v>
      </c>
      <c r="D142" s="2" t="s">
        <v>680</v>
      </c>
      <c r="E142" s="2">
        <v>0</v>
      </c>
      <c r="F142" s="2">
        <v>0</v>
      </c>
      <c r="G142" s="2">
        <v>0</v>
      </c>
      <c r="H142" s="2">
        <v>0</v>
      </c>
      <c r="S142" s="2"/>
      <c r="T142" s="2"/>
      <c r="AB142" s="7"/>
      <c r="AC142" s="7"/>
      <c r="AD142" s="7"/>
      <c r="AE142" s="7"/>
      <c r="AF142" s="7"/>
      <c r="AG142" s="7"/>
      <c r="AH142" s="7"/>
      <c r="AI142" s="7"/>
    </row>
    <row r="143" spans="1:35">
      <c r="A143" s="5">
        <v>2020</v>
      </c>
      <c r="B143" s="2" t="s">
        <v>723</v>
      </c>
      <c r="C143" s="2" t="s">
        <v>726</v>
      </c>
      <c r="D143" s="2" t="s">
        <v>680</v>
      </c>
      <c r="E143" s="2">
        <v>0</v>
      </c>
      <c r="F143" s="2">
        <v>0</v>
      </c>
      <c r="G143" s="2">
        <v>0</v>
      </c>
      <c r="H143" s="2">
        <v>0</v>
      </c>
      <c r="S143" s="2"/>
      <c r="T143" s="2"/>
      <c r="AB143" s="7"/>
      <c r="AC143" s="7"/>
      <c r="AD143" s="7"/>
      <c r="AE143" s="7"/>
      <c r="AF143" s="7"/>
      <c r="AG143" s="7"/>
      <c r="AH143" s="7"/>
      <c r="AI143" s="7"/>
    </row>
    <row r="144" spans="1:35">
      <c r="A144" s="5">
        <v>2020</v>
      </c>
      <c r="B144" s="2" t="s">
        <v>724</v>
      </c>
      <c r="C144" s="2" t="s">
        <v>727</v>
      </c>
      <c r="D144" s="2" t="s">
        <v>680</v>
      </c>
      <c r="E144" s="2">
        <v>0</v>
      </c>
      <c r="F144" s="2">
        <v>0</v>
      </c>
      <c r="G144" s="2">
        <v>0</v>
      </c>
      <c r="H144" s="2">
        <v>0</v>
      </c>
      <c r="S144" s="2"/>
      <c r="T144" s="2"/>
      <c r="AB144" s="7"/>
      <c r="AC144" s="7"/>
      <c r="AD144" s="7"/>
      <c r="AE144" s="7"/>
      <c r="AF144" s="7"/>
      <c r="AG144" s="7"/>
      <c r="AH144" s="7"/>
      <c r="AI144" s="7"/>
    </row>
    <row r="145" spans="1:35">
      <c r="A145" s="5">
        <v>2020</v>
      </c>
      <c r="B145" s="2" t="s">
        <v>723</v>
      </c>
      <c r="C145" s="2" t="s">
        <v>728</v>
      </c>
      <c r="D145" s="2" t="s">
        <v>680</v>
      </c>
      <c r="E145" s="2">
        <v>0</v>
      </c>
      <c r="F145" s="2">
        <v>0</v>
      </c>
      <c r="G145" s="2">
        <v>0</v>
      </c>
      <c r="H145" s="2">
        <v>0</v>
      </c>
      <c r="S145" s="2"/>
      <c r="T145" s="2"/>
      <c r="AB145" s="7"/>
      <c r="AC145" s="7"/>
      <c r="AD145" s="7"/>
      <c r="AE145" s="7"/>
      <c r="AF145" s="7"/>
      <c r="AG145" s="7"/>
      <c r="AH145" s="7"/>
      <c r="AI145" s="7"/>
    </row>
    <row r="146" spans="1:35">
      <c r="A146" s="5">
        <v>2020</v>
      </c>
      <c r="B146" s="2" t="s">
        <v>723</v>
      </c>
      <c r="C146" s="2" t="s">
        <v>729</v>
      </c>
      <c r="D146" s="2" t="s">
        <v>680</v>
      </c>
      <c r="E146" s="2">
        <v>0</v>
      </c>
      <c r="F146" s="2">
        <v>0</v>
      </c>
      <c r="G146" s="2">
        <v>0</v>
      </c>
      <c r="H146" s="2">
        <v>0</v>
      </c>
      <c r="S146" s="2"/>
      <c r="T146" s="2"/>
      <c r="AB146" s="7"/>
      <c r="AC146" s="7"/>
      <c r="AD146" s="7"/>
      <c r="AE146" s="7"/>
      <c r="AF146" s="7"/>
      <c r="AG146" s="7"/>
      <c r="AH146" s="7"/>
      <c r="AI146" s="7"/>
    </row>
    <row r="147" spans="1:35">
      <c r="A147" s="5">
        <v>2020</v>
      </c>
      <c r="B147" s="2" t="s">
        <v>723</v>
      </c>
      <c r="C147" s="2" t="s">
        <v>730</v>
      </c>
      <c r="D147" s="2" t="s">
        <v>680</v>
      </c>
      <c r="E147" s="2">
        <v>0</v>
      </c>
      <c r="F147" s="2">
        <v>0</v>
      </c>
      <c r="G147" s="2">
        <v>0</v>
      </c>
      <c r="H147" s="2">
        <v>600000</v>
      </c>
      <c r="S147" s="2"/>
      <c r="T147" s="2"/>
      <c r="AB147" s="7"/>
      <c r="AC147" s="7"/>
      <c r="AD147" s="7"/>
      <c r="AE147" s="7"/>
      <c r="AF147" s="7"/>
      <c r="AG147" s="7"/>
      <c r="AH147" s="7"/>
      <c r="AI147" s="7"/>
    </row>
    <row r="148" spans="1:35">
      <c r="A148" s="5">
        <v>2020</v>
      </c>
      <c r="B148" s="2" t="s">
        <v>724</v>
      </c>
      <c r="C148" s="2" t="s">
        <v>731</v>
      </c>
      <c r="D148" s="2" t="s">
        <v>680</v>
      </c>
      <c r="E148" s="2">
        <v>0</v>
      </c>
      <c r="F148" s="2">
        <v>0</v>
      </c>
      <c r="G148" s="2">
        <v>0</v>
      </c>
      <c r="H148" s="2">
        <v>0</v>
      </c>
      <c r="S148" s="2"/>
      <c r="T148" s="2"/>
      <c r="AB148" s="7"/>
      <c r="AC148" s="7"/>
      <c r="AD148" s="7"/>
      <c r="AE148" s="7"/>
      <c r="AF148" s="7"/>
      <c r="AG148" s="7"/>
      <c r="AH148" s="7"/>
      <c r="AI148" s="7"/>
    </row>
    <row r="149" spans="1:35">
      <c r="A149" s="5">
        <v>2020</v>
      </c>
      <c r="B149" s="2" t="s">
        <v>724</v>
      </c>
      <c r="C149" s="2" t="s">
        <v>732</v>
      </c>
      <c r="D149" s="2" t="s">
        <v>680</v>
      </c>
      <c r="E149" s="2">
        <v>0</v>
      </c>
      <c r="F149" s="2">
        <v>0</v>
      </c>
      <c r="G149" s="2">
        <v>0</v>
      </c>
      <c r="H149" s="2">
        <v>700000</v>
      </c>
      <c r="S149" s="2"/>
      <c r="T149" s="2"/>
      <c r="AB149" s="7"/>
      <c r="AC149" s="7"/>
      <c r="AD149" s="7"/>
      <c r="AE149" s="7"/>
      <c r="AF149" s="7"/>
      <c r="AG149" s="7"/>
      <c r="AH149" s="7"/>
      <c r="AI149" s="7"/>
    </row>
    <row r="150" spans="1:35">
      <c r="A150" s="5">
        <v>2020</v>
      </c>
      <c r="B150" s="2" t="s">
        <v>723</v>
      </c>
      <c r="C150" s="2" t="s">
        <v>333</v>
      </c>
      <c r="D150" s="2" t="s">
        <v>680</v>
      </c>
      <c r="E150" s="2">
        <v>0</v>
      </c>
      <c r="F150" s="2">
        <v>0</v>
      </c>
      <c r="G150" s="2">
        <v>0</v>
      </c>
      <c r="H150" s="2">
        <v>0</v>
      </c>
      <c r="S150" s="2"/>
      <c r="T150" s="2"/>
      <c r="AB150" s="7"/>
      <c r="AC150" s="7"/>
      <c r="AD150" s="7"/>
      <c r="AE150" s="7"/>
      <c r="AF150" s="7"/>
      <c r="AG150" s="7"/>
      <c r="AH150" s="7"/>
      <c r="AI150" s="7"/>
    </row>
    <row r="151" spans="1:35">
      <c r="A151" s="5">
        <v>2020</v>
      </c>
      <c r="B151" s="2" t="s">
        <v>723</v>
      </c>
      <c r="C151" s="2" t="s">
        <v>334</v>
      </c>
      <c r="D151" s="2" t="s">
        <v>680</v>
      </c>
      <c r="E151" s="2">
        <v>0</v>
      </c>
      <c r="F151" s="2">
        <v>0</v>
      </c>
      <c r="G151" s="2">
        <v>0</v>
      </c>
      <c r="H151" s="2">
        <v>0</v>
      </c>
      <c r="S151" s="2"/>
      <c r="T151" s="2"/>
      <c r="AB151" s="7"/>
      <c r="AC151" s="7"/>
      <c r="AD151" s="7"/>
      <c r="AE151" s="7"/>
      <c r="AF151" s="7"/>
      <c r="AG151" s="7"/>
      <c r="AH151" s="7"/>
      <c r="AI151" s="7"/>
    </row>
    <row r="152" spans="1:35">
      <c r="A152" s="5">
        <v>2020</v>
      </c>
      <c r="B152" s="2" t="s">
        <v>724</v>
      </c>
      <c r="C152" s="2" t="s">
        <v>733</v>
      </c>
      <c r="D152" s="2" t="s">
        <v>680</v>
      </c>
      <c r="E152" s="2">
        <v>0</v>
      </c>
      <c r="F152" s="2">
        <v>0</v>
      </c>
      <c r="G152" s="2">
        <v>0</v>
      </c>
      <c r="H152" s="2">
        <v>0</v>
      </c>
      <c r="S152" s="2"/>
      <c r="T152" s="2"/>
      <c r="AB152" s="7"/>
      <c r="AC152" s="7"/>
      <c r="AD152" s="7"/>
      <c r="AE152" s="7"/>
      <c r="AF152" s="7"/>
      <c r="AG152" s="7"/>
      <c r="AH152" s="7"/>
      <c r="AI152" s="7"/>
    </row>
    <row r="153" spans="1:35">
      <c r="A153" s="5">
        <v>2020</v>
      </c>
      <c r="B153" s="2" t="s">
        <v>724</v>
      </c>
      <c r="C153" s="2" t="s">
        <v>734</v>
      </c>
      <c r="D153" s="2" t="s">
        <v>680</v>
      </c>
      <c r="E153" s="2">
        <v>0</v>
      </c>
      <c r="F153" s="2">
        <v>0</v>
      </c>
      <c r="G153" s="2">
        <v>0</v>
      </c>
      <c r="H153" s="2">
        <v>0</v>
      </c>
      <c r="S153" s="2"/>
      <c r="T153" s="2"/>
      <c r="AB153" s="7"/>
      <c r="AC153" s="7"/>
      <c r="AD153" s="7"/>
      <c r="AE153" s="7"/>
      <c r="AF153" s="7"/>
      <c r="AG153" s="7"/>
      <c r="AH153" s="7"/>
      <c r="AI153" s="7"/>
    </row>
    <row r="154" spans="1:35">
      <c r="A154" s="5">
        <v>2020</v>
      </c>
      <c r="B154" s="2" t="s">
        <v>723</v>
      </c>
      <c r="C154" s="2" t="s">
        <v>735</v>
      </c>
      <c r="D154" s="2" t="s">
        <v>680</v>
      </c>
      <c r="E154" s="2">
        <v>0</v>
      </c>
      <c r="F154" s="2">
        <v>0</v>
      </c>
      <c r="G154" s="2">
        <v>0</v>
      </c>
      <c r="H154" s="2">
        <v>0</v>
      </c>
      <c r="S154" s="2"/>
      <c r="T154" s="2"/>
      <c r="AB154" s="7"/>
      <c r="AC154" s="7"/>
      <c r="AD154" s="7"/>
      <c r="AE154" s="7"/>
      <c r="AF154" s="7"/>
      <c r="AG154" s="7"/>
      <c r="AH154" s="7"/>
      <c r="AI154" s="7"/>
    </row>
    <row r="155" spans="1:35">
      <c r="A155" s="5">
        <v>2020</v>
      </c>
      <c r="B155" s="2" t="s">
        <v>723</v>
      </c>
      <c r="C155" s="2" t="s">
        <v>736</v>
      </c>
      <c r="D155" s="2" t="s">
        <v>680</v>
      </c>
      <c r="E155" s="2">
        <v>0</v>
      </c>
      <c r="F155" s="2">
        <v>0</v>
      </c>
      <c r="G155" s="2">
        <v>0</v>
      </c>
      <c r="H155" s="2">
        <v>0</v>
      </c>
      <c r="S155" s="2"/>
      <c r="T155" s="2"/>
      <c r="AB155" s="7"/>
      <c r="AC155" s="7"/>
      <c r="AD155" s="7"/>
      <c r="AE155" s="7"/>
      <c r="AF155" s="7"/>
      <c r="AG155" s="7"/>
      <c r="AH155" s="7"/>
      <c r="AI155" s="7"/>
    </row>
    <row r="156" spans="1:35">
      <c r="A156" s="5">
        <v>2021</v>
      </c>
      <c r="B156" s="2" t="s">
        <v>723</v>
      </c>
      <c r="C156" s="2" t="s">
        <v>725</v>
      </c>
      <c r="D156" s="2" t="s">
        <v>663</v>
      </c>
      <c r="E156" s="2">
        <v>0</v>
      </c>
      <c r="F156" s="2">
        <v>0</v>
      </c>
      <c r="G156" s="2">
        <v>0</v>
      </c>
      <c r="H156" s="2">
        <v>2362772</v>
      </c>
      <c r="I156" s="2">
        <v>561038235</v>
      </c>
      <c r="J156" s="2">
        <v>0</v>
      </c>
      <c r="K156" s="2">
        <v>111788065</v>
      </c>
      <c r="L156" s="2">
        <v>3583750</v>
      </c>
      <c r="M156" s="2">
        <v>11376527</v>
      </c>
      <c r="O156" s="2">
        <v>11204353</v>
      </c>
      <c r="P156" s="2">
        <v>982450</v>
      </c>
      <c r="Q156" s="2">
        <v>1128319</v>
      </c>
      <c r="S156" s="7">
        <f>_xlfn.XLOOKUP(Kalimantan_Barat[[#This Row],[Nama Daerah]],[2]Sheet1!$A$336:$A$350,[2]Sheet1!$C$336:$C$350)</f>
        <v>68.040000000000006</v>
      </c>
      <c r="T156" s="2"/>
      <c r="U156" s="2"/>
      <c r="V156" s="2"/>
      <c r="AB156" s="7"/>
      <c r="AC156" s="7"/>
      <c r="AD156" s="7"/>
      <c r="AE156" s="7"/>
      <c r="AF156" s="16">
        <v>44740</v>
      </c>
      <c r="AG156" s="7"/>
      <c r="AH156" s="7"/>
      <c r="AI156" s="7"/>
    </row>
    <row r="157" spans="1:35">
      <c r="A157" s="5">
        <v>2021</v>
      </c>
      <c r="B157" s="2" t="s">
        <v>723</v>
      </c>
      <c r="C157" s="2" t="s">
        <v>726</v>
      </c>
      <c r="D157" s="2" t="s">
        <v>663</v>
      </c>
      <c r="E157" s="2">
        <v>0</v>
      </c>
      <c r="F157" s="2">
        <v>0</v>
      </c>
      <c r="G157" s="2">
        <v>0</v>
      </c>
      <c r="H157" s="2">
        <v>1900069</v>
      </c>
      <c r="I157" s="2">
        <v>628617622</v>
      </c>
      <c r="J157" s="2">
        <v>6809468</v>
      </c>
      <c r="K157" s="2">
        <v>186470696</v>
      </c>
      <c r="L157" s="2">
        <v>4504108</v>
      </c>
      <c r="M157" s="2">
        <v>14216461</v>
      </c>
      <c r="O157" s="2">
        <v>13121537</v>
      </c>
      <c r="P157" s="2">
        <v>1680220</v>
      </c>
      <c r="Q157" s="2">
        <v>1128319</v>
      </c>
      <c r="S157" s="7">
        <f>_xlfn.XLOOKUP(Kalimantan_Barat[[#This Row],[Nama Daerah]],[2]Sheet1!$A$336:$A$350,[2]Sheet1!$C$336:$C$350)</f>
        <v>66.209999999999994</v>
      </c>
      <c r="T157" s="2"/>
      <c r="U157" s="2"/>
      <c r="V157" s="2"/>
      <c r="AB157" s="7"/>
      <c r="AC157" s="7"/>
      <c r="AD157" s="7"/>
      <c r="AE157" s="7"/>
      <c r="AF157" s="16">
        <v>2608</v>
      </c>
      <c r="AG157" s="7"/>
      <c r="AH157" s="7"/>
      <c r="AI157" s="7"/>
    </row>
    <row r="158" spans="1:35">
      <c r="A158" s="5">
        <v>2021</v>
      </c>
      <c r="B158" s="2" t="s">
        <v>724</v>
      </c>
      <c r="C158" s="2" t="s">
        <v>727</v>
      </c>
      <c r="D158" s="2" t="s">
        <v>663</v>
      </c>
      <c r="E158" s="2">
        <v>0</v>
      </c>
      <c r="F158" s="2">
        <v>0</v>
      </c>
      <c r="G158" s="2">
        <v>0</v>
      </c>
      <c r="H158" s="2">
        <v>2325512</v>
      </c>
      <c r="I158" s="2">
        <v>920588385</v>
      </c>
      <c r="J158" s="2">
        <v>24826331</v>
      </c>
      <c r="K158" s="2">
        <v>276347173</v>
      </c>
      <c r="L158" s="2">
        <v>5099225</v>
      </c>
      <c r="M158" s="2">
        <v>14659766</v>
      </c>
      <c r="O158" s="2">
        <v>13066531</v>
      </c>
      <c r="P158" s="2">
        <v>4283216</v>
      </c>
      <c r="Q158" s="2">
        <v>1128319</v>
      </c>
      <c r="S158" s="7">
        <f>_xlfn.XLOOKUP(Kalimantan_Barat[[#This Row],[Nama Daerah]],[2]Sheet1!$A$336:$A$350,[2]Sheet1!$C$336:$C$350)</f>
        <v>65.75</v>
      </c>
      <c r="T158" s="2"/>
      <c r="U158" s="2"/>
      <c r="V158" s="2"/>
      <c r="AB158" s="7"/>
      <c r="AC158" s="7"/>
      <c r="AD158" s="7"/>
      <c r="AE158" s="7"/>
      <c r="AF158" s="16">
        <v>2608</v>
      </c>
      <c r="AG158" s="7"/>
      <c r="AH158" s="7"/>
      <c r="AI158" s="7"/>
    </row>
    <row r="159" spans="1:35">
      <c r="A159" s="5">
        <v>2021</v>
      </c>
      <c r="B159" s="2" t="s">
        <v>723</v>
      </c>
      <c r="C159" s="2" t="s">
        <v>728</v>
      </c>
      <c r="D159" s="2" t="s">
        <v>663</v>
      </c>
      <c r="E159" s="2">
        <v>0</v>
      </c>
      <c r="F159" s="2">
        <v>0</v>
      </c>
      <c r="G159" s="2">
        <v>0</v>
      </c>
      <c r="H159" s="2">
        <v>2408107</v>
      </c>
      <c r="I159" s="2">
        <v>1066408252</v>
      </c>
      <c r="J159" s="2">
        <v>25095689</v>
      </c>
      <c r="K159" s="2">
        <v>268248669</v>
      </c>
      <c r="L159" s="2">
        <v>10947023</v>
      </c>
      <c r="M159" s="2">
        <v>55762095</v>
      </c>
      <c r="O159" s="2">
        <v>104825973</v>
      </c>
      <c r="P159" s="2">
        <v>5543236</v>
      </c>
      <c r="Q159" s="2">
        <v>1128319</v>
      </c>
      <c r="S159" s="7">
        <f>_xlfn.XLOOKUP(Kalimantan_Barat[[#This Row],[Nama Daerah]],[2]Sheet1!$A$336:$A$350,[2]Sheet1!$C$336:$C$350)</f>
        <v>67.430000000000007</v>
      </c>
      <c r="T159" s="2"/>
      <c r="U159" s="2"/>
      <c r="V159" s="2"/>
      <c r="AB159" s="7"/>
      <c r="AC159" s="7"/>
      <c r="AD159" s="7"/>
      <c r="AE159" s="7"/>
      <c r="AF159" s="16">
        <v>2608</v>
      </c>
      <c r="AG159" s="7"/>
      <c r="AH159" s="7"/>
      <c r="AI159" s="7"/>
    </row>
    <row r="160" spans="1:35">
      <c r="A160" s="5">
        <v>2021</v>
      </c>
      <c r="B160" s="2" t="s">
        <v>723</v>
      </c>
      <c r="C160" s="2" t="s">
        <v>729</v>
      </c>
      <c r="D160" s="2" t="s">
        <v>663</v>
      </c>
      <c r="E160" s="2">
        <v>0</v>
      </c>
      <c r="F160" s="2">
        <v>0</v>
      </c>
      <c r="G160" s="2">
        <v>0</v>
      </c>
      <c r="H160" s="2">
        <v>1100000</v>
      </c>
      <c r="I160" s="2">
        <v>549229501</v>
      </c>
      <c r="J160" s="2">
        <v>7148713</v>
      </c>
      <c r="K160" s="2">
        <v>69503188</v>
      </c>
      <c r="L160" s="2">
        <v>5120198</v>
      </c>
      <c r="M160" s="2">
        <v>5430548</v>
      </c>
      <c r="O160" s="2">
        <v>11844143</v>
      </c>
      <c r="P160" s="2">
        <v>1571500</v>
      </c>
      <c r="Q160" s="2">
        <v>1128319</v>
      </c>
      <c r="S160" s="7">
        <f>_xlfn.XLOOKUP(Kalimantan_Barat[[#This Row],[Nama Daerah]],[2]Sheet1!$A$336:$A$350,[2]Sheet1!$C$336:$C$350)</f>
        <v>66.03</v>
      </c>
      <c r="T160" s="2"/>
      <c r="U160" s="2"/>
      <c r="V160" s="2"/>
      <c r="AB160" s="7"/>
      <c r="AC160" s="7"/>
      <c r="AD160" s="7"/>
      <c r="AE160" s="7"/>
      <c r="AF160" s="16">
        <v>2608</v>
      </c>
      <c r="AG160" s="7"/>
      <c r="AH160" s="7"/>
      <c r="AI160" s="7"/>
    </row>
    <row r="161" spans="1:35">
      <c r="A161" s="5">
        <v>2021</v>
      </c>
      <c r="B161" s="2" t="s">
        <v>723</v>
      </c>
      <c r="C161" s="2" t="s">
        <v>730</v>
      </c>
      <c r="D161" s="2" t="s">
        <v>663</v>
      </c>
      <c r="E161" s="2">
        <v>0</v>
      </c>
      <c r="F161" s="2">
        <v>0</v>
      </c>
      <c r="G161" s="2">
        <v>0</v>
      </c>
      <c r="H161" s="2">
        <v>3151010</v>
      </c>
      <c r="I161" s="2">
        <v>830337802</v>
      </c>
      <c r="J161" s="2">
        <v>6728200</v>
      </c>
      <c r="K161" s="2">
        <v>202892034</v>
      </c>
      <c r="L161" s="2">
        <v>6036305</v>
      </c>
      <c r="M161" s="2">
        <v>12328419</v>
      </c>
      <c r="O161" s="2">
        <v>11085755</v>
      </c>
      <c r="P161" s="2">
        <v>1002672</v>
      </c>
      <c r="Q161" s="2">
        <v>1128319</v>
      </c>
      <c r="S161" s="7">
        <f>_xlfn.XLOOKUP(Kalimantan_Barat[[#This Row],[Nama Daerah]],[2]Sheet1!$A$336:$A$350,[2]Sheet1!$C$336:$C$350)</f>
        <v>67.099999999999994</v>
      </c>
      <c r="T161" s="2"/>
      <c r="U161" s="2"/>
      <c r="V161" s="2"/>
      <c r="AB161" s="7"/>
      <c r="AC161" s="7"/>
      <c r="AD161" s="7"/>
      <c r="AE161" s="7"/>
      <c r="AF161" s="16">
        <v>2608</v>
      </c>
      <c r="AG161" s="7"/>
      <c r="AH161" s="7"/>
      <c r="AI161" s="7"/>
    </row>
    <row r="162" spans="1:35">
      <c r="A162" s="5">
        <v>2021</v>
      </c>
      <c r="B162" s="2" t="s">
        <v>724</v>
      </c>
      <c r="C162" s="2" t="s">
        <v>731</v>
      </c>
      <c r="D162" s="2" t="s">
        <v>663</v>
      </c>
      <c r="E162" s="2">
        <v>0</v>
      </c>
      <c r="F162" s="2">
        <v>0</v>
      </c>
      <c r="G162" s="2">
        <v>0</v>
      </c>
      <c r="H162" s="2">
        <v>1844318</v>
      </c>
      <c r="I162" s="2">
        <v>764906886</v>
      </c>
      <c r="J162" s="2">
        <v>7519190</v>
      </c>
      <c r="K162" s="2">
        <v>159338248</v>
      </c>
      <c r="L162" s="2">
        <v>6919216</v>
      </c>
      <c r="M162" s="2">
        <v>20418719</v>
      </c>
      <c r="O162" s="2">
        <v>72862687</v>
      </c>
      <c r="P162" s="2">
        <v>1275661</v>
      </c>
      <c r="Q162" s="2">
        <v>1128319</v>
      </c>
      <c r="S162" s="7">
        <f>_xlfn.XLOOKUP(Kalimantan_Barat[[#This Row],[Nama Daerah]],[2]Sheet1!$A$336:$A$350,[2]Sheet1!$C$336:$C$350)</f>
        <v>66.2</v>
      </c>
      <c r="T162" s="2"/>
      <c r="U162" s="2"/>
      <c r="V162" s="2"/>
      <c r="AB162" s="7"/>
      <c r="AC162" s="7"/>
      <c r="AD162" s="7"/>
      <c r="AE162" s="7"/>
      <c r="AF162" s="16">
        <v>2608</v>
      </c>
      <c r="AG162" s="7"/>
      <c r="AH162" s="7"/>
      <c r="AI162" s="7"/>
    </row>
    <row r="163" spans="1:35">
      <c r="A163" s="5">
        <v>2021</v>
      </c>
      <c r="B163" s="2" t="s">
        <v>724</v>
      </c>
      <c r="C163" s="2" t="s">
        <v>732</v>
      </c>
      <c r="D163" s="2" t="s">
        <v>663</v>
      </c>
      <c r="E163" s="2">
        <v>0</v>
      </c>
      <c r="F163" s="2">
        <v>0</v>
      </c>
      <c r="G163" s="2">
        <v>0</v>
      </c>
      <c r="H163" s="2">
        <v>2085540</v>
      </c>
      <c r="I163" s="2">
        <v>864889771</v>
      </c>
      <c r="J163" s="2">
        <v>7519190</v>
      </c>
      <c r="K163" s="2">
        <v>348604262</v>
      </c>
      <c r="L163" s="2">
        <v>7287468</v>
      </c>
      <c r="M163" s="2">
        <v>23761154</v>
      </c>
      <c r="O163" s="2">
        <v>11605488</v>
      </c>
      <c r="P163" s="2">
        <v>3933107</v>
      </c>
      <c r="Q163" s="2">
        <v>1128319</v>
      </c>
      <c r="S163" s="7">
        <f>_xlfn.XLOOKUP(Kalimantan_Barat[[#This Row],[Nama Daerah]],[2]Sheet1!$A$336:$A$350,[2]Sheet1!$C$336:$C$350)</f>
        <v>66.930000000000007</v>
      </c>
      <c r="T163" s="2"/>
      <c r="U163" s="2"/>
      <c r="V163" s="2"/>
      <c r="AB163" s="7"/>
      <c r="AC163" s="7"/>
      <c r="AD163" s="7"/>
      <c r="AE163" s="7"/>
      <c r="AF163" s="16">
        <v>2608</v>
      </c>
      <c r="AG163" s="7"/>
      <c r="AH163" s="7"/>
      <c r="AI163" s="7"/>
    </row>
    <row r="164" spans="1:35">
      <c r="A164" s="5">
        <v>2021</v>
      </c>
      <c r="B164" s="2" t="s">
        <v>723</v>
      </c>
      <c r="C164" s="2" t="s">
        <v>333</v>
      </c>
      <c r="D164" s="2" t="s">
        <v>663</v>
      </c>
      <c r="E164" s="2">
        <v>0</v>
      </c>
      <c r="F164" s="2">
        <v>0</v>
      </c>
      <c r="G164" s="2">
        <v>0</v>
      </c>
      <c r="H164" s="2">
        <v>1678297</v>
      </c>
      <c r="I164" s="2">
        <v>668160406</v>
      </c>
      <c r="J164" s="2">
        <v>31906879</v>
      </c>
      <c r="L164" s="2">
        <v>32593180</v>
      </c>
      <c r="M164" s="2">
        <v>4167537</v>
      </c>
      <c r="O164" s="2">
        <v>11069799</v>
      </c>
      <c r="P164" s="2">
        <v>1061501</v>
      </c>
      <c r="Q164" s="2">
        <v>1128319</v>
      </c>
      <c r="S164" s="7">
        <f>_xlfn.XLOOKUP(Kalimantan_Barat[[#This Row],[Nama Daerah]],[2]Sheet1!$A$336:$A$350,[2]Sheet1!$C$336:$C$350)</f>
        <v>79.930000000000007</v>
      </c>
      <c r="T164" s="2"/>
      <c r="U164" s="2"/>
      <c r="V164" s="2"/>
      <c r="AB164" s="7"/>
      <c r="AC164" s="7"/>
      <c r="AD164" s="7"/>
      <c r="AE164" s="7"/>
      <c r="AF164" s="16">
        <v>3070</v>
      </c>
      <c r="AG164" s="7"/>
      <c r="AH164" s="7"/>
      <c r="AI164" s="7"/>
    </row>
    <row r="165" spans="1:35">
      <c r="A165" s="5">
        <v>2021</v>
      </c>
      <c r="B165" s="2" t="s">
        <v>723</v>
      </c>
      <c r="C165" s="2" t="s">
        <v>334</v>
      </c>
      <c r="D165" s="2" t="s">
        <v>663</v>
      </c>
      <c r="E165" s="2">
        <v>0</v>
      </c>
      <c r="F165" s="2">
        <v>0</v>
      </c>
      <c r="G165" s="2">
        <v>0</v>
      </c>
      <c r="H165" s="2">
        <v>1033425</v>
      </c>
      <c r="I165" s="2">
        <v>472145219</v>
      </c>
      <c r="J165" s="2">
        <v>0</v>
      </c>
      <c r="L165" s="2">
        <v>6409871</v>
      </c>
      <c r="M165" s="2">
        <v>3634128</v>
      </c>
      <c r="O165" s="2">
        <v>11104419</v>
      </c>
      <c r="P165" s="2">
        <v>982079</v>
      </c>
      <c r="Q165" s="2">
        <v>1128319</v>
      </c>
      <c r="S165" s="7">
        <f>_xlfn.XLOOKUP(Kalimantan_Barat[[#This Row],[Nama Daerah]],[2]Sheet1!$A$336:$A$350,[2]Sheet1!$C$336:$C$350)</f>
        <v>72.11</v>
      </c>
      <c r="T165" s="2"/>
      <c r="U165" s="2"/>
      <c r="V165" s="2"/>
      <c r="AB165" s="7"/>
      <c r="AC165" s="7"/>
      <c r="AD165" s="7"/>
      <c r="AE165" s="7"/>
      <c r="AF165" s="16">
        <v>2608</v>
      </c>
      <c r="AG165" s="7"/>
      <c r="AH165" s="7"/>
      <c r="AI165" s="7"/>
    </row>
    <row r="166" spans="1:35">
      <c r="A166" s="5">
        <v>2021</v>
      </c>
      <c r="B166" s="2" t="s">
        <v>724</v>
      </c>
      <c r="C166" s="2" t="s">
        <v>733</v>
      </c>
      <c r="D166" s="2" t="s">
        <v>663</v>
      </c>
      <c r="E166" s="2">
        <v>0</v>
      </c>
      <c r="F166" s="2">
        <v>0</v>
      </c>
      <c r="G166" s="2">
        <v>0</v>
      </c>
      <c r="H166" s="2">
        <v>1009651</v>
      </c>
      <c r="I166" s="2">
        <v>479198360</v>
      </c>
      <c r="J166" s="2">
        <v>6809468</v>
      </c>
      <c r="K166" s="2">
        <v>87600022</v>
      </c>
      <c r="L166" s="2">
        <v>4638102</v>
      </c>
      <c r="M166" s="2">
        <v>10472385</v>
      </c>
      <c r="O166" s="2">
        <v>11378679</v>
      </c>
      <c r="P166" s="2">
        <v>984296</v>
      </c>
      <c r="Q166" s="2">
        <v>1128319</v>
      </c>
      <c r="S166" s="7">
        <f>_xlfn.XLOOKUP(Kalimantan_Barat[[#This Row],[Nama Daerah]],[2]Sheet1!$A$336:$A$350,[2]Sheet1!$C$336:$C$350)</f>
        <v>64.930000000000007</v>
      </c>
      <c r="T166" s="2"/>
      <c r="U166" s="2"/>
      <c r="V166" s="2"/>
      <c r="AB166" s="7"/>
      <c r="AC166" s="7"/>
      <c r="AD166" s="7"/>
      <c r="AE166" s="7"/>
      <c r="AF166" s="16">
        <v>2608</v>
      </c>
      <c r="AG166" s="7"/>
      <c r="AH166" s="7"/>
      <c r="AI166" s="7"/>
    </row>
    <row r="167" spans="1:35">
      <c r="A167" s="5">
        <v>2021</v>
      </c>
      <c r="B167" s="2" t="s">
        <v>724</v>
      </c>
      <c r="C167" s="2" t="s">
        <v>734</v>
      </c>
      <c r="D167" s="2" t="s">
        <v>663</v>
      </c>
      <c r="E167" s="2">
        <v>0</v>
      </c>
      <c r="F167" s="2">
        <v>0</v>
      </c>
      <c r="G167" s="2">
        <v>0</v>
      </c>
      <c r="H167" s="2">
        <v>1856432</v>
      </c>
      <c r="I167" s="2">
        <v>571472321</v>
      </c>
      <c r="J167" s="2">
        <v>19391653</v>
      </c>
      <c r="K167" s="2">
        <v>159482915</v>
      </c>
      <c r="L167" s="2">
        <v>3994109</v>
      </c>
      <c r="M167" s="2">
        <v>10072660</v>
      </c>
      <c r="O167" s="2">
        <v>11077479</v>
      </c>
      <c r="P167" s="2">
        <v>2287529</v>
      </c>
      <c r="Q167" s="2">
        <v>1128319</v>
      </c>
      <c r="S167" s="7">
        <f>_xlfn.XLOOKUP(Kalimantan_Barat[[#This Row],[Nama Daerah]],[2]Sheet1!$A$336:$A$350,[2]Sheet1!$C$336:$C$350)</f>
        <v>65.87</v>
      </c>
      <c r="T167" s="2"/>
      <c r="U167" s="2"/>
      <c r="V167" s="2"/>
      <c r="AB167" s="7"/>
      <c r="AC167" s="7"/>
      <c r="AD167" s="7"/>
      <c r="AE167" s="7"/>
      <c r="AF167" s="16">
        <v>2608</v>
      </c>
      <c r="AG167" s="7"/>
      <c r="AH167" s="7"/>
      <c r="AI167" s="7"/>
    </row>
    <row r="168" spans="1:35">
      <c r="A168" s="5">
        <v>2021</v>
      </c>
      <c r="B168" s="2" t="s">
        <v>723</v>
      </c>
      <c r="C168" s="2" t="s">
        <v>735</v>
      </c>
      <c r="D168" s="2" t="s">
        <v>663</v>
      </c>
      <c r="E168" s="2">
        <v>0</v>
      </c>
      <c r="F168" s="2">
        <v>0</v>
      </c>
      <c r="G168" s="2">
        <v>0</v>
      </c>
      <c r="H168" s="2">
        <v>1341032</v>
      </c>
      <c r="I168" s="2">
        <v>459627274</v>
      </c>
      <c r="J168" s="2">
        <v>0</v>
      </c>
      <c r="K168" s="2">
        <v>54380044</v>
      </c>
      <c r="L168" s="2">
        <v>3457361</v>
      </c>
      <c r="M168" s="2">
        <v>7378387</v>
      </c>
      <c r="O168" s="2">
        <v>11253157</v>
      </c>
      <c r="P168" s="2">
        <v>989558</v>
      </c>
      <c r="Q168" s="2">
        <v>1128319</v>
      </c>
      <c r="S168" s="7">
        <f>_xlfn.XLOOKUP(Kalimantan_Barat[[#This Row],[Nama Daerah]],[2]Sheet1!$A$336:$A$350,[2]Sheet1!$C$336:$C$350)</f>
        <v>62.9</v>
      </c>
      <c r="T168" s="2"/>
      <c r="U168" s="2"/>
      <c r="V168" s="2"/>
      <c r="AB168" s="7"/>
      <c r="AC168" s="7"/>
      <c r="AD168" s="7"/>
      <c r="AE168" s="7"/>
      <c r="AF168" s="16">
        <v>2608</v>
      </c>
      <c r="AG168" s="7"/>
      <c r="AH168" s="7"/>
      <c r="AI168" s="7"/>
    </row>
    <row r="169" spans="1:35">
      <c r="A169" s="5">
        <v>2021</v>
      </c>
      <c r="B169" s="2" t="s">
        <v>723</v>
      </c>
      <c r="C169" s="2" t="s">
        <v>736</v>
      </c>
      <c r="D169" s="2" t="s">
        <v>663</v>
      </c>
      <c r="E169" s="2">
        <v>0</v>
      </c>
      <c r="F169" s="2">
        <v>0</v>
      </c>
      <c r="G169" s="2">
        <v>0</v>
      </c>
      <c r="H169" s="2">
        <v>1875475</v>
      </c>
      <c r="I169" s="2">
        <v>742123048</v>
      </c>
      <c r="J169" s="2">
        <v>22599104</v>
      </c>
      <c r="K169" s="2">
        <v>136673183</v>
      </c>
      <c r="L169" s="2">
        <v>9444923</v>
      </c>
      <c r="M169" s="2">
        <v>15055232</v>
      </c>
      <c r="O169" s="2">
        <v>11083956</v>
      </c>
      <c r="P169" s="2">
        <v>2642472</v>
      </c>
      <c r="Q169" s="2">
        <v>1128319</v>
      </c>
      <c r="S169" s="7">
        <f>_xlfn.XLOOKUP(Kalimantan_Barat[[#This Row],[Nama Daerah]],[2]Sheet1!$A$336:$A$350,[2]Sheet1!$C$336:$C$350)</f>
        <v>68.16</v>
      </c>
      <c r="T169" s="2"/>
      <c r="U169" s="2"/>
      <c r="V169" s="2"/>
      <c r="AB169" s="7"/>
      <c r="AC169" s="7"/>
      <c r="AD169" s="7"/>
      <c r="AE169" s="7"/>
      <c r="AF169" s="16">
        <v>2608</v>
      </c>
      <c r="AG169" s="7"/>
      <c r="AH169" s="7"/>
      <c r="AI169" s="7"/>
    </row>
    <row r="170" spans="1:35">
      <c r="A170" s="5">
        <v>2021</v>
      </c>
      <c r="B170" s="2" t="s">
        <v>723</v>
      </c>
      <c r="C170" s="2" t="s">
        <v>725</v>
      </c>
      <c r="D170" s="2" t="s">
        <v>671</v>
      </c>
      <c r="E170" s="2">
        <v>34436065</v>
      </c>
      <c r="F170" s="2">
        <v>0</v>
      </c>
      <c r="G170" s="2">
        <v>0</v>
      </c>
      <c r="H170" s="2">
        <v>61634757</v>
      </c>
      <c r="S170" s="2"/>
      <c r="T170" s="2"/>
      <c r="U170" s="7">
        <v>12.1</v>
      </c>
      <c r="V170" s="7">
        <v>6.8</v>
      </c>
      <c r="AB170" s="7">
        <v>20.010000000000002</v>
      </c>
      <c r="AC170" s="7">
        <v>105.31</v>
      </c>
      <c r="AD170" s="7">
        <v>100.71</v>
      </c>
      <c r="AE170" s="7">
        <v>101.04</v>
      </c>
      <c r="AF170" s="7"/>
      <c r="AG170" s="7">
        <v>91.07</v>
      </c>
      <c r="AH170" s="7">
        <v>71.45</v>
      </c>
      <c r="AI170" s="7">
        <v>69.75</v>
      </c>
    </row>
    <row r="171" spans="1:35">
      <c r="A171" s="5">
        <v>2021</v>
      </c>
      <c r="B171" s="2" t="s">
        <v>723</v>
      </c>
      <c r="C171" s="2" t="s">
        <v>726</v>
      </c>
      <c r="D171" s="2" t="s">
        <v>671</v>
      </c>
      <c r="E171" s="2">
        <v>20373573</v>
      </c>
      <c r="F171" s="2">
        <v>0</v>
      </c>
      <c r="G171" s="2">
        <v>0</v>
      </c>
      <c r="H171" s="2">
        <v>74743206</v>
      </c>
      <c r="S171" s="2"/>
      <c r="T171" s="2"/>
      <c r="U171" s="7">
        <v>12.43</v>
      </c>
      <c r="V171" s="7">
        <v>7.12</v>
      </c>
      <c r="AB171" s="7">
        <v>32.47</v>
      </c>
      <c r="AC171" s="7">
        <v>100.53</v>
      </c>
      <c r="AD171" s="7">
        <v>95.54</v>
      </c>
      <c r="AE171" s="7">
        <v>92.9</v>
      </c>
      <c r="AF171" s="7"/>
      <c r="AG171" s="7">
        <v>86.84</v>
      </c>
      <c r="AH171" s="7">
        <v>64.87</v>
      </c>
      <c r="AI171" s="7">
        <v>61.4</v>
      </c>
    </row>
    <row r="172" spans="1:35">
      <c r="A172" s="5">
        <v>2021</v>
      </c>
      <c r="B172" s="2" t="s">
        <v>724</v>
      </c>
      <c r="C172" s="2" t="s">
        <v>727</v>
      </c>
      <c r="D172" s="2" t="s">
        <v>671</v>
      </c>
      <c r="E172" s="2">
        <v>22064902</v>
      </c>
      <c r="F172" s="2">
        <v>0</v>
      </c>
      <c r="G172" s="2">
        <v>0</v>
      </c>
      <c r="H172" s="2">
        <v>78741548</v>
      </c>
      <c r="S172" s="2"/>
      <c r="T172" s="2"/>
      <c r="U172" s="7">
        <v>12.08</v>
      </c>
      <c r="V172" s="7">
        <v>7.53</v>
      </c>
      <c r="AB172" s="7">
        <v>25.55</v>
      </c>
      <c r="AC172" s="7">
        <v>108.91</v>
      </c>
      <c r="AD172" s="7">
        <v>102.44</v>
      </c>
      <c r="AE172" s="7">
        <v>93.06</v>
      </c>
      <c r="AF172" s="7"/>
      <c r="AG172" s="7">
        <v>93.89</v>
      </c>
      <c r="AH172" s="7">
        <v>73.739999999999995</v>
      </c>
      <c r="AI172" s="7">
        <v>66.680000000000007</v>
      </c>
    </row>
    <row r="173" spans="1:35">
      <c r="A173" s="5">
        <v>2021</v>
      </c>
      <c r="B173" s="2" t="s">
        <v>723</v>
      </c>
      <c r="C173" s="2" t="s">
        <v>728</v>
      </c>
      <c r="D173" s="2" t="s">
        <v>671</v>
      </c>
      <c r="E173" s="2">
        <v>57520956</v>
      </c>
      <c r="F173" s="2">
        <v>0</v>
      </c>
      <c r="G173" s="2">
        <v>0</v>
      </c>
      <c r="H173" s="2">
        <v>127208665</v>
      </c>
      <c r="S173" s="2"/>
      <c r="T173" s="2"/>
      <c r="U173" s="7">
        <v>11.81</v>
      </c>
      <c r="V173" s="7">
        <v>7.46</v>
      </c>
      <c r="AB173" s="7">
        <v>26.9</v>
      </c>
      <c r="AC173" s="7">
        <v>102.45</v>
      </c>
      <c r="AD173" s="7">
        <v>102.23</v>
      </c>
      <c r="AE173" s="7">
        <v>76.78</v>
      </c>
      <c r="AF173" s="7"/>
      <c r="AG173" s="7">
        <v>90.66</v>
      </c>
      <c r="AH173" s="7">
        <v>72.8</v>
      </c>
      <c r="AI173" s="7">
        <v>52.9</v>
      </c>
    </row>
    <row r="174" spans="1:35">
      <c r="A174" s="5">
        <v>2021</v>
      </c>
      <c r="B174" s="2" t="s">
        <v>723</v>
      </c>
      <c r="C174" s="2" t="s">
        <v>729</v>
      </c>
      <c r="D174" s="2" t="s">
        <v>671</v>
      </c>
      <c r="E174" s="2">
        <v>28888209</v>
      </c>
      <c r="F174" s="2">
        <v>0</v>
      </c>
      <c r="G174" s="2">
        <v>0</v>
      </c>
      <c r="H174" s="2">
        <v>68236903</v>
      </c>
      <c r="S174" s="2"/>
      <c r="T174" s="2"/>
      <c r="U174" s="7">
        <v>12.65</v>
      </c>
      <c r="V174" s="7">
        <v>7.04</v>
      </c>
      <c r="AB174" s="7">
        <v>12.75</v>
      </c>
      <c r="AC174" s="7">
        <v>105.91</v>
      </c>
      <c r="AD174" s="7">
        <v>104.55</v>
      </c>
      <c r="AE174" s="7">
        <v>120.16</v>
      </c>
      <c r="AF174" s="7"/>
      <c r="AG174" s="7">
        <v>91.17</v>
      </c>
      <c r="AH174" s="7">
        <v>73.55</v>
      </c>
      <c r="AI174" s="7">
        <v>80.900000000000006</v>
      </c>
    </row>
    <row r="175" spans="1:35">
      <c r="A175" s="5">
        <v>2021</v>
      </c>
      <c r="B175" s="2" t="s">
        <v>723</v>
      </c>
      <c r="C175" s="2" t="s">
        <v>730</v>
      </c>
      <c r="D175" s="2" t="s">
        <v>671</v>
      </c>
      <c r="E175" s="2">
        <v>48227004</v>
      </c>
      <c r="F175" s="2">
        <v>0</v>
      </c>
      <c r="G175" s="2">
        <v>0</v>
      </c>
      <c r="H175" s="2">
        <v>139047501</v>
      </c>
      <c r="S175" s="2"/>
      <c r="T175" s="2"/>
      <c r="U175" s="7">
        <v>12.63</v>
      </c>
      <c r="V175" s="7">
        <v>6.72</v>
      </c>
      <c r="AB175" s="7">
        <v>32.01</v>
      </c>
      <c r="AC175" s="7">
        <v>104.55</v>
      </c>
      <c r="AD175" s="7">
        <v>106.28</v>
      </c>
      <c r="AE175" s="7">
        <v>96.88</v>
      </c>
      <c r="AF175" s="7"/>
      <c r="AG175" s="7">
        <v>92.34</v>
      </c>
      <c r="AH175" s="7">
        <v>77.58</v>
      </c>
      <c r="AI175" s="7">
        <v>69.55</v>
      </c>
    </row>
    <row r="176" spans="1:35">
      <c r="A176" s="5">
        <v>2021</v>
      </c>
      <c r="B176" s="2" t="s">
        <v>724</v>
      </c>
      <c r="C176" s="2" t="s">
        <v>731</v>
      </c>
      <c r="D176" s="2" t="s">
        <v>671</v>
      </c>
      <c r="E176" s="2">
        <v>23459878</v>
      </c>
      <c r="F176" s="2">
        <v>0</v>
      </c>
      <c r="G176" s="2">
        <v>0</v>
      </c>
      <c r="H176" s="2">
        <v>93713547</v>
      </c>
      <c r="S176" s="2"/>
      <c r="T176" s="2"/>
      <c r="U176" s="7">
        <v>11.59</v>
      </c>
      <c r="V176" s="7">
        <v>7.39</v>
      </c>
      <c r="AB176" s="7">
        <v>20.94</v>
      </c>
      <c r="AC176" s="7">
        <v>107.55</v>
      </c>
      <c r="AD176" s="7">
        <v>99.63</v>
      </c>
      <c r="AE176" s="7">
        <v>95.09</v>
      </c>
      <c r="AF176" s="7"/>
      <c r="AG176" s="7">
        <v>93.31</v>
      </c>
      <c r="AH176" s="7">
        <v>70.540000000000006</v>
      </c>
      <c r="AI176" s="7">
        <v>62.69</v>
      </c>
    </row>
    <row r="177" spans="1:35">
      <c r="A177" s="5">
        <v>2021</v>
      </c>
      <c r="B177" s="2" t="s">
        <v>724</v>
      </c>
      <c r="C177" s="2" t="s">
        <v>732</v>
      </c>
      <c r="D177" s="2" t="s">
        <v>671</v>
      </c>
      <c r="E177" s="2">
        <v>27968054</v>
      </c>
      <c r="F177" s="2">
        <v>0</v>
      </c>
      <c r="G177" s="2">
        <v>0</v>
      </c>
      <c r="H177" s="2">
        <v>114899052</v>
      </c>
      <c r="S177" s="2"/>
      <c r="T177" s="2"/>
      <c r="U177" s="7">
        <v>12.04</v>
      </c>
      <c r="V177" s="7">
        <v>7.08</v>
      </c>
      <c r="AB177" s="7">
        <v>18.36</v>
      </c>
      <c r="AC177" s="7">
        <v>111.72</v>
      </c>
      <c r="AD177" s="7">
        <v>104.09</v>
      </c>
      <c r="AE177" s="7">
        <v>111.77</v>
      </c>
      <c r="AF177" s="7"/>
      <c r="AG177" s="7">
        <v>94.72</v>
      </c>
      <c r="AH177" s="7">
        <v>70.78</v>
      </c>
      <c r="AI177" s="7">
        <v>70.87</v>
      </c>
    </row>
    <row r="178" spans="1:35">
      <c r="A178" s="5">
        <v>2021</v>
      </c>
      <c r="B178" s="2" t="s">
        <v>723</v>
      </c>
      <c r="C178" s="2" t="s">
        <v>333</v>
      </c>
      <c r="D178" s="2" t="s">
        <v>671</v>
      </c>
      <c r="E178" s="2">
        <v>16383042</v>
      </c>
      <c r="F178" s="2">
        <v>0</v>
      </c>
      <c r="G178" s="2">
        <v>0</v>
      </c>
      <c r="H178" s="2">
        <v>78310251</v>
      </c>
      <c r="S178" s="2"/>
      <c r="T178" s="2"/>
      <c r="U178" s="7">
        <v>15.01</v>
      </c>
      <c r="V178" s="7">
        <v>10.43</v>
      </c>
      <c r="AB178" s="7">
        <v>19.399999999999999</v>
      </c>
      <c r="AC178" s="7">
        <v>103.98</v>
      </c>
      <c r="AD178" s="7">
        <v>108.79</v>
      </c>
      <c r="AE178" s="7">
        <v>89.83</v>
      </c>
      <c r="AF178" s="7"/>
      <c r="AG178" s="7">
        <v>94.52</v>
      </c>
      <c r="AH178" s="7">
        <v>78.849999999999994</v>
      </c>
      <c r="AI178" s="7">
        <v>63.63</v>
      </c>
    </row>
    <row r="179" spans="1:35">
      <c r="A179" s="5">
        <v>2021</v>
      </c>
      <c r="B179" s="2" t="s">
        <v>723</v>
      </c>
      <c r="C179" s="2" t="s">
        <v>334</v>
      </c>
      <c r="D179" s="2" t="s">
        <v>671</v>
      </c>
      <c r="E179" s="2">
        <v>12364305</v>
      </c>
      <c r="F179" s="2">
        <v>0</v>
      </c>
      <c r="G179" s="2">
        <v>0</v>
      </c>
      <c r="H179" s="2">
        <v>43181897</v>
      </c>
      <c r="S179" s="2"/>
      <c r="T179" s="2"/>
      <c r="U179" s="7">
        <v>12.91</v>
      </c>
      <c r="V179" s="7">
        <v>7.9</v>
      </c>
      <c r="AB179" s="7">
        <v>18.29</v>
      </c>
      <c r="AC179" s="7">
        <v>106.06</v>
      </c>
      <c r="AD179" s="7">
        <v>101.35</v>
      </c>
      <c r="AE179" s="7">
        <v>88.75</v>
      </c>
      <c r="AF179" s="7"/>
      <c r="AG179" s="7">
        <v>93.51</v>
      </c>
      <c r="AH179" s="7">
        <v>72.11</v>
      </c>
      <c r="AI179" s="7">
        <v>62.43</v>
      </c>
    </row>
    <row r="180" spans="1:35">
      <c r="A180" s="5">
        <v>2021</v>
      </c>
      <c r="B180" s="2" t="s">
        <v>724</v>
      </c>
      <c r="C180" s="2" t="s">
        <v>733</v>
      </c>
      <c r="D180" s="2" t="s">
        <v>671</v>
      </c>
      <c r="E180" s="2">
        <v>14194237</v>
      </c>
      <c r="F180" s="2">
        <v>0</v>
      </c>
      <c r="G180" s="2">
        <v>0</v>
      </c>
      <c r="H180" s="2">
        <v>42093149</v>
      </c>
      <c r="S180" s="2"/>
      <c r="T180" s="2"/>
      <c r="U180" s="7">
        <v>11.89</v>
      </c>
      <c r="V180" s="7">
        <v>6.85</v>
      </c>
      <c r="AB180" s="7">
        <v>23.48</v>
      </c>
      <c r="AC180" s="7">
        <v>108.07</v>
      </c>
      <c r="AD180" s="7">
        <v>99.71</v>
      </c>
      <c r="AE180" s="7">
        <v>104.42</v>
      </c>
      <c r="AF180" s="7"/>
      <c r="AG180" s="7">
        <v>93.78</v>
      </c>
      <c r="AH180" s="7">
        <v>71.41</v>
      </c>
      <c r="AI180" s="7">
        <v>71.69</v>
      </c>
    </row>
    <row r="181" spans="1:35">
      <c r="A181" s="5">
        <v>2021</v>
      </c>
      <c r="B181" s="2" t="s">
        <v>724</v>
      </c>
      <c r="C181" s="2" t="s">
        <v>734</v>
      </c>
      <c r="D181" s="2" t="s">
        <v>671</v>
      </c>
      <c r="E181" s="2">
        <v>33906391</v>
      </c>
      <c r="F181" s="2">
        <v>0</v>
      </c>
      <c r="G181" s="2">
        <v>0</v>
      </c>
      <c r="H181" s="2">
        <v>60729652</v>
      </c>
      <c r="S181" s="2"/>
      <c r="T181" s="2"/>
      <c r="U181" s="7">
        <v>11.17</v>
      </c>
      <c r="V181" s="7">
        <v>6.91</v>
      </c>
      <c r="AB181" s="7">
        <v>32.31</v>
      </c>
      <c r="AC181" s="7">
        <v>103.9</v>
      </c>
      <c r="AD181" s="7">
        <v>101.48</v>
      </c>
      <c r="AE181" s="7">
        <v>98.39</v>
      </c>
      <c r="AF181" s="7"/>
      <c r="AG181" s="7">
        <v>88.8</v>
      </c>
      <c r="AH181" s="7">
        <v>66.930000000000007</v>
      </c>
      <c r="AI181" s="7">
        <v>60.1</v>
      </c>
    </row>
    <row r="182" spans="1:35">
      <c r="A182" s="5">
        <v>2021</v>
      </c>
      <c r="B182" s="2" t="s">
        <v>723</v>
      </c>
      <c r="C182" s="2" t="s">
        <v>735</v>
      </c>
      <c r="D182" s="2" t="s">
        <v>671</v>
      </c>
      <c r="E182" s="2">
        <v>43969699</v>
      </c>
      <c r="F182" s="2">
        <v>0</v>
      </c>
      <c r="G182" s="2">
        <v>0</v>
      </c>
      <c r="H182" s="2">
        <v>30809474</v>
      </c>
      <c r="S182" s="2"/>
      <c r="T182" s="2"/>
      <c r="U182" s="7">
        <v>11.84</v>
      </c>
      <c r="V182" s="7">
        <v>6.02</v>
      </c>
      <c r="AB182" s="7">
        <v>16.66</v>
      </c>
      <c r="AC182" s="7">
        <v>99.54</v>
      </c>
      <c r="AD182" s="7">
        <v>102.01</v>
      </c>
      <c r="AE182" s="7">
        <v>95.42</v>
      </c>
      <c r="AF182" s="7"/>
      <c r="AG182" s="7">
        <v>85.31</v>
      </c>
      <c r="AH182" s="7">
        <v>72.87</v>
      </c>
      <c r="AI182" s="7">
        <v>68.650000000000006</v>
      </c>
    </row>
    <row r="183" spans="1:35">
      <c r="A183" s="5">
        <v>2021</v>
      </c>
      <c r="B183" s="2" t="s">
        <v>723</v>
      </c>
      <c r="C183" s="2" t="s">
        <v>736</v>
      </c>
      <c r="D183" s="2" t="s">
        <v>671</v>
      </c>
      <c r="E183" s="2">
        <v>43156514</v>
      </c>
      <c r="F183" s="2">
        <v>0</v>
      </c>
      <c r="G183" s="2">
        <v>0</v>
      </c>
      <c r="H183" s="2">
        <v>113080182</v>
      </c>
      <c r="S183" s="2"/>
      <c r="T183" s="2"/>
      <c r="U183" s="7">
        <v>13.87</v>
      </c>
      <c r="V183" s="7">
        <v>7</v>
      </c>
      <c r="AB183" s="7">
        <v>27.37</v>
      </c>
      <c r="AC183" s="7">
        <v>106.46</v>
      </c>
      <c r="AD183" s="7">
        <v>109.9</v>
      </c>
      <c r="AE183" s="7">
        <v>99.1</v>
      </c>
      <c r="AF183" s="7"/>
      <c r="AG183" s="7">
        <v>92.45</v>
      </c>
      <c r="AH183" s="7">
        <v>76.14</v>
      </c>
      <c r="AI183" s="7">
        <v>66.5</v>
      </c>
    </row>
    <row r="184" spans="1:35">
      <c r="A184" s="5">
        <v>2021</v>
      </c>
      <c r="B184" s="2" t="s">
        <v>723</v>
      </c>
      <c r="C184" s="2" t="s">
        <v>725</v>
      </c>
      <c r="D184" s="2" t="s">
        <v>680</v>
      </c>
      <c r="E184" s="2">
        <v>0</v>
      </c>
      <c r="F184" s="2">
        <v>0</v>
      </c>
      <c r="G184" s="2">
        <v>0</v>
      </c>
      <c r="H184" s="2">
        <v>0</v>
      </c>
      <c r="S184" s="2"/>
      <c r="T184" s="2"/>
      <c r="U184" s="2"/>
      <c r="V184" s="2"/>
      <c r="AB184" s="7"/>
      <c r="AC184" s="7"/>
      <c r="AD184" s="7"/>
      <c r="AE184" s="7"/>
      <c r="AF184" s="7"/>
      <c r="AG184" s="7"/>
      <c r="AH184" s="7"/>
      <c r="AI184" s="7"/>
    </row>
    <row r="185" spans="1:35">
      <c r="A185" s="5">
        <v>2021</v>
      </c>
      <c r="B185" s="2" t="s">
        <v>723</v>
      </c>
      <c r="C185" s="2" t="s">
        <v>726</v>
      </c>
      <c r="D185" s="2" t="s">
        <v>680</v>
      </c>
      <c r="E185" s="2">
        <v>0</v>
      </c>
      <c r="F185" s="2">
        <v>0</v>
      </c>
      <c r="G185" s="2">
        <v>0</v>
      </c>
      <c r="H185" s="2">
        <v>0</v>
      </c>
      <c r="S185" s="2"/>
      <c r="T185" s="2"/>
      <c r="U185" s="2"/>
      <c r="V185" s="2"/>
      <c r="AB185" s="7"/>
      <c r="AC185" s="7"/>
      <c r="AD185" s="7"/>
      <c r="AE185" s="7"/>
      <c r="AF185" s="7"/>
      <c r="AG185" s="7"/>
      <c r="AH185" s="7"/>
      <c r="AI185" s="7"/>
    </row>
    <row r="186" spans="1:35">
      <c r="A186" s="5">
        <v>2021</v>
      </c>
      <c r="B186" s="2" t="s">
        <v>724</v>
      </c>
      <c r="C186" s="2" t="s">
        <v>727</v>
      </c>
      <c r="D186" s="2" t="s">
        <v>680</v>
      </c>
      <c r="E186" s="2">
        <v>0</v>
      </c>
      <c r="F186" s="2">
        <v>0</v>
      </c>
      <c r="G186" s="2">
        <v>0</v>
      </c>
      <c r="H186" s="2">
        <v>0</v>
      </c>
      <c r="S186" s="2"/>
      <c r="T186" s="2"/>
      <c r="U186" s="2"/>
      <c r="V186" s="2"/>
      <c r="AB186" s="7"/>
      <c r="AC186" s="7"/>
      <c r="AD186" s="7"/>
      <c r="AE186" s="7"/>
      <c r="AF186" s="7"/>
      <c r="AG186" s="7"/>
      <c r="AH186" s="7"/>
      <c r="AI186" s="7"/>
    </row>
    <row r="187" spans="1:35">
      <c r="A187" s="5">
        <v>2021</v>
      </c>
      <c r="B187" s="2" t="s">
        <v>723</v>
      </c>
      <c r="C187" s="2" t="s">
        <v>728</v>
      </c>
      <c r="D187" s="2" t="s">
        <v>680</v>
      </c>
      <c r="E187" s="2">
        <v>0</v>
      </c>
      <c r="F187" s="2">
        <v>0</v>
      </c>
      <c r="G187" s="2">
        <v>0</v>
      </c>
      <c r="H187" s="2">
        <v>0</v>
      </c>
      <c r="S187" s="2"/>
      <c r="T187" s="2"/>
      <c r="U187" s="2"/>
      <c r="V187" s="2"/>
      <c r="AB187" s="7"/>
      <c r="AC187" s="7"/>
      <c r="AD187" s="7"/>
      <c r="AE187" s="7"/>
      <c r="AF187" s="7"/>
      <c r="AG187" s="7"/>
      <c r="AH187" s="7"/>
      <c r="AI187" s="7"/>
    </row>
    <row r="188" spans="1:35">
      <c r="A188" s="5">
        <v>2021</v>
      </c>
      <c r="B188" s="2" t="s">
        <v>723</v>
      </c>
      <c r="C188" s="2" t="s">
        <v>729</v>
      </c>
      <c r="D188" s="2" t="s">
        <v>680</v>
      </c>
      <c r="E188" s="2">
        <v>0</v>
      </c>
      <c r="F188" s="2">
        <v>0</v>
      </c>
      <c r="G188" s="2">
        <v>0</v>
      </c>
      <c r="H188" s="2">
        <v>0</v>
      </c>
      <c r="S188" s="2"/>
      <c r="T188" s="2"/>
      <c r="U188" s="2"/>
      <c r="V188" s="2"/>
      <c r="AB188" s="7"/>
      <c r="AC188" s="7"/>
      <c r="AD188" s="7"/>
      <c r="AE188" s="7"/>
      <c r="AF188" s="7"/>
      <c r="AG188" s="7"/>
      <c r="AH188" s="7"/>
      <c r="AI188" s="7"/>
    </row>
    <row r="189" spans="1:35">
      <c r="A189" s="5">
        <v>2021</v>
      </c>
      <c r="B189" s="2" t="s">
        <v>723</v>
      </c>
      <c r="C189" s="2" t="s">
        <v>730</v>
      </c>
      <c r="D189" s="2" t="s">
        <v>680</v>
      </c>
      <c r="E189" s="2">
        <v>0</v>
      </c>
      <c r="F189" s="2">
        <v>0</v>
      </c>
      <c r="G189" s="2">
        <v>0</v>
      </c>
      <c r="H189" s="2">
        <v>600000</v>
      </c>
      <c r="S189" s="2"/>
      <c r="T189" s="2"/>
      <c r="U189" s="2"/>
      <c r="V189" s="2"/>
      <c r="AB189" s="7"/>
      <c r="AC189" s="7"/>
      <c r="AD189" s="7"/>
      <c r="AE189" s="7"/>
      <c r="AF189" s="7"/>
      <c r="AG189" s="7"/>
      <c r="AH189" s="7"/>
      <c r="AI189" s="7"/>
    </row>
    <row r="190" spans="1:35">
      <c r="A190" s="5">
        <v>2021</v>
      </c>
      <c r="B190" s="2" t="s">
        <v>724</v>
      </c>
      <c r="C190" s="2" t="s">
        <v>731</v>
      </c>
      <c r="D190" s="2" t="s">
        <v>680</v>
      </c>
      <c r="E190" s="2">
        <v>0</v>
      </c>
      <c r="F190" s="2">
        <v>0</v>
      </c>
      <c r="G190" s="2">
        <v>0</v>
      </c>
      <c r="H190" s="2">
        <v>0</v>
      </c>
      <c r="S190" s="2"/>
      <c r="T190" s="2"/>
      <c r="U190" s="2"/>
      <c r="V190" s="2"/>
      <c r="AB190" s="7"/>
      <c r="AC190" s="7"/>
      <c r="AD190" s="7"/>
      <c r="AE190" s="7"/>
      <c r="AF190" s="7"/>
      <c r="AG190" s="7"/>
      <c r="AH190" s="7"/>
      <c r="AI190" s="7"/>
    </row>
    <row r="191" spans="1:35">
      <c r="A191" s="5">
        <v>2021</v>
      </c>
      <c r="B191" s="2" t="s">
        <v>724</v>
      </c>
      <c r="C191" s="2" t="s">
        <v>732</v>
      </c>
      <c r="D191" s="2" t="s">
        <v>680</v>
      </c>
      <c r="E191" s="2">
        <v>0</v>
      </c>
      <c r="F191" s="2">
        <v>0</v>
      </c>
      <c r="G191" s="2">
        <v>0</v>
      </c>
      <c r="H191" s="2">
        <v>700000</v>
      </c>
      <c r="S191" s="2"/>
      <c r="T191" s="2"/>
      <c r="U191" s="2"/>
      <c r="V191" s="2"/>
      <c r="AB191" s="7"/>
      <c r="AC191" s="7"/>
      <c r="AD191" s="7"/>
      <c r="AE191" s="7"/>
      <c r="AF191" s="7"/>
      <c r="AG191" s="7"/>
      <c r="AH191" s="7"/>
      <c r="AI191" s="7"/>
    </row>
    <row r="192" spans="1:35">
      <c r="A192" s="5">
        <v>2021</v>
      </c>
      <c r="B192" s="2" t="s">
        <v>723</v>
      </c>
      <c r="C192" s="2" t="s">
        <v>333</v>
      </c>
      <c r="D192" s="2" t="s">
        <v>680</v>
      </c>
      <c r="E192" s="2">
        <v>0</v>
      </c>
      <c r="F192" s="2">
        <v>0</v>
      </c>
      <c r="G192" s="2">
        <v>0</v>
      </c>
      <c r="H192" s="2">
        <v>0</v>
      </c>
      <c r="S192" s="2"/>
      <c r="T192" s="2"/>
      <c r="U192" s="2"/>
      <c r="V192" s="2"/>
      <c r="AB192" s="7"/>
      <c r="AC192" s="7"/>
      <c r="AD192" s="7"/>
      <c r="AE192" s="7"/>
      <c r="AF192" s="7"/>
      <c r="AG192" s="7"/>
      <c r="AH192" s="7"/>
      <c r="AI192" s="7"/>
    </row>
    <row r="193" spans="1:35">
      <c r="A193" s="5">
        <v>2021</v>
      </c>
      <c r="B193" s="2" t="s">
        <v>723</v>
      </c>
      <c r="C193" s="2" t="s">
        <v>334</v>
      </c>
      <c r="D193" s="2" t="s">
        <v>680</v>
      </c>
      <c r="E193" s="2">
        <v>0</v>
      </c>
      <c r="F193" s="2">
        <v>0</v>
      </c>
      <c r="G193" s="2">
        <v>0</v>
      </c>
      <c r="H193" s="2">
        <v>0</v>
      </c>
      <c r="S193" s="2"/>
      <c r="T193" s="2"/>
      <c r="U193" s="2"/>
      <c r="V193" s="2"/>
      <c r="AB193" s="7"/>
      <c r="AC193" s="7"/>
      <c r="AD193" s="7"/>
      <c r="AE193" s="7"/>
      <c r="AF193" s="7"/>
      <c r="AG193" s="7"/>
      <c r="AH193" s="7"/>
      <c r="AI193" s="7"/>
    </row>
    <row r="194" spans="1:35">
      <c r="A194" s="5">
        <v>2021</v>
      </c>
      <c r="B194" s="2" t="s">
        <v>724</v>
      </c>
      <c r="C194" s="2" t="s">
        <v>733</v>
      </c>
      <c r="D194" s="2" t="s">
        <v>680</v>
      </c>
      <c r="E194" s="2">
        <v>0</v>
      </c>
      <c r="F194" s="2">
        <v>0</v>
      </c>
      <c r="G194" s="2">
        <v>0</v>
      </c>
      <c r="H194" s="2">
        <v>0</v>
      </c>
      <c r="S194" s="2"/>
      <c r="T194" s="2"/>
      <c r="U194" s="2"/>
      <c r="V194" s="2"/>
      <c r="AB194" s="7"/>
      <c r="AC194" s="7"/>
      <c r="AD194" s="7"/>
      <c r="AE194" s="7"/>
      <c r="AF194" s="7"/>
      <c r="AG194" s="7"/>
      <c r="AH194" s="7"/>
      <c r="AI194" s="7"/>
    </row>
    <row r="195" spans="1:35">
      <c r="A195" s="5">
        <v>2021</v>
      </c>
      <c r="B195" s="2" t="s">
        <v>724</v>
      </c>
      <c r="C195" s="2" t="s">
        <v>734</v>
      </c>
      <c r="D195" s="2" t="s">
        <v>680</v>
      </c>
      <c r="E195" s="2">
        <v>0</v>
      </c>
      <c r="F195" s="2">
        <v>0</v>
      </c>
      <c r="G195" s="2">
        <v>0</v>
      </c>
      <c r="H195" s="2">
        <v>0</v>
      </c>
      <c r="S195" s="2"/>
      <c r="T195" s="2"/>
      <c r="U195" s="2"/>
      <c r="V195" s="2"/>
      <c r="AB195" s="7"/>
      <c r="AC195" s="7"/>
      <c r="AD195" s="7"/>
      <c r="AE195" s="7"/>
      <c r="AF195" s="7"/>
      <c r="AG195" s="7"/>
      <c r="AH195" s="7"/>
      <c r="AI195" s="7"/>
    </row>
    <row r="196" spans="1:35">
      <c r="A196" s="5">
        <v>2021</v>
      </c>
      <c r="B196" s="2" t="s">
        <v>723</v>
      </c>
      <c r="C196" s="2" t="s">
        <v>735</v>
      </c>
      <c r="D196" s="2" t="s">
        <v>680</v>
      </c>
      <c r="E196" s="2">
        <v>0</v>
      </c>
      <c r="F196" s="2">
        <v>0</v>
      </c>
      <c r="G196" s="2">
        <v>0</v>
      </c>
      <c r="H196" s="2">
        <v>0</v>
      </c>
      <c r="S196" s="2"/>
      <c r="T196" s="2"/>
      <c r="U196" s="2"/>
      <c r="V196" s="2"/>
      <c r="AB196" s="7"/>
      <c r="AC196" s="7"/>
      <c r="AD196" s="7"/>
      <c r="AE196" s="7"/>
      <c r="AF196" s="7"/>
      <c r="AG196" s="7"/>
      <c r="AH196" s="7"/>
      <c r="AI196" s="7"/>
    </row>
    <row r="197" spans="1:35">
      <c r="A197" s="5">
        <v>2021</v>
      </c>
      <c r="B197" s="2" t="s">
        <v>723</v>
      </c>
      <c r="C197" s="2" t="s">
        <v>736</v>
      </c>
      <c r="D197" s="2" t="s">
        <v>680</v>
      </c>
      <c r="E197" s="2">
        <v>0</v>
      </c>
      <c r="F197" s="2">
        <v>0</v>
      </c>
      <c r="G197" s="2">
        <v>0</v>
      </c>
      <c r="H197" s="2">
        <v>0</v>
      </c>
      <c r="S197" s="2"/>
      <c r="T197" s="2"/>
      <c r="U197" s="2"/>
      <c r="V197" s="2"/>
      <c r="AB197" s="7"/>
      <c r="AC197" s="7"/>
      <c r="AD197" s="7"/>
      <c r="AE197" s="7"/>
      <c r="AF197" s="7"/>
      <c r="AG197" s="7"/>
      <c r="AH197" s="7"/>
      <c r="AI197" s="7"/>
    </row>
    <row r="198" spans="1:35">
      <c r="A198" s="5">
        <v>2021</v>
      </c>
      <c r="B198" s="2" t="s">
        <v>723</v>
      </c>
      <c r="C198" s="2" t="s">
        <v>725</v>
      </c>
      <c r="D198" s="2" t="s">
        <v>672</v>
      </c>
      <c r="E198" s="2">
        <v>16053032</v>
      </c>
      <c r="G198" s="2">
        <v>0</v>
      </c>
      <c r="H198" s="2">
        <v>27232597</v>
      </c>
      <c r="S198" s="2"/>
      <c r="T198" s="7">
        <f>_xlfn.XLOOKUP(Kalimantan_Barat[[#This Row],[Nama Daerah]],[1]Sheet1!$A$336:$A$350,[1]Sheet1!$C$336:$C$350)</f>
        <v>73.84</v>
      </c>
      <c r="U198" s="2"/>
      <c r="V198" s="2"/>
      <c r="AB198" s="7"/>
      <c r="AC198" s="7"/>
      <c r="AD198" s="7"/>
      <c r="AE198" s="7"/>
      <c r="AF198" s="7"/>
      <c r="AG198" s="7"/>
      <c r="AH198" s="7"/>
      <c r="AI198" s="7"/>
    </row>
    <row r="199" spans="1:35">
      <c r="A199" s="5">
        <v>2021</v>
      </c>
      <c r="B199" s="2" t="s">
        <v>723</v>
      </c>
      <c r="C199" s="2" t="s">
        <v>726</v>
      </c>
      <c r="D199" s="2" t="s">
        <v>672</v>
      </c>
      <c r="E199" s="2">
        <v>44070904</v>
      </c>
      <c r="F199" s="2">
        <v>2019859</v>
      </c>
      <c r="G199" s="2">
        <v>0</v>
      </c>
      <c r="H199" s="2">
        <v>26281712</v>
      </c>
      <c r="S199" s="2"/>
      <c r="T199" s="7">
        <f>_xlfn.XLOOKUP(Kalimantan_Barat[[#This Row],[Nama Daerah]],[1]Sheet1!$A$336:$A$350,[1]Sheet1!$C$336:$C$350)</f>
        <v>73.040000000000006</v>
      </c>
      <c r="U199" s="2"/>
      <c r="V199" s="2"/>
      <c r="AB199" s="7"/>
      <c r="AC199" s="7"/>
      <c r="AD199" s="7"/>
      <c r="AE199" s="7"/>
      <c r="AF199" s="7"/>
      <c r="AG199" s="7"/>
      <c r="AH199" s="7"/>
      <c r="AI199" s="7"/>
    </row>
    <row r="200" spans="1:35">
      <c r="A200" s="5">
        <v>2021</v>
      </c>
      <c r="B200" s="2" t="s">
        <v>724</v>
      </c>
      <c r="C200" s="2" t="s">
        <v>727</v>
      </c>
      <c r="D200" s="2" t="s">
        <v>672</v>
      </c>
      <c r="E200" s="2">
        <v>26819359</v>
      </c>
      <c r="F200" s="2">
        <v>97885334</v>
      </c>
      <c r="G200" s="2">
        <v>0</v>
      </c>
      <c r="H200" s="2">
        <v>40580248</v>
      </c>
      <c r="S200" s="2"/>
      <c r="T200" s="7">
        <f>_xlfn.XLOOKUP(Kalimantan_Barat[[#This Row],[Nama Daerah]],[1]Sheet1!$A$336:$A$350,[1]Sheet1!$C$336:$C$350)</f>
        <v>72.53</v>
      </c>
      <c r="U200" s="2"/>
      <c r="V200" s="2"/>
      <c r="AB200" s="7"/>
      <c r="AC200" s="7"/>
      <c r="AD200" s="7"/>
      <c r="AE200" s="7"/>
      <c r="AF200" s="7"/>
      <c r="AG200" s="7"/>
      <c r="AH200" s="7"/>
      <c r="AI200" s="7"/>
    </row>
    <row r="201" spans="1:35">
      <c r="A201" s="5">
        <v>2021</v>
      </c>
      <c r="B201" s="2" t="s">
        <v>723</v>
      </c>
      <c r="C201" s="2" t="s">
        <v>728</v>
      </c>
      <c r="D201" s="2" t="s">
        <v>672</v>
      </c>
      <c r="E201" s="2">
        <v>84818881</v>
      </c>
      <c r="F201" s="2">
        <v>74678610</v>
      </c>
      <c r="G201" s="2">
        <v>0</v>
      </c>
      <c r="H201" s="2">
        <v>38974159</v>
      </c>
      <c r="S201" s="2"/>
      <c r="T201" s="7">
        <f>_xlfn.XLOOKUP(Kalimantan_Barat[[#This Row],[Nama Daerah]],[1]Sheet1!$A$336:$A$350,[1]Sheet1!$C$336:$C$350)</f>
        <v>71.11</v>
      </c>
      <c r="U201" s="2"/>
      <c r="V201" s="2"/>
      <c r="AB201" s="7"/>
      <c r="AC201" s="7"/>
      <c r="AD201" s="7"/>
      <c r="AE201" s="7"/>
      <c r="AF201" s="7"/>
      <c r="AG201" s="7"/>
      <c r="AH201" s="7"/>
      <c r="AI201" s="7"/>
    </row>
    <row r="202" spans="1:35">
      <c r="A202" s="5">
        <v>2021</v>
      </c>
      <c r="B202" s="2" t="s">
        <v>723</v>
      </c>
      <c r="C202" s="2" t="s">
        <v>729</v>
      </c>
      <c r="D202" s="2" t="s">
        <v>672</v>
      </c>
      <c r="E202" s="2">
        <v>18530315</v>
      </c>
      <c r="G202" s="2">
        <v>0</v>
      </c>
      <c r="H202" s="2">
        <v>18905345</v>
      </c>
      <c r="S202" s="2"/>
      <c r="T202" s="7">
        <f>_xlfn.XLOOKUP(Kalimantan_Barat[[#This Row],[Nama Daerah]],[1]Sheet1!$A$336:$A$350,[1]Sheet1!$C$336:$C$350)</f>
        <v>71.180000000000007</v>
      </c>
      <c r="U202" s="2"/>
      <c r="V202" s="2"/>
      <c r="AB202" s="7"/>
      <c r="AC202" s="7"/>
      <c r="AD202" s="7"/>
      <c r="AE202" s="7"/>
      <c r="AF202" s="7"/>
      <c r="AG202" s="7"/>
      <c r="AH202" s="7"/>
      <c r="AI202" s="7"/>
    </row>
    <row r="203" spans="1:35">
      <c r="A203" s="5">
        <v>2021</v>
      </c>
      <c r="B203" s="2" t="s">
        <v>723</v>
      </c>
      <c r="C203" s="2" t="s">
        <v>730</v>
      </c>
      <c r="D203" s="2" t="s">
        <v>672</v>
      </c>
      <c r="E203" s="2">
        <v>47332216</v>
      </c>
      <c r="F203" s="2">
        <v>81372293</v>
      </c>
      <c r="G203" s="2">
        <v>0</v>
      </c>
      <c r="H203" s="2">
        <v>43886231</v>
      </c>
      <c r="S203" s="2"/>
      <c r="T203" s="7">
        <f>_xlfn.XLOOKUP(Kalimantan_Barat[[#This Row],[Nama Daerah]],[1]Sheet1!$A$336:$A$350,[1]Sheet1!$C$336:$C$350)</f>
        <v>69.08</v>
      </c>
      <c r="U203" s="2"/>
      <c r="V203" s="2"/>
      <c r="AB203" s="7"/>
      <c r="AC203" s="7"/>
      <c r="AD203" s="7"/>
      <c r="AE203" s="7"/>
      <c r="AF203" s="7"/>
      <c r="AG203" s="7"/>
      <c r="AH203" s="7"/>
      <c r="AI203" s="7"/>
    </row>
    <row r="204" spans="1:35">
      <c r="A204" s="5">
        <v>2021</v>
      </c>
      <c r="B204" s="2" t="s">
        <v>724</v>
      </c>
      <c r="C204" s="2" t="s">
        <v>731</v>
      </c>
      <c r="D204" s="2" t="s">
        <v>672</v>
      </c>
      <c r="E204" s="2">
        <v>20633213</v>
      </c>
      <c r="F204" s="2">
        <v>30926887</v>
      </c>
      <c r="G204" s="2">
        <v>0</v>
      </c>
      <c r="H204" s="2">
        <v>31242015</v>
      </c>
      <c r="S204" s="2"/>
      <c r="T204" s="7">
        <f>_xlfn.XLOOKUP(Kalimantan_Barat[[#This Row],[Nama Daerah]],[1]Sheet1!$A$336:$A$350,[1]Sheet1!$C$336:$C$350)</f>
        <v>71.42</v>
      </c>
      <c r="U204" s="2"/>
      <c r="V204" s="2"/>
      <c r="AB204" s="7"/>
      <c r="AC204" s="7"/>
      <c r="AD204" s="7"/>
      <c r="AE204" s="7"/>
      <c r="AF204" s="7"/>
      <c r="AG204" s="7"/>
      <c r="AH204" s="7"/>
      <c r="AI204" s="7"/>
    </row>
    <row r="205" spans="1:35">
      <c r="A205" s="5">
        <v>2021</v>
      </c>
      <c r="B205" s="2" t="s">
        <v>724</v>
      </c>
      <c r="C205" s="2" t="s">
        <v>732</v>
      </c>
      <c r="D205" s="2" t="s">
        <v>672</v>
      </c>
      <c r="E205" s="2">
        <v>56056140</v>
      </c>
      <c r="F205" s="2">
        <v>44874870</v>
      </c>
      <c r="G205" s="2">
        <v>0</v>
      </c>
      <c r="H205" s="2">
        <v>34124836</v>
      </c>
      <c r="S205" s="2"/>
      <c r="T205" s="7">
        <f>_xlfn.XLOOKUP(Kalimantan_Barat[[#This Row],[Nama Daerah]],[1]Sheet1!$A$336:$A$350,[1]Sheet1!$C$336:$C$350)</f>
        <v>71.84</v>
      </c>
      <c r="U205" s="2"/>
      <c r="V205" s="2"/>
      <c r="AB205" s="7"/>
      <c r="AC205" s="7"/>
      <c r="AD205" s="7"/>
      <c r="AE205" s="7"/>
      <c r="AF205" s="7"/>
      <c r="AG205" s="7"/>
      <c r="AH205" s="7"/>
      <c r="AI205" s="7"/>
    </row>
    <row r="206" spans="1:35">
      <c r="A206" s="5">
        <v>2021</v>
      </c>
      <c r="B206" s="2" t="s">
        <v>723</v>
      </c>
      <c r="C206" s="2" t="s">
        <v>333</v>
      </c>
      <c r="D206" s="2" t="s">
        <v>672</v>
      </c>
      <c r="E206" s="2">
        <v>42162478</v>
      </c>
      <c r="F206" s="2">
        <v>289715</v>
      </c>
      <c r="G206" s="2">
        <v>0</v>
      </c>
      <c r="H206" s="2">
        <v>20149490</v>
      </c>
      <c r="S206" s="2"/>
      <c r="T206" s="7">
        <f>_xlfn.XLOOKUP(Kalimantan_Barat[[#This Row],[Nama Daerah]],[1]Sheet1!$A$336:$A$350,[1]Sheet1!$C$336:$C$350)</f>
        <v>73.12</v>
      </c>
      <c r="U206" s="2"/>
      <c r="V206" s="2"/>
      <c r="AB206" s="7"/>
      <c r="AC206" s="7"/>
      <c r="AD206" s="7"/>
      <c r="AE206" s="7"/>
      <c r="AF206" s="7"/>
      <c r="AG206" s="7"/>
      <c r="AH206" s="7"/>
      <c r="AI206" s="7"/>
    </row>
    <row r="207" spans="1:35">
      <c r="A207" s="5">
        <v>2021</v>
      </c>
      <c r="B207" s="2" t="s">
        <v>723</v>
      </c>
      <c r="C207" s="2" t="s">
        <v>334</v>
      </c>
      <c r="D207" s="2" t="s">
        <v>672</v>
      </c>
      <c r="E207" s="2">
        <v>26955416</v>
      </c>
      <c r="G207" s="2">
        <v>0</v>
      </c>
      <c r="H207" s="2">
        <v>9266191</v>
      </c>
      <c r="S207" s="2"/>
      <c r="T207" s="7">
        <f>_xlfn.XLOOKUP(Kalimantan_Barat[[#This Row],[Nama Daerah]],[1]Sheet1!$A$336:$A$350,[1]Sheet1!$C$336:$C$350)</f>
        <v>72.180000000000007</v>
      </c>
      <c r="U207" s="2"/>
      <c r="V207" s="2"/>
      <c r="AB207" s="7"/>
      <c r="AC207" s="7"/>
      <c r="AD207" s="7"/>
      <c r="AE207" s="7"/>
      <c r="AF207" s="7"/>
      <c r="AG207" s="7"/>
      <c r="AH207" s="7"/>
      <c r="AI207" s="7"/>
    </row>
    <row r="208" spans="1:35">
      <c r="A208" s="5">
        <v>2021</v>
      </c>
      <c r="B208" s="2" t="s">
        <v>724</v>
      </c>
      <c r="C208" s="2" t="s">
        <v>733</v>
      </c>
      <c r="D208" s="2" t="s">
        <v>672</v>
      </c>
      <c r="E208" s="2">
        <v>20006038</v>
      </c>
      <c r="G208" s="2">
        <v>0</v>
      </c>
      <c r="H208" s="2">
        <v>16207596</v>
      </c>
      <c r="S208" s="2"/>
      <c r="T208" s="7">
        <f>_xlfn.XLOOKUP(Kalimantan_Barat[[#This Row],[Nama Daerah]],[1]Sheet1!$A$336:$A$350,[1]Sheet1!$C$336:$C$350)</f>
        <v>72.05</v>
      </c>
      <c r="U208" s="2"/>
      <c r="V208" s="2"/>
      <c r="AB208" s="7"/>
      <c r="AC208" s="7"/>
      <c r="AD208" s="7"/>
      <c r="AE208" s="7"/>
      <c r="AF208" s="7"/>
      <c r="AG208" s="7"/>
      <c r="AH208" s="7"/>
      <c r="AI208" s="7"/>
    </row>
    <row r="209" spans="1:35">
      <c r="A209" s="5">
        <v>2021</v>
      </c>
      <c r="B209" s="2" t="s">
        <v>724</v>
      </c>
      <c r="C209" s="2" t="s">
        <v>734</v>
      </c>
      <c r="D209" s="2" t="s">
        <v>672</v>
      </c>
      <c r="E209" s="2">
        <v>19058644</v>
      </c>
      <c r="F209" s="2">
        <v>16520218</v>
      </c>
      <c r="G209" s="2">
        <v>0</v>
      </c>
      <c r="H209" s="2">
        <v>18780837</v>
      </c>
      <c r="S209" s="2"/>
      <c r="T209" s="7">
        <f>_xlfn.XLOOKUP(Kalimantan_Barat[[#This Row],[Nama Daerah]],[1]Sheet1!$A$336:$A$350,[1]Sheet1!$C$336:$C$350)</f>
        <v>72.98</v>
      </c>
      <c r="U209" s="2"/>
      <c r="V209" s="2"/>
      <c r="AB209" s="7"/>
      <c r="AC209" s="7"/>
      <c r="AD209" s="7"/>
      <c r="AE209" s="7"/>
      <c r="AF209" s="7"/>
      <c r="AG209" s="7"/>
      <c r="AH209" s="7"/>
      <c r="AI209" s="7"/>
    </row>
    <row r="210" spans="1:35">
      <c r="A210" s="5">
        <v>2021</v>
      </c>
      <c r="B210" s="2" t="s">
        <v>723</v>
      </c>
      <c r="C210" s="2" t="s">
        <v>735</v>
      </c>
      <c r="D210" s="2" t="s">
        <v>672</v>
      </c>
      <c r="E210" s="2">
        <v>32459249</v>
      </c>
      <c r="F210" s="2">
        <v>41829658</v>
      </c>
      <c r="G210" s="2">
        <v>0</v>
      </c>
      <c r="H210" s="2">
        <v>13831387</v>
      </c>
      <c r="S210" s="2"/>
      <c r="T210" s="7">
        <f>_xlfn.XLOOKUP(Kalimantan_Barat[[#This Row],[Nama Daerah]],[1]Sheet1!$A$336:$A$350,[1]Sheet1!$C$336:$C$350)</f>
        <v>68.48</v>
      </c>
      <c r="U210" s="2"/>
      <c r="V210" s="2"/>
      <c r="AB210" s="7"/>
      <c r="AC210" s="7"/>
      <c r="AD210" s="7"/>
      <c r="AE210" s="7"/>
      <c r="AF210" s="7"/>
      <c r="AG210" s="7"/>
      <c r="AH210" s="7"/>
      <c r="AI210" s="7"/>
    </row>
    <row r="211" spans="1:35">
      <c r="A211" s="5">
        <v>2021</v>
      </c>
      <c r="B211" s="2" t="s">
        <v>723</v>
      </c>
      <c r="C211" s="2" t="s">
        <v>736</v>
      </c>
      <c r="D211" s="2" t="s">
        <v>672</v>
      </c>
      <c r="E211" s="2">
        <v>21486627</v>
      </c>
      <c r="F211" s="2">
        <v>11777795</v>
      </c>
      <c r="G211" s="2">
        <v>0</v>
      </c>
      <c r="H211" s="2">
        <v>30994623</v>
      </c>
      <c r="S211" s="2"/>
      <c r="T211" s="7">
        <f>_xlfn.XLOOKUP(Kalimantan_Barat[[#This Row],[Nama Daerah]],[1]Sheet1!$A$336:$A$350,[1]Sheet1!$C$336:$C$350)</f>
        <v>70.69</v>
      </c>
      <c r="U211" s="2"/>
      <c r="V211" s="2"/>
      <c r="AB211" s="7"/>
      <c r="AC211" s="7"/>
      <c r="AD211" s="7"/>
      <c r="AE211" s="7"/>
      <c r="AF211" s="7"/>
      <c r="AG211" s="7"/>
      <c r="AH211" s="7"/>
      <c r="AI211" s="7"/>
    </row>
    <row r="212" spans="1:35">
      <c r="A212" s="5">
        <v>2021</v>
      </c>
      <c r="B212" s="2" t="s">
        <v>723</v>
      </c>
      <c r="C212" s="2" t="s">
        <v>725</v>
      </c>
      <c r="D212" s="2" t="s">
        <v>678</v>
      </c>
      <c r="E212" s="2">
        <v>0</v>
      </c>
      <c r="G212" s="2">
        <v>0</v>
      </c>
      <c r="H212" s="2">
        <v>0</v>
      </c>
      <c r="I212" s="2">
        <v>0</v>
      </c>
      <c r="J212" s="2">
        <v>0</v>
      </c>
      <c r="K212" s="2">
        <v>0</v>
      </c>
      <c r="L212" s="2">
        <v>0</v>
      </c>
      <c r="M212" s="2">
        <v>0</v>
      </c>
      <c r="N212" s="2">
        <v>0</v>
      </c>
      <c r="O212" s="2">
        <v>0</v>
      </c>
      <c r="P212" s="2">
        <v>0</v>
      </c>
      <c r="Q212" s="2">
        <v>0</v>
      </c>
      <c r="R212" s="2">
        <v>0</v>
      </c>
      <c r="S212" s="2"/>
      <c r="T212" s="2"/>
      <c r="U212" s="2"/>
      <c r="V212" s="2"/>
      <c r="AB212" s="7"/>
      <c r="AC212" s="7"/>
      <c r="AD212" s="7"/>
      <c r="AE212" s="7"/>
      <c r="AF212" s="7"/>
      <c r="AG212" s="7"/>
      <c r="AH212" s="7"/>
      <c r="AI212" s="7"/>
    </row>
    <row r="213" spans="1:35">
      <c r="A213" s="5">
        <v>2021</v>
      </c>
      <c r="B213" s="2" t="s">
        <v>723</v>
      </c>
      <c r="C213" s="2" t="s">
        <v>726</v>
      </c>
      <c r="D213" s="2" t="s">
        <v>678</v>
      </c>
      <c r="E213" s="2">
        <v>0</v>
      </c>
      <c r="F213" s="2">
        <v>1239740</v>
      </c>
      <c r="G213" s="2">
        <v>0</v>
      </c>
      <c r="H213" s="2">
        <v>0</v>
      </c>
      <c r="I213" s="2">
        <v>0</v>
      </c>
      <c r="J213" s="2">
        <v>0</v>
      </c>
      <c r="K213" s="2">
        <v>0</v>
      </c>
      <c r="L213" s="2">
        <v>0</v>
      </c>
      <c r="M213" s="2">
        <v>0</v>
      </c>
      <c r="N213" s="2">
        <v>0</v>
      </c>
      <c r="O213" s="2">
        <v>0</v>
      </c>
      <c r="P213" s="2">
        <v>0</v>
      </c>
      <c r="Q213" s="2">
        <v>0</v>
      </c>
      <c r="R213" s="2">
        <v>0</v>
      </c>
      <c r="S213" s="2"/>
      <c r="T213" s="2"/>
      <c r="U213" s="2"/>
      <c r="V213" s="2"/>
      <c r="AB213" s="7"/>
      <c r="AC213" s="7"/>
      <c r="AD213" s="7"/>
      <c r="AE213" s="7"/>
      <c r="AF213" s="7"/>
      <c r="AG213" s="7"/>
      <c r="AH213" s="7"/>
      <c r="AI213" s="7"/>
    </row>
    <row r="214" spans="1:35">
      <c r="A214" s="5">
        <v>2021</v>
      </c>
      <c r="B214" s="2" t="s">
        <v>724</v>
      </c>
      <c r="C214" s="2" t="s">
        <v>727</v>
      </c>
      <c r="D214" s="2" t="s">
        <v>678</v>
      </c>
      <c r="E214" s="2">
        <v>0</v>
      </c>
      <c r="G214" s="2">
        <v>0</v>
      </c>
      <c r="H214" s="2">
        <v>0</v>
      </c>
      <c r="I214" s="2">
        <v>0</v>
      </c>
      <c r="J214" s="2">
        <v>0</v>
      </c>
      <c r="K214" s="2">
        <v>0</v>
      </c>
      <c r="L214" s="2">
        <v>0</v>
      </c>
      <c r="M214" s="2">
        <v>0</v>
      </c>
      <c r="N214" s="2">
        <v>0</v>
      </c>
      <c r="O214" s="2">
        <v>0</v>
      </c>
      <c r="P214" s="2">
        <v>0</v>
      </c>
      <c r="Q214" s="2">
        <v>0</v>
      </c>
      <c r="R214" s="2">
        <v>0</v>
      </c>
      <c r="S214" s="2"/>
      <c r="T214" s="2"/>
      <c r="U214" s="2"/>
      <c r="V214" s="2"/>
      <c r="AB214" s="7"/>
      <c r="AC214" s="7"/>
      <c r="AD214" s="7"/>
      <c r="AE214" s="7"/>
      <c r="AF214" s="7"/>
      <c r="AG214" s="7"/>
      <c r="AH214" s="7"/>
      <c r="AI214" s="7"/>
    </row>
    <row r="215" spans="1:35">
      <c r="A215" s="5">
        <v>2021</v>
      </c>
      <c r="B215" s="2" t="s">
        <v>723</v>
      </c>
      <c r="C215" s="2" t="s">
        <v>728</v>
      </c>
      <c r="D215" s="2" t="s">
        <v>678</v>
      </c>
      <c r="E215" s="2">
        <v>0</v>
      </c>
      <c r="G215" s="2">
        <v>0</v>
      </c>
      <c r="H215" s="2">
        <v>0</v>
      </c>
      <c r="I215" s="2">
        <v>0</v>
      </c>
      <c r="J215" s="2">
        <v>0</v>
      </c>
      <c r="K215" s="2">
        <v>0</v>
      </c>
      <c r="L215" s="2">
        <v>0</v>
      </c>
      <c r="M215" s="2">
        <v>0</v>
      </c>
      <c r="N215" s="2">
        <v>0</v>
      </c>
      <c r="O215" s="2">
        <v>0</v>
      </c>
      <c r="P215" s="2">
        <v>0</v>
      </c>
      <c r="Q215" s="2">
        <v>0</v>
      </c>
      <c r="R215" s="2">
        <v>0</v>
      </c>
      <c r="S215" s="2"/>
      <c r="T215" s="2"/>
      <c r="U215" s="2"/>
      <c r="V215" s="2"/>
      <c r="AB215" s="7"/>
      <c r="AC215" s="7"/>
      <c r="AD215" s="7"/>
      <c r="AE215" s="7"/>
      <c r="AF215" s="7"/>
      <c r="AG215" s="7"/>
      <c r="AH215" s="7"/>
      <c r="AI215" s="7"/>
    </row>
    <row r="216" spans="1:35">
      <c r="A216" s="5">
        <v>2021</v>
      </c>
      <c r="B216" s="2" t="s">
        <v>723</v>
      </c>
      <c r="C216" s="2" t="s">
        <v>729</v>
      </c>
      <c r="D216" s="2" t="s">
        <v>678</v>
      </c>
      <c r="E216" s="2">
        <v>0</v>
      </c>
      <c r="G216" s="2">
        <v>0</v>
      </c>
      <c r="H216" s="2">
        <v>0</v>
      </c>
      <c r="I216" s="2">
        <v>0</v>
      </c>
      <c r="J216" s="2">
        <v>0</v>
      </c>
      <c r="K216" s="2">
        <v>0</v>
      </c>
      <c r="L216" s="2">
        <v>0</v>
      </c>
      <c r="M216" s="2">
        <v>0</v>
      </c>
      <c r="N216" s="2">
        <v>0</v>
      </c>
      <c r="O216" s="2">
        <v>0</v>
      </c>
      <c r="P216" s="2">
        <v>0</v>
      </c>
      <c r="Q216" s="2">
        <v>0</v>
      </c>
      <c r="R216" s="2">
        <v>0</v>
      </c>
      <c r="S216" s="2"/>
      <c r="T216" s="2"/>
      <c r="U216" s="2"/>
      <c r="V216" s="2"/>
      <c r="AB216" s="7"/>
      <c r="AC216" s="7"/>
      <c r="AD216" s="7"/>
      <c r="AE216" s="7"/>
      <c r="AF216" s="7"/>
      <c r="AG216" s="7"/>
      <c r="AH216" s="7"/>
      <c r="AI216" s="7"/>
    </row>
    <row r="217" spans="1:35">
      <c r="A217" s="5">
        <v>2021</v>
      </c>
      <c r="B217" s="2" t="s">
        <v>723</v>
      </c>
      <c r="C217" s="2" t="s">
        <v>730</v>
      </c>
      <c r="D217" s="2" t="s">
        <v>678</v>
      </c>
      <c r="E217" s="2">
        <v>0</v>
      </c>
      <c r="G217" s="2">
        <v>0</v>
      </c>
      <c r="H217" s="2">
        <v>862578</v>
      </c>
      <c r="I217" s="2">
        <v>0</v>
      </c>
      <c r="J217" s="2">
        <v>0</v>
      </c>
      <c r="K217" s="2">
        <v>0</v>
      </c>
      <c r="L217" s="2">
        <v>0</v>
      </c>
      <c r="M217" s="2">
        <v>0</v>
      </c>
      <c r="N217" s="2">
        <v>0</v>
      </c>
      <c r="O217" s="2">
        <v>0</v>
      </c>
      <c r="P217" s="2">
        <v>0</v>
      </c>
      <c r="Q217" s="2">
        <v>0</v>
      </c>
      <c r="R217" s="2">
        <v>0</v>
      </c>
      <c r="S217" s="2"/>
      <c r="T217" s="2"/>
      <c r="U217" s="2"/>
      <c r="V217" s="2"/>
      <c r="AB217" s="7"/>
      <c r="AC217" s="7"/>
      <c r="AD217" s="7"/>
      <c r="AE217" s="7"/>
      <c r="AF217" s="7"/>
      <c r="AG217" s="7"/>
      <c r="AH217" s="7"/>
      <c r="AI217" s="7"/>
    </row>
    <row r="218" spans="1:35">
      <c r="A218" s="5">
        <v>2021</v>
      </c>
      <c r="B218" s="2" t="s">
        <v>724</v>
      </c>
      <c r="C218" s="2" t="s">
        <v>731</v>
      </c>
      <c r="D218" s="2" t="s">
        <v>678</v>
      </c>
      <c r="E218" s="2">
        <v>0</v>
      </c>
      <c r="G218" s="2">
        <v>0</v>
      </c>
      <c r="H218" s="2">
        <v>0</v>
      </c>
      <c r="I218" s="2">
        <v>0</v>
      </c>
      <c r="J218" s="2">
        <v>0</v>
      </c>
      <c r="K218" s="2">
        <v>0</v>
      </c>
      <c r="L218" s="2">
        <v>0</v>
      </c>
      <c r="M218" s="2">
        <v>0</v>
      </c>
      <c r="N218" s="2">
        <v>0</v>
      </c>
      <c r="O218" s="2">
        <v>0</v>
      </c>
      <c r="P218" s="2">
        <v>0</v>
      </c>
      <c r="Q218" s="2">
        <v>0</v>
      </c>
      <c r="R218" s="2">
        <v>0</v>
      </c>
      <c r="S218" s="2"/>
      <c r="T218" s="2"/>
      <c r="U218" s="2"/>
      <c r="V218" s="2"/>
      <c r="AB218" s="7"/>
      <c r="AC218" s="7"/>
      <c r="AD218" s="7"/>
      <c r="AE218" s="7"/>
      <c r="AF218" s="7"/>
      <c r="AG218" s="7"/>
      <c r="AH218" s="7"/>
      <c r="AI218" s="7"/>
    </row>
    <row r="219" spans="1:35">
      <c r="A219" s="5">
        <v>2021</v>
      </c>
      <c r="B219" s="2" t="s">
        <v>724</v>
      </c>
      <c r="C219" s="2" t="s">
        <v>732</v>
      </c>
      <c r="D219" s="2" t="s">
        <v>678</v>
      </c>
      <c r="E219" s="2">
        <v>0</v>
      </c>
      <c r="G219" s="2">
        <v>0</v>
      </c>
      <c r="H219" s="2">
        <v>100000</v>
      </c>
      <c r="I219" s="2">
        <v>0</v>
      </c>
      <c r="J219" s="2">
        <v>0</v>
      </c>
      <c r="K219" s="2">
        <v>0</v>
      </c>
      <c r="L219" s="2">
        <v>0</v>
      </c>
      <c r="M219" s="2">
        <v>0</v>
      </c>
      <c r="N219" s="2">
        <v>0</v>
      </c>
      <c r="O219" s="2">
        <v>0</v>
      </c>
      <c r="P219" s="2">
        <v>0</v>
      </c>
      <c r="Q219" s="2">
        <v>0</v>
      </c>
      <c r="R219" s="2">
        <v>0</v>
      </c>
      <c r="S219" s="2"/>
      <c r="T219" s="2"/>
      <c r="U219" s="2"/>
      <c r="V219" s="2"/>
      <c r="AB219" s="7"/>
      <c r="AC219" s="7"/>
      <c r="AD219" s="7"/>
      <c r="AE219" s="7"/>
      <c r="AF219" s="7"/>
      <c r="AG219" s="7"/>
      <c r="AH219" s="7"/>
      <c r="AI219" s="7"/>
    </row>
    <row r="220" spans="1:35">
      <c r="A220" s="5">
        <v>2021</v>
      </c>
      <c r="B220" s="2" t="s">
        <v>723</v>
      </c>
      <c r="C220" s="2" t="s">
        <v>333</v>
      </c>
      <c r="D220" s="2" t="s">
        <v>678</v>
      </c>
      <c r="E220" s="2">
        <v>0</v>
      </c>
      <c r="G220" s="2">
        <v>0</v>
      </c>
      <c r="I220" s="2">
        <v>0</v>
      </c>
      <c r="J220" s="2">
        <v>0</v>
      </c>
      <c r="K220" s="2">
        <v>0</v>
      </c>
      <c r="L220" s="2">
        <v>0</v>
      </c>
      <c r="M220" s="2">
        <v>0</v>
      </c>
      <c r="N220" s="2">
        <v>0</v>
      </c>
      <c r="O220" s="2">
        <v>0</v>
      </c>
      <c r="P220" s="2">
        <v>0</v>
      </c>
      <c r="Q220" s="2">
        <v>0</v>
      </c>
      <c r="R220" s="2">
        <v>0</v>
      </c>
      <c r="S220" s="2"/>
      <c r="T220" s="2"/>
      <c r="U220" s="2"/>
      <c r="V220" s="2"/>
      <c r="AB220" s="7"/>
      <c r="AC220" s="7"/>
      <c r="AD220" s="7"/>
      <c r="AE220" s="7"/>
      <c r="AF220" s="7"/>
      <c r="AG220" s="7"/>
      <c r="AH220" s="7"/>
      <c r="AI220" s="7"/>
    </row>
    <row r="221" spans="1:35">
      <c r="A221" s="5">
        <v>2021</v>
      </c>
      <c r="B221" s="2" t="s">
        <v>723</v>
      </c>
      <c r="C221" s="2" t="s">
        <v>334</v>
      </c>
      <c r="D221" s="2" t="s">
        <v>678</v>
      </c>
      <c r="E221" s="2">
        <v>0</v>
      </c>
      <c r="G221" s="2">
        <v>0</v>
      </c>
      <c r="H221" s="2">
        <v>862578</v>
      </c>
      <c r="I221" s="2">
        <v>0</v>
      </c>
      <c r="J221" s="2">
        <v>0</v>
      </c>
      <c r="K221" s="2">
        <v>0</v>
      </c>
      <c r="L221" s="2">
        <v>0</v>
      </c>
      <c r="M221" s="2">
        <v>0</v>
      </c>
      <c r="N221" s="2">
        <v>0</v>
      </c>
      <c r="O221" s="2">
        <v>0</v>
      </c>
      <c r="P221" s="2">
        <v>0</v>
      </c>
      <c r="Q221" s="2">
        <v>0</v>
      </c>
      <c r="R221" s="2">
        <v>0</v>
      </c>
      <c r="S221" s="2"/>
      <c r="T221" s="2"/>
      <c r="U221" s="2"/>
      <c r="V221" s="2"/>
      <c r="AB221" s="7"/>
      <c r="AC221" s="7"/>
      <c r="AD221" s="7"/>
      <c r="AE221" s="7"/>
      <c r="AF221" s="7"/>
      <c r="AG221" s="7"/>
      <c r="AH221" s="7"/>
      <c r="AI221" s="7"/>
    </row>
    <row r="222" spans="1:35">
      <c r="A222" s="5">
        <v>2021</v>
      </c>
      <c r="B222" s="2" t="s">
        <v>724</v>
      </c>
      <c r="C222" s="2" t="s">
        <v>733</v>
      </c>
      <c r="D222" s="2" t="s">
        <v>678</v>
      </c>
      <c r="E222" s="2">
        <v>0</v>
      </c>
      <c r="G222" s="2">
        <v>0</v>
      </c>
      <c r="H222" s="2">
        <v>100000</v>
      </c>
      <c r="I222" s="2">
        <v>0</v>
      </c>
      <c r="J222" s="2">
        <v>0</v>
      </c>
      <c r="K222" s="2">
        <v>0</v>
      </c>
      <c r="L222" s="2">
        <v>0</v>
      </c>
      <c r="M222" s="2">
        <v>0</v>
      </c>
      <c r="N222" s="2">
        <v>0</v>
      </c>
      <c r="O222" s="2">
        <v>0</v>
      </c>
      <c r="P222" s="2">
        <v>0</v>
      </c>
      <c r="Q222" s="2">
        <v>0</v>
      </c>
      <c r="R222" s="2">
        <v>0</v>
      </c>
      <c r="S222" s="2"/>
      <c r="T222" s="2"/>
      <c r="U222" s="2"/>
      <c r="V222" s="2"/>
      <c r="AB222" s="7"/>
      <c r="AC222" s="7"/>
      <c r="AD222" s="7"/>
      <c r="AE222" s="7"/>
      <c r="AF222" s="7"/>
      <c r="AG222" s="7"/>
      <c r="AH222" s="7"/>
      <c r="AI222" s="7"/>
    </row>
    <row r="223" spans="1:35">
      <c r="A223" s="5">
        <v>2021</v>
      </c>
      <c r="B223" s="2" t="s">
        <v>724</v>
      </c>
      <c r="C223" s="2" t="s">
        <v>734</v>
      </c>
      <c r="D223" s="2" t="s">
        <v>678</v>
      </c>
      <c r="E223" s="2">
        <v>0</v>
      </c>
      <c r="G223" s="2">
        <v>0</v>
      </c>
      <c r="H223" s="2">
        <v>0</v>
      </c>
      <c r="I223" s="2">
        <v>0</v>
      </c>
      <c r="J223" s="2">
        <v>0</v>
      </c>
      <c r="K223" s="2">
        <v>0</v>
      </c>
      <c r="L223" s="2">
        <v>0</v>
      </c>
      <c r="M223" s="2">
        <v>0</v>
      </c>
      <c r="N223" s="2">
        <v>0</v>
      </c>
      <c r="O223" s="2">
        <v>0</v>
      </c>
      <c r="P223" s="2">
        <v>0</v>
      </c>
      <c r="Q223" s="2">
        <v>0</v>
      </c>
      <c r="R223" s="2">
        <v>0</v>
      </c>
      <c r="S223" s="2"/>
      <c r="T223" s="2"/>
      <c r="U223" s="2"/>
      <c r="V223" s="2"/>
      <c r="AB223" s="7"/>
      <c r="AC223" s="7"/>
      <c r="AD223" s="7"/>
      <c r="AE223" s="7"/>
      <c r="AF223" s="7"/>
      <c r="AG223" s="7"/>
      <c r="AH223" s="7"/>
      <c r="AI223" s="7"/>
    </row>
    <row r="224" spans="1:35">
      <c r="A224" s="5">
        <v>2021</v>
      </c>
      <c r="B224" s="2" t="s">
        <v>723</v>
      </c>
      <c r="C224" s="2" t="s">
        <v>735</v>
      </c>
      <c r="D224" s="2" t="s">
        <v>678</v>
      </c>
      <c r="E224" s="2">
        <v>0</v>
      </c>
      <c r="G224" s="2">
        <v>0</v>
      </c>
      <c r="H224" s="2">
        <v>0</v>
      </c>
      <c r="I224" s="2">
        <v>0</v>
      </c>
      <c r="J224" s="2">
        <v>0</v>
      </c>
      <c r="K224" s="2">
        <v>0</v>
      </c>
      <c r="L224" s="2">
        <v>0</v>
      </c>
      <c r="M224" s="2">
        <v>0</v>
      </c>
      <c r="N224" s="2">
        <v>0</v>
      </c>
      <c r="O224" s="2">
        <v>0</v>
      </c>
      <c r="P224" s="2">
        <v>0</v>
      </c>
      <c r="Q224" s="2">
        <v>0</v>
      </c>
      <c r="R224" s="2">
        <v>0</v>
      </c>
      <c r="S224" s="2"/>
      <c r="T224" s="2"/>
      <c r="U224" s="2"/>
      <c r="V224" s="2"/>
      <c r="AB224" s="7"/>
      <c r="AC224" s="7"/>
      <c r="AD224" s="7"/>
      <c r="AE224" s="7"/>
      <c r="AF224" s="7"/>
      <c r="AG224" s="7"/>
      <c r="AH224" s="7"/>
      <c r="AI224" s="7"/>
    </row>
    <row r="225" spans="1:35">
      <c r="A225" s="5">
        <v>2021</v>
      </c>
      <c r="B225" s="2" t="s">
        <v>723</v>
      </c>
      <c r="C225" s="2" t="s">
        <v>736</v>
      </c>
      <c r="D225" s="2" t="s">
        <v>678</v>
      </c>
      <c r="E225" s="2">
        <v>0</v>
      </c>
      <c r="G225" s="2">
        <v>0</v>
      </c>
      <c r="H225" s="2">
        <v>0</v>
      </c>
      <c r="I225" s="2">
        <v>0</v>
      </c>
      <c r="J225" s="2">
        <v>0</v>
      </c>
      <c r="K225" s="2">
        <v>0</v>
      </c>
      <c r="L225" s="2">
        <v>0</v>
      </c>
      <c r="M225" s="2">
        <v>0</v>
      </c>
      <c r="N225" s="2">
        <v>0</v>
      </c>
      <c r="O225" s="2">
        <v>0</v>
      </c>
      <c r="P225" s="2">
        <v>0</v>
      </c>
      <c r="Q225" s="2">
        <v>0</v>
      </c>
      <c r="R225" s="2">
        <v>0</v>
      </c>
      <c r="S225" s="2"/>
      <c r="T225" s="2"/>
      <c r="U225" s="2"/>
      <c r="V225" s="2"/>
      <c r="AB225" s="7"/>
      <c r="AC225" s="7"/>
      <c r="AD225" s="7"/>
      <c r="AE225" s="7"/>
      <c r="AF225" s="7"/>
      <c r="AG225" s="7"/>
      <c r="AH225" s="7"/>
      <c r="AI225" s="7"/>
    </row>
    <row r="226" spans="1:35">
      <c r="A226" s="5">
        <v>2021</v>
      </c>
      <c r="B226" s="2" t="s">
        <v>723</v>
      </c>
      <c r="C226" s="2" t="s">
        <v>725</v>
      </c>
      <c r="D226" s="2" t="s">
        <v>676</v>
      </c>
      <c r="E226" s="2">
        <v>0</v>
      </c>
      <c r="F226" s="2">
        <v>3100302</v>
      </c>
      <c r="G226" s="2">
        <v>0</v>
      </c>
      <c r="H226" s="2">
        <v>381383</v>
      </c>
      <c r="I226" s="2">
        <v>0</v>
      </c>
      <c r="J226" s="2">
        <v>0</v>
      </c>
      <c r="K226" s="2">
        <v>0</v>
      </c>
      <c r="L226" s="2">
        <v>0</v>
      </c>
      <c r="M226" s="2">
        <v>0</v>
      </c>
      <c r="N226" s="2">
        <v>0</v>
      </c>
      <c r="O226" s="2">
        <v>0</v>
      </c>
      <c r="P226" s="2">
        <v>0</v>
      </c>
      <c r="Q226" s="2">
        <v>0</v>
      </c>
      <c r="R226" s="2">
        <v>0</v>
      </c>
      <c r="S226" s="2"/>
      <c r="T226" s="2"/>
      <c r="U226" s="2"/>
      <c r="V226" s="2"/>
      <c r="W226" s="7">
        <v>9193</v>
      </c>
      <c r="X226" s="7">
        <v>4.42</v>
      </c>
      <c r="Y226" s="7">
        <v>70.16</v>
      </c>
      <c r="AB226" s="7"/>
      <c r="AC226" s="7"/>
      <c r="AD226" s="7"/>
      <c r="AE226" s="7"/>
      <c r="AF226" s="7"/>
      <c r="AG226" s="7"/>
      <c r="AH226" s="7"/>
      <c r="AI226" s="7"/>
    </row>
    <row r="227" spans="1:35">
      <c r="A227" s="5">
        <v>2021</v>
      </c>
      <c r="B227" s="2" t="s">
        <v>723</v>
      </c>
      <c r="C227" s="2" t="s">
        <v>726</v>
      </c>
      <c r="D227" s="2" t="s">
        <v>676</v>
      </c>
      <c r="E227" s="2">
        <v>0</v>
      </c>
      <c r="G227" s="2">
        <v>0</v>
      </c>
      <c r="H227" s="2">
        <v>381383</v>
      </c>
      <c r="I227" s="2">
        <v>0</v>
      </c>
      <c r="J227" s="2">
        <v>0</v>
      </c>
      <c r="K227" s="2">
        <v>0</v>
      </c>
      <c r="L227" s="2">
        <v>0</v>
      </c>
      <c r="M227" s="2">
        <v>0</v>
      </c>
      <c r="N227" s="2">
        <v>0</v>
      </c>
      <c r="O227" s="2">
        <v>0</v>
      </c>
      <c r="P227" s="2">
        <v>0</v>
      </c>
      <c r="Q227" s="2">
        <v>0</v>
      </c>
      <c r="R227" s="2">
        <v>0</v>
      </c>
      <c r="S227" s="2"/>
      <c r="T227" s="2"/>
      <c r="U227" s="2"/>
      <c r="V227" s="2"/>
      <c r="W227" s="7">
        <v>7431</v>
      </c>
      <c r="X227" s="7">
        <v>3.22</v>
      </c>
      <c r="Y227" s="7">
        <v>70.19</v>
      </c>
      <c r="AB227" s="7"/>
      <c r="AC227" s="7"/>
      <c r="AD227" s="7"/>
      <c r="AE227" s="7"/>
      <c r="AF227" s="7"/>
      <c r="AG227" s="7"/>
      <c r="AH227" s="7"/>
      <c r="AI227" s="7"/>
    </row>
    <row r="228" spans="1:35">
      <c r="A228" s="5">
        <v>2021</v>
      </c>
      <c r="B228" s="2" t="s">
        <v>724</v>
      </c>
      <c r="C228" s="2" t="s">
        <v>727</v>
      </c>
      <c r="D228" s="2" t="s">
        <v>676</v>
      </c>
      <c r="E228" s="2">
        <v>0</v>
      </c>
      <c r="F228" s="2">
        <v>1000097</v>
      </c>
      <c r="G228" s="2">
        <v>0</v>
      </c>
      <c r="H228" s="2">
        <v>771687</v>
      </c>
      <c r="I228" s="2">
        <v>0</v>
      </c>
      <c r="J228" s="2">
        <v>0</v>
      </c>
      <c r="K228" s="2">
        <v>0</v>
      </c>
      <c r="L228" s="2">
        <v>0</v>
      </c>
      <c r="M228" s="2">
        <v>0</v>
      </c>
      <c r="N228" s="2">
        <v>0</v>
      </c>
      <c r="O228" s="2">
        <v>0</v>
      </c>
      <c r="P228" s="2">
        <v>0</v>
      </c>
      <c r="Q228" s="2">
        <v>0</v>
      </c>
      <c r="R228" s="2">
        <v>0</v>
      </c>
      <c r="S228" s="2"/>
      <c r="T228" s="2"/>
      <c r="U228" s="2"/>
      <c r="V228" s="2"/>
      <c r="W228" s="7">
        <v>7168</v>
      </c>
      <c r="X228" s="7">
        <v>4.18</v>
      </c>
      <c r="Y228" s="7">
        <v>72.349999999999994</v>
      </c>
      <c r="AB228" s="7"/>
      <c r="AC228" s="7"/>
      <c r="AD228" s="7"/>
      <c r="AE228" s="7"/>
      <c r="AF228" s="7"/>
      <c r="AG228" s="7"/>
      <c r="AH228" s="7"/>
      <c r="AI228" s="7"/>
    </row>
    <row r="229" spans="1:35">
      <c r="A229" s="5">
        <v>2021</v>
      </c>
      <c r="B229" s="2" t="s">
        <v>723</v>
      </c>
      <c r="C229" s="2" t="s">
        <v>728</v>
      </c>
      <c r="D229" s="2" t="s">
        <v>676</v>
      </c>
      <c r="E229" s="2">
        <v>0</v>
      </c>
      <c r="G229" s="2">
        <v>0</v>
      </c>
      <c r="H229" s="2">
        <v>725477</v>
      </c>
      <c r="I229" s="2">
        <v>0</v>
      </c>
      <c r="J229" s="2">
        <v>0</v>
      </c>
      <c r="K229" s="2">
        <v>0</v>
      </c>
      <c r="L229" s="2">
        <v>0</v>
      </c>
      <c r="M229" s="2">
        <v>0</v>
      </c>
      <c r="N229" s="2">
        <v>0</v>
      </c>
      <c r="O229" s="2">
        <v>0</v>
      </c>
      <c r="P229" s="2">
        <v>0</v>
      </c>
      <c r="Q229" s="2">
        <v>0</v>
      </c>
      <c r="R229" s="2">
        <v>0</v>
      </c>
      <c r="S229" s="2"/>
      <c r="T229" s="2"/>
      <c r="U229" s="2"/>
      <c r="V229" s="2"/>
      <c r="W229" s="7">
        <v>9209</v>
      </c>
      <c r="X229" s="7">
        <v>6.94</v>
      </c>
      <c r="Y229" s="7">
        <v>64.44</v>
      </c>
      <c r="AB229" s="7"/>
      <c r="AC229" s="7"/>
      <c r="AD229" s="7"/>
      <c r="AE229" s="7"/>
      <c r="AF229" s="7"/>
      <c r="AG229" s="7"/>
      <c r="AH229" s="7"/>
      <c r="AI229" s="7"/>
    </row>
    <row r="230" spans="1:35">
      <c r="A230" s="5">
        <v>2021</v>
      </c>
      <c r="B230" s="2" t="s">
        <v>723</v>
      </c>
      <c r="C230" s="2" t="s">
        <v>729</v>
      </c>
      <c r="D230" s="2" t="s">
        <v>676</v>
      </c>
      <c r="E230" s="2">
        <v>0</v>
      </c>
      <c r="G230" s="2">
        <v>0</v>
      </c>
      <c r="H230" s="2">
        <v>335173</v>
      </c>
      <c r="I230" s="2">
        <v>0</v>
      </c>
      <c r="J230" s="2">
        <v>0</v>
      </c>
      <c r="K230" s="2">
        <v>0</v>
      </c>
      <c r="L230" s="2">
        <v>0</v>
      </c>
      <c r="M230" s="2">
        <v>0</v>
      </c>
      <c r="N230" s="2">
        <v>0</v>
      </c>
      <c r="O230" s="2">
        <v>0</v>
      </c>
      <c r="P230" s="2">
        <v>0</v>
      </c>
      <c r="Q230" s="2">
        <v>0</v>
      </c>
      <c r="R230" s="2">
        <v>0</v>
      </c>
      <c r="S230" s="2"/>
      <c r="T230" s="2"/>
      <c r="U230" s="2"/>
      <c r="V230" s="2"/>
      <c r="W230" s="7">
        <v>7758</v>
      </c>
      <c r="X230" s="7">
        <v>7.71</v>
      </c>
      <c r="Y230" s="7">
        <v>60.86</v>
      </c>
      <c r="AB230" s="7"/>
      <c r="AC230" s="7"/>
      <c r="AD230" s="7"/>
      <c r="AE230" s="7"/>
      <c r="AF230" s="7"/>
      <c r="AG230" s="7"/>
      <c r="AH230" s="7"/>
      <c r="AI230" s="7"/>
    </row>
    <row r="231" spans="1:35">
      <c r="A231" s="5">
        <v>2021</v>
      </c>
      <c r="B231" s="2" t="s">
        <v>723</v>
      </c>
      <c r="C231" s="2" t="s">
        <v>730</v>
      </c>
      <c r="D231" s="2" t="s">
        <v>676</v>
      </c>
      <c r="E231" s="2">
        <v>0</v>
      </c>
      <c r="F231" s="2">
        <v>4600448</v>
      </c>
      <c r="G231" s="2">
        <v>0</v>
      </c>
      <c r="H231" s="2">
        <v>771687</v>
      </c>
      <c r="I231" s="2">
        <v>0</v>
      </c>
      <c r="J231" s="2">
        <v>0</v>
      </c>
      <c r="K231" s="2">
        <v>0</v>
      </c>
      <c r="L231" s="2">
        <v>0</v>
      </c>
      <c r="M231" s="2">
        <v>0</v>
      </c>
      <c r="N231" s="2">
        <v>0</v>
      </c>
      <c r="O231" s="2">
        <v>0</v>
      </c>
      <c r="P231" s="2">
        <v>0</v>
      </c>
      <c r="Q231" s="2">
        <v>0</v>
      </c>
      <c r="R231" s="2">
        <v>0</v>
      </c>
      <c r="S231" s="2"/>
      <c r="T231" s="2"/>
      <c r="U231" s="2"/>
      <c r="V231" s="2"/>
      <c r="W231" s="7">
        <v>9828</v>
      </c>
      <c r="X231" s="7">
        <v>3.97</v>
      </c>
      <c r="Y231" s="7">
        <v>72.84</v>
      </c>
      <c r="AB231" s="7"/>
      <c r="AC231" s="7"/>
      <c r="AD231" s="7"/>
      <c r="AE231" s="7"/>
      <c r="AF231" s="7"/>
      <c r="AG231" s="7"/>
      <c r="AH231" s="7"/>
      <c r="AI231" s="7"/>
    </row>
    <row r="232" spans="1:35">
      <c r="A232" s="5">
        <v>2021</v>
      </c>
      <c r="B232" s="2" t="s">
        <v>724</v>
      </c>
      <c r="C232" s="2" t="s">
        <v>731</v>
      </c>
      <c r="D232" s="2" t="s">
        <v>676</v>
      </c>
      <c r="E232" s="2">
        <v>0</v>
      </c>
      <c r="F232" s="2">
        <v>5350521</v>
      </c>
      <c r="G232" s="2">
        <v>0</v>
      </c>
      <c r="H232" s="2">
        <v>725477</v>
      </c>
      <c r="I232" s="2">
        <v>0</v>
      </c>
      <c r="J232" s="2">
        <v>0</v>
      </c>
      <c r="K232" s="2">
        <v>0</v>
      </c>
      <c r="L232" s="2">
        <v>0</v>
      </c>
      <c r="M232" s="2">
        <v>0</v>
      </c>
      <c r="N232" s="2">
        <v>0</v>
      </c>
      <c r="O232" s="2">
        <v>0</v>
      </c>
      <c r="P232" s="2">
        <v>0</v>
      </c>
      <c r="Q232" s="2">
        <v>0</v>
      </c>
      <c r="R232" s="2">
        <v>0</v>
      </c>
      <c r="S232" s="2"/>
      <c r="T232" s="2"/>
      <c r="U232" s="2"/>
      <c r="V232" s="2"/>
      <c r="W232" s="7">
        <v>8328</v>
      </c>
      <c r="X232" s="7">
        <v>3.45</v>
      </c>
      <c r="Y232" s="7">
        <v>69.41</v>
      </c>
      <c r="AB232" s="7"/>
      <c r="AC232" s="7"/>
      <c r="AD232" s="7"/>
      <c r="AE232" s="7"/>
      <c r="AF232" s="7"/>
      <c r="AG232" s="7"/>
      <c r="AH232" s="7"/>
      <c r="AI232" s="7"/>
    </row>
    <row r="233" spans="1:35">
      <c r="A233" s="5">
        <v>2021</v>
      </c>
      <c r="B233" s="2" t="s">
        <v>724</v>
      </c>
      <c r="C233" s="2" t="s">
        <v>732</v>
      </c>
      <c r="D233" s="2" t="s">
        <v>676</v>
      </c>
      <c r="E233" s="2">
        <v>0</v>
      </c>
      <c r="F233" s="2">
        <v>4560444</v>
      </c>
      <c r="G233" s="2">
        <v>0</v>
      </c>
      <c r="H233" s="2">
        <v>381383</v>
      </c>
      <c r="I233" s="2">
        <v>0</v>
      </c>
      <c r="J233" s="2">
        <v>0</v>
      </c>
      <c r="K233" s="2">
        <v>0</v>
      </c>
      <c r="L233" s="2">
        <v>0</v>
      </c>
      <c r="M233" s="2">
        <v>0</v>
      </c>
      <c r="N233" s="2">
        <v>0</v>
      </c>
      <c r="O233" s="2">
        <v>0</v>
      </c>
      <c r="P233" s="2">
        <v>0</v>
      </c>
      <c r="Q233" s="2">
        <v>0</v>
      </c>
      <c r="R233" s="2">
        <v>0</v>
      </c>
      <c r="S233" s="2"/>
      <c r="T233" s="2"/>
      <c r="U233" s="2"/>
      <c r="V233" s="2"/>
      <c r="W233" s="7">
        <v>8708</v>
      </c>
      <c r="X233" s="7">
        <v>3.95</v>
      </c>
      <c r="Y233" s="7">
        <v>77.78</v>
      </c>
      <c r="AB233" s="7"/>
      <c r="AC233" s="7"/>
      <c r="AD233" s="7"/>
      <c r="AE233" s="7"/>
      <c r="AF233" s="7"/>
      <c r="AG233" s="7"/>
      <c r="AH233" s="7"/>
      <c r="AI233" s="7"/>
    </row>
    <row r="234" spans="1:35">
      <c r="A234" s="5">
        <v>2021</v>
      </c>
      <c r="B234" s="2" t="s">
        <v>723</v>
      </c>
      <c r="C234" s="2" t="s">
        <v>333</v>
      </c>
      <c r="D234" s="2" t="s">
        <v>676</v>
      </c>
      <c r="E234" s="2">
        <v>0</v>
      </c>
      <c r="G234" s="2">
        <v>0</v>
      </c>
      <c r="H234" s="2">
        <v>725477</v>
      </c>
      <c r="I234" s="2">
        <v>0</v>
      </c>
      <c r="J234" s="2">
        <v>0</v>
      </c>
      <c r="K234" s="2">
        <v>0</v>
      </c>
      <c r="L234" s="2">
        <v>0</v>
      </c>
      <c r="M234" s="2">
        <v>0</v>
      </c>
      <c r="N234" s="2">
        <v>0</v>
      </c>
      <c r="O234" s="2">
        <v>0</v>
      </c>
      <c r="P234" s="2">
        <v>0</v>
      </c>
      <c r="Q234" s="2">
        <v>0</v>
      </c>
      <c r="R234" s="2">
        <v>0</v>
      </c>
      <c r="S234" s="2"/>
      <c r="T234" s="2"/>
      <c r="U234" s="2"/>
      <c r="V234" s="2"/>
      <c r="W234" s="7">
        <v>14610</v>
      </c>
      <c r="X234" s="7">
        <v>12.38</v>
      </c>
      <c r="Y234" s="7">
        <v>61.94</v>
      </c>
      <c r="AB234" s="7"/>
      <c r="AC234" s="7"/>
      <c r="AD234" s="7"/>
      <c r="AE234" s="7"/>
      <c r="AF234" s="7"/>
      <c r="AG234" s="7"/>
      <c r="AH234" s="7"/>
      <c r="AI234" s="7"/>
    </row>
    <row r="235" spans="1:35">
      <c r="A235" s="5">
        <v>2021</v>
      </c>
      <c r="B235" s="2" t="s">
        <v>723</v>
      </c>
      <c r="C235" s="2" t="s">
        <v>334</v>
      </c>
      <c r="D235" s="2" t="s">
        <v>676</v>
      </c>
      <c r="E235" s="2">
        <v>0</v>
      </c>
      <c r="G235" s="2">
        <v>0</v>
      </c>
      <c r="H235" s="2">
        <v>725477</v>
      </c>
      <c r="I235" s="2">
        <v>0</v>
      </c>
      <c r="J235" s="2">
        <v>0</v>
      </c>
      <c r="K235" s="2">
        <v>0</v>
      </c>
      <c r="L235" s="2">
        <v>0</v>
      </c>
      <c r="M235" s="2">
        <v>0</v>
      </c>
      <c r="N235" s="2">
        <v>0</v>
      </c>
      <c r="O235" s="2">
        <v>0</v>
      </c>
      <c r="P235" s="2">
        <v>0</v>
      </c>
      <c r="Q235" s="2">
        <v>0</v>
      </c>
      <c r="R235" s="2">
        <v>0</v>
      </c>
      <c r="S235" s="2"/>
      <c r="T235" s="2"/>
      <c r="U235" s="2"/>
      <c r="V235" s="2"/>
      <c r="W235" s="7">
        <v>11767</v>
      </c>
      <c r="X235" s="7">
        <v>9.16</v>
      </c>
      <c r="Y235" s="7">
        <v>64.31</v>
      </c>
      <c r="AB235" s="7"/>
      <c r="AC235" s="7"/>
      <c r="AD235" s="7"/>
      <c r="AE235" s="7"/>
      <c r="AF235" s="7"/>
      <c r="AG235" s="7"/>
      <c r="AH235" s="7"/>
      <c r="AI235" s="7"/>
    </row>
    <row r="236" spans="1:35">
      <c r="A236" s="5">
        <v>2021</v>
      </c>
      <c r="B236" s="2" t="s">
        <v>724</v>
      </c>
      <c r="C236" s="2" t="s">
        <v>733</v>
      </c>
      <c r="D236" s="2" t="s">
        <v>676</v>
      </c>
      <c r="E236" s="2">
        <v>0</v>
      </c>
      <c r="G236" s="2">
        <v>0</v>
      </c>
      <c r="H236" s="2">
        <v>771687</v>
      </c>
      <c r="I236" s="2">
        <v>0</v>
      </c>
      <c r="J236" s="2">
        <v>0</v>
      </c>
      <c r="K236" s="2">
        <v>0</v>
      </c>
      <c r="L236" s="2">
        <v>0</v>
      </c>
      <c r="M236" s="2">
        <v>0</v>
      </c>
      <c r="N236" s="2">
        <v>0</v>
      </c>
      <c r="O236" s="2">
        <v>0</v>
      </c>
      <c r="P236" s="2">
        <v>0</v>
      </c>
      <c r="Q236" s="2">
        <v>0</v>
      </c>
      <c r="R236" s="2">
        <v>0</v>
      </c>
      <c r="S236" s="2"/>
      <c r="T236" s="2"/>
      <c r="U236" s="2"/>
      <c r="V236" s="2"/>
      <c r="W236" s="7">
        <v>7462</v>
      </c>
      <c r="X236" s="7">
        <v>2.92</v>
      </c>
      <c r="Y236" s="7">
        <v>71.98</v>
      </c>
      <c r="AB236" s="7"/>
      <c r="AC236" s="7"/>
      <c r="AD236" s="7"/>
      <c r="AE236" s="7"/>
      <c r="AF236" s="7"/>
      <c r="AG236" s="7"/>
      <c r="AH236" s="7"/>
      <c r="AI236" s="7"/>
    </row>
    <row r="237" spans="1:35">
      <c r="A237" s="5">
        <v>2021</v>
      </c>
      <c r="B237" s="2" t="s">
        <v>724</v>
      </c>
      <c r="C237" s="2" t="s">
        <v>734</v>
      </c>
      <c r="D237" s="2" t="s">
        <v>676</v>
      </c>
      <c r="E237" s="2">
        <v>0</v>
      </c>
      <c r="G237" s="2">
        <v>0</v>
      </c>
      <c r="H237" s="2">
        <v>381383</v>
      </c>
      <c r="I237" s="2">
        <v>0</v>
      </c>
      <c r="J237" s="2">
        <v>0</v>
      </c>
      <c r="K237" s="2">
        <v>0</v>
      </c>
      <c r="L237" s="2">
        <v>0</v>
      </c>
      <c r="M237" s="2">
        <v>0</v>
      </c>
      <c r="N237" s="2">
        <v>0</v>
      </c>
      <c r="O237" s="2">
        <v>0</v>
      </c>
      <c r="P237" s="2">
        <v>0</v>
      </c>
      <c r="Q237" s="2">
        <v>0</v>
      </c>
      <c r="R237" s="2">
        <v>0</v>
      </c>
      <c r="S237" s="2"/>
      <c r="T237" s="2"/>
      <c r="U237" s="2"/>
      <c r="V237" s="2"/>
      <c r="W237" s="7">
        <v>8415</v>
      </c>
      <c r="X237" s="7">
        <v>2.66</v>
      </c>
      <c r="Y237" s="7">
        <v>72.31</v>
      </c>
      <c r="AB237" s="7"/>
      <c r="AC237" s="7"/>
      <c r="AD237" s="7"/>
      <c r="AE237" s="7"/>
      <c r="AF237" s="7"/>
      <c r="AG237" s="7"/>
      <c r="AH237" s="7"/>
      <c r="AI237" s="7"/>
    </row>
    <row r="238" spans="1:35">
      <c r="A238" s="5">
        <v>2021</v>
      </c>
      <c r="B238" s="2" t="s">
        <v>723</v>
      </c>
      <c r="C238" s="2" t="s">
        <v>735</v>
      </c>
      <c r="D238" s="2" t="s">
        <v>676</v>
      </c>
      <c r="E238" s="2">
        <v>0</v>
      </c>
      <c r="G238" s="2">
        <v>0</v>
      </c>
      <c r="H238" s="2">
        <v>335173</v>
      </c>
      <c r="I238" s="2">
        <v>0</v>
      </c>
      <c r="J238" s="2">
        <v>0</v>
      </c>
      <c r="K238" s="2">
        <v>0</v>
      </c>
      <c r="L238" s="2">
        <v>0</v>
      </c>
      <c r="M238" s="2">
        <v>0</v>
      </c>
      <c r="N238" s="2">
        <v>0</v>
      </c>
      <c r="O238" s="2">
        <v>0</v>
      </c>
      <c r="P238" s="2">
        <v>0</v>
      </c>
      <c r="Q238" s="2">
        <v>0</v>
      </c>
      <c r="R238" s="2">
        <v>0</v>
      </c>
      <c r="S238" s="2"/>
      <c r="T238" s="2"/>
      <c r="U238" s="2"/>
      <c r="V238" s="2"/>
      <c r="W238" s="7">
        <v>7920</v>
      </c>
      <c r="X238" s="7">
        <v>3.78</v>
      </c>
      <c r="Y238" s="7">
        <v>65.53</v>
      </c>
      <c r="AB238" s="7"/>
      <c r="AC238" s="7"/>
      <c r="AD238" s="7"/>
      <c r="AE238" s="7"/>
      <c r="AF238" s="7"/>
      <c r="AG238" s="7"/>
      <c r="AH238" s="7"/>
      <c r="AI238" s="7"/>
    </row>
    <row r="239" spans="1:35">
      <c r="A239" s="5">
        <v>2021</v>
      </c>
      <c r="B239" s="2" t="s">
        <v>723</v>
      </c>
      <c r="C239" s="2" t="s">
        <v>736</v>
      </c>
      <c r="D239" s="2" t="s">
        <v>676</v>
      </c>
      <c r="E239" s="2">
        <v>0</v>
      </c>
      <c r="G239" s="2">
        <v>0</v>
      </c>
      <c r="H239" s="2">
        <v>335173</v>
      </c>
      <c r="I239" s="2">
        <v>0</v>
      </c>
      <c r="J239" s="2">
        <v>0</v>
      </c>
      <c r="K239" s="2">
        <v>0</v>
      </c>
      <c r="L239" s="2">
        <v>0</v>
      </c>
      <c r="M239" s="2">
        <v>0</v>
      </c>
      <c r="N239" s="2">
        <v>0</v>
      </c>
      <c r="O239" s="2">
        <v>0</v>
      </c>
      <c r="P239" s="2">
        <v>0</v>
      </c>
      <c r="Q239" s="2">
        <v>0</v>
      </c>
      <c r="R239" s="2">
        <v>0</v>
      </c>
      <c r="S239" s="2"/>
      <c r="T239" s="2"/>
      <c r="U239" s="2"/>
      <c r="V239" s="2"/>
      <c r="W239" s="7">
        <v>8630</v>
      </c>
      <c r="X239" s="7">
        <v>7.02</v>
      </c>
      <c r="Y239" s="7">
        <v>67.47</v>
      </c>
      <c r="AB239" s="7"/>
      <c r="AC239" s="7"/>
      <c r="AD239" s="7"/>
      <c r="AE239" s="7"/>
      <c r="AF239" s="7"/>
      <c r="AG239" s="7"/>
      <c r="AH239" s="7"/>
      <c r="AI239" s="7"/>
    </row>
    <row r="240" spans="1:35">
      <c r="A240" s="5">
        <v>2021</v>
      </c>
      <c r="B240" s="2" t="s">
        <v>723</v>
      </c>
      <c r="C240" s="2" t="s">
        <v>725</v>
      </c>
      <c r="D240" s="2" t="s">
        <v>675</v>
      </c>
      <c r="E240" s="2">
        <v>0</v>
      </c>
      <c r="F240" s="2">
        <v>2393501</v>
      </c>
      <c r="G240" s="2">
        <v>0</v>
      </c>
      <c r="H240" s="2">
        <v>560000</v>
      </c>
      <c r="I240" s="2">
        <v>0</v>
      </c>
      <c r="J240" s="2">
        <v>0</v>
      </c>
      <c r="K240" s="2">
        <v>0</v>
      </c>
      <c r="L240" s="2">
        <v>0</v>
      </c>
      <c r="M240" s="2">
        <v>0</v>
      </c>
      <c r="N240" s="2">
        <v>0</v>
      </c>
      <c r="O240" s="2">
        <v>0</v>
      </c>
      <c r="P240" s="2">
        <v>0</v>
      </c>
      <c r="Q240" s="2">
        <v>0</v>
      </c>
      <c r="R240" s="2">
        <v>0</v>
      </c>
      <c r="S240" s="2"/>
      <c r="T240" s="2"/>
      <c r="U240" s="2"/>
      <c r="V240" s="2"/>
      <c r="AB240" s="7"/>
      <c r="AC240" s="7"/>
      <c r="AD240" s="7"/>
      <c r="AE240" s="7"/>
      <c r="AF240" s="7"/>
      <c r="AG240" s="7"/>
      <c r="AH240" s="7"/>
      <c r="AI240" s="7"/>
    </row>
    <row r="241" spans="1:35">
      <c r="A241" s="5">
        <v>2021</v>
      </c>
      <c r="B241" s="2" t="s">
        <v>723</v>
      </c>
      <c r="C241" s="2" t="s">
        <v>726</v>
      </c>
      <c r="D241" s="2" t="s">
        <v>675</v>
      </c>
      <c r="E241" s="2">
        <v>0</v>
      </c>
      <c r="F241" s="2">
        <v>12849616</v>
      </c>
      <c r="G241" s="2">
        <v>0</v>
      </c>
      <c r="H241" s="2">
        <v>0</v>
      </c>
      <c r="I241" s="2">
        <v>0</v>
      </c>
      <c r="J241" s="2">
        <v>0</v>
      </c>
      <c r="K241" s="2">
        <v>0</v>
      </c>
      <c r="L241" s="2">
        <v>0</v>
      </c>
      <c r="M241" s="2">
        <v>0</v>
      </c>
      <c r="N241" s="2">
        <v>0</v>
      </c>
      <c r="O241" s="2">
        <v>0</v>
      </c>
      <c r="P241" s="2">
        <v>0</v>
      </c>
      <c r="Q241" s="2">
        <v>0</v>
      </c>
      <c r="R241" s="2">
        <v>0</v>
      </c>
      <c r="S241" s="2"/>
      <c r="T241" s="2"/>
      <c r="U241" s="2"/>
      <c r="V241" s="2"/>
      <c r="AB241" s="7"/>
      <c r="AC241" s="7"/>
      <c r="AD241" s="7"/>
      <c r="AE241" s="7"/>
      <c r="AF241" s="7"/>
      <c r="AG241" s="7"/>
      <c r="AH241" s="7"/>
      <c r="AI241" s="7"/>
    </row>
    <row r="242" spans="1:35">
      <c r="A242" s="5">
        <v>2021</v>
      </c>
      <c r="B242" s="2" t="s">
        <v>724</v>
      </c>
      <c r="C242" s="2" t="s">
        <v>727</v>
      </c>
      <c r="D242" s="2" t="s">
        <v>675</v>
      </c>
      <c r="E242" s="2">
        <v>0</v>
      </c>
      <c r="F242" s="2">
        <v>2281860</v>
      </c>
      <c r="G242" s="2">
        <v>0</v>
      </c>
      <c r="H242" s="2">
        <v>283500</v>
      </c>
      <c r="I242" s="2">
        <v>0</v>
      </c>
      <c r="J242" s="2">
        <v>0</v>
      </c>
      <c r="K242" s="2">
        <v>0</v>
      </c>
      <c r="L242" s="2">
        <v>0</v>
      </c>
      <c r="M242" s="2">
        <v>0</v>
      </c>
      <c r="N242" s="2">
        <v>0</v>
      </c>
      <c r="O242" s="2">
        <v>0</v>
      </c>
      <c r="P242" s="2">
        <v>0</v>
      </c>
      <c r="Q242" s="2">
        <v>0</v>
      </c>
      <c r="R242" s="2">
        <v>0</v>
      </c>
      <c r="S242" s="2"/>
      <c r="T242" s="2"/>
      <c r="U242" s="2"/>
      <c r="V242" s="2"/>
      <c r="AB242" s="7"/>
      <c r="AC242" s="7"/>
      <c r="AD242" s="7"/>
      <c r="AE242" s="7"/>
      <c r="AF242" s="7"/>
      <c r="AG242" s="7"/>
      <c r="AH242" s="7"/>
      <c r="AI242" s="7"/>
    </row>
    <row r="243" spans="1:35">
      <c r="A243" s="5">
        <v>2021</v>
      </c>
      <c r="B243" s="2" t="s">
        <v>723</v>
      </c>
      <c r="C243" s="2" t="s">
        <v>728</v>
      </c>
      <c r="D243" s="2" t="s">
        <v>675</v>
      </c>
      <c r="E243" s="2">
        <v>0</v>
      </c>
      <c r="F243" s="2">
        <v>11658888</v>
      </c>
      <c r="G243" s="2">
        <v>0</v>
      </c>
      <c r="H243" s="2">
        <v>0</v>
      </c>
      <c r="I243" s="2">
        <v>0</v>
      </c>
      <c r="J243" s="2">
        <v>0</v>
      </c>
      <c r="K243" s="2">
        <v>0</v>
      </c>
      <c r="L243" s="2">
        <v>0</v>
      </c>
      <c r="M243" s="2">
        <v>0</v>
      </c>
      <c r="N243" s="2">
        <v>0</v>
      </c>
      <c r="O243" s="2">
        <v>0</v>
      </c>
      <c r="P243" s="2">
        <v>0</v>
      </c>
      <c r="Q243" s="2">
        <v>0</v>
      </c>
      <c r="R243" s="2">
        <v>0</v>
      </c>
      <c r="S243" s="2"/>
      <c r="T243" s="2"/>
      <c r="U243" s="2"/>
      <c r="V243" s="2"/>
      <c r="AB243" s="7"/>
      <c r="AC243" s="7"/>
      <c r="AD243" s="7"/>
      <c r="AE243" s="7"/>
      <c r="AF243" s="7"/>
      <c r="AG243" s="7"/>
      <c r="AH243" s="7"/>
      <c r="AI243" s="7"/>
    </row>
    <row r="244" spans="1:35">
      <c r="A244" s="5">
        <v>2021</v>
      </c>
      <c r="B244" s="2" t="s">
        <v>723</v>
      </c>
      <c r="C244" s="2" t="s">
        <v>729</v>
      </c>
      <c r="D244" s="2" t="s">
        <v>675</v>
      </c>
      <c r="E244" s="2">
        <v>0</v>
      </c>
      <c r="F244" s="2">
        <v>8433140</v>
      </c>
      <c r="G244" s="2">
        <v>0</v>
      </c>
      <c r="H244" s="2">
        <v>560000</v>
      </c>
      <c r="I244" s="2">
        <v>0</v>
      </c>
      <c r="J244" s="2">
        <v>0</v>
      </c>
      <c r="K244" s="2">
        <v>0</v>
      </c>
      <c r="L244" s="2">
        <v>0</v>
      </c>
      <c r="M244" s="2">
        <v>0</v>
      </c>
      <c r="N244" s="2">
        <v>0</v>
      </c>
      <c r="O244" s="2">
        <v>0</v>
      </c>
      <c r="P244" s="2">
        <v>0</v>
      </c>
      <c r="Q244" s="2">
        <v>0</v>
      </c>
      <c r="R244" s="2">
        <v>0</v>
      </c>
      <c r="S244" s="2"/>
      <c r="T244" s="2"/>
      <c r="U244" s="2"/>
      <c r="V244" s="2"/>
      <c r="AB244" s="7"/>
      <c r="AC244" s="7"/>
      <c r="AD244" s="7"/>
      <c r="AE244" s="7"/>
      <c r="AF244" s="7"/>
      <c r="AG244" s="7"/>
      <c r="AH244" s="7"/>
      <c r="AI244" s="7"/>
    </row>
    <row r="245" spans="1:35">
      <c r="A245" s="5">
        <v>2021</v>
      </c>
      <c r="B245" s="2" t="s">
        <v>723</v>
      </c>
      <c r="C245" s="2" t="s">
        <v>730</v>
      </c>
      <c r="D245" s="2" t="s">
        <v>675</v>
      </c>
      <c r="E245" s="2">
        <v>0</v>
      </c>
      <c r="F245" s="2">
        <v>7500000</v>
      </c>
      <c r="G245" s="2">
        <v>0</v>
      </c>
      <c r="H245" s="2">
        <v>334750</v>
      </c>
      <c r="I245" s="2">
        <v>0</v>
      </c>
      <c r="J245" s="2">
        <v>0</v>
      </c>
      <c r="K245" s="2">
        <v>0</v>
      </c>
      <c r="L245" s="2">
        <v>0</v>
      </c>
      <c r="M245" s="2">
        <v>0</v>
      </c>
      <c r="N245" s="2">
        <v>0</v>
      </c>
      <c r="O245" s="2">
        <v>0</v>
      </c>
      <c r="P245" s="2">
        <v>0</v>
      </c>
      <c r="Q245" s="2">
        <v>0</v>
      </c>
      <c r="R245" s="2">
        <v>0</v>
      </c>
      <c r="S245" s="2"/>
      <c r="T245" s="2"/>
      <c r="U245" s="2"/>
      <c r="V245" s="2"/>
      <c r="AB245" s="7"/>
      <c r="AC245" s="7"/>
      <c r="AD245" s="7"/>
      <c r="AE245" s="7"/>
      <c r="AF245" s="7"/>
      <c r="AG245" s="7"/>
      <c r="AH245" s="7"/>
      <c r="AI245" s="7"/>
    </row>
    <row r="246" spans="1:35">
      <c r="A246" s="5">
        <v>2021</v>
      </c>
      <c r="B246" s="2" t="s">
        <v>724</v>
      </c>
      <c r="C246" s="2" t="s">
        <v>731</v>
      </c>
      <c r="D246" s="2" t="s">
        <v>675</v>
      </c>
      <c r="E246" s="2">
        <v>0</v>
      </c>
      <c r="F246" s="2">
        <v>7041248</v>
      </c>
      <c r="G246" s="2">
        <v>0</v>
      </c>
      <c r="H246" s="2">
        <v>293750</v>
      </c>
      <c r="I246" s="2">
        <v>0</v>
      </c>
      <c r="J246" s="2">
        <v>0</v>
      </c>
      <c r="K246" s="2">
        <v>0</v>
      </c>
      <c r="L246" s="2">
        <v>0</v>
      </c>
      <c r="M246" s="2">
        <v>0</v>
      </c>
      <c r="N246" s="2">
        <v>0</v>
      </c>
      <c r="O246" s="2">
        <v>0</v>
      </c>
      <c r="P246" s="2">
        <v>0</v>
      </c>
      <c r="Q246" s="2">
        <v>0</v>
      </c>
      <c r="R246" s="2">
        <v>0</v>
      </c>
      <c r="S246" s="2"/>
      <c r="T246" s="2"/>
      <c r="U246" s="2"/>
      <c r="V246" s="2"/>
      <c r="AB246" s="7"/>
      <c r="AC246" s="7"/>
      <c r="AD246" s="7"/>
      <c r="AE246" s="7"/>
      <c r="AF246" s="7"/>
      <c r="AG246" s="7"/>
      <c r="AH246" s="7"/>
      <c r="AI246" s="7"/>
    </row>
    <row r="247" spans="1:35">
      <c r="A247" s="5">
        <v>2021</v>
      </c>
      <c r="B247" s="2" t="s">
        <v>724</v>
      </c>
      <c r="C247" s="2" t="s">
        <v>732</v>
      </c>
      <c r="D247" s="2" t="s">
        <v>675</v>
      </c>
      <c r="E247" s="2">
        <v>0</v>
      </c>
      <c r="F247" s="2">
        <v>0</v>
      </c>
      <c r="G247" s="2">
        <v>0</v>
      </c>
      <c r="H247" s="2">
        <v>0</v>
      </c>
      <c r="I247" s="2">
        <v>0</v>
      </c>
      <c r="J247" s="2">
        <v>0</v>
      </c>
      <c r="K247" s="2">
        <v>0</v>
      </c>
      <c r="L247" s="2">
        <v>0</v>
      </c>
      <c r="M247" s="2">
        <v>0</v>
      </c>
      <c r="N247" s="2">
        <v>0</v>
      </c>
      <c r="O247" s="2">
        <v>0</v>
      </c>
      <c r="P247" s="2">
        <v>0</v>
      </c>
      <c r="Q247" s="2">
        <v>0</v>
      </c>
      <c r="R247" s="2">
        <v>0</v>
      </c>
      <c r="S247" s="2"/>
      <c r="T247" s="2"/>
      <c r="U247" s="2"/>
      <c r="V247" s="2"/>
      <c r="AB247" s="7"/>
      <c r="AC247" s="7"/>
      <c r="AD247" s="7"/>
      <c r="AE247" s="7"/>
      <c r="AF247" s="7"/>
      <c r="AG247" s="7"/>
      <c r="AH247" s="7"/>
      <c r="AI247" s="7"/>
    </row>
    <row r="248" spans="1:35">
      <c r="A248" s="5">
        <v>2021</v>
      </c>
      <c r="B248" s="2" t="s">
        <v>723</v>
      </c>
      <c r="C248" s="2" t="s">
        <v>333</v>
      </c>
      <c r="D248" s="2" t="s">
        <v>675</v>
      </c>
      <c r="E248" s="2">
        <v>0</v>
      </c>
      <c r="F248" s="2">
        <v>0</v>
      </c>
      <c r="G248" s="2">
        <v>0</v>
      </c>
      <c r="H248" s="2">
        <v>0</v>
      </c>
      <c r="I248" s="2">
        <v>0</v>
      </c>
      <c r="J248" s="2">
        <v>0</v>
      </c>
      <c r="K248" s="2">
        <v>0</v>
      </c>
      <c r="L248" s="2">
        <v>0</v>
      </c>
      <c r="M248" s="2">
        <v>0</v>
      </c>
      <c r="N248" s="2">
        <v>0</v>
      </c>
      <c r="O248" s="2">
        <v>0</v>
      </c>
      <c r="P248" s="2">
        <v>0</v>
      </c>
      <c r="Q248" s="2">
        <v>0</v>
      </c>
      <c r="R248" s="2">
        <v>0</v>
      </c>
      <c r="S248" s="2"/>
      <c r="T248" s="2"/>
      <c r="U248" s="2"/>
      <c r="V248" s="2"/>
      <c r="AB248" s="7"/>
      <c r="AC248" s="7"/>
      <c r="AD248" s="7"/>
      <c r="AE248" s="7"/>
      <c r="AF248" s="7"/>
      <c r="AG248" s="7"/>
      <c r="AH248" s="7"/>
      <c r="AI248" s="7"/>
    </row>
    <row r="249" spans="1:35">
      <c r="A249" s="5">
        <v>2021</v>
      </c>
      <c r="B249" s="2" t="s">
        <v>723</v>
      </c>
      <c r="C249" s="2" t="s">
        <v>334</v>
      </c>
      <c r="D249" s="2" t="s">
        <v>675</v>
      </c>
      <c r="E249" s="2">
        <v>0</v>
      </c>
      <c r="F249" s="2">
        <v>2956680</v>
      </c>
      <c r="G249" s="2">
        <v>0</v>
      </c>
      <c r="H249" s="2">
        <v>560000</v>
      </c>
      <c r="I249" s="2">
        <v>0</v>
      </c>
      <c r="J249" s="2">
        <v>0</v>
      </c>
      <c r="K249" s="2">
        <v>0</v>
      </c>
      <c r="L249" s="2">
        <v>0</v>
      </c>
      <c r="M249" s="2">
        <v>0</v>
      </c>
      <c r="N249" s="2">
        <v>0</v>
      </c>
      <c r="O249" s="2">
        <v>0</v>
      </c>
      <c r="P249" s="2">
        <v>0</v>
      </c>
      <c r="Q249" s="2">
        <v>0</v>
      </c>
      <c r="R249" s="2">
        <v>0</v>
      </c>
      <c r="S249" s="2"/>
      <c r="T249" s="2"/>
      <c r="U249" s="2"/>
      <c r="V249" s="2"/>
      <c r="AB249" s="7"/>
      <c r="AC249" s="7"/>
      <c r="AD249" s="7"/>
      <c r="AE249" s="7"/>
      <c r="AF249" s="7"/>
      <c r="AG249" s="7"/>
      <c r="AH249" s="7"/>
      <c r="AI249" s="7"/>
    </row>
    <row r="250" spans="1:35">
      <c r="A250" s="5">
        <v>2021</v>
      </c>
      <c r="B250" s="2" t="s">
        <v>724</v>
      </c>
      <c r="C250" s="2" t="s">
        <v>733</v>
      </c>
      <c r="D250" s="2" t="s">
        <v>675</v>
      </c>
      <c r="E250" s="2">
        <v>0</v>
      </c>
      <c r="F250" s="2">
        <v>7756631</v>
      </c>
      <c r="G250" s="2">
        <v>0</v>
      </c>
      <c r="H250" s="2">
        <v>560000</v>
      </c>
      <c r="I250" s="2">
        <v>0</v>
      </c>
      <c r="J250" s="2">
        <v>0</v>
      </c>
      <c r="K250" s="2">
        <v>0</v>
      </c>
      <c r="L250" s="2">
        <v>0</v>
      </c>
      <c r="M250" s="2">
        <v>0</v>
      </c>
      <c r="N250" s="2">
        <v>0</v>
      </c>
      <c r="O250" s="2">
        <v>0</v>
      </c>
      <c r="P250" s="2">
        <v>0</v>
      </c>
      <c r="Q250" s="2">
        <v>0</v>
      </c>
      <c r="R250" s="2">
        <v>0</v>
      </c>
      <c r="S250" s="2"/>
      <c r="T250" s="2"/>
      <c r="U250" s="2"/>
      <c r="V250" s="2"/>
      <c r="AB250" s="7"/>
      <c r="AC250" s="7"/>
      <c r="AD250" s="7"/>
      <c r="AE250" s="7"/>
      <c r="AF250" s="7"/>
      <c r="AG250" s="7"/>
      <c r="AH250" s="7"/>
      <c r="AI250" s="7"/>
    </row>
    <row r="251" spans="1:35">
      <c r="A251" s="5">
        <v>2021</v>
      </c>
      <c r="B251" s="2" t="s">
        <v>724</v>
      </c>
      <c r="C251" s="2" t="s">
        <v>734</v>
      </c>
      <c r="D251" s="2" t="s">
        <v>675</v>
      </c>
      <c r="E251" s="2">
        <v>0</v>
      </c>
      <c r="F251" s="2">
        <v>2700000</v>
      </c>
      <c r="G251" s="2">
        <v>0</v>
      </c>
      <c r="H251" s="2">
        <v>560000</v>
      </c>
      <c r="I251" s="2">
        <v>0</v>
      </c>
      <c r="J251" s="2">
        <v>0</v>
      </c>
      <c r="K251" s="2">
        <v>0</v>
      </c>
      <c r="L251" s="2">
        <v>0</v>
      </c>
      <c r="M251" s="2">
        <v>0</v>
      </c>
      <c r="N251" s="2">
        <v>0</v>
      </c>
      <c r="O251" s="2">
        <v>0</v>
      </c>
      <c r="P251" s="2">
        <v>0</v>
      </c>
      <c r="Q251" s="2">
        <v>0</v>
      </c>
      <c r="R251" s="2">
        <v>0</v>
      </c>
      <c r="S251" s="2"/>
      <c r="T251" s="2"/>
      <c r="U251" s="2"/>
      <c r="V251" s="2"/>
      <c r="AB251" s="7"/>
      <c r="AC251" s="7"/>
      <c r="AD251" s="7"/>
      <c r="AE251" s="7"/>
      <c r="AF251" s="7"/>
      <c r="AG251" s="7"/>
      <c r="AH251" s="7"/>
      <c r="AI251" s="7"/>
    </row>
    <row r="252" spans="1:35">
      <c r="A252" s="5">
        <v>2021</v>
      </c>
      <c r="B252" s="2" t="s">
        <v>723</v>
      </c>
      <c r="C252" s="2" t="s">
        <v>735</v>
      </c>
      <c r="D252" s="2" t="s">
        <v>675</v>
      </c>
      <c r="E252" s="2">
        <v>0</v>
      </c>
      <c r="F252" s="2">
        <v>6892567</v>
      </c>
      <c r="G252" s="2">
        <v>0</v>
      </c>
      <c r="H252" s="2">
        <v>560000</v>
      </c>
      <c r="I252" s="2">
        <v>0</v>
      </c>
      <c r="J252" s="2">
        <v>0</v>
      </c>
      <c r="K252" s="2">
        <v>0</v>
      </c>
      <c r="L252" s="2">
        <v>0</v>
      </c>
      <c r="M252" s="2">
        <v>0</v>
      </c>
      <c r="N252" s="2">
        <v>0</v>
      </c>
      <c r="O252" s="2">
        <v>0</v>
      </c>
      <c r="P252" s="2">
        <v>0</v>
      </c>
      <c r="Q252" s="2">
        <v>0</v>
      </c>
      <c r="R252" s="2">
        <v>0</v>
      </c>
      <c r="S252" s="2"/>
      <c r="T252" s="2"/>
      <c r="U252" s="2"/>
      <c r="V252" s="2"/>
      <c r="AB252" s="7"/>
      <c r="AC252" s="7"/>
      <c r="AD252" s="7"/>
      <c r="AE252" s="7"/>
      <c r="AF252" s="7"/>
      <c r="AG252" s="7"/>
      <c r="AH252" s="7"/>
      <c r="AI252" s="7"/>
    </row>
    <row r="253" spans="1:35">
      <c r="A253" s="5">
        <v>2021</v>
      </c>
      <c r="B253" s="2" t="s">
        <v>723</v>
      </c>
      <c r="C253" s="2" t="s">
        <v>736</v>
      </c>
      <c r="D253" s="2" t="s">
        <v>675</v>
      </c>
      <c r="E253" s="2">
        <v>0</v>
      </c>
      <c r="F253" s="2">
        <v>10937029</v>
      </c>
      <c r="G253" s="2">
        <v>0</v>
      </c>
      <c r="H253" s="2">
        <v>232250</v>
      </c>
      <c r="I253" s="2">
        <v>0</v>
      </c>
      <c r="J253" s="2">
        <v>0</v>
      </c>
      <c r="K253" s="2">
        <v>0</v>
      </c>
      <c r="L253" s="2">
        <v>0</v>
      </c>
      <c r="M253" s="2">
        <v>0</v>
      </c>
      <c r="N253" s="2">
        <v>0</v>
      </c>
      <c r="O253" s="2">
        <v>0</v>
      </c>
      <c r="P253" s="2">
        <v>0</v>
      </c>
      <c r="Q253" s="2">
        <v>0</v>
      </c>
      <c r="R253" s="2">
        <v>0</v>
      </c>
      <c r="S253" s="2"/>
      <c r="T253" s="2"/>
      <c r="U253" s="2"/>
      <c r="V253" s="2"/>
      <c r="AB253" s="7"/>
      <c r="AC253" s="7"/>
      <c r="AD253" s="7"/>
      <c r="AE253" s="7"/>
      <c r="AF253" s="7"/>
      <c r="AG253" s="7"/>
      <c r="AH253" s="7"/>
      <c r="AI253" s="7"/>
    </row>
    <row r="254" spans="1:35">
      <c r="A254" s="5">
        <v>2021</v>
      </c>
      <c r="B254" s="2" t="s">
        <v>723</v>
      </c>
      <c r="C254" s="2" t="s">
        <v>725</v>
      </c>
      <c r="D254" s="2" t="s">
        <v>674</v>
      </c>
      <c r="E254" s="2">
        <v>19273424</v>
      </c>
      <c r="F254" s="2">
        <v>9318025</v>
      </c>
      <c r="G254" s="2">
        <v>0</v>
      </c>
      <c r="H254" s="2">
        <v>0</v>
      </c>
      <c r="I254" s="2">
        <v>0</v>
      </c>
      <c r="J254" s="2">
        <v>0</v>
      </c>
      <c r="K254" s="2">
        <v>0</v>
      </c>
      <c r="L254" s="2">
        <v>0</v>
      </c>
      <c r="M254" s="2">
        <v>0</v>
      </c>
      <c r="N254" s="2">
        <v>0</v>
      </c>
      <c r="O254" s="2">
        <v>0</v>
      </c>
      <c r="P254" s="2">
        <v>0</v>
      </c>
      <c r="Q254" s="2">
        <v>0</v>
      </c>
      <c r="R254" s="2">
        <v>0</v>
      </c>
      <c r="S254" s="2"/>
      <c r="T254" s="2"/>
      <c r="U254" s="2"/>
      <c r="V254" s="2"/>
      <c r="AB254" s="7"/>
      <c r="AC254" s="7"/>
      <c r="AD254" s="7"/>
      <c r="AE254" s="7"/>
      <c r="AF254" s="7"/>
      <c r="AG254" s="7"/>
      <c r="AH254" s="7"/>
      <c r="AI254" s="7"/>
    </row>
    <row r="255" spans="1:35">
      <c r="A255" s="5">
        <v>2021</v>
      </c>
      <c r="B255" s="2" t="s">
        <v>723</v>
      </c>
      <c r="C255" s="2" t="s">
        <v>726</v>
      </c>
      <c r="D255" s="2" t="s">
        <v>674</v>
      </c>
      <c r="E255" s="2">
        <v>19476314</v>
      </c>
      <c r="F255" s="2">
        <v>0</v>
      </c>
      <c r="G255" s="2">
        <v>0</v>
      </c>
      <c r="H255" s="2">
        <v>0</v>
      </c>
      <c r="I255" s="2">
        <v>0</v>
      </c>
      <c r="J255" s="2">
        <v>0</v>
      </c>
      <c r="K255" s="2">
        <v>0</v>
      </c>
      <c r="L255" s="2">
        <v>0</v>
      </c>
      <c r="M255" s="2">
        <v>0</v>
      </c>
      <c r="N255" s="2">
        <v>0</v>
      </c>
      <c r="O255" s="2">
        <v>0</v>
      </c>
      <c r="P255" s="2">
        <v>0</v>
      </c>
      <c r="Q255" s="2">
        <v>0</v>
      </c>
      <c r="R255" s="2">
        <v>0</v>
      </c>
      <c r="S255" s="2"/>
      <c r="T255" s="2"/>
      <c r="U255" s="2"/>
      <c r="V255" s="2"/>
      <c r="AB255" s="7"/>
      <c r="AC255" s="7"/>
      <c r="AD255" s="7"/>
      <c r="AE255" s="7"/>
      <c r="AF255" s="7"/>
      <c r="AG255" s="7"/>
      <c r="AH255" s="7"/>
      <c r="AI255" s="7"/>
    </row>
    <row r="256" spans="1:35">
      <c r="A256" s="5">
        <v>2021</v>
      </c>
      <c r="B256" s="2" t="s">
        <v>724</v>
      </c>
      <c r="C256" s="2" t="s">
        <v>727</v>
      </c>
      <c r="D256" s="2" t="s">
        <v>674</v>
      </c>
      <c r="E256" s="2">
        <v>24936829</v>
      </c>
      <c r="F256" s="2">
        <v>11723811</v>
      </c>
      <c r="G256" s="2">
        <v>0</v>
      </c>
      <c r="H256" s="2">
        <v>0</v>
      </c>
      <c r="I256" s="2">
        <v>0</v>
      </c>
      <c r="J256" s="2">
        <v>0</v>
      </c>
      <c r="K256" s="2">
        <v>0</v>
      </c>
      <c r="L256" s="2">
        <v>0</v>
      </c>
      <c r="M256" s="2">
        <v>0</v>
      </c>
      <c r="N256" s="2">
        <v>0</v>
      </c>
      <c r="O256" s="2">
        <v>0</v>
      </c>
      <c r="P256" s="2">
        <v>0</v>
      </c>
      <c r="Q256" s="2">
        <v>0</v>
      </c>
      <c r="R256" s="2">
        <v>0</v>
      </c>
      <c r="S256" s="2"/>
      <c r="T256" s="2"/>
      <c r="U256" s="2"/>
      <c r="V256" s="2"/>
      <c r="AB256" s="7"/>
      <c r="AC256" s="7"/>
      <c r="AD256" s="7"/>
      <c r="AE256" s="7"/>
      <c r="AF256" s="7"/>
      <c r="AG256" s="7"/>
      <c r="AH256" s="7"/>
      <c r="AI256" s="7"/>
    </row>
    <row r="257" spans="1:35">
      <c r="A257" s="5">
        <v>2021</v>
      </c>
      <c r="B257" s="2" t="s">
        <v>723</v>
      </c>
      <c r="C257" s="2" t="s">
        <v>728</v>
      </c>
      <c r="D257" s="2" t="s">
        <v>674</v>
      </c>
      <c r="E257" s="2">
        <v>40858045</v>
      </c>
      <c r="F257" s="2">
        <v>21279456</v>
      </c>
      <c r="G257" s="2">
        <v>0</v>
      </c>
      <c r="H257" s="2">
        <v>0</v>
      </c>
      <c r="I257" s="2">
        <v>0</v>
      </c>
      <c r="J257" s="2">
        <v>0</v>
      </c>
      <c r="K257" s="2">
        <v>0</v>
      </c>
      <c r="L257" s="2">
        <v>0</v>
      </c>
      <c r="M257" s="2">
        <v>0</v>
      </c>
      <c r="N257" s="2">
        <v>0</v>
      </c>
      <c r="O257" s="2">
        <v>0</v>
      </c>
      <c r="P257" s="2">
        <v>0</v>
      </c>
      <c r="Q257" s="2">
        <v>0</v>
      </c>
      <c r="R257" s="2">
        <v>0</v>
      </c>
      <c r="S257" s="2"/>
      <c r="T257" s="2"/>
      <c r="U257" s="2"/>
      <c r="V257" s="2"/>
      <c r="AB257" s="7"/>
      <c r="AC257" s="7"/>
      <c r="AD257" s="7"/>
      <c r="AE257" s="7"/>
      <c r="AF257" s="7"/>
      <c r="AG257" s="7"/>
      <c r="AH257" s="7"/>
      <c r="AI257" s="7"/>
    </row>
    <row r="258" spans="1:35">
      <c r="A258" s="5">
        <v>2021</v>
      </c>
      <c r="B258" s="2" t="s">
        <v>723</v>
      </c>
      <c r="C258" s="2" t="s">
        <v>729</v>
      </c>
      <c r="D258" s="2" t="s">
        <v>674</v>
      </c>
      <c r="E258" s="2">
        <v>10345299</v>
      </c>
      <c r="F258" s="2">
        <v>5900145</v>
      </c>
      <c r="G258" s="2">
        <v>0</v>
      </c>
      <c r="H258" s="2">
        <v>0</v>
      </c>
      <c r="I258" s="2">
        <v>0</v>
      </c>
      <c r="J258" s="2">
        <v>0</v>
      </c>
      <c r="K258" s="2">
        <v>0</v>
      </c>
      <c r="L258" s="2">
        <v>0</v>
      </c>
      <c r="M258" s="2">
        <v>0</v>
      </c>
      <c r="N258" s="2">
        <v>0</v>
      </c>
      <c r="O258" s="2">
        <v>0</v>
      </c>
      <c r="P258" s="2">
        <v>0</v>
      </c>
      <c r="Q258" s="2">
        <v>0</v>
      </c>
      <c r="R258" s="2">
        <v>0</v>
      </c>
      <c r="S258" s="2"/>
      <c r="T258" s="2"/>
      <c r="U258" s="2"/>
      <c r="V258" s="2"/>
      <c r="AB258" s="7"/>
      <c r="AC258" s="7"/>
      <c r="AD258" s="7"/>
      <c r="AE258" s="7"/>
      <c r="AF258" s="7"/>
      <c r="AG258" s="7"/>
      <c r="AH258" s="7"/>
      <c r="AI258" s="7"/>
    </row>
    <row r="259" spans="1:35">
      <c r="A259" s="5">
        <v>2021</v>
      </c>
      <c r="B259" s="2" t="s">
        <v>723</v>
      </c>
      <c r="C259" s="2" t="s">
        <v>730</v>
      </c>
      <c r="D259" s="2" t="s">
        <v>674</v>
      </c>
      <c r="E259" s="2">
        <v>30340016</v>
      </c>
      <c r="F259" s="2">
        <v>13134080</v>
      </c>
      <c r="G259" s="2">
        <v>0</v>
      </c>
      <c r="H259" s="2">
        <v>0</v>
      </c>
      <c r="I259" s="2">
        <v>0</v>
      </c>
      <c r="J259" s="2">
        <v>0</v>
      </c>
      <c r="K259" s="2">
        <v>0</v>
      </c>
      <c r="L259" s="2">
        <v>0</v>
      </c>
      <c r="M259" s="2">
        <v>0</v>
      </c>
      <c r="N259" s="2">
        <v>0</v>
      </c>
      <c r="O259" s="2">
        <v>0</v>
      </c>
      <c r="P259" s="2">
        <v>0</v>
      </c>
      <c r="Q259" s="2">
        <v>0</v>
      </c>
      <c r="R259" s="2">
        <v>0</v>
      </c>
      <c r="S259" s="2"/>
      <c r="T259" s="2"/>
      <c r="U259" s="2"/>
      <c r="V259" s="2"/>
      <c r="AB259" s="7"/>
      <c r="AC259" s="7"/>
      <c r="AD259" s="7"/>
      <c r="AE259" s="7"/>
      <c r="AF259" s="7"/>
      <c r="AG259" s="7"/>
      <c r="AH259" s="7"/>
      <c r="AI259" s="7"/>
    </row>
    <row r="260" spans="1:35">
      <c r="A260" s="5">
        <v>2021</v>
      </c>
      <c r="B260" s="2" t="s">
        <v>724</v>
      </c>
      <c r="C260" s="2" t="s">
        <v>731</v>
      </c>
      <c r="D260" s="2" t="s">
        <v>674</v>
      </c>
      <c r="E260" s="2">
        <v>18994125</v>
      </c>
      <c r="F260" s="2">
        <v>13641663</v>
      </c>
      <c r="G260" s="2">
        <v>0</v>
      </c>
      <c r="H260" s="2">
        <v>0</v>
      </c>
      <c r="I260" s="2">
        <v>0</v>
      </c>
      <c r="J260" s="2">
        <v>0</v>
      </c>
      <c r="K260" s="2">
        <v>0</v>
      </c>
      <c r="L260" s="2">
        <v>0</v>
      </c>
      <c r="M260" s="2">
        <v>0</v>
      </c>
      <c r="N260" s="2">
        <v>0</v>
      </c>
      <c r="O260" s="2">
        <v>0</v>
      </c>
      <c r="P260" s="2">
        <v>0</v>
      </c>
      <c r="Q260" s="2">
        <v>0</v>
      </c>
      <c r="R260" s="2">
        <v>0</v>
      </c>
      <c r="S260" s="2"/>
      <c r="T260" s="2"/>
      <c r="U260" s="2"/>
      <c r="V260" s="2"/>
      <c r="AB260" s="7"/>
      <c r="AC260" s="7"/>
      <c r="AD260" s="7"/>
      <c r="AE260" s="7"/>
      <c r="AF260" s="7"/>
      <c r="AG260" s="7"/>
      <c r="AH260" s="7"/>
      <c r="AI260" s="7"/>
    </row>
    <row r="261" spans="1:35">
      <c r="A261" s="5">
        <v>2021</v>
      </c>
      <c r="B261" s="2" t="s">
        <v>724</v>
      </c>
      <c r="C261" s="2" t="s">
        <v>732</v>
      </c>
      <c r="D261" s="2" t="s">
        <v>674</v>
      </c>
      <c r="E261" s="2">
        <v>51662110</v>
      </c>
      <c r="F261" s="2">
        <v>19223732</v>
      </c>
      <c r="G261" s="2">
        <v>0</v>
      </c>
      <c r="H261" s="2">
        <v>0</v>
      </c>
      <c r="I261" s="2">
        <v>0</v>
      </c>
      <c r="J261" s="2">
        <v>0</v>
      </c>
      <c r="K261" s="2">
        <v>0</v>
      </c>
      <c r="L261" s="2">
        <v>0</v>
      </c>
      <c r="M261" s="2">
        <v>0</v>
      </c>
      <c r="N261" s="2">
        <v>0</v>
      </c>
      <c r="O261" s="2">
        <v>0</v>
      </c>
      <c r="P261" s="2">
        <v>0</v>
      </c>
      <c r="Q261" s="2">
        <v>0</v>
      </c>
      <c r="R261" s="2">
        <v>0</v>
      </c>
      <c r="S261" s="2"/>
      <c r="T261" s="2"/>
      <c r="U261" s="2"/>
      <c r="V261" s="2"/>
      <c r="AB261" s="7"/>
      <c r="AC261" s="7"/>
      <c r="AD261" s="7"/>
      <c r="AE261" s="7"/>
      <c r="AF261" s="7"/>
      <c r="AG261" s="7"/>
      <c r="AH261" s="7"/>
      <c r="AI261" s="7"/>
    </row>
    <row r="262" spans="1:35">
      <c r="A262" s="5">
        <v>2021</v>
      </c>
      <c r="B262" s="2" t="s">
        <v>723</v>
      </c>
      <c r="C262" s="2" t="s">
        <v>333</v>
      </c>
      <c r="D262" s="2" t="s">
        <v>674</v>
      </c>
      <c r="E262" s="2">
        <v>6890038</v>
      </c>
      <c r="F262" s="2">
        <v>0</v>
      </c>
      <c r="G262" s="2">
        <v>0</v>
      </c>
      <c r="H262" s="2">
        <v>0</v>
      </c>
      <c r="I262" s="2">
        <v>0</v>
      </c>
      <c r="J262" s="2">
        <v>0</v>
      </c>
      <c r="K262" s="2">
        <v>0</v>
      </c>
      <c r="L262" s="2">
        <v>0</v>
      </c>
      <c r="M262" s="2">
        <v>0</v>
      </c>
      <c r="N262" s="2">
        <v>0</v>
      </c>
      <c r="O262" s="2">
        <v>0</v>
      </c>
      <c r="P262" s="2">
        <v>0</v>
      </c>
      <c r="Q262" s="2">
        <v>0</v>
      </c>
      <c r="R262" s="2">
        <v>0</v>
      </c>
      <c r="S262" s="2"/>
      <c r="T262" s="2"/>
      <c r="U262" s="2"/>
      <c r="V262" s="2"/>
      <c r="AB262" s="7"/>
      <c r="AC262" s="7"/>
      <c r="AD262" s="7"/>
      <c r="AE262" s="7"/>
      <c r="AF262" s="7"/>
      <c r="AG262" s="7"/>
      <c r="AH262" s="7"/>
      <c r="AI262" s="7"/>
    </row>
    <row r="263" spans="1:35">
      <c r="A263" s="5">
        <v>2021</v>
      </c>
      <c r="B263" s="2" t="s">
        <v>723</v>
      </c>
      <c r="C263" s="2" t="s">
        <v>334</v>
      </c>
      <c r="D263" s="2" t="s">
        <v>674</v>
      </c>
      <c r="E263" s="2">
        <v>8768965</v>
      </c>
      <c r="F263" s="2">
        <v>0</v>
      </c>
      <c r="G263" s="2">
        <v>0</v>
      </c>
      <c r="H263" s="2">
        <v>0</v>
      </c>
      <c r="I263" s="2">
        <v>0</v>
      </c>
      <c r="J263" s="2">
        <v>0</v>
      </c>
      <c r="K263" s="2">
        <v>0</v>
      </c>
      <c r="L263" s="2">
        <v>0</v>
      </c>
      <c r="M263" s="2">
        <v>0</v>
      </c>
      <c r="N263" s="2">
        <v>0</v>
      </c>
      <c r="O263" s="2">
        <v>0</v>
      </c>
      <c r="P263" s="2">
        <v>0</v>
      </c>
      <c r="Q263" s="2">
        <v>0</v>
      </c>
      <c r="R263" s="2">
        <v>0</v>
      </c>
      <c r="S263" s="2"/>
      <c r="T263" s="2"/>
      <c r="U263" s="2"/>
      <c r="V263" s="2"/>
      <c r="AB263" s="7"/>
      <c r="AC263" s="7"/>
      <c r="AD263" s="7"/>
      <c r="AE263" s="7"/>
      <c r="AF263" s="7"/>
      <c r="AG263" s="7"/>
      <c r="AH263" s="7"/>
      <c r="AI263" s="7"/>
    </row>
    <row r="264" spans="1:35">
      <c r="A264" s="5">
        <v>2021</v>
      </c>
      <c r="B264" s="2" t="s">
        <v>724</v>
      </c>
      <c r="C264" s="2" t="s">
        <v>733</v>
      </c>
      <c r="D264" s="2" t="s">
        <v>674</v>
      </c>
      <c r="E264" s="2">
        <v>9176917</v>
      </c>
      <c r="F264" s="2">
        <v>0</v>
      </c>
      <c r="G264" s="2">
        <v>0</v>
      </c>
      <c r="H264" s="2">
        <v>0</v>
      </c>
      <c r="I264" s="2">
        <v>0</v>
      </c>
      <c r="J264" s="2">
        <v>0</v>
      </c>
      <c r="K264" s="2">
        <v>0</v>
      </c>
      <c r="L264" s="2">
        <v>0</v>
      </c>
      <c r="M264" s="2">
        <v>0</v>
      </c>
      <c r="N264" s="2">
        <v>0</v>
      </c>
      <c r="O264" s="2">
        <v>0</v>
      </c>
      <c r="P264" s="2">
        <v>0</v>
      </c>
      <c r="Q264" s="2">
        <v>0</v>
      </c>
      <c r="R264" s="2">
        <v>0</v>
      </c>
      <c r="S264" s="2"/>
      <c r="T264" s="2"/>
      <c r="U264" s="2"/>
      <c r="V264" s="2"/>
      <c r="AB264" s="7"/>
      <c r="AC264" s="7"/>
      <c r="AD264" s="7"/>
      <c r="AE264" s="7"/>
      <c r="AF264" s="7"/>
      <c r="AG264" s="7"/>
      <c r="AH264" s="7"/>
      <c r="AI264" s="7"/>
    </row>
    <row r="265" spans="1:35">
      <c r="A265" s="5">
        <v>2021</v>
      </c>
      <c r="B265" s="2" t="s">
        <v>724</v>
      </c>
      <c r="C265" s="2" t="s">
        <v>734</v>
      </c>
      <c r="D265" s="2" t="s">
        <v>674</v>
      </c>
      <c r="E265" s="2">
        <v>18201795</v>
      </c>
      <c r="F265" s="2">
        <v>0</v>
      </c>
      <c r="G265" s="2">
        <v>0</v>
      </c>
      <c r="H265" s="2">
        <v>0</v>
      </c>
      <c r="I265" s="2">
        <v>0</v>
      </c>
      <c r="J265" s="2">
        <v>0</v>
      </c>
      <c r="K265" s="2">
        <v>0</v>
      </c>
      <c r="L265" s="2">
        <v>0</v>
      </c>
      <c r="M265" s="2">
        <v>0</v>
      </c>
      <c r="N265" s="2">
        <v>0</v>
      </c>
      <c r="O265" s="2">
        <v>0</v>
      </c>
      <c r="P265" s="2">
        <v>0</v>
      </c>
      <c r="Q265" s="2">
        <v>0</v>
      </c>
      <c r="R265" s="2">
        <v>0</v>
      </c>
      <c r="S265" s="2"/>
      <c r="T265" s="2"/>
      <c r="U265" s="2"/>
      <c r="V265" s="2"/>
      <c r="AB265" s="7"/>
      <c r="AC265" s="7"/>
      <c r="AD265" s="7"/>
      <c r="AE265" s="7"/>
      <c r="AF265" s="7"/>
      <c r="AG265" s="7"/>
      <c r="AH265" s="7"/>
      <c r="AI265" s="7"/>
    </row>
    <row r="266" spans="1:35">
      <c r="A266" s="5">
        <v>2021</v>
      </c>
      <c r="B266" s="2" t="s">
        <v>723</v>
      </c>
      <c r="C266" s="2" t="s">
        <v>735</v>
      </c>
      <c r="D266" s="2" t="s">
        <v>674</v>
      </c>
      <c r="E266" s="2">
        <v>12182386</v>
      </c>
      <c r="F266" s="2">
        <v>0</v>
      </c>
      <c r="G266" s="2">
        <v>0</v>
      </c>
      <c r="H266" s="2">
        <v>0</v>
      </c>
      <c r="I266" s="2">
        <v>0</v>
      </c>
      <c r="J266" s="2">
        <v>0</v>
      </c>
      <c r="K266" s="2">
        <v>0</v>
      </c>
      <c r="L266" s="2">
        <v>0</v>
      </c>
      <c r="M266" s="2">
        <v>0</v>
      </c>
      <c r="N266" s="2">
        <v>0</v>
      </c>
      <c r="O266" s="2">
        <v>0</v>
      </c>
      <c r="P266" s="2">
        <v>0</v>
      </c>
      <c r="Q266" s="2">
        <v>0</v>
      </c>
      <c r="R266" s="2">
        <v>0</v>
      </c>
      <c r="S266" s="2"/>
      <c r="T266" s="2"/>
      <c r="U266" s="2"/>
      <c r="V266" s="2"/>
      <c r="AB266" s="7"/>
      <c r="AC266" s="7"/>
      <c r="AD266" s="7"/>
      <c r="AE266" s="7"/>
      <c r="AF266" s="7"/>
      <c r="AG266" s="7"/>
      <c r="AH266" s="7"/>
      <c r="AI266" s="7"/>
    </row>
    <row r="267" spans="1:35">
      <c r="A267" s="5">
        <v>2021</v>
      </c>
      <c r="B267" s="2" t="s">
        <v>723</v>
      </c>
      <c r="C267" s="2" t="s">
        <v>736</v>
      </c>
      <c r="D267" s="2" t="s">
        <v>674</v>
      </c>
      <c r="E267" s="2">
        <v>12041896</v>
      </c>
      <c r="F267" s="2">
        <v>11040208</v>
      </c>
      <c r="G267" s="2">
        <v>0</v>
      </c>
      <c r="H267" s="2">
        <v>0</v>
      </c>
      <c r="I267" s="2">
        <v>0</v>
      </c>
      <c r="J267" s="2">
        <v>0</v>
      </c>
      <c r="K267" s="2">
        <v>0</v>
      </c>
      <c r="L267" s="2">
        <v>0</v>
      </c>
      <c r="M267" s="2">
        <v>0</v>
      </c>
      <c r="N267" s="2">
        <v>0</v>
      </c>
      <c r="O267" s="2">
        <v>0</v>
      </c>
      <c r="P267" s="2">
        <v>0</v>
      </c>
      <c r="Q267" s="2">
        <v>0</v>
      </c>
      <c r="R267" s="2">
        <v>0</v>
      </c>
      <c r="S267" s="2"/>
      <c r="T267" s="2"/>
      <c r="U267" s="2"/>
      <c r="V267" s="2"/>
      <c r="AB267" s="7"/>
      <c r="AC267" s="7"/>
      <c r="AD267" s="7"/>
      <c r="AE267" s="7"/>
      <c r="AF267" s="7"/>
      <c r="AG267" s="7"/>
      <c r="AH267" s="7"/>
      <c r="AI267" s="7"/>
    </row>
    <row r="268" spans="1:35">
      <c r="A268" s="5">
        <v>2021</v>
      </c>
      <c r="B268" s="2" t="s">
        <v>723</v>
      </c>
      <c r="C268" s="2" t="s">
        <v>725</v>
      </c>
      <c r="D268" s="2" t="s">
        <v>677</v>
      </c>
      <c r="E268" s="2">
        <v>0</v>
      </c>
      <c r="F268" s="2">
        <f>_xlfn.XLOOKUP(Kalimantan_Barat[[#This Row],[Nama Daerah]],[3]Sheet1!$B$266:$B$279,[3]Sheet1!$AN$266:$AN$279)</f>
        <v>1920000</v>
      </c>
      <c r="G268" s="2">
        <v>0</v>
      </c>
      <c r="H268" s="2">
        <v>0</v>
      </c>
      <c r="I268" s="2">
        <v>0</v>
      </c>
      <c r="J268" s="2">
        <v>0</v>
      </c>
      <c r="K268" s="2">
        <v>0</v>
      </c>
      <c r="L268" s="2">
        <v>0</v>
      </c>
      <c r="M268" s="2">
        <v>0</v>
      </c>
      <c r="N268" s="2">
        <v>0</v>
      </c>
      <c r="O268" s="2">
        <v>0</v>
      </c>
      <c r="P268" s="2">
        <v>0</v>
      </c>
      <c r="Q268" s="2">
        <v>0</v>
      </c>
      <c r="R268" s="2">
        <v>0</v>
      </c>
      <c r="S268" s="2"/>
      <c r="T268" s="2"/>
      <c r="U268" s="2"/>
      <c r="V268" s="2"/>
      <c r="AB268" s="7"/>
      <c r="AC268" s="7"/>
      <c r="AD268" s="7"/>
      <c r="AE268" s="7"/>
      <c r="AF268" s="7"/>
      <c r="AG268" s="7"/>
      <c r="AH268" s="7"/>
      <c r="AI268" s="7"/>
    </row>
    <row r="269" spans="1:35">
      <c r="A269" s="5">
        <v>2021</v>
      </c>
      <c r="B269" s="2" t="s">
        <v>723</v>
      </c>
      <c r="C269" s="2" t="s">
        <v>726</v>
      </c>
      <c r="D269" s="2" t="s">
        <v>677</v>
      </c>
      <c r="E269" s="2">
        <v>0</v>
      </c>
      <c r="F269" s="2">
        <f>_xlfn.XLOOKUP(Kalimantan_Barat[[#This Row],[Nama Daerah]],[3]Sheet1!$B$266:$B$279,[3]Sheet1!$AN$266:$AN$279)</f>
        <v>980000</v>
      </c>
      <c r="G269" s="2">
        <v>0</v>
      </c>
      <c r="H269" s="2">
        <v>0</v>
      </c>
      <c r="I269" s="2">
        <v>0</v>
      </c>
      <c r="J269" s="2">
        <v>0</v>
      </c>
      <c r="K269" s="2">
        <v>0</v>
      </c>
      <c r="L269" s="2">
        <v>0</v>
      </c>
      <c r="M269" s="2">
        <v>0</v>
      </c>
      <c r="N269" s="2">
        <v>0</v>
      </c>
      <c r="O269" s="2">
        <v>0</v>
      </c>
      <c r="P269" s="2">
        <v>0</v>
      </c>
      <c r="Q269" s="2">
        <v>0</v>
      </c>
      <c r="R269" s="2">
        <v>0</v>
      </c>
      <c r="S269" s="2"/>
      <c r="T269" s="2"/>
      <c r="U269" s="2"/>
      <c r="V269" s="2"/>
      <c r="AB269" s="7"/>
      <c r="AC269" s="7"/>
      <c r="AD269" s="7"/>
      <c r="AE269" s="7"/>
      <c r="AF269" s="7"/>
      <c r="AG269" s="7"/>
      <c r="AH269" s="7"/>
      <c r="AI269" s="7"/>
    </row>
    <row r="270" spans="1:35">
      <c r="A270" s="5">
        <v>2021</v>
      </c>
      <c r="B270" s="2" t="s">
        <v>724</v>
      </c>
      <c r="C270" s="2" t="s">
        <v>727</v>
      </c>
      <c r="D270" s="2" t="s">
        <v>677</v>
      </c>
      <c r="E270" s="2">
        <v>0</v>
      </c>
      <c r="F270" s="2">
        <f>_xlfn.XLOOKUP(Kalimantan_Barat[[#This Row],[Nama Daerah]],[3]Sheet1!$B$266:$B$279,[3]Sheet1!$AN$266:$AN$279)</f>
        <v>1640300</v>
      </c>
      <c r="G270" s="2">
        <v>0</v>
      </c>
      <c r="H270" s="2">
        <v>0</v>
      </c>
      <c r="I270" s="2">
        <v>0</v>
      </c>
      <c r="J270" s="2">
        <v>0</v>
      </c>
      <c r="K270" s="2">
        <v>0</v>
      </c>
      <c r="L270" s="2">
        <v>0</v>
      </c>
      <c r="M270" s="2">
        <v>0</v>
      </c>
      <c r="N270" s="2">
        <v>0</v>
      </c>
      <c r="O270" s="2">
        <v>0</v>
      </c>
      <c r="P270" s="2">
        <v>0</v>
      </c>
      <c r="Q270" s="2">
        <v>0</v>
      </c>
      <c r="R270" s="2">
        <v>0</v>
      </c>
      <c r="S270" s="2"/>
      <c r="T270" s="2"/>
      <c r="U270" s="2"/>
      <c r="V270" s="2"/>
      <c r="AB270" s="7"/>
      <c r="AC270" s="7"/>
      <c r="AD270" s="7"/>
      <c r="AE270" s="7"/>
      <c r="AF270" s="7"/>
      <c r="AG270" s="7"/>
      <c r="AH270" s="7"/>
      <c r="AI270" s="7"/>
    </row>
    <row r="271" spans="1:35">
      <c r="A271" s="5">
        <v>2021</v>
      </c>
      <c r="B271" s="2" t="s">
        <v>723</v>
      </c>
      <c r="C271" s="2" t="s">
        <v>728</v>
      </c>
      <c r="D271" s="2" t="s">
        <v>677</v>
      </c>
      <c r="E271" s="2">
        <v>0</v>
      </c>
      <c r="F271" s="2">
        <f>_xlfn.XLOOKUP(Kalimantan_Barat[[#This Row],[Nama Daerah]],[3]Sheet1!$B$266:$B$279,[3]Sheet1!$AN$266:$AN$279)</f>
        <v>1630000</v>
      </c>
      <c r="G271" s="2">
        <v>0</v>
      </c>
      <c r="H271" s="2">
        <v>0</v>
      </c>
      <c r="I271" s="2">
        <v>0</v>
      </c>
      <c r="J271" s="2">
        <v>0</v>
      </c>
      <c r="K271" s="2">
        <v>0</v>
      </c>
      <c r="L271" s="2">
        <v>0</v>
      </c>
      <c r="M271" s="2">
        <v>0</v>
      </c>
      <c r="N271" s="2">
        <v>0</v>
      </c>
      <c r="O271" s="2">
        <v>0</v>
      </c>
      <c r="P271" s="2">
        <v>0</v>
      </c>
      <c r="Q271" s="2">
        <v>0</v>
      </c>
      <c r="R271" s="2">
        <v>0</v>
      </c>
      <c r="S271" s="2"/>
      <c r="T271" s="2"/>
      <c r="U271" s="2"/>
      <c r="V271" s="2"/>
      <c r="AB271" s="7"/>
      <c r="AC271" s="7"/>
      <c r="AD271" s="7"/>
      <c r="AE271" s="7"/>
      <c r="AF271" s="7"/>
      <c r="AG271" s="7"/>
      <c r="AH271" s="7"/>
      <c r="AI271" s="7"/>
    </row>
    <row r="272" spans="1:35">
      <c r="A272" s="5">
        <v>2021</v>
      </c>
      <c r="B272" s="2" t="s">
        <v>723</v>
      </c>
      <c r="C272" s="2" t="s">
        <v>729</v>
      </c>
      <c r="D272" s="2" t="s">
        <v>677</v>
      </c>
      <c r="E272" s="2">
        <v>0</v>
      </c>
      <c r="F272" s="2">
        <f>_xlfn.XLOOKUP(Kalimantan_Barat[[#This Row],[Nama Daerah]],[3]Sheet1!$B$266:$B$279,[3]Sheet1!$AN$266:$AN$279)</f>
        <v>525930</v>
      </c>
      <c r="G272" s="2">
        <v>0</v>
      </c>
      <c r="H272" s="2">
        <v>0</v>
      </c>
      <c r="I272" s="2">
        <v>0</v>
      </c>
      <c r="J272" s="2">
        <v>0</v>
      </c>
      <c r="K272" s="2">
        <v>0</v>
      </c>
      <c r="L272" s="2">
        <v>0</v>
      </c>
      <c r="M272" s="2">
        <v>0</v>
      </c>
      <c r="N272" s="2">
        <v>0</v>
      </c>
      <c r="O272" s="2">
        <v>0</v>
      </c>
      <c r="P272" s="2">
        <v>0</v>
      </c>
      <c r="Q272" s="2">
        <v>0</v>
      </c>
      <c r="R272" s="2">
        <v>0</v>
      </c>
      <c r="S272" s="2"/>
      <c r="T272" s="2"/>
      <c r="U272" s="2"/>
      <c r="V272" s="2"/>
      <c r="AB272" s="7"/>
      <c r="AC272" s="7"/>
      <c r="AD272" s="7"/>
      <c r="AE272" s="7"/>
      <c r="AF272" s="7"/>
      <c r="AG272" s="7"/>
      <c r="AH272" s="7"/>
      <c r="AI272" s="7"/>
    </row>
    <row r="273" spans="1:35">
      <c r="A273" s="5">
        <v>2021</v>
      </c>
      <c r="B273" s="2" t="s">
        <v>723</v>
      </c>
      <c r="C273" s="2" t="s">
        <v>730</v>
      </c>
      <c r="D273" s="2" t="s">
        <v>677</v>
      </c>
      <c r="E273" s="2">
        <v>0</v>
      </c>
      <c r="F273" s="2">
        <f>_xlfn.XLOOKUP(Kalimantan_Barat[[#This Row],[Nama Daerah]],[3]Sheet1!$B$266:$B$279,[3]Sheet1!$AN$266:$AN$279)</f>
        <v>1837000</v>
      </c>
      <c r="G273" s="2">
        <v>0</v>
      </c>
      <c r="H273" s="2">
        <v>0</v>
      </c>
      <c r="I273" s="2">
        <v>0</v>
      </c>
      <c r="J273" s="2">
        <v>0</v>
      </c>
      <c r="K273" s="2">
        <v>0</v>
      </c>
      <c r="L273" s="2">
        <v>0</v>
      </c>
      <c r="M273" s="2">
        <v>0</v>
      </c>
      <c r="N273" s="2">
        <v>0</v>
      </c>
      <c r="O273" s="2">
        <v>0</v>
      </c>
      <c r="P273" s="2">
        <v>0</v>
      </c>
      <c r="Q273" s="2">
        <v>0</v>
      </c>
      <c r="R273" s="2">
        <v>0</v>
      </c>
      <c r="S273" s="2"/>
      <c r="T273" s="2"/>
      <c r="U273" s="2"/>
      <c r="V273" s="2"/>
      <c r="AB273" s="7"/>
      <c r="AC273" s="7"/>
      <c r="AD273" s="7"/>
      <c r="AE273" s="7"/>
      <c r="AF273" s="7"/>
      <c r="AG273" s="7"/>
      <c r="AH273" s="7"/>
      <c r="AI273" s="7"/>
    </row>
    <row r="274" spans="1:35">
      <c r="A274" s="5">
        <v>2021</v>
      </c>
      <c r="B274" s="2" t="s">
        <v>724</v>
      </c>
      <c r="C274" s="2" t="s">
        <v>731</v>
      </c>
      <c r="D274" s="2" t="s">
        <v>677</v>
      </c>
      <c r="E274" s="2">
        <v>0</v>
      </c>
      <c r="F274" s="2">
        <f>_xlfn.XLOOKUP(Kalimantan_Barat[[#This Row],[Nama Daerah]],[3]Sheet1!$B$266:$B$279,[3]Sheet1!$AN$266:$AN$279)</f>
        <v>1201250</v>
      </c>
      <c r="G274" s="2">
        <v>0</v>
      </c>
      <c r="H274" s="2">
        <v>0</v>
      </c>
      <c r="I274" s="2">
        <v>0</v>
      </c>
      <c r="J274" s="2">
        <v>0</v>
      </c>
      <c r="K274" s="2">
        <v>0</v>
      </c>
      <c r="L274" s="2">
        <v>0</v>
      </c>
      <c r="M274" s="2">
        <v>0</v>
      </c>
      <c r="N274" s="2">
        <v>0</v>
      </c>
      <c r="O274" s="2">
        <v>0</v>
      </c>
      <c r="P274" s="2">
        <v>0</v>
      </c>
      <c r="Q274" s="2">
        <v>0</v>
      </c>
      <c r="R274" s="2">
        <v>0</v>
      </c>
      <c r="S274" s="2"/>
      <c r="T274" s="2"/>
      <c r="U274" s="2"/>
      <c r="V274" s="2"/>
      <c r="AB274" s="7"/>
      <c r="AC274" s="7"/>
      <c r="AD274" s="7"/>
      <c r="AE274" s="7"/>
      <c r="AF274" s="7"/>
      <c r="AG274" s="7"/>
      <c r="AH274" s="7"/>
      <c r="AI274" s="7"/>
    </row>
    <row r="275" spans="1:35">
      <c r="A275" s="5">
        <v>2021</v>
      </c>
      <c r="B275" s="2" t="s">
        <v>724</v>
      </c>
      <c r="C275" s="2" t="s">
        <v>732</v>
      </c>
      <c r="D275" s="2" t="s">
        <v>677</v>
      </c>
      <c r="E275" s="2">
        <v>0</v>
      </c>
      <c r="F275" s="2">
        <f>_xlfn.XLOOKUP(Kalimantan_Barat[[#This Row],[Nama Daerah]],[3]Sheet1!$B$266:$B$279,[3]Sheet1!$AN$266:$AN$279)</f>
        <v>770000</v>
      </c>
      <c r="G275" s="2">
        <v>0</v>
      </c>
      <c r="H275" s="2">
        <v>0</v>
      </c>
      <c r="I275" s="2">
        <v>0</v>
      </c>
      <c r="J275" s="2">
        <v>0</v>
      </c>
      <c r="K275" s="2">
        <v>0</v>
      </c>
      <c r="L275" s="2">
        <v>0</v>
      </c>
      <c r="M275" s="2">
        <v>0</v>
      </c>
      <c r="N275" s="2">
        <v>0</v>
      </c>
      <c r="O275" s="2">
        <v>0</v>
      </c>
      <c r="P275" s="2">
        <v>0</v>
      </c>
      <c r="Q275" s="2">
        <v>0</v>
      </c>
      <c r="R275" s="2">
        <v>0</v>
      </c>
      <c r="S275" s="2"/>
      <c r="T275" s="2"/>
      <c r="U275" s="2"/>
      <c r="V275" s="2"/>
      <c r="AB275" s="7"/>
      <c r="AC275" s="7"/>
      <c r="AD275" s="7"/>
      <c r="AE275" s="7"/>
      <c r="AF275" s="7"/>
      <c r="AG275" s="7"/>
      <c r="AH275" s="7"/>
      <c r="AI275" s="7"/>
    </row>
    <row r="276" spans="1:35">
      <c r="A276" s="5">
        <v>2021</v>
      </c>
      <c r="B276" s="2" t="s">
        <v>723</v>
      </c>
      <c r="C276" s="2" t="s">
        <v>333</v>
      </c>
      <c r="D276" s="2" t="s">
        <v>677</v>
      </c>
      <c r="E276" s="2">
        <v>0</v>
      </c>
      <c r="F276" s="2">
        <f>_xlfn.XLOOKUP(Kalimantan_Barat[[#This Row],[Nama Daerah]],[3]Sheet1!$B$266:$B$279,[3]Sheet1!$AN$266:$AN$279)</f>
        <v>139500</v>
      </c>
      <c r="G276" s="2">
        <v>0</v>
      </c>
      <c r="H276" s="2">
        <v>0</v>
      </c>
      <c r="I276" s="2">
        <v>0</v>
      </c>
      <c r="J276" s="2">
        <v>0</v>
      </c>
      <c r="K276" s="2">
        <v>0</v>
      </c>
      <c r="L276" s="2">
        <v>0</v>
      </c>
      <c r="M276" s="2">
        <v>0</v>
      </c>
      <c r="N276" s="2">
        <v>0</v>
      </c>
      <c r="O276" s="2">
        <v>0</v>
      </c>
      <c r="P276" s="2">
        <v>0</v>
      </c>
      <c r="Q276" s="2">
        <v>0</v>
      </c>
      <c r="R276" s="2">
        <v>0</v>
      </c>
      <c r="S276" s="2"/>
      <c r="T276" s="2"/>
      <c r="U276" s="2"/>
      <c r="V276" s="2"/>
      <c r="AB276" s="7"/>
      <c r="AC276" s="7"/>
      <c r="AD276" s="7"/>
      <c r="AE276" s="7"/>
      <c r="AF276" s="7"/>
      <c r="AG276" s="7"/>
      <c r="AH276" s="7"/>
      <c r="AI276" s="7"/>
    </row>
    <row r="277" spans="1:35">
      <c r="A277" s="5">
        <v>2021</v>
      </c>
      <c r="B277" s="2" t="s">
        <v>723</v>
      </c>
      <c r="C277" s="2" t="s">
        <v>334</v>
      </c>
      <c r="D277" s="2" t="s">
        <v>677</v>
      </c>
      <c r="E277" s="2">
        <v>0</v>
      </c>
      <c r="F277" s="2">
        <f>_xlfn.XLOOKUP(Kalimantan_Barat[[#This Row],[Nama Daerah]],[3]Sheet1!$B$266:$B$279,[3]Sheet1!$AN$266:$AN$279)</f>
        <v>1364000</v>
      </c>
      <c r="G277" s="2">
        <v>0</v>
      </c>
      <c r="H277" s="2">
        <v>0</v>
      </c>
      <c r="I277" s="2">
        <v>0</v>
      </c>
      <c r="J277" s="2">
        <v>0</v>
      </c>
      <c r="K277" s="2">
        <v>0</v>
      </c>
      <c r="L277" s="2">
        <v>0</v>
      </c>
      <c r="M277" s="2">
        <v>0</v>
      </c>
      <c r="N277" s="2">
        <v>0</v>
      </c>
      <c r="O277" s="2">
        <v>0</v>
      </c>
      <c r="P277" s="2">
        <v>0</v>
      </c>
      <c r="Q277" s="2">
        <v>0</v>
      </c>
      <c r="R277" s="2">
        <v>0</v>
      </c>
      <c r="S277" s="2"/>
      <c r="T277" s="2"/>
      <c r="U277" s="2"/>
      <c r="V277" s="2"/>
      <c r="AB277" s="7"/>
      <c r="AC277" s="7"/>
      <c r="AD277" s="7"/>
      <c r="AE277" s="7"/>
      <c r="AF277" s="7"/>
      <c r="AG277" s="7"/>
      <c r="AH277" s="7"/>
      <c r="AI277" s="7"/>
    </row>
    <row r="278" spans="1:35">
      <c r="A278" s="5">
        <v>2021</v>
      </c>
      <c r="B278" s="2" t="s">
        <v>724</v>
      </c>
      <c r="C278" s="2" t="s">
        <v>733</v>
      </c>
      <c r="D278" s="2" t="s">
        <v>677</v>
      </c>
      <c r="E278" s="2">
        <v>0</v>
      </c>
      <c r="F278" s="2">
        <f>_xlfn.XLOOKUP(Kalimantan_Barat[[#This Row],[Nama Daerah]],[3]Sheet1!$B$266:$B$279,[3]Sheet1!$AN$266:$AN$279)</f>
        <v>220000</v>
      </c>
      <c r="G278" s="2">
        <v>0</v>
      </c>
      <c r="H278" s="2">
        <v>0</v>
      </c>
      <c r="I278" s="2">
        <v>0</v>
      </c>
      <c r="J278" s="2">
        <v>0</v>
      </c>
      <c r="K278" s="2">
        <v>0</v>
      </c>
      <c r="L278" s="2">
        <v>0</v>
      </c>
      <c r="M278" s="2">
        <v>0</v>
      </c>
      <c r="N278" s="2">
        <v>0</v>
      </c>
      <c r="O278" s="2">
        <v>0</v>
      </c>
      <c r="P278" s="2">
        <v>0</v>
      </c>
      <c r="Q278" s="2">
        <v>0</v>
      </c>
      <c r="R278" s="2">
        <v>0</v>
      </c>
      <c r="S278" s="2"/>
      <c r="T278" s="2"/>
      <c r="U278" s="2"/>
      <c r="V278" s="2"/>
      <c r="AB278" s="7"/>
      <c r="AC278" s="7"/>
      <c r="AD278" s="7"/>
      <c r="AE278" s="7"/>
      <c r="AF278" s="7"/>
      <c r="AG278" s="7"/>
      <c r="AH278" s="7"/>
      <c r="AI278" s="7"/>
    </row>
    <row r="279" spans="1:35">
      <c r="A279" s="5">
        <v>2021</v>
      </c>
      <c r="B279" s="2" t="s">
        <v>724</v>
      </c>
      <c r="C279" s="2" t="s">
        <v>734</v>
      </c>
      <c r="D279" s="2" t="s">
        <v>677</v>
      </c>
      <c r="E279" s="2">
        <v>0</v>
      </c>
      <c r="F279" s="2">
        <f>_xlfn.XLOOKUP(Kalimantan_Barat[[#This Row],[Nama Daerah]],[3]Sheet1!$B$266:$B$279,[3]Sheet1!$AN$266:$AN$279)</f>
        <v>1350000</v>
      </c>
      <c r="G279" s="2">
        <v>0</v>
      </c>
      <c r="H279" s="2">
        <v>0</v>
      </c>
      <c r="I279" s="2">
        <v>0</v>
      </c>
      <c r="J279" s="2">
        <v>0</v>
      </c>
      <c r="K279" s="2">
        <v>0</v>
      </c>
      <c r="L279" s="2">
        <v>0</v>
      </c>
      <c r="M279" s="2">
        <v>0</v>
      </c>
      <c r="N279" s="2">
        <v>0</v>
      </c>
      <c r="O279" s="2">
        <v>0</v>
      </c>
      <c r="P279" s="2">
        <v>0</v>
      </c>
      <c r="Q279" s="2">
        <v>0</v>
      </c>
      <c r="R279" s="2">
        <v>0</v>
      </c>
      <c r="S279" s="2"/>
      <c r="T279" s="2"/>
      <c r="U279" s="2"/>
      <c r="V279" s="2"/>
      <c r="AB279" s="7"/>
      <c r="AC279" s="7"/>
      <c r="AD279" s="7"/>
      <c r="AE279" s="7"/>
      <c r="AF279" s="7"/>
      <c r="AG279" s="7"/>
      <c r="AH279" s="7"/>
      <c r="AI279" s="7"/>
    </row>
    <row r="280" spans="1:35">
      <c r="A280" s="5">
        <v>2021</v>
      </c>
      <c r="B280" s="2" t="s">
        <v>723</v>
      </c>
      <c r="C280" s="2" t="s">
        <v>735</v>
      </c>
      <c r="D280" s="2" t="s">
        <v>677</v>
      </c>
      <c r="E280" s="2">
        <v>0</v>
      </c>
      <c r="F280" s="2">
        <f>_xlfn.XLOOKUP(Kalimantan_Barat[[#This Row],[Nama Daerah]],[3]Sheet1!$B$266:$B$279,[3]Sheet1!$AN$266:$AN$279)</f>
        <v>1169000</v>
      </c>
      <c r="G280" s="2">
        <v>0</v>
      </c>
      <c r="H280" s="2">
        <v>0</v>
      </c>
      <c r="I280" s="2">
        <v>0</v>
      </c>
      <c r="J280" s="2">
        <v>0</v>
      </c>
      <c r="K280" s="2">
        <v>0</v>
      </c>
      <c r="L280" s="2">
        <v>0</v>
      </c>
      <c r="M280" s="2">
        <v>0</v>
      </c>
      <c r="N280" s="2">
        <v>0</v>
      </c>
      <c r="O280" s="2">
        <v>0</v>
      </c>
      <c r="P280" s="2">
        <v>0</v>
      </c>
      <c r="Q280" s="2">
        <v>0</v>
      </c>
      <c r="R280" s="2">
        <v>0</v>
      </c>
      <c r="S280" s="2"/>
      <c r="T280" s="2"/>
      <c r="U280" s="2"/>
      <c r="V280" s="2"/>
      <c r="AB280" s="7"/>
      <c r="AC280" s="7"/>
      <c r="AD280" s="7"/>
      <c r="AE280" s="7"/>
      <c r="AF280" s="7"/>
      <c r="AG280" s="7"/>
      <c r="AH280" s="7"/>
      <c r="AI280" s="7"/>
    </row>
    <row r="281" spans="1:35">
      <c r="A281" s="5">
        <v>2021</v>
      </c>
      <c r="B281" s="2" t="s">
        <v>723</v>
      </c>
      <c r="C281" s="2" t="s">
        <v>736</v>
      </c>
      <c r="D281" s="2" t="s">
        <v>677</v>
      </c>
      <c r="E281" s="2">
        <v>0</v>
      </c>
      <c r="F281" s="2">
        <f>_xlfn.XLOOKUP(Kalimantan_Barat[[#This Row],[Nama Daerah]],[3]Sheet1!$B$266:$B$279,[3]Sheet1!$AN$266:$AN$279)</f>
        <v>1530000</v>
      </c>
      <c r="G281" s="2">
        <v>0</v>
      </c>
      <c r="H281" s="2">
        <v>0</v>
      </c>
      <c r="I281" s="2">
        <v>0</v>
      </c>
      <c r="J281" s="2">
        <v>0</v>
      </c>
      <c r="K281" s="2">
        <v>0</v>
      </c>
      <c r="L281" s="2">
        <v>0</v>
      </c>
      <c r="M281" s="2">
        <v>0</v>
      </c>
      <c r="N281" s="2">
        <v>0</v>
      </c>
      <c r="O281" s="2">
        <v>0</v>
      </c>
      <c r="P281" s="2">
        <v>0</v>
      </c>
      <c r="Q281" s="2">
        <v>0</v>
      </c>
      <c r="R281" s="2">
        <v>0</v>
      </c>
      <c r="S281" s="2"/>
      <c r="T281" s="2"/>
      <c r="U281" s="2"/>
      <c r="V281" s="2"/>
      <c r="AB281" s="7"/>
      <c r="AC281" s="7"/>
      <c r="AD281" s="7"/>
      <c r="AE281" s="7"/>
      <c r="AF281" s="7"/>
      <c r="AG281" s="7"/>
      <c r="AH281" s="7"/>
      <c r="AI281" s="7"/>
    </row>
    <row r="282" spans="1:35">
      <c r="A282" s="5">
        <v>2021</v>
      </c>
      <c r="B282" s="2" t="s">
        <v>723</v>
      </c>
      <c r="C282" s="2" t="s">
        <v>725</v>
      </c>
      <c r="D282" s="2" t="s">
        <v>679</v>
      </c>
      <c r="E282" s="2">
        <v>0</v>
      </c>
      <c r="F282" s="2">
        <v>10227069</v>
      </c>
      <c r="G282" s="2">
        <v>0</v>
      </c>
      <c r="H282" s="2">
        <v>0</v>
      </c>
      <c r="I282" s="2">
        <v>0</v>
      </c>
      <c r="J282" s="2">
        <v>0</v>
      </c>
      <c r="K282" s="2">
        <v>0</v>
      </c>
      <c r="L282" s="2">
        <v>0</v>
      </c>
      <c r="M282" s="2">
        <v>0</v>
      </c>
      <c r="N282" s="2">
        <v>0</v>
      </c>
      <c r="O282" s="2">
        <v>0</v>
      </c>
      <c r="P282" s="2">
        <v>0</v>
      </c>
      <c r="Q282" s="2">
        <v>0</v>
      </c>
      <c r="R282" s="2">
        <v>0</v>
      </c>
      <c r="S282" s="2"/>
      <c r="T282" s="2"/>
      <c r="U282" s="2"/>
      <c r="V282" s="2"/>
      <c r="AB282" s="7"/>
      <c r="AC282" s="7"/>
      <c r="AD282" s="7"/>
      <c r="AE282" s="7"/>
      <c r="AF282" s="7"/>
      <c r="AG282" s="7"/>
      <c r="AH282" s="7"/>
      <c r="AI282" s="7"/>
    </row>
    <row r="283" spans="1:35">
      <c r="A283" s="5">
        <v>2021</v>
      </c>
      <c r="B283" s="2" t="s">
        <v>723</v>
      </c>
      <c r="C283" s="2" t="s">
        <v>726</v>
      </c>
      <c r="D283" s="2" t="s">
        <v>679</v>
      </c>
      <c r="E283" s="2">
        <v>0</v>
      </c>
      <c r="F283" s="2">
        <v>14159940</v>
      </c>
      <c r="G283" s="2">
        <v>0</v>
      </c>
      <c r="H283" s="2">
        <v>0</v>
      </c>
      <c r="I283" s="2">
        <v>0</v>
      </c>
      <c r="J283" s="2">
        <v>0</v>
      </c>
      <c r="K283" s="2">
        <v>0</v>
      </c>
      <c r="L283" s="2">
        <v>0</v>
      </c>
      <c r="M283" s="2">
        <v>0</v>
      </c>
      <c r="N283" s="2">
        <v>0</v>
      </c>
      <c r="O283" s="2">
        <v>0</v>
      </c>
      <c r="P283" s="2">
        <v>0</v>
      </c>
      <c r="Q283" s="2">
        <v>0</v>
      </c>
      <c r="R283" s="2">
        <v>0</v>
      </c>
      <c r="S283" s="2"/>
      <c r="T283" s="2"/>
      <c r="U283" s="2"/>
      <c r="V283" s="2"/>
      <c r="AB283" s="7"/>
      <c r="AC283" s="7"/>
      <c r="AD283" s="7"/>
      <c r="AE283" s="7"/>
      <c r="AF283" s="7"/>
      <c r="AG283" s="7"/>
      <c r="AH283" s="7"/>
      <c r="AI283" s="7"/>
    </row>
    <row r="284" spans="1:35">
      <c r="A284" s="5">
        <v>2021</v>
      </c>
      <c r="B284" s="2" t="s">
        <v>724</v>
      </c>
      <c r="C284" s="2" t="s">
        <v>727</v>
      </c>
      <c r="D284" s="2" t="s">
        <v>679</v>
      </c>
      <c r="E284" s="2">
        <v>0</v>
      </c>
      <c r="F284" s="2">
        <v>17468923</v>
      </c>
      <c r="G284" s="2">
        <v>0</v>
      </c>
      <c r="H284" s="2">
        <v>0</v>
      </c>
      <c r="I284" s="2">
        <v>0</v>
      </c>
      <c r="J284" s="2">
        <v>0</v>
      </c>
      <c r="K284" s="2">
        <v>0</v>
      </c>
      <c r="L284" s="2">
        <v>0</v>
      </c>
      <c r="M284" s="2">
        <v>0</v>
      </c>
      <c r="N284" s="2">
        <v>0</v>
      </c>
      <c r="O284" s="2">
        <v>0</v>
      </c>
      <c r="P284" s="2">
        <v>0</v>
      </c>
      <c r="Q284" s="2">
        <v>0</v>
      </c>
      <c r="R284" s="2">
        <v>0</v>
      </c>
      <c r="S284" s="2"/>
      <c r="T284" s="2"/>
      <c r="U284" s="2"/>
      <c r="V284" s="2"/>
      <c r="AB284" s="7"/>
      <c r="AC284" s="7"/>
      <c r="AD284" s="7"/>
      <c r="AE284" s="7"/>
      <c r="AF284" s="7"/>
      <c r="AG284" s="7"/>
      <c r="AH284" s="7"/>
      <c r="AI284" s="7"/>
    </row>
    <row r="285" spans="1:35">
      <c r="A285" s="5">
        <v>2021</v>
      </c>
      <c r="B285" s="2" t="s">
        <v>723</v>
      </c>
      <c r="C285" s="2" t="s">
        <v>728</v>
      </c>
      <c r="D285" s="2" t="s">
        <v>679</v>
      </c>
      <c r="E285" s="2">
        <v>0</v>
      </c>
      <c r="F285" s="2">
        <v>33845022</v>
      </c>
      <c r="G285" s="2">
        <v>0</v>
      </c>
      <c r="H285" s="2">
        <v>0</v>
      </c>
      <c r="I285" s="2">
        <v>0</v>
      </c>
      <c r="J285" s="2">
        <v>0</v>
      </c>
      <c r="K285" s="2">
        <v>0</v>
      </c>
      <c r="L285" s="2">
        <v>0</v>
      </c>
      <c r="M285" s="2">
        <v>0</v>
      </c>
      <c r="N285" s="2">
        <v>0</v>
      </c>
      <c r="O285" s="2">
        <v>0</v>
      </c>
      <c r="P285" s="2">
        <v>0</v>
      </c>
      <c r="Q285" s="2">
        <v>0</v>
      </c>
      <c r="R285" s="2">
        <v>0</v>
      </c>
      <c r="S285" s="2"/>
      <c r="T285" s="2"/>
      <c r="U285" s="2"/>
      <c r="V285" s="2"/>
      <c r="AB285" s="7"/>
      <c r="AC285" s="7"/>
      <c r="AD285" s="7"/>
      <c r="AE285" s="7"/>
      <c r="AF285" s="7"/>
      <c r="AG285" s="7"/>
      <c r="AH285" s="7"/>
      <c r="AI285" s="7"/>
    </row>
    <row r="286" spans="1:35">
      <c r="A286" s="5">
        <v>2021</v>
      </c>
      <c r="B286" s="2" t="s">
        <v>723</v>
      </c>
      <c r="C286" s="2" t="s">
        <v>729</v>
      </c>
      <c r="D286" s="2" t="s">
        <v>679</v>
      </c>
      <c r="E286" s="2">
        <v>0</v>
      </c>
      <c r="F286" s="2">
        <v>5879063</v>
      </c>
      <c r="G286" s="2">
        <v>0</v>
      </c>
      <c r="H286" s="2">
        <v>0</v>
      </c>
      <c r="I286" s="2">
        <v>0</v>
      </c>
      <c r="J286" s="2">
        <v>0</v>
      </c>
      <c r="K286" s="2">
        <v>0</v>
      </c>
      <c r="L286" s="2">
        <v>0</v>
      </c>
      <c r="M286" s="2">
        <v>0</v>
      </c>
      <c r="N286" s="2">
        <v>0</v>
      </c>
      <c r="O286" s="2">
        <v>0</v>
      </c>
      <c r="P286" s="2">
        <v>0</v>
      </c>
      <c r="Q286" s="2">
        <v>0</v>
      </c>
      <c r="R286" s="2">
        <v>0</v>
      </c>
      <c r="S286" s="2"/>
      <c r="T286" s="2"/>
      <c r="U286" s="2"/>
      <c r="V286" s="2"/>
      <c r="AB286" s="7"/>
      <c r="AC286" s="7"/>
      <c r="AD286" s="7"/>
      <c r="AE286" s="7"/>
      <c r="AF286" s="7"/>
      <c r="AG286" s="7"/>
      <c r="AH286" s="7"/>
      <c r="AI286" s="7"/>
    </row>
    <row r="287" spans="1:35">
      <c r="A287" s="5">
        <v>2021</v>
      </c>
      <c r="B287" s="2" t="s">
        <v>723</v>
      </c>
      <c r="C287" s="2" t="s">
        <v>730</v>
      </c>
      <c r="D287" s="2" t="s">
        <v>679</v>
      </c>
      <c r="E287" s="2">
        <v>0</v>
      </c>
      <c r="F287" s="2">
        <v>11653767</v>
      </c>
      <c r="G287" s="2">
        <v>0</v>
      </c>
      <c r="H287" s="2">
        <v>0</v>
      </c>
      <c r="I287" s="2">
        <v>0</v>
      </c>
      <c r="J287" s="2">
        <v>0</v>
      </c>
      <c r="K287" s="2">
        <v>0</v>
      </c>
      <c r="L287" s="2">
        <v>0</v>
      </c>
      <c r="M287" s="2">
        <v>0</v>
      </c>
      <c r="N287" s="2">
        <v>0</v>
      </c>
      <c r="O287" s="2">
        <v>0</v>
      </c>
      <c r="P287" s="2">
        <v>0</v>
      </c>
      <c r="Q287" s="2">
        <v>0</v>
      </c>
      <c r="R287" s="2">
        <v>0</v>
      </c>
      <c r="S287" s="2"/>
      <c r="T287" s="2"/>
      <c r="U287" s="2"/>
      <c r="V287" s="2"/>
      <c r="AB287" s="7"/>
      <c r="AC287" s="7"/>
      <c r="AD287" s="7"/>
      <c r="AE287" s="7"/>
      <c r="AF287" s="7"/>
      <c r="AG287" s="7"/>
      <c r="AH287" s="7"/>
      <c r="AI287" s="7"/>
    </row>
    <row r="288" spans="1:35">
      <c r="A288" s="5">
        <v>2021</v>
      </c>
      <c r="B288" s="2" t="s">
        <v>724</v>
      </c>
      <c r="C288" s="2" t="s">
        <v>731</v>
      </c>
      <c r="D288" s="2" t="s">
        <v>679</v>
      </c>
      <c r="E288" s="2">
        <v>0</v>
      </c>
      <c r="F288" s="2">
        <v>10840297</v>
      </c>
      <c r="G288" s="2">
        <v>0</v>
      </c>
      <c r="H288" s="2">
        <v>0</v>
      </c>
      <c r="I288" s="2">
        <v>0</v>
      </c>
      <c r="J288" s="2">
        <v>0</v>
      </c>
      <c r="K288" s="2">
        <v>0</v>
      </c>
      <c r="L288" s="2">
        <v>0</v>
      </c>
      <c r="M288" s="2">
        <v>0</v>
      </c>
      <c r="N288" s="2">
        <v>0</v>
      </c>
      <c r="O288" s="2">
        <v>0</v>
      </c>
      <c r="P288" s="2">
        <v>0</v>
      </c>
      <c r="Q288" s="2">
        <v>0</v>
      </c>
      <c r="R288" s="2">
        <v>0</v>
      </c>
      <c r="S288" s="2"/>
      <c r="T288" s="2"/>
      <c r="U288" s="2"/>
      <c r="V288" s="2"/>
      <c r="AB288" s="7"/>
      <c r="AC288" s="7"/>
      <c r="AD288" s="7"/>
      <c r="AE288" s="7"/>
      <c r="AF288" s="7"/>
      <c r="AG288" s="7"/>
      <c r="AH288" s="7"/>
      <c r="AI288" s="7"/>
    </row>
    <row r="289" spans="1:35">
      <c r="A289" s="5">
        <v>2021</v>
      </c>
      <c r="B289" s="2" t="s">
        <v>724</v>
      </c>
      <c r="C289" s="2" t="s">
        <v>732</v>
      </c>
      <c r="D289" s="2" t="s">
        <v>679</v>
      </c>
      <c r="E289" s="2">
        <v>0</v>
      </c>
      <c r="F289" s="2">
        <v>25966077</v>
      </c>
      <c r="G289" s="2">
        <v>0</v>
      </c>
      <c r="H289" s="2">
        <v>0</v>
      </c>
      <c r="I289" s="2">
        <v>0</v>
      </c>
      <c r="J289" s="2">
        <v>0</v>
      </c>
      <c r="K289" s="2">
        <v>0</v>
      </c>
      <c r="L289" s="2">
        <v>0</v>
      </c>
      <c r="M289" s="2">
        <v>0</v>
      </c>
      <c r="N289" s="2">
        <v>0</v>
      </c>
      <c r="O289" s="2">
        <v>0</v>
      </c>
      <c r="P289" s="2">
        <v>0</v>
      </c>
      <c r="Q289" s="2">
        <v>0</v>
      </c>
      <c r="R289" s="2">
        <v>0</v>
      </c>
      <c r="S289" s="2"/>
      <c r="T289" s="2"/>
      <c r="U289" s="2"/>
      <c r="V289" s="2"/>
      <c r="AB289" s="7"/>
      <c r="AC289" s="7"/>
      <c r="AD289" s="7"/>
      <c r="AE289" s="7"/>
      <c r="AF289" s="7"/>
      <c r="AG289" s="7"/>
      <c r="AH289" s="7"/>
      <c r="AI289" s="7"/>
    </row>
    <row r="290" spans="1:35">
      <c r="A290" s="5">
        <v>2021</v>
      </c>
      <c r="B290" s="2" t="s">
        <v>723</v>
      </c>
      <c r="C290" s="2" t="s">
        <v>333</v>
      </c>
      <c r="D290" s="2" t="s">
        <v>679</v>
      </c>
      <c r="E290" s="2">
        <v>0</v>
      </c>
      <c r="F290" s="2">
        <v>3612440</v>
      </c>
      <c r="G290" s="2">
        <v>0</v>
      </c>
      <c r="H290" s="2">
        <v>0</v>
      </c>
      <c r="I290" s="2">
        <v>0</v>
      </c>
      <c r="J290" s="2">
        <v>0</v>
      </c>
      <c r="K290" s="2">
        <v>0</v>
      </c>
      <c r="L290" s="2">
        <v>0</v>
      </c>
      <c r="M290" s="2">
        <v>0</v>
      </c>
      <c r="N290" s="2">
        <v>0</v>
      </c>
      <c r="O290" s="2">
        <v>0</v>
      </c>
      <c r="P290" s="2">
        <v>0</v>
      </c>
      <c r="Q290" s="2">
        <v>0</v>
      </c>
      <c r="R290" s="2">
        <v>0</v>
      </c>
      <c r="S290" s="2"/>
      <c r="T290" s="2"/>
      <c r="U290" s="2"/>
      <c r="V290" s="2"/>
      <c r="AB290" s="7"/>
      <c r="AC290" s="7"/>
      <c r="AD290" s="7"/>
      <c r="AE290" s="7"/>
      <c r="AF290" s="7"/>
      <c r="AG290" s="7"/>
      <c r="AH290" s="7"/>
      <c r="AI290" s="7"/>
    </row>
    <row r="291" spans="1:35">
      <c r="A291" s="5">
        <v>2021</v>
      </c>
      <c r="B291" s="2" t="s">
        <v>723</v>
      </c>
      <c r="C291" s="2" t="s">
        <v>334</v>
      </c>
      <c r="D291" s="2" t="s">
        <v>679</v>
      </c>
      <c r="E291" s="2">
        <v>0</v>
      </c>
      <c r="F291" s="2">
        <v>9813103</v>
      </c>
      <c r="G291" s="2">
        <v>0</v>
      </c>
      <c r="H291" s="2">
        <v>0</v>
      </c>
      <c r="I291" s="2">
        <v>0</v>
      </c>
      <c r="J291" s="2">
        <v>0</v>
      </c>
      <c r="K291" s="2">
        <v>0</v>
      </c>
      <c r="L291" s="2">
        <v>0</v>
      </c>
      <c r="M291" s="2">
        <v>0</v>
      </c>
      <c r="N291" s="2">
        <v>0</v>
      </c>
      <c r="O291" s="2">
        <v>0</v>
      </c>
      <c r="P291" s="2">
        <v>0</v>
      </c>
      <c r="Q291" s="2">
        <v>0</v>
      </c>
      <c r="R291" s="2">
        <v>0</v>
      </c>
      <c r="S291" s="2"/>
      <c r="T291" s="2"/>
      <c r="U291" s="2"/>
      <c r="V291" s="2"/>
      <c r="AB291" s="7"/>
      <c r="AC291" s="7"/>
      <c r="AD291" s="7"/>
      <c r="AE291" s="7"/>
      <c r="AF291" s="7"/>
      <c r="AG291" s="7"/>
      <c r="AH291" s="7"/>
      <c r="AI291" s="7"/>
    </row>
    <row r="292" spans="1:35">
      <c r="A292" s="5">
        <v>2021</v>
      </c>
      <c r="B292" s="2" t="s">
        <v>724</v>
      </c>
      <c r="C292" s="2" t="s">
        <v>733</v>
      </c>
      <c r="D292" s="2" t="s">
        <v>679</v>
      </c>
      <c r="E292" s="2">
        <v>0</v>
      </c>
      <c r="F292" s="2">
        <v>5871800</v>
      </c>
      <c r="G292" s="2">
        <v>0</v>
      </c>
      <c r="H292" s="2">
        <v>0</v>
      </c>
      <c r="I292" s="2">
        <v>0</v>
      </c>
      <c r="J292" s="2">
        <v>0</v>
      </c>
      <c r="K292" s="2">
        <v>0</v>
      </c>
      <c r="L292" s="2">
        <v>0</v>
      </c>
      <c r="M292" s="2">
        <v>0</v>
      </c>
      <c r="N292" s="2">
        <v>0</v>
      </c>
      <c r="O292" s="2">
        <v>0</v>
      </c>
      <c r="P292" s="2">
        <v>0</v>
      </c>
      <c r="Q292" s="2">
        <v>0</v>
      </c>
      <c r="R292" s="2">
        <v>0</v>
      </c>
      <c r="S292" s="2"/>
      <c r="T292" s="2"/>
      <c r="U292" s="2"/>
      <c r="V292" s="2"/>
      <c r="AB292" s="7"/>
      <c r="AC292" s="7"/>
      <c r="AD292" s="7"/>
      <c r="AE292" s="7"/>
      <c r="AF292" s="7"/>
      <c r="AG292" s="7"/>
      <c r="AH292" s="7"/>
      <c r="AI292" s="7"/>
    </row>
    <row r="293" spans="1:35">
      <c r="A293" s="5">
        <v>2021</v>
      </c>
      <c r="B293" s="2" t="s">
        <v>724</v>
      </c>
      <c r="C293" s="2" t="s">
        <v>734</v>
      </c>
      <c r="D293" s="2" t="s">
        <v>679</v>
      </c>
      <c r="E293" s="2">
        <v>0</v>
      </c>
      <c r="F293" s="2">
        <v>13645553</v>
      </c>
      <c r="G293" s="2">
        <v>0</v>
      </c>
      <c r="H293" s="2">
        <v>0</v>
      </c>
      <c r="I293" s="2">
        <v>0</v>
      </c>
      <c r="J293" s="2">
        <v>0</v>
      </c>
      <c r="K293" s="2">
        <v>0</v>
      </c>
      <c r="L293" s="2">
        <v>0</v>
      </c>
      <c r="M293" s="2">
        <v>0</v>
      </c>
      <c r="N293" s="2">
        <v>0</v>
      </c>
      <c r="O293" s="2">
        <v>0</v>
      </c>
      <c r="P293" s="2">
        <v>0</v>
      </c>
      <c r="Q293" s="2">
        <v>0</v>
      </c>
      <c r="R293" s="2">
        <v>0</v>
      </c>
      <c r="S293" s="2"/>
      <c r="T293" s="2"/>
      <c r="U293" s="2"/>
      <c r="V293" s="2"/>
      <c r="AB293" s="7"/>
      <c r="AC293" s="7"/>
      <c r="AD293" s="7"/>
      <c r="AE293" s="7"/>
      <c r="AF293" s="7"/>
      <c r="AG293" s="7"/>
      <c r="AH293" s="7"/>
      <c r="AI293" s="7"/>
    </row>
    <row r="294" spans="1:35">
      <c r="A294" s="5">
        <v>2021</v>
      </c>
      <c r="B294" s="2" t="s">
        <v>723</v>
      </c>
      <c r="C294" s="2" t="s">
        <v>735</v>
      </c>
      <c r="D294" s="2" t="s">
        <v>679</v>
      </c>
      <c r="E294" s="2">
        <v>0</v>
      </c>
      <c r="F294" s="2">
        <v>7690515</v>
      </c>
      <c r="G294" s="2">
        <v>0</v>
      </c>
      <c r="H294" s="2">
        <v>0</v>
      </c>
      <c r="I294" s="2">
        <v>0</v>
      </c>
      <c r="J294" s="2">
        <v>0</v>
      </c>
      <c r="K294" s="2">
        <v>0</v>
      </c>
      <c r="L294" s="2">
        <v>0</v>
      </c>
      <c r="M294" s="2">
        <v>0</v>
      </c>
      <c r="N294" s="2">
        <v>0</v>
      </c>
      <c r="O294" s="2">
        <v>0</v>
      </c>
      <c r="P294" s="2">
        <v>0</v>
      </c>
      <c r="Q294" s="2">
        <v>0</v>
      </c>
      <c r="R294" s="2">
        <v>0</v>
      </c>
      <c r="S294" s="2"/>
      <c r="T294" s="2"/>
      <c r="U294" s="2"/>
      <c r="V294" s="2"/>
      <c r="AB294" s="7"/>
      <c r="AC294" s="7"/>
      <c r="AD294" s="7"/>
      <c r="AE294" s="7"/>
      <c r="AF294" s="7"/>
      <c r="AG294" s="7"/>
      <c r="AH294" s="7"/>
      <c r="AI294" s="7"/>
    </row>
    <row r="295" spans="1:35">
      <c r="A295" s="5">
        <v>2021</v>
      </c>
      <c r="B295" s="2" t="s">
        <v>723</v>
      </c>
      <c r="C295" s="2" t="s">
        <v>736</v>
      </c>
      <c r="D295" s="2" t="s">
        <v>679</v>
      </c>
      <c r="E295" s="2">
        <v>0</v>
      </c>
      <c r="F295" s="2">
        <v>6226137</v>
      </c>
      <c r="G295" s="2">
        <v>0</v>
      </c>
      <c r="H295" s="2">
        <v>0</v>
      </c>
      <c r="I295" s="2">
        <v>0</v>
      </c>
      <c r="J295" s="2">
        <v>0</v>
      </c>
      <c r="K295" s="2">
        <v>0</v>
      </c>
      <c r="L295" s="2">
        <v>0</v>
      </c>
      <c r="M295" s="2">
        <v>0</v>
      </c>
      <c r="N295" s="2">
        <v>0</v>
      </c>
      <c r="O295" s="2">
        <v>0</v>
      </c>
      <c r="P295" s="2">
        <v>0</v>
      </c>
      <c r="Q295" s="2">
        <v>0</v>
      </c>
      <c r="R295" s="2">
        <v>0</v>
      </c>
      <c r="S295" s="2"/>
      <c r="T295" s="2"/>
      <c r="U295" s="2"/>
      <c r="V295" s="2"/>
      <c r="AB295" s="7"/>
      <c r="AC295" s="7"/>
      <c r="AD295" s="7"/>
      <c r="AE295" s="7"/>
      <c r="AF295" s="7"/>
      <c r="AG295" s="7"/>
      <c r="AH295" s="7"/>
      <c r="AI295" s="7"/>
    </row>
    <row r="296" spans="1:35">
      <c r="A296" s="5">
        <v>2020</v>
      </c>
      <c r="B296" s="2" t="s">
        <v>723</v>
      </c>
      <c r="C296" s="2" t="s">
        <v>725</v>
      </c>
      <c r="D296" s="2" t="s">
        <v>690</v>
      </c>
      <c r="P296" s="2">
        <v>0</v>
      </c>
      <c r="Q296" s="2">
        <v>0</v>
      </c>
      <c r="R296" s="2">
        <v>0</v>
      </c>
      <c r="S296" s="2"/>
      <c r="T296" s="2"/>
      <c r="U296" s="2"/>
      <c r="V296" s="2"/>
      <c r="Z296" s="7">
        <v>17.11</v>
      </c>
      <c r="AA296" s="7">
        <v>6.62</v>
      </c>
      <c r="AB296" s="7"/>
      <c r="AC296" s="7"/>
      <c r="AD296" s="7"/>
      <c r="AE296" s="7"/>
      <c r="AF296" s="7"/>
      <c r="AG296" s="7"/>
      <c r="AH296" s="7"/>
      <c r="AI296" s="7"/>
    </row>
    <row r="297" spans="1:35">
      <c r="A297" s="5">
        <v>2020</v>
      </c>
      <c r="B297" s="2" t="s">
        <v>723</v>
      </c>
      <c r="C297" s="2" t="s">
        <v>726</v>
      </c>
      <c r="D297" s="2" t="s">
        <v>690</v>
      </c>
      <c r="P297" s="2">
        <v>0</v>
      </c>
      <c r="Q297" s="2">
        <v>0</v>
      </c>
      <c r="R297" s="2">
        <v>0</v>
      </c>
      <c r="S297" s="2"/>
      <c r="T297" s="2"/>
      <c r="U297" s="2"/>
      <c r="V297" s="2"/>
      <c r="Z297" s="7">
        <v>42.36</v>
      </c>
      <c r="AA297" s="7">
        <v>11.12</v>
      </c>
      <c r="AB297" s="7"/>
      <c r="AC297" s="7"/>
      <c r="AD297" s="7"/>
      <c r="AE297" s="7"/>
      <c r="AF297" s="7"/>
      <c r="AG297" s="7"/>
      <c r="AH297" s="7"/>
      <c r="AI297" s="7"/>
    </row>
    <row r="298" spans="1:35">
      <c r="A298" s="5">
        <v>2020</v>
      </c>
      <c r="B298" s="2" t="s">
        <v>724</v>
      </c>
      <c r="C298" s="2" t="s">
        <v>727</v>
      </c>
      <c r="D298" s="2" t="s">
        <v>690</v>
      </c>
      <c r="P298" s="2">
        <v>0</v>
      </c>
      <c r="Q298" s="2">
        <v>0</v>
      </c>
      <c r="R298" s="2">
        <v>0</v>
      </c>
      <c r="S298" s="2"/>
      <c r="T298" s="2"/>
      <c r="U298" s="2"/>
      <c r="V298" s="2"/>
      <c r="Z298" s="7">
        <v>23.93</v>
      </c>
      <c r="AA298" s="7">
        <v>8.99</v>
      </c>
      <c r="AB298" s="7"/>
      <c r="AC298" s="7"/>
      <c r="AD298" s="7"/>
      <c r="AE298" s="7"/>
      <c r="AF298" s="7"/>
      <c r="AG298" s="7"/>
      <c r="AH298" s="7"/>
      <c r="AI298" s="7"/>
    </row>
    <row r="299" spans="1:35">
      <c r="A299" s="5">
        <v>2020</v>
      </c>
      <c r="B299" s="2" t="s">
        <v>723</v>
      </c>
      <c r="C299" s="2" t="s">
        <v>728</v>
      </c>
      <c r="D299" s="2" t="s">
        <v>690</v>
      </c>
      <c r="P299" s="2">
        <v>0</v>
      </c>
      <c r="Q299" s="2">
        <v>0</v>
      </c>
      <c r="R299" s="2">
        <v>0</v>
      </c>
      <c r="S299" s="2"/>
      <c r="T299" s="2"/>
      <c r="U299" s="2"/>
      <c r="V299" s="2"/>
      <c r="Z299" s="7">
        <v>53.45</v>
      </c>
      <c r="AA299" s="7">
        <v>10.29</v>
      </c>
      <c r="AB299" s="7"/>
      <c r="AC299" s="7"/>
      <c r="AD299" s="7"/>
      <c r="AE299" s="7"/>
      <c r="AF299" s="7"/>
      <c r="AG299" s="7"/>
      <c r="AH299" s="7"/>
      <c r="AI299" s="7"/>
    </row>
    <row r="300" spans="1:35">
      <c r="A300" s="5">
        <v>2020</v>
      </c>
      <c r="B300" s="2" t="s">
        <v>723</v>
      </c>
      <c r="C300" s="2" t="s">
        <v>729</v>
      </c>
      <c r="D300" s="2" t="s">
        <v>690</v>
      </c>
      <c r="P300" s="2">
        <v>0</v>
      </c>
      <c r="Q300" s="2">
        <v>0</v>
      </c>
      <c r="R300" s="2">
        <v>0</v>
      </c>
      <c r="S300" s="2"/>
      <c r="T300" s="2"/>
      <c r="U300" s="2"/>
      <c r="V300" s="2"/>
      <c r="Z300" s="7">
        <v>13.18</v>
      </c>
      <c r="AA300" s="7">
        <v>4.95</v>
      </c>
      <c r="AB300" s="7"/>
      <c r="AC300" s="7"/>
      <c r="AD300" s="7"/>
      <c r="AE300" s="7"/>
      <c r="AF300" s="7"/>
      <c r="AG300" s="7"/>
      <c r="AH300" s="7"/>
      <c r="AI300" s="7"/>
    </row>
    <row r="301" spans="1:35">
      <c r="A301" s="5">
        <v>2020</v>
      </c>
      <c r="B301" s="2" t="s">
        <v>723</v>
      </c>
      <c r="C301" s="2" t="s">
        <v>730</v>
      </c>
      <c r="D301" s="2" t="s">
        <v>690</v>
      </c>
      <c r="P301" s="2">
        <v>0</v>
      </c>
      <c r="Q301" s="2">
        <v>0</v>
      </c>
      <c r="R301" s="2">
        <v>0</v>
      </c>
      <c r="S301" s="2"/>
      <c r="T301" s="2"/>
      <c r="U301" s="2"/>
      <c r="V301" s="2"/>
      <c r="Z301" s="7">
        <v>41.41</v>
      </c>
      <c r="AA301" s="7">
        <v>7.7</v>
      </c>
      <c r="AB301" s="7"/>
      <c r="AC301" s="7"/>
      <c r="AD301" s="7"/>
      <c r="AE301" s="7"/>
      <c r="AF301" s="7"/>
      <c r="AG301" s="7"/>
      <c r="AH301" s="7"/>
      <c r="AI301" s="7"/>
    </row>
    <row r="302" spans="1:35">
      <c r="A302" s="5">
        <v>2020</v>
      </c>
      <c r="B302" s="2" t="s">
        <v>724</v>
      </c>
      <c r="C302" s="2" t="s">
        <v>731</v>
      </c>
      <c r="D302" s="2" t="s">
        <v>690</v>
      </c>
      <c r="P302" s="2">
        <v>0</v>
      </c>
      <c r="Q302" s="2">
        <v>0</v>
      </c>
      <c r="R302" s="2">
        <v>0</v>
      </c>
      <c r="S302" s="2"/>
      <c r="T302" s="2"/>
      <c r="U302" s="2"/>
      <c r="V302" s="2"/>
      <c r="Z302" s="7">
        <v>21.16</v>
      </c>
      <c r="AA302" s="7">
        <v>4.46</v>
      </c>
      <c r="AB302" s="7"/>
      <c r="AC302" s="7"/>
      <c r="AD302" s="7"/>
      <c r="AE302" s="7"/>
      <c r="AF302" s="7"/>
      <c r="AG302" s="7"/>
      <c r="AH302" s="7"/>
      <c r="AI302" s="7"/>
    </row>
    <row r="303" spans="1:35">
      <c r="A303" s="5">
        <v>2020</v>
      </c>
      <c r="B303" s="2" t="s">
        <v>724</v>
      </c>
      <c r="C303" s="2" t="s">
        <v>732</v>
      </c>
      <c r="D303" s="2" t="s">
        <v>690</v>
      </c>
      <c r="P303" s="2">
        <v>0</v>
      </c>
      <c r="Q303" s="2">
        <v>0</v>
      </c>
      <c r="R303" s="2">
        <v>0</v>
      </c>
      <c r="S303" s="2"/>
      <c r="T303" s="2"/>
      <c r="U303" s="2"/>
      <c r="V303" s="2"/>
      <c r="Z303" s="7">
        <v>39.19</v>
      </c>
      <c r="AA303" s="7">
        <v>9.27</v>
      </c>
      <c r="AB303" s="7"/>
      <c r="AC303" s="7"/>
      <c r="AD303" s="7"/>
      <c r="AE303" s="7"/>
      <c r="AF303" s="7"/>
      <c r="AG303" s="7"/>
      <c r="AH303" s="7"/>
      <c r="AI303" s="7"/>
    </row>
    <row r="304" spans="1:35">
      <c r="A304" s="5">
        <v>2020</v>
      </c>
      <c r="B304" s="2" t="s">
        <v>723</v>
      </c>
      <c r="C304" s="2" t="s">
        <v>333</v>
      </c>
      <c r="D304" s="2" t="s">
        <v>690</v>
      </c>
      <c r="P304" s="2">
        <v>0</v>
      </c>
      <c r="Q304" s="2">
        <v>0</v>
      </c>
      <c r="R304" s="2">
        <v>0</v>
      </c>
      <c r="S304" s="2"/>
      <c r="T304" s="2"/>
      <c r="U304" s="2"/>
      <c r="V304" s="2"/>
      <c r="Z304" s="7">
        <v>30.7</v>
      </c>
      <c r="AA304" s="7">
        <v>4.7</v>
      </c>
      <c r="AB304" s="7"/>
      <c r="AC304" s="7"/>
      <c r="AD304" s="7"/>
      <c r="AE304" s="7"/>
      <c r="AF304" s="7"/>
      <c r="AG304" s="7"/>
      <c r="AH304" s="7"/>
      <c r="AI304" s="7"/>
    </row>
    <row r="305" spans="1:35">
      <c r="A305" s="5">
        <v>2020</v>
      </c>
      <c r="B305" s="2" t="s">
        <v>723</v>
      </c>
      <c r="C305" s="2" t="s">
        <v>334</v>
      </c>
      <c r="D305" s="2" t="s">
        <v>690</v>
      </c>
      <c r="P305" s="2">
        <v>0</v>
      </c>
      <c r="Q305" s="2">
        <v>0</v>
      </c>
      <c r="R305" s="2">
        <v>0</v>
      </c>
      <c r="S305" s="2"/>
      <c r="T305" s="2"/>
      <c r="U305" s="2"/>
      <c r="V305" s="2"/>
      <c r="Z305" s="7">
        <v>10.23</v>
      </c>
      <c r="AA305" s="7">
        <v>4.53</v>
      </c>
      <c r="AB305" s="7"/>
      <c r="AC305" s="7"/>
      <c r="AD305" s="7"/>
      <c r="AE305" s="7"/>
      <c r="AF305" s="7"/>
      <c r="AG305" s="7"/>
      <c r="AH305" s="7"/>
      <c r="AI305" s="7"/>
    </row>
    <row r="306" spans="1:35">
      <c r="A306" s="5">
        <v>2020</v>
      </c>
      <c r="B306" s="2" t="s">
        <v>724</v>
      </c>
      <c r="C306" s="2" t="s">
        <v>733</v>
      </c>
      <c r="D306" s="2" t="s">
        <v>690</v>
      </c>
      <c r="P306" s="2">
        <v>0</v>
      </c>
      <c r="Q306" s="2">
        <v>0</v>
      </c>
      <c r="R306" s="2">
        <v>0</v>
      </c>
      <c r="S306" s="2"/>
      <c r="T306" s="2"/>
      <c r="U306" s="2"/>
      <c r="V306" s="2"/>
      <c r="Z306" s="7">
        <v>11.92</v>
      </c>
      <c r="AA306" s="7">
        <v>5.87</v>
      </c>
      <c r="AB306" s="7"/>
      <c r="AC306" s="7"/>
      <c r="AD306" s="7"/>
      <c r="AE306" s="7"/>
      <c r="AF306" s="7"/>
      <c r="AG306" s="7"/>
      <c r="AH306" s="7"/>
      <c r="AI306" s="7"/>
    </row>
    <row r="307" spans="1:35">
      <c r="A307" s="5">
        <v>2020</v>
      </c>
      <c r="B307" s="2" t="s">
        <v>724</v>
      </c>
      <c r="C307" s="2" t="s">
        <v>734</v>
      </c>
      <c r="D307" s="2" t="s">
        <v>690</v>
      </c>
      <c r="P307" s="2">
        <v>0</v>
      </c>
      <c r="Q307" s="2">
        <v>0</v>
      </c>
      <c r="R307" s="2">
        <v>0</v>
      </c>
      <c r="S307" s="2"/>
      <c r="T307" s="2"/>
      <c r="U307" s="2"/>
      <c r="V307" s="2"/>
      <c r="Z307" s="7">
        <v>25.34</v>
      </c>
      <c r="AA307" s="7">
        <v>12.04</v>
      </c>
      <c r="AB307" s="7"/>
      <c r="AC307" s="7"/>
      <c r="AD307" s="7"/>
      <c r="AE307" s="7"/>
      <c r="AF307" s="7"/>
      <c r="AG307" s="7"/>
      <c r="AH307" s="7"/>
      <c r="AI307" s="7"/>
    </row>
    <row r="308" spans="1:35">
      <c r="A308" s="5">
        <v>2020</v>
      </c>
      <c r="B308" s="2" t="s">
        <v>723</v>
      </c>
      <c r="C308" s="2" t="s">
        <v>735</v>
      </c>
      <c r="D308" s="2" t="s">
        <v>690</v>
      </c>
      <c r="P308" s="2">
        <v>0</v>
      </c>
      <c r="Q308" s="2">
        <v>0</v>
      </c>
      <c r="R308" s="2">
        <v>0</v>
      </c>
      <c r="S308" s="2"/>
      <c r="T308" s="2"/>
      <c r="U308" s="2"/>
      <c r="V308" s="2"/>
      <c r="Z308" s="7">
        <v>10.9</v>
      </c>
      <c r="AA308" s="7">
        <v>9.56</v>
      </c>
      <c r="AB308" s="7"/>
      <c r="AC308" s="7"/>
      <c r="AD308" s="7"/>
      <c r="AE308" s="7"/>
      <c r="AF308" s="7"/>
      <c r="AG308" s="7"/>
      <c r="AH308" s="7"/>
      <c r="AI308" s="7"/>
    </row>
    <row r="309" spans="1:35">
      <c r="A309" s="5">
        <v>2020</v>
      </c>
      <c r="B309" s="2" t="s">
        <v>723</v>
      </c>
      <c r="C309" s="2" t="s">
        <v>736</v>
      </c>
      <c r="D309" s="2" t="s">
        <v>690</v>
      </c>
      <c r="P309" s="2">
        <v>0</v>
      </c>
      <c r="Q309" s="2">
        <v>0</v>
      </c>
      <c r="R309" s="2">
        <v>0</v>
      </c>
      <c r="S309" s="2"/>
      <c r="T309" s="2"/>
      <c r="U309" s="2"/>
      <c r="V309" s="2"/>
      <c r="Z309" s="7">
        <v>25.9</v>
      </c>
      <c r="AA309" s="7">
        <v>4.42</v>
      </c>
      <c r="AB309" s="7"/>
      <c r="AC309" s="7"/>
      <c r="AD309" s="7"/>
      <c r="AE309" s="7"/>
      <c r="AF309" s="7"/>
      <c r="AG309" s="7"/>
      <c r="AH309" s="7"/>
      <c r="AI309" s="7"/>
    </row>
    <row r="310" spans="1:35">
      <c r="A310" s="5">
        <v>2021</v>
      </c>
      <c r="B310" s="2" t="s">
        <v>723</v>
      </c>
      <c r="C310" s="2" t="s">
        <v>725</v>
      </c>
      <c r="D310" s="2" t="s">
        <v>690</v>
      </c>
      <c r="P310" s="2">
        <v>0</v>
      </c>
      <c r="Q310" s="2">
        <v>0</v>
      </c>
      <c r="R310" s="2">
        <v>0</v>
      </c>
      <c r="S310" s="2"/>
      <c r="T310" s="2"/>
      <c r="U310" s="2"/>
      <c r="V310" s="2"/>
      <c r="Z310" s="7">
        <v>16.920000000000002</v>
      </c>
      <c r="AA310" s="7">
        <v>6.48</v>
      </c>
      <c r="AB310" s="7"/>
      <c r="AC310" s="7"/>
      <c r="AD310" s="7"/>
      <c r="AE310" s="7"/>
      <c r="AF310" s="7"/>
      <c r="AG310" s="7"/>
      <c r="AH310" s="7"/>
      <c r="AI310" s="7"/>
    </row>
    <row r="311" spans="1:35">
      <c r="A311" s="5">
        <v>2021</v>
      </c>
      <c r="B311" s="2" t="s">
        <v>723</v>
      </c>
      <c r="C311" s="2" t="s">
        <v>726</v>
      </c>
      <c r="D311" s="2" t="s">
        <v>690</v>
      </c>
      <c r="P311" s="2">
        <v>0</v>
      </c>
      <c r="Q311" s="2">
        <v>0</v>
      </c>
      <c r="R311" s="2">
        <v>0</v>
      </c>
      <c r="S311" s="2"/>
      <c r="T311" s="2"/>
      <c r="U311" s="2"/>
      <c r="V311" s="2"/>
      <c r="Z311" s="7">
        <v>42.01</v>
      </c>
      <c r="AA311" s="7">
        <v>10.99</v>
      </c>
      <c r="AB311" s="7"/>
      <c r="AC311" s="7"/>
      <c r="AD311" s="7"/>
      <c r="AE311" s="7"/>
      <c r="AF311" s="7"/>
      <c r="AG311" s="7"/>
      <c r="AH311" s="7"/>
      <c r="AI311" s="7"/>
    </row>
    <row r="312" spans="1:35">
      <c r="A312" s="5">
        <v>2021</v>
      </c>
      <c r="B312" s="2" t="s">
        <v>724</v>
      </c>
      <c r="C312" s="2" t="s">
        <v>727</v>
      </c>
      <c r="D312" s="2" t="s">
        <v>690</v>
      </c>
      <c r="P312" s="2">
        <v>0</v>
      </c>
      <c r="Q312" s="2">
        <v>0</v>
      </c>
      <c r="R312" s="2">
        <v>0</v>
      </c>
      <c r="S312" s="2"/>
      <c r="T312" s="2"/>
      <c r="U312" s="2"/>
      <c r="V312" s="2"/>
      <c r="Z312" s="7">
        <v>24.03</v>
      </c>
      <c r="AA312" s="7">
        <v>8.93</v>
      </c>
      <c r="AB312" s="7"/>
      <c r="AC312" s="7"/>
      <c r="AD312" s="7"/>
      <c r="AE312" s="7"/>
      <c r="AF312" s="7"/>
      <c r="AG312" s="7"/>
      <c r="AH312" s="7"/>
      <c r="AI312" s="7"/>
    </row>
    <row r="313" spans="1:35">
      <c r="A313" s="5">
        <v>2021</v>
      </c>
      <c r="B313" s="2" t="s">
        <v>723</v>
      </c>
      <c r="C313" s="2" t="s">
        <v>728</v>
      </c>
      <c r="D313" s="2" t="s">
        <v>690</v>
      </c>
      <c r="P313" s="2">
        <v>0</v>
      </c>
      <c r="Q313" s="2">
        <v>0</v>
      </c>
      <c r="R313" s="2">
        <v>0</v>
      </c>
      <c r="S313" s="2"/>
      <c r="T313" s="2"/>
      <c r="U313" s="2"/>
      <c r="V313" s="2"/>
      <c r="Z313" s="7">
        <v>53.04</v>
      </c>
      <c r="AA313" s="7">
        <v>10.130000000000001</v>
      </c>
      <c r="AB313" s="7"/>
      <c r="AC313" s="7"/>
      <c r="AD313" s="7"/>
      <c r="AE313" s="7"/>
      <c r="AF313" s="7"/>
      <c r="AG313" s="7"/>
      <c r="AH313" s="7"/>
      <c r="AI313" s="7"/>
    </row>
    <row r="314" spans="1:35">
      <c r="A314" s="5">
        <v>2021</v>
      </c>
      <c r="B314" s="2" t="s">
        <v>723</v>
      </c>
      <c r="C314" s="2" t="s">
        <v>729</v>
      </c>
      <c r="D314" s="2" t="s">
        <v>690</v>
      </c>
      <c r="P314" s="2">
        <v>0</v>
      </c>
      <c r="Q314" s="2">
        <v>0</v>
      </c>
      <c r="R314" s="2">
        <v>0</v>
      </c>
      <c r="S314" s="2"/>
      <c r="T314" s="2"/>
      <c r="U314" s="2"/>
      <c r="V314" s="2"/>
      <c r="Z314" s="7">
        <v>13.82</v>
      </c>
      <c r="AA314" s="7">
        <v>5.18</v>
      </c>
      <c r="AB314" s="7"/>
      <c r="AC314" s="7"/>
      <c r="AD314" s="7"/>
      <c r="AE314" s="7"/>
      <c r="AF314" s="7"/>
      <c r="AG314" s="7"/>
      <c r="AH314" s="7"/>
      <c r="AI314" s="7"/>
    </row>
    <row r="315" spans="1:35">
      <c r="A315" s="5">
        <v>2021</v>
      </c>
      <c r="B315" s="2" t="s">
        <v>723</v>
      </c>
      <c r="C315" s="2" t="s">
        <v>730</v>
      </c>
      <c r="D315" s="2" t="s">
        <v>690</v>
      </c>
      <c r="P315" s="2">
        <v>0</v>
      </c>
      <c r="Q315" s="2">
        <v>0</v>
      </c>
      <c r="R315" s="2">
        <v>0</v>
      </c>
      <c r="S315" s="2"/>
      <c r="T315" s="2"/>
      <c r="U315" s="2"/>
      <c r="V315" s="2"/>
      <c r="Z315" s="7">
        <v>41.49</v>
      </c>
      <c r="AA315" s="7">
        <v>7.66</v>
      </c>
      <c r="AB315" s="7"/>
      <c r="AC315" s="7"/>
      <c r="AD315" s="7"/>
      <c r="AE315" s="7"/>
      <c r="AF315" s="7"/>
      <c r="AG315" s="7"/>
      <c r="AH315" s="7"/>
      <c r="AI315" s="7"/>
    </row>
    <row r="316" spans="1:35">
      <c r="A316" s="5">
        <v>2021</v>
      </c>
      <c r="B316" s="2" t="s">
        <v>724</v>
      </c>
      <c r="C316" s="2" t="s">
        <v>731</v>
      </c>
      <c r="D316" s="2" t="s">
        <v>690</v>
      </c>
      <c r="P316" s="2">
        <v>0</v>
      </c>
      <c r="Q316" s="2">
        <v>0</v>
      </c>
      <c r="R316" s="2">
        <v>0</v>
      </c>
      <c r="S316" s="2"/>
      <c r="T316" s="2"/>
      <c r="U316" s="2"/>
      <c r="V316" s="2"/>
      <c r="Z316" s="7">
        <v>21.7</v>
      </c>
      <c r="AA316" s="7">
        <v>4.55</v>
      </c>
      <c r="AB316" s="7"/>
      <c r="AC316" s="7"/>
      <c r="AD316" s="7"/>
      <c r="AE316" s="7"/>
      <c r="AF316" s="7"/>
      <c r="AG316" s="7"/>
      <c r="AH316" s="7"/>
      <c r="AI316" s="7"/>
    </row>
    <row r="317" spans="1:35">
      <c r="A317" s="5">
        <v>2021</v>
      </c>
      <c r="B317" s="2" t="s">
        <v>724</v>
      </c>
      <c r="C317" s="2" t="s">
        <v>732</v>
      </c>
      <c r="D317" s="2" t="s">
        <v>690</v>
      </c>
      <c r="P317" s="2">
        <v>0</v>
      </c>
      <c r="Q317" s="2">
        <v>0</v>
      </c>
      <c r="R317" s="2">
        <v>0</v>
      </c>
      <c r="S317" s="2"/>
      <c r="T317" s="2"/>
      <c r="U317" s="2"/>
      <c r="V317" s="2"/>
      <c r="Z317" s="7">
        <v>39.4</v>
      </c>
      <c r="AA317" s="7">
        <v>9.2799999999999994</v>
      </c>
      <c r="AB317" s="7"/>
      <c r="AC317" s="7"/>
      <c r="AD317" s="7"/>
      <c r="AE317" s="7"/>
      <c r="AF317" s="7"/>
      <c r="AG317" s="7"/>
      <c r="AH317" s="7"/>
      <c r="AI317" s="7"/>
    </row>
    <row r="318" spans="1:35">
      <c r="A318" s="5">
        <v>2021</v>
      </c>
      <c r="B318" s="2" t="s">
        <v>723</v>
      </c>
      <c r="C318" s="2" t="s">
        <v>333</v>
      </c>
      <c r="D318" s="2" t="s">
        <v>690</v>
      </c>
      <c r="P318" s="2">
        <v>0</v>
      </c>
      <c r="Q318" s="2">
        <v>0</v>
      </c>
      <c r="R318" s="2">
        <v>0</v>
      </c>
      <c r="S318" s="2"/>
      <c r="T318" s="2"/>
      <c r="U318" s="2"/>
      <c r="V318" s="2"/>
      <c r="Z318" s="7">
        <v>30.11</v>
      </c>
      <c r="AA318" s="7">
        <v>4.58</v>
      </c>
      <c r="AB318" s="7"/>
      <c r="AC318" s="7"/>
      <c r="AD318" s="7"/>
      <c r="AE318" s="7"/>
      <c r="AF318" s="7"/>
      <c r="AG318" s="7"/>
      <c r="AH318" s="7"/>
      <c r="AI318" s="7"/>
    </row>
    <row r="319" spans="1:35">
      <c r="A319" s="5">
        <v>2021</v>
      </c>
      <c r="B319" s="2" t="s">
        <v>723</v>
      </c>
      <c r="C319" s="2" t="s">
        <v>334</v>
      </c>
      <c r="D319" s="2" t="s">
        <v>690</v>
      </c>
      <c r="P319" s="2">
        <v>0</v>
      </c>
      <c r="Q319" s="2">
        <v>0</v>
      </c>
      <c r="R319" s="2">
        <v>0</v>
      </c>
      <c r="S319" s="2"/>
      <c r="T319" s="2"/>
      <c r="U319" s="2"/>
      <c r="V319" s="2"/>
      <c r="Z319" s="7">
        <v>11.03</v>
      </c>
      <c r="AA319" s="7">
        <v>4.83</v>
      </c>
      <c r="AB319" s="7"/>
      <c r="AC319" s="7"/>
      <c r="AD319" s="7"/>
      <c r="AE319" s="7"/>
      <c r="AF319" s="7"/>
      <c r="AG319" s="7"/>
      <c r="AH319" s="7"/>
      <c r="AI319" s="7"/>
    </row>
    <row r="320" spans="1:35">
      <c r="A320" s="5">
        <v>2021</v>
      </c>
      <c r="B320" s="2" t="s">
        <v>724</v>
      </c>
      <c r="C320" s="2" t="s">
        <v>733</v>
      </c>
      <c r="D320" s="2" t="s">
        <v>690</v>
      </c>
      <c r="P320" s="2">
        <v>0</v>
      </c>
      <c r="Q320" s="2">
        <v>0</v>
      </c>
      <c r="R320" s="2">
        <v>0</v>
      </c>
      <c r="S320" s="2"/>
      <c r="T320" s="2"/>
      <c r="U320" s="2"/>
      <c r="V320" s="2"/>
      <c r="Z320" s="7">
        <v>12.69</v>
      </c>
      <c r="AA320" s="7">
        <v>6.26</v>
      </c>
      <c r="AB320" s="7"/>
      <c r="AC320" s="7"/>
      <c r="AD320" s="7"/>
      <c r="AE320" s="7"/>
      <c r="AF320" s="7"/>
      <c r="AG320" s="7"/>
      <c r="AH320" s="7"/>
      <c r="AI320" s="7"/>
    </row>
    <row r="321" spans="1:35">
      <c r="A321" s="5">
        <v>2021</v>
      </c>
      <c r="B321" s="2" t="s">
        <v>724</v>
      </c>
      <c r="C321" s="2" t="s">
        <v>734</v>
      </c>
      <c r="D321" s="2" t="s">
        <v>690</v>
      </c>
      <c r="P321" s="2">
        <v>0</v>
      </c>
      <c r="Q321" s="2">
        <v>0</v>
      </c>
      <c r="R321" s="2">
        <v>0</v>
      </c>
      <c r="S321" s="2"/>
      <c r="T321" s="2"/>
      <c r="U321" s="2"/>
      <c r="V321" s="2"/>
      <c r="Z321" s="7">
        <v>25.47</v>
      </c>
      <c r="AA321" s="7">
        <v>12.01</v>
      </c>
      <c r="AB321" s="7"/>
      <c r="AC321" s="7"/>
      <c r="AD321" s="7"/>
      <c r="AE321" s="7"/>
      <c r="AF321" s="7"/>
      <c r="AG321" s="7"/>
      <c r="AH321" s="7"/>
      <c r="AI321" s="7"/>
    </row>
    <row r="322" spans="1:35">
      <c r="A322" s="5">
        <v>2021</v>
      </c>
      <c r="B322" s="2" t="s">
        <v>723</v>
      </c>
      <c r="C322" s="2" t="s">
        <v>735</v>
      </c>
      <c r="D322" s="2" t="s">
        <v>690</v>
      </c>
      <c r="P322" s="2">
        <v>0</v>
      </c>
      <c r="Q322" s="2">
        <v>0</v>
      </c>
      <c r="R322" s="2">
        <v>0</v>
      </c>
      <c r="S322" s="2"/>
      <c r="T322" s="2"/>
      <c r="U322" s="2"/>
      <c r="V322" s="2"/>
      <c r="Z322" s="7">
        <v>10.72</v>
      </c>
      <c r="AA322" s="7">
        <v>9.33</v>
      </c>
      <c r="AB322" s="7"/>
      <c r="AC322" s="7"/>
      <c r="AD322" s="7"/>
      <c r="AE322" s="7"/>
      <c r="AF322" s="7"/>
      <c r="AG322" s="7"/>
      <c r="AH322" s="7"/>
      <c r="AI322" s="7"/>
    </row>
    <row r="323" spans="1:35">
      <c r="A323" s="5">
        <v>2021</v>
      </c>
      <c r="B323" s="2" t="s">
        <v>723</v>
      </c>
      <c r="C323" s="2" t="s">
        <v>736</v>
      </c>
      <c r="D323" s="2" t="s">
        <v>690</v>
      </c>
      <c r="P323" s="2">
        <v>0</v>
      </c>
      <c r="Q323" s="2">
        <v>0</v>
      </c>
      <c r="R323" s="2">
        <v>0</v>
      </c>
      <c r="S323" s="2"/>
      <c r="T323" s="2"/>
      <c r="U323" s="2"/>
      <c r="V323" s="2"/>
      <c r="Z323" s="7">
        <v>25.47</v>
      </c>
      <c r="AA323" s="7">
        <v>4.34</v>
      </c>
      <c r="AB323" s="7"/>
      <c r="AC323" s="7"/>
      <c r="AD323" s="7"/>
      <c r="AE323" s="7"/>
      <c r="AF323" s="7"/>
      <c r="AG323" s="7"/>
      <c r="AH323" s="7"/>
      <c r="AI323" s="7"/>
    </row>
    <row r="324" spans="1:35">
      <c r="A324" s="5">
        <v>2021</v>
      </c>
      <c r="B324" s="2" t="s">
        <v>723</v>
      </c>
      <c r="C324" s="2" t="s">
        <v>725</v>
      </c>
      <c r="D324" s="2" t="s">
        <v>673</v>
      </c>
      <c r="H324" s="2">
        <v>0</v>
      </c>
      <c r="S324" s="2"/>
      <c r="T324" s="2"/>
      <c r="U324" s="2"/>
      <c r="V324" s="2"/>
      <c r="AB324" s="7"/>
      <c r="AC324" s="7"/>
      <c r="AD324" s="7"/>
      <c r="AE324" s="7"/>
      <c r="AF324" s="7"/>
      <c r="AG324" s="7"/>
      <c r="AH324" s="7"/>
      <c r="AI324" s="7"/>
    </row>
    <row r="325" spans="1:35">
      <c r="A325" s="5">
        <v>2021</v>
      </c>
      <c r="B325" s="2" t="s">
        <v>723</v>
      </c>
      <c r="C325" s="2" t="s">
        <v>726</v>
      </c>
      <c r="D325" s="2" t="s">
        <v>673</v>
      </c>
      <c r="H325" s="2">
        <v>0</v>
      </c>
      <c r="S325" s="2"/>
      <c r="T325" s="2"/>
      <c r="U325" s="2"/>
      <c r="V325" s="2"/>
      <c r="AB325" s="7"/>
      <c r="AC325" s="7"/>
      <c r="AD325" s="7"/>
      <c r="AE325" s="7"/>
      <c r="AF325" s="7"/>
      <c r="AG325" s="7"/>
      <c r="AH325" s="7"/>
      <c r="AI325" s="7"/>
    </row>
    <row r="326" spans="1:35">
      <c r="A326" s="5">
        <v>2021</v>
      </c>
      <c r="B326" s="2" t="s">
        <v>724</v>
      </c>
      <c r="C326" s="2" t="s">
        <v>727</v>
      </c>
      <c r="D326" s="2" t="s">
        <v>673</v>
      </c>
      <c r="H326" s="2">
        <v>0</v>
      </c>
      <c r="S326" s="2"/>
      <c r="T326" s="2"/>
      <c r="U326" s="2"/>
      <c r="V326" s="2"/>
      <c r="AB326" s="7"/>
      <c r="AC326" s="7"/>
      <c r="AD326" s="7"/>
      <c r="AE326" s="7"/>
      <c r="AF326" s="7"/>
      <c r="AG326" s="7"/>
      <c r="AH326" s="7"/>
      <c r="AI326" s="7"/>
    </row>
    <row r="327" spans="1:35">
      <c r="A327" s="5">
        <v>2021</v>
      </c>
      <c r="B327" s="2" t="s">
        <v>723</v>
      </c>
      <c r="C327" s="2" t="s">
        <v>728</v>
      </c>
      <c r="D327" s="2" t="s">
        <v>673</v>
      </c>
      <c r="H327" s="2">
        <v>0</v>
      </c>
      <c r="S327" s="2"/>
      <c r="T327" s="2"/>
      <c r="U327" s="2"/>
      <c r="V327" s="2"/>
      <c r="AB327" s="7"/>
      <c r="AC327" s="7"/>
      <c r="AD327" s="7"/>
      <c r="AE327" s="7"/>
      <c r="AF327" s="7"/>
      <c r="AG327" s="7"/>
      <c r="AH327" s="7"/>
      <c r="AI327" s="7"/>
    </row>
    <row r="328" spans="1:35">
      <c r="A328" s="5">
        <v>2021</v>
      </c>
      <c r="B328" s="2" t="s">
        <v>723</v>
      </c>
      <c r="C328" s="2" t="s">
        <v>729</v>
      </c>
      <c r="D328" s="2" t="s">
        <v>673</v>
      </c>
      <c r="H328" s="2">
        <v>290012</v>
      </c>
      <c r="S328" s="2"/>
      <c r="T328" s="2"/>
      <c r="U328" s="2"/>
      <c r="V328" s="2"/>
      <c r="AB328" s="7"/>
      <c r="AC328" s="7"/>
      <c r="AD328" s="7"/>
      <c r="AE328" s="7"/>
      <c r="AF328" s="7"/>
      <c r="AG328" s="7"/>
      <c r="AH328" s="7"/>
      <c r="AI328" s="7"/>
    </row>
    <row r="329" spans="1:35">
      <c r="A329" s="5">
        <v>2021</v>
      </c>
      <c r="B329" s="2" t="s">
        <v>723</v>
      </c>
      <c r="C329" s="2" t="s">
        <v>730</v>
      </c>
      <c r="D329" s="2" t="s">
        <v>673</v>
      </c>
      <c r="H329" s="2">
        <v>290012</v>
      </c>
      <c r="S329" s="2"/>
      <c r="T329" s="2"/>
      <c r="U329" s="2"/>
      <c r="V329" s="2"/>
      <c r="AB329" s="7"/>
      <c r="AC329" s="7"/>
      <c r="AD329" s="7"/>
      <c r="AE329" s="7"/>
      <c r="AF329" s="7"/>
      <c r="AG329" s="7"/>
      <c r="AH329" s="7"/>
      <c r="AI329" s="7"/>
    </row>
    <row r="330" spans="1:35">
      <c r="A330" s="5">
        <v>2021</v>
      </c>
      <c r="B330" s="2" t="s">
        <v>724</v>
      </c>
      <c r="C330" s="2" t="s">
        <v>731</v>
      </c>
      <c r="D330" s="2" t="s">
        <v>673</v>
      </c>
      <c r="H330" s="2">
        <v>0</v>
      </c>
      <c r="S330" s="2"/>
      <c r="T330" s="2"/>
      <c r="U330" s="2"/>
      <c r="V330" s="2"/>
      <c r="AB330" s="7"/>
      <c r="AC330" s="7"/>
      <c r="AD330" s="7"/>
      <c r="AE330" s="7"/>
      <c r="AF330" s="7"/>
      <c r="AG330" s="7"/>
      <c r="AH330" s="7"/>
      <c r="AI330" s="7"/>
    </row>
    <row r="331" spans="1:35">
      <c r="A331" s="5">
        <v>2021</v>
      </c>
      <c r="B331" s="2" t="s">
        <v>724</v>
      </c>
      <c r="C331" s="2" t="s">
        <v>732</v>
      </c>
      <c r="D331" s="2" t="s">
        <v>673</v>
      </c>
      <c r="H331" s="2">
        <v>0</v>
      </c>
      <c r="S331" s="2"/>
      <c r="T331" s="2"/>
      <c r="U331" s="2"/>
      <c r="V331" s="2"/>
      <c r="AB331" s="7"/>
      <c r="AC331" s="7"/>
      <c r="AD331" s="7"/>
      <c r="AE331" s="7"/>
      <c r="AF331" s="7"/>
      <c r="AG331" s="7"/>
      <c r="AH331" s="7"/>
      <c r="AI331" s="7"/>
    </row>
    <row r="332" spans="1:35">
      <c r="A332" s="5">
        <v>2021</v>
      </c>
      <c r="B332" s="2" t="s">
        <v>723</v>
      </c>
      <c r="C332" s="2" t="s">
        <v>333</v>
      </c>
      <c r="D332" s="2" t="s">
        <v>673</v>
      </c>
      <c r="H332" s="2">
        <v>351723</v>
      </c>
      <c r="S332" s="2"/>
      <c r="T332" s="2"/>
      <c r="U332" s="2"/>
      <c r="V332" s="2"/>
      <c r="AB332" s="7"/>
      <c r="AC332" s="7"/>
      <c r="AD332" s="7"/>
      <c r="AE332" s="7"/>
      <c r="AF332" s="7"/>
      <c r="AG332" s="7"/>
      <c r="AH332" s="7"/>
      <c r="AI332" s="7"/>
    </row>
    <row r="333" spans="1:35">
      <c r="A333" s="5">
        <v>2021</v>
      </c>
      <c r="B333" s="2" t="s">
        <v>723</v>
      </c>
      <c r="C333" s="2" t="s">
        <v>334</v>
      </c>
      <c r="D333" s="2" t="s">
        <v>673</v>
      </c>
      <c r="H333" s="2">
        <v>290012</v>
      </c>
      <c r="S333" s="2"/>
      <c r="T333" s="2"/>
      <c r="U333" s="2"/>
      <c r="V333" s="2"/>
      <c r="AB333" s="7"/>
      <c r="AC333" s="7"/>
      <c r="AD333" s="7"/>
      <c r="AE333" s="7"/>
      <c r="AF333" s="7"/>
      <c r="AG333" s="7"/>
      <c r="AH333" s="7"/>
      <c r="AI333" s="7"/>
    </row>
    <row r="334" spans="1:35">
      <c r="A334" s="5">
        <v>2021</v>
      </c>
      <c r="B334" s="2" t="s">
        <v>724</v>
      </c>
      <c r="C334" s="2" t="s">
        <v>733</v>
      </c>
      <c r="D334" s="2" t="s">
        <v>673</v>
      </c>
      <c r="H334" s="2">
        <v>0</v>
      </c>
      <c r="S334" s="2"/>
      <c r="T334" s="2"/>
      <c r="U334" s="2"/>
      <c r="V334" s="2"/>
      <c r="AB334" s="7"/>
      <c r="AC334" s="7"/>
      <c r="AD334" s="7"/>
      <c r="AE334" s="7"/>
      <c r="AF334" s="7"/>
      <c r="AG334" s="7"/>
      <c r="AH334" s="7"/>
      <c r="AI334" s="7"/>
    </row>
    <row r="335" spans="1:35">
      <c r="A335" s="5">
        <v>2021</v>
      </c>
      <c r="B335" s="2" t="s">
        <v>724</v>
      </c>
      <c r="C335" s="2" t="s">
        <v>734</v>
      </c>
      <c r="D335" s="2" t="s">
        <v>673</v>
      </c>
      <c r="H335" s="2">
        <v>0</v>
      </c>
      <c r="S335" s="2"/>
      <c r="T335" s="2"/>
      <c r="U335" s="2"/>
      <c r="V335" s="2"/>
      <c r="AB335" s="7"/>
      <c r="AC335" s="7"/>
      <c r="AD335" s="7"/>
      <c r="AE335" s="7"/>
      <c r="AF335" s="7"/>
      <c r="AG335" s="7"/>
      <c r="AH335" s="7"/>
      <c r="AI335" s="7"/>
    </row>
    <row r="336" spans="1:35">
      <c r="A336" s="5">
        <v>2021</v>
      </c>
      <c r="B336" s="2" t="s">
        <v>723</v>
      </c>
      <c r="C336" s="2" t="s">
        <v>735</v>
      </c>
      <c r="D336" s="2" t="s">
        <v>673</v>
      </c>
      <c r="H336" s="2">
        <v>0</v>
      </c>
      <c r="S336" s="2"/>
      <c r="T336" s="2"/>
      <c r="U336" s="2"/>
      <c r="V336" s="2"/>
      <c r="AB336" s="7"/>
      <c r="AC336" s="7"/>
      <c r="AD336" s="7"/>
      <c r="AE336" s="7"/>
      <c r="AF336" s="7"/>
      <c r="AG336" s="7"/>
      <c r="AH336" s="7"/>
      <c r="AI336" s="7"/>
    </row>
    <row r="337" spans="1:35">
      <c r="A337" s="5">
        <v>2021</v>
      </c>
      <c r="B337" s="2" t="s">
        <v>723</v>
      </c>
      <c r="C337" s="2" t="s">
        <v>736</v>
      </c>
      <c r="D337" s="2" t="s">
        <v>673</v>
      </c>
      <c r="H337" s="2">
        <v>308727</v>
      </c>
      <c r="S337" s="2"/>
      <c r="T337" s="2"/>
      <c r="U337" s="2"/>
      <c r="V337" s="2"/>
      <c r="AB337" s="7"/>
      <c r="AC337" s="7"/>
      <c r="AD337" s="7"/>
      <c r="AE337" s="7"/>
      <c r="AF337" s="7"/>
      <c r="AG337" s="7"/>
      <c r="AH337" s="7"/>
      <c r="AI337" s="7"/>
    </row>
    <row r="338" spans="1:35">
      <c r="A338" s="5">
        <v>2022</v>
      </c>
      <c r="B338" s="2" t="s">
        <v>723</v>
      </c>
      <c r="C338" s="2" t="s">
        <v>725</v>
      </c>
      <c r="D338" s="2" t="s">
        <v>663</v>
      </c>
      <c r="I338" s="2">
        <v>543574136</v>
      </c>
      <c r="J338" s="2">
        <v>1205659</v>
      </c>
      <c r="K338" s="2">
        <v>104391259</v>
      </c>
      <c r="L338" s="2">
        <v>4574223</v>
      </c>
      <c r="M338" s="2">
        <v>15190080</v>
      </c>
      <c r="O338" s="2">
        <v>12752628</v>
      </c>
      <c r="P338" s="2">
        <v>598241</v>
      </c>
      <c r="Q338" s="2">
        <v>1958311</v>
      </c>
      <c r="S338" s="2"/>
      <c r="T338" s="2"/>
      <c r="U338" s="2"/>
      <c r="V338" s="2"/>
      <c r="AB338" s="7"/>
      <c r="AC338" s="7"/>
      <c r="AD338" s="7"/>
      <c r="AE338" s="7"/>
      <c r="AF338" s="16">
        <v>163097</v>
      </c>
      <c r="AG338" s="7"/>
      <c r="AH338" s="7"/>
      <c r="AI338" s="7"/>
    </row>
    <row r="339" spans="1:35">
      <c r="A339" s="5">
        <v>2022</v>
      </c>
      <c r="B339" s="2" t="s">
        <v>723</v>
      </c>
      <c r="C339" s="2" t="s">
        <v>726</v>
      </c>
      <c r="D339" s="2" t="s">
        <v>663</v>
      </c>
      <c r="I339" s="2">
        <v>608634091</v>
      </c>
      <c r="J339" s="2">
        <v>8328792</v>
      </c>
      <c r="K339" s="2">
        <v>166096200</v>
      </c>
      <c r="L339" s="2">
        <v>5228037</v>
      </c>
      <c r="M339" s="2">
        <v>19255142</v>
      </c>
      <c r="O339" s="2">
        <v>18532737</v>
      </c>
      <c r="P339" s="2">
        <v>607593</v>
      </c>
      <c r="Q339" s="2">
        <v>1958311</v>
      </c>
      <c r="S339" s="2"/>
      <c r="T339" s="2"/>
      <c r="U339" s="2"/>
      <c r="V339" s="2"/>
      <c r="AB339" s="7"/>
      <c r="AC339" s="7"/>
      <c r="AD339" s="7"/>
      <c r="AE339" s="7"/>
      <c r="AF339" s="16">
        <v>9435</v>
      </c>
      <c r="AG339" s="7"/>
      <c r="AH339" s="7"/>
      <c r="AI339" s="7"/>
    </row>
    <row r="340" spans="1:35">
      <c r="A340" s="5">
        <v>2022</v>
      </c>
      <c r="B340" s="2" t="s">
        <v>724</v>
      </c>
      <c r="C340" s="2" t="s">
        <v>727</v>
      </c>
      <c r="D340" s="2" t="s">
        <v>663</v>
      </c>
      <c r="I340" s="2">
        <v>893022913</v>
      </c>
      <c r="J340" s="2">
        <v>10093626</v>
      </c>
      <c r="K340" s="2">
        <v>250172998</v>
      </c>
      <c r="L340" s="2">
        <v>6095450</v>
      </c>
      <c r="M340" s="2">
        <v>18213218</v>
      </c>
      <c r="O340" s="2">
        <v>13165958</v>
      </c>
      <c r="P340" s="2">
        <v>2828386</v>
      </c>
      <c r="Q340" s="2">
        <v>1958311</v>
      </c>
      <c r="S340" s="2"/>
      <c r="T340" s="2"/>
      <c r="U340" s="2"/>
      <c r="V340" s="2"/>
      <c r="AB340" s="7"/>
      <c r="AC340" s="7"/>
      <c r="AD340" s="7"/>
      <c r="AE340" s="7"/>
      <c r="AF340" s="16">
        <v>9435</v>
      </c>
      <c r="AG340" s="7"/>
      <c r="AH340" s="7"/>
      <c r="AI340" s="7"/>
    </row>
    <row r="341" spans="1:35">
      <c r="A341" s="5">
        <v>2022</v>
      </c>
      <c r="B341" s="2" t="s">
        <v>723</v>
      </c>
      <c r="C341" s="2" t="s">
        <v>728</v>
      </c>
      <c r="D341" s="2" t="s">
        <v>663</v>
      </c>
      <c r="I341" s="2">
        <v>1034131410</v>
      </c>
      <c r="J341" s="2">
        <v>9176391</v>
      </c>
      <c r="K341" s="2">
        <v>245180929</v>
      </c>
      <c r="L341" s="2">
        <v>12634888</v>
      </c>
      <c r="M341" s="2">
        <v>100603371</v>
      </c>
      <c r="O341" s="2">
        <v>119368768</v>
      </c>
      <c r="P341" s="2">
        <v>4200841</v>
      </c>
      <c r="Q341" s="2">
        <v>1958311</v>
      </c>
      <c r="S341" s="2"/>
      <c r="T341" s="2"/>
      <c r="U341" s="2"/>
      <c r="V341" s="2"/>
      <c r="AB341" s="7"/>
      <c r="AC341" s="7"/>
      <c r="AD341" s="7"/>
      <c r="AE341" s="7"/>
      <c r="AF341" s="16">
        <v>9435</v>
      </c>
      <c r="AG341" s="7"/>
      <c r="AH341" s="7"/>
      <c r="AI341" s="7"/>
    </row>
    <row r="342" spans="1:35">
      <c r="A342" s="5">
        <v>2022</v>
      </c>
      <c r="B342" s="2" t="s">
        <v>723</v>
      </c>
      <c r="C342" s="2" t="s">
        <v>729</v>
      </c>
      <c r="D342" s="2" t="s">
        <v>663</v>
      </c>
      <c r="I342" s="2">
        <v>531669620</v>
      </c>
      <c r="J342" s="2">
        <v>8294379</v>
      </c>
      <c r="K342" s="2">
        <v>59673787</v>
      </c>
      <c r="L342" s="2">
        <v>5486881</v>
      </c>
      <c r="M342" s="2">
        <v>7246339</v>
      </c>
      <c r="O342" s="2">
        <v>13565166</v>
      </c>
      <c r="P342" s="2">
        <v>607565</v>
      </c>
      <c r="Q342" s="2">
        <v>1958311</v>
      </c>
      <c r="S342" s="2"/>
      <c r="T342" s="2"/>
      <c r="U342" s="2"/>
      <c r="V342" s="2"/>
      <c r="AB342" s="7"/>
      <c r="AC342" s="7"/>
      <c r="AD342" s="7"/>
      <c r="AE342" s="7"/>
      <c r="AF342" s="16">
        <v>9435</v>
      </c>
      <c r="AG342" s="7"/>
      <c r="AH342" s="7"/>
      <c r="AI342" s="7"/>
    </row>
    <row r="343" spans="1:35">
      <c r="A343" s="5">
        <v>2022</v>
      </c>
      <c r="B343" s="2" t="s">
        <v>723</v>
      </c>
      <c r="C343" s="2" t="s">
        <v>730</v>
      </c>
      <c r="D343" s="2" t="s">
        <v>663</v>
      </c>
      <c r="I343" s="2">
        <v>804339073</v>
      </c>
      <c r="J343" s="2">
        <v>5151026</v>
      </c>
      <c r="K343" s="2">
        <v>180366154</v>
      </c>
      <c r="L343" s="2">
        <v>6812595</v>
      </c>
      <c r="M343" s="2">
        <v>16851385</v>
      </c>
      <c r="O343" s="2">
        <v>12630879</v>
      </c>
      <c r="P343" s="2">
        <v>583706</v>
      </c>
      <c r="Q343" s="2">
        <v>1958311</v>
      </c>
      <c r="S343" s="2"/>
      <c r="T343" s="2"/>
      <c r="U343" s="2"/>
      <c r="V343" s="2"/>
      <c r="AB343" s="7"/>
      <c r="AC343" s="7"/>
      <c r="AD343" s="7"/>
      <c r="AE343" s="7"/>
      <c r="AF343" s="16">
        <v>9435</v>
      </c>
      <c r="AG343" s="7"/>
      <c r="AH343" s="7"/>
      <c r="AI343" s="7"/>
    </row>
    <row r="344" spans="1:35">
      <c r="A344" s="5">
        <v>2022</v>
      </c>
      <c r="B344" s="2" t="s">
        <v>724</v>
      </c>
      <c r="C344" s="2" t="s">
        <v>731</v>
      </c>
      <c r="D344" s="2" t="s">
        <v>663</v>
      </c>
      <c r="I344" s="2">
        <v>741779049</v>
      </c>
      <c r="J344" s="2">
        <v>3134610</v>
      </c>
      <c r="K344" s="2">
        <v>151528785</v>
      </c>
      <c r="L344" s="2">
        <v>7806864</v>
      </c>
      <c r="M344" s="2">
        <v>28945327</v>
      </c>
      <c r="O344" s="2">
        <v>97010525</v>
      </c>
      <c r="P344" s="2">
        <v>875988</v>
      </c>
      <c r="Q344" s="2">
        <v>1958311</v>
      </c>
      <c r="S344" s="2"/>
      <c r="T344" s="2"/>
      <c r="U344" s="2"/>
      <c r="V344" s="2"/>
      <c r="AB344" s="7"/>
      <c r="AC344" s="7"/>
      <c r="AD344" s="7"/>
      <c r="AE344" s="7"/>
      <c r="AF344" s="16">
        <v>9435</v>
      </c>
      <c r="AG344" s="7"/>
      <c r="AH344" s="7"/>
      <c r="AI344" s="7"/>
    </row>
    <row r="345" spans="1:35">
      <c r="A345" s="5">
        <v>2022</v>
      </c>
      <c r="B345" s="2" t="s">
        <v>724</v>
      </c>
      <c r="C345" s="2" t="s">
        <v>732</v>
      </c>
      <c r="D345" s="2" t="s">
        <v>663</v>
      </c>
      <c r="I345" s="2">
        <v>838160435</v>
      </c>
      <c r="J345" s="2">
        <v>0</v>
      </c>
      <c r="K345" s="2">
        <v>343060757</v>
      </c>
      <c r="L345" s="2">
        <v>7709332</v>
      </c>
      <c r="M345" s="2">
        <v>31043561</v>
      </c>
      <c r="O345" s="2">
        <v>12815388</v>
      </c>
      <c r="P345" s="2">
        <v>1341854</v>
      </c>
      <c r="Q345" s="2">
        <v>1958311</v>
      </c>
      <c r="S345" s="2"/>
      <c r="T345" s="2"/>
      <c r="U345" s="2"/>
      <c r="V345" s="2"/>
      <c r="AB345" s="7"/>
      <c r="AC345" s="7"/>
      <c r="AD345" s="7"/>
      <c r="AE345" s="7"/>
      <c r="AF345" s="16">
        <v>9435</v>
      </c>
      <c r="AG345" s="7"/>
      <c r="AH345" s="7"/>
      <c r="AI345" s="7"/>
    </row>
    <row r="346" spans="1:35">
      <c r="A346" s="5">
        <v>2022</v>
      </c>
      <c r="B346" s="2" t="s">
        <v>723</v>
      </c>
      <c r="C346" s="2" t="s">
        <v>333</v>
      </c>
      <c r="D346" s="2" t="s">
        <v>663</v>
      </c>
      <c r="I346" s="2">
        <v>646760997</v>
      </c>
      <c r="J346" s="2">
        <v>23059076</v>
      </c>
      <c r="K346" s="2" t="s">
        <v>737</v>
      </c>
      <c r="L346" s="2">
        <v>36607984</v>
      </c>
      <c r="M346" s="2">
        <v>5019924</v>
      </c>
      <c r="O346" s="2">
        <v>12709259</v>
      </c>
      <c r="P346" s="2">
        <v>623835</v>
      </c>
      <c r="Q346" s="2">
        <v>1958311</v>
      </c>
      <c r="S346" s="2"/>
      <c r="T346" s="2"/>
      <c r="U346" s="2"/>
      <c r="V346" s="2"/>
      <c r="AB346" s="7"/>
      <c r="AC346" s="7"/>
      <c r="AD346" s="7"/>
      <c r="AE346" s="7"/>
      <c r="AF346" s="16">
        <v>9435</v>
      </c>
      <c r="AG346" s="7"/>
      <c r="AH346" s="7"/>
      <c r="AI346" s="7"/>
    </row>
    <row r="347" spans="1:35">
      <c r="A347" s="5">
        <v>2022</v>
      </c>
      <c r="B347" s="2" t="s">
        <v>723</v>
      </c>
      <c r="C347" s="2" t="s">
        <v>334</v>
      </c>
      <c r="D347" s="2" t="s">
        <v>663</v>
      </c>
      <c r="I347" s="2">
        <v>457023658</v>
      </c>
      <c r="J347" s="2">
        <v>2064558</v>
      </c>
      <c r="K347" s="2" t="s">
        <v>737</v>
      </c>
      <c r="L347" s="2">
        <v>8272447</v>
      </c>
      <c r="M347" s="2">
        <v>4529451</v>
      </c>
      <c r="O347" s="2">
        <v>12630621</v>
      </c>
      <c r="P347" s="2">
        <v>479391</v>
      </c>
      <c r="Q347" s="2">
        <v>1958311</v>
      </c>
      <c r="S347" s="2"/>
      <c r="T347" s="2"/>
      <c r="U347" s="2"/>
      <c r="V347" s="2"/>
      <c r="AB347" s="7"/>
      <c r="AC347" s="7"/>
      <c r="AD347" s="7"/>
      <c r="AE347" s="7"/>
      <c r="AF347" s="16">
        <v>9479</v>
      </c>
      <c r="AG347" s="7"/>
      <c r="AH347" s="7"/>
      <c r="AI347" s="7"/>
    </row>
    <row r="348" spans="1:35">
      <c r="A348" s="5">
        <v>2022</v>
      </c>
      <c r="B348" s="2" t="s">
        <v>724</v>
      </c>
      <c r="C348" s="2" t="s">
        <v>733</v>
      </c>
      <c r="D348" s="2" t="s">
        <v>663</v>
      </c>
      <c r="I348" s="2">
        <v>464250612</v>
      </c>
      <c r="J348" s="2">
        <v>6272488</v>
      </c>
      <c r="K348" s="2">
        <v>78106197</v>
      </c>
      <c r="L348" s="2">
        <v>4963052</v>
      </c>
      <c r="M348" s="2">
        <v>13338682</v>
      </c>
      <c r="O348" s="2">
        <v>12666876</v>
      </c>
      <c r="P348" s="2">
        <v>608937</v>
      </c>
      <c r="Q348" s="2">
        <v>1958311</v>
      </c>
      <c r="S348" s="2"/>
      <c r="T348" s="2"/>
      <c r="U348" s="2"/>
      <c r="V348" s="2"/>
      <c r="AB348" s="7"/>
      <c r="AC348" s="7"/>
      <c r="AD348" s="7"/>
      <c r="AE348" s="7"/>
      <c r="AF348" s="16">
        <v>9435</v>
      </c>
      <c r="AG348" s="7"/>
      <c r="AH348" s="7"/>
      <c r="AI348" s="7"/>
    </row>
    <row r="349" spans="1:35">
      <c r="A349" s="5">
        <v>2022</v>
      </c>
      <c r="B349" s="2" t="s">
        <v>724</v>
      </c>
      <c r="C349" s="2" t="s">
        <v>734</v>
      </c>
      <c r="D349" s="2" t="s">
        <v>663</v>
      </c>
      <c r="I349" s="2">
        <v>554276092</v>
      </c>
      <c r="J349" s="2">
        <v>0</v>
      </c>
      <c r="K349" s="2">
        <v>148634495</v>
      </c>
      <c r="L349" s="2">
        <v>4584770</v>
      </c>
      <c r="M349" s="2">
        <v>14429518</v>
      </c>
      <c r="O349" s="2">
        <v>13872740</v>
      </c>
      <c r="P349" s="2">
        <v>848090</v>
      </c>
      <c r="Q349" s="2">
        <v>1958311</v>
      </c>
      <c r="S349" s="2"/>
      <c r="T349" s="2"/>
      <c r="U349" s="2"/>
      <c r="V349" s="2"/>
      <c r="AB349" s="7"/>
      <c r="AC349" s="7"/>
      <c r="AD349" s="7"/>
      <c r="AE349" s="7"/>
      <c r="AF349" s="16">
        <v>9435</v>
      </c>
      <c r="AG349" s="7"/>
      <c r="AH349" s="7"/>
      <c r="AI349" s="7"/>
    </row>
    <row r="350" spans="1:35">
      <c r="A350" s="5">
        <v>2022</v>
      </c>
      <c r="B350" s="2" t="s">
        <v>723</v>
      </c>
      <c r="C350" s="2" t="s">
        <v>735</v>
      </c>
      <c r="D350" s="2" t="s">
        <v>663</v>
      </c>
      <c r="I350" s="2">
        <v>445774205</v>
      </c>
      <c r="J350" s="2">
        <v>7356742</v>
      </c>
      <c r="K350" s="2">
        <v>40762967</v>
      </c>
      <c r="L350" s="2">
        <v>3829478</v>
      </c>
      <c r="M350" s="2">
        <v>9566580</v>
      </c>
      <c r="O350" s="2">
        <v>16978244</v>
      </c>
      <c r="P350" s="2">
        <v>598036</v>
      </c>
      <c r="Q350" s="2">
        <v>1958311</v>
      </c>
      <c r="S350" s="2"/>
      <c r="T350" s="2"/>
      <c r="U350" s="2"/>
      <c r="V350" s="2"/>
      <c r="AB350" s="7"/>
      <c r="AC350" s="7"/>
      <c r="AD350" s="7"/>
      <c r="AE350" s="7"/>
      <c r="AF350" s="16">
        <v>9435</v>
      </c>
      <c r="AG350" s="7"/>
      <c r="AH350" s="7"/>
      <c r="AI350" s="7"/>
    </row>
    <row r="351" spans="1:35">
      <c r="A351" s="5">
        <v>2022</v>
      </c>
      <c r="B351" s="2" t="s">
        <v>723</v>
      </c>
      <c r="C351" s="2" t="s">
        <v>736</v>
      </c>
      <c r="D351" s="2" t="s">
        <v>663</v>
      </c>
      <c r="I351" s="2">
        <v>719085365</v>
      </c>
      <c r="J351" s="2">
        <v>4232855</v>
      </c>
      <c r="K351" s="2">
        <v>125837399</v>
      </c>
      <c r="L351" s="2">
        <v>10201566</v>
      </c>
      <c r="M351" s="2">
        <v>20344254</v>
      </c>
      <c r="O351" s="2">
        <v>12633209</v>
      </c>
      <c r="P351" s="2">
        <v>2511015</v>
      </c>
      <c r="Q351" s="2">
        <v>1958311</v>
      </c>
      <c r="S351" s="2"/>
      <c r="T351" s="2"/>
      <c r="U351" s="2"/>
      <c r="V351" s="2"/>
      <c r="AB351" s="7"/>
      <c r="AC351" s="7"/>
      <c r="AD351" s="7"/>
      <c r="AE351" s="7"/>
      <c r="AF351" s="16">
        <v>9845</v>
      </c>
      <c r="AG351" s="7"/>
      <c r="AH351" s="7"/>
      <c r="AI351" s="7"/>
    </row>
    <row r="352" spans="1:35">
      <c r="A352" s="5">
        <v>2022</v>
      </c>
      <c r="B352" s="2" t="s">
        <v>723</v>
      </c>
      <c r="C352" s="2" t="s">
        <v>725</v>
      </c>
      <c r="D352" s="2" t="s">
        <v>671</v>
      </c>
      <c r="E352" s="2">
        <v>20292614</v>
      </c>
      <c r="H352" s="2">
        <v>118397812</v>
      </c>
      <c r="S352" s="2"/>
      <c r="T352" s="2"/>
      <c r="U352" s="2"/>
      <c r="V352" s="2"/>
      <c r="AB352" s="7"/>
      <c r="AC352" s="7"/>
      <c r="AD352" s="7"/>
      <c r="AE352" s="7"/>
      <c r="AF352" s="7"/>
      <c r="AG352" s="7"/>
      <c r="AH352" s="7"/>
      <c r="AI352" s="7"/>
    </row>
    <row r="353" spans="1:35">
      <c r="A353" s="5">
        <v>2022</v>
      </c>
      <c r="B353" s="2" t="s">
        <v>723</v>
      </c>
      <c r="C353" s="2" t="s">
        <v>726</v>
      </c>
      <c r="D353" s="2" t="s">
        <v>671</v>
      </c>
      <c r="E353" s="2">
        <v>18988216</v>
      </c>
      <c r="H353" s="2">
        <v>138911474</v>
      </c>
      <c r="S353" s="2"/>
      <c r="T353" s="2"/>
      <c r="U353" s="2"/>
      <c r="V353" s="2"/>
      <c r="AB353" s="7"/>
      <c r="AC353" s="7"/>
      <c r="AD353" s="7"/>
      <c r="AE353" s="7"/>
      <c r="AF353" s="7"/>
      <c r="AG353" s="7"/>
      <c r="AH353" s="7"/>
      <c r="AI353" s="7"/>
    </row>
    <row r="354" spans="1:35">
      <c r="A354" s="5">
        <v>2022</v>
      </c>
      <c r="B354" s="2" t="s">
        <v>724</v>
      </c>
      <c r="C354" s="2" t="s">
        <v>727</v>
      </c>
      <c r="D354" s="2" t="s">
        <v>671</v>
      </c>
      <c r="E354" s="2">
        <v>18146642</v>
      </c>
      <c r="H354" s="2">
        <v>141688241</v>
      </c>
      <c r="S354" s="2"/>
      <c r="T354" s="2"/>
      <c r="U354" s="2"/>
      <c r="V354" s="2"/>
      <c r="AB354" s="7"/>
      <c r="AC354" s="7"/>
      <c r="AD354" s="7"/>
      <c r="AE354" s="7"/>
      <c r="AF354" s="7"/>
      <c r="AG354" s="7"/>
      <c r="AH354" s="7"/>
      <c r="AI354" s="7"/>
    </row>
    <row r="355" spans="1:35">
      <c r="A355" s="5">
        <v>2022</v>
      </c>
      <c r="B355" s="2" t="s">
        <v>723</v>
      </c>
      <c r="C355" s="2" t="s">
        <v>728</v>
      </c>
      <c r="D355" s="2" t="s">
        <v>671</v>
      </c>
      <c r="E355" s="2">
        <v>33874244</v>
      </c>
      <c r="H355" s="2">
        <v>237353889</v>
      </c>
      <c r="S355" s="2"/>
      <c r="T355" s="2"/>
      <c r="U355" s="2"/>
      <c r="V355" s="2"/>
      <c r="AB355" s="7"/>
      <c r="AC355" s="7"/>
      <c r="AD355" s="7"/>
      <c r="AE355" s="7"/>
      <c r="AF355" s="7"/>
      <c r="AG355" s="7"/>
      <c r="AH355" s="7"/>
      <c r="AI355" s="7"/>
    </row>
    <row r="356" spans="1:35">
      <c r="A356" s="5">
        <v>2022</v>
      </c>
      <c r="B356" s="2" t="s">
        <v>723</v>
      </c>
      <c r="C356" s="2" t="s">
        <v>729</v>
      </c>
      <c r="D356" s="2" t="s">
        <v>671</v>
      </c>
      <c r="E356" s="2">
        <v>27133842</v>
      </c>
      <c r="H356" s="2">
        <v>103960093</v>
      </c>
      <c r="S356" s="2"/>
      <c r="T356" s="2"/>
      <c r="U356" s="2"/>
      <c r="V356" s="2"/>
      <c r="AB356" s="7"/>
      <c r="AC356" s="7"/>
      <c r="AD356" s="7"/>
      <c r="AE356" s="7"/>
      <c r="AF356" s="7"/>
      <c r="AG356" s="7"/>
      <c r="AH356" s="7"/>
      <c r="AI356" s="7"/>
    </row>
    <row r="357" spans="1:35">
      <c r="A357" s="5">
        <v>2022</v>
      </c>
      <c r="B357" s="2" t="s">
        <v>723</v>
      </c>
      <c r="C357" s="2" t="s">
        <v>730</v>
      </c>
      <c r="D357" s="2" t="s">
        <v>671</v>
      </c>
      <c r="E357" s="2">
        <v>32131032</v>
      </c>
      <c r="H357" s="2">
        <v>244749034</v>
      </c>
      <c r="S357" s="2"/>
      <c r="T357" s="2"/>
      <c r="U357" s="2"/>
      <c r="V357" s="2"/>
      <c r="AB357" s="7"/>
      <c r="AC357" s="7"/>
      <c r="AD357" s="7"/>
      <c r="AE357" s="7"/>
      <c r="AF357" s="7"/>
      <c r="AG357" s="7"/>
      <c r="AH357" s="7"/>
      <c r="AI357" s="7"/>
    </row>
    <row r="358" spans="1:35">
      <c r="A358" s="5">
        <v>2022</v>
      </c>
      <c r="B358" s="2" t="s">
        <v>724</v>
      </c>
      <c r="C358" s="2" t="s">
        <v>731</v>
      </c>
      <c r="D358" s="2" t="s">
        <v>671</v>
      </c>
      <c r="E358" s="2">
        <v>10550199</v>
      </c>
      <c r="H358" s="2">
        <v>187613389</v>
      </c>
      <c r="S358" s="2"/>
      <c r="T358" s="2"/>
      <c r="U358" s="2"/>
      <c r="V358" s="2"/>
      <c r="AB358" s="7"/>
      <c r="AC358" s="7"/>
      <c r="AD358" s="7"/>
      <c r="AE358" s="7"/>
      <c r="AF358" s="7"/>
      <c r="AG358" s="7"/>
      <c r="AH358" s="7"/>
      <c r="AI358" s="7"/>
    </row>
    <row r="359" spans="1:35">
      <c r="A359" s="5">
        <v>2022</v>
      </c>
      <c r="B359" s="2" t="s">
        <v>724</v>
      </c>
      <c r="C359" s="2" t="s">
        <v>732</v>
      </c>
      <c r="D359" s="2" t="s">
        <v>671</v>
      </c>
      <c r="E359" s="2">
        <v>23706028</v>
      </c>
      <c r="H359" s="2">
        <v>200635198</v>
      </c>
      <c r="S359" s="2"/>
      <c r="T359" s="2"/>
      <c r="U359" s="2"/>
      <c r="V359" s="2"/>
      <c r="AB359" s="7"/>
      <c r="AC359" s="7"/>
      <c r="AD359" s="7"/>
      <c r="AE359" s="7"/>
      <c r="AF359" s="7"/>
      <c r="AG359" s="7"/>
      <c r="AH359" s="7"/>
      <c r="AI359" s="7"/>
    </row>
    <row r="360" spans="1:35">
      <c r="A360" s="5">
        <v>2022</v>
      </c>
      <c r="B360" s="2" t="s">
        <v>723</v>
      </c>
      <c r="C360" s="2" t="s">
        <v>333</v>
      </c>
      <c r="D360" s="2" t="s">
        <v>671</v>
      </c>
      <c r="E360" s="2">
        <v>27680124</v>
      </c>
      <c r="H360" s="2">
        <v>165762323</v>
      </c>
      <c r="S360" s="2"/>
      <c r="T360" s="2"/>
      <c r="U360" s="2"/>
      <c r="V360" s="2"/>
      <c r="AB360" s="7"/>
      <c r="AC360" s="7"/>
      <c r="AD360" s="7"/>
      <c r="AE360" s="7"/>
      <c r="AF360" s="7"/>
      <c r="AG360" s="7"/>
      <c r="AH360" s="7"/>
      <c r="AI360" s="7"/>
    </row>
    <row r="361" spans="1:35">
      <c r="A361" s="5">
        <v>2022</v>
      </c>
      <c r="B361" s="2" t="s">
        <v>723</v>
      </c>
      <c r="C361" s="2" t="s">
        <v>334</v>
      </c>
      <c r="D361" s="2" t="s">
        <v>671</v>
      </c>
      <c r="E361" s="2">
        <v>11492429</v>
      </c>
      <c r="H361" s="2">
        <v>81378692</v>
      </c>
      <c r="S361" s="2"/>
      <c r="T361" s="2"/>
      <c r="U361" s="2"/>
      <c r="V361" s="2"/>
      <c r="AB361" s="7"/>
      <c r="AC361" s="7"/>
      <c r="AD361" s="7"/>
      <c r="AE361" s="7"/>
      <c r="AF361" s="7"/>
      <c r="AG361" s="7"/>
      <c r="AH361" s="7"/>
      <c r="AI361" s="7"/>
    </row>
    <row r="362" spans="1:35">
      <c r="A362" s="5">
        <v>2022</v>
      </c>
      <c r="B362" s="2" t="s">
        <v>724</v>
      </c>
      <c r="C362" s="2" t="s">
        <v>733</v>
      </c>
      <c r="D362" s="2" t="s">
        <v>671</v>
      </c>
      <c r="E362" s="2">
        <v>3387175</v>
      </c>
      <c r="H362" s="2">
        <v>82153698</v>
      </c>
      <c r="S362" s="2"/>
      <c r="T362" s="2"/>
      <c r="U362" s="2"/>
      <c r="V362" s="2"/>
      <c r="AB362" s="7"/>
      <c r="AC362" s="7"/>
      <c r="AD362" s="7"/>
      <c r="AE362" s="7"/>
      <c r="AF362" s="7"/>
      <c r="AG362" s="7"/>
      <c r="AH362" s="7"/>
      <c r="AI362" s="7"/>
    </row>
    <row r="363" spans="1:35">
      <c r="A363" s="5">
        <v>2022</v>
      </c>
      <c r="B363" s="2" t="s">
        <v>724</v>
      </c>
      <c r="C363" s="2" t="s">
        <v>734</v>
      </c>
      <c r="D363" s="2" t="s">
        <v>671</v>
      </c>
      <c r="E363" s="2">
        <v>25954041</v>
      </c>
      <c r="H363" s="2">
        <v>100324590</v>
      </c>
      <c r="S363" s="2"/>
      <c r="T363" s="2"/>
      <c r="U363" s="2"/>
      <c r="V363" s="2"/>
      <c r="AB363" s="7"/>
      <c r="AC363" s="7"/>
      <c r="AD363" s="7"/>
      <c r="AE363" s="7"/>
      <c r="AF363" s="7"/>
      <c r="AG363" s="7"/>
      <c r="AH363" s="7"/>
      <c r="AI363" s="7"/>
    </row>
    <row r="364" spans="1:35">
      <c r="A364" s="5">
        <v>2022</v>
      </c>
      <c r="B364" s="2" t="s">
        <v>723</v>
      </c>
      <c r="C364" s="2" t="s">
        <v>735</v>
      </c>
      <c r="D364" s="2" t="s">
        <v>671</v>
      </c>
      <c r="E364" s="2">
        <v>38350981</v>
      </c>
      <c r="H364" s="2">
        <v>53496462</v>
      </c>
      <c r="S364" s="2"/>
      <c r="T364" s="2"/>
      <c r="U364" s="2"/>
      <c r="V364" s="2"/>
      <c r="AB364" s="7"/>
      <c r="AC364" s="7"/>
      <c r="AD364" s="7"/>
      <c r="AE364" s="7"/>
      <c r="AF364" s="7"/>
      <c r="AG364" s="7"/>
      <c r="AH364" s="7"/>
      <c r="AI364" s="7"/>
    </row>
    <row r="365" spans="1:35">
      <c r="A365" s="5">
        <v>2022</v>
      </c>
      <c r="B365" s="2" t="s">
        <v>723</v>
      </c>
      <c r="C365" s="2" t="s">
        <v>736</v>
      </c>
      <c r="D365" s="2" t="s">
        <v>671</v>
      </c>
      <c r="E365" s="2">
        <v>44725309</v>
      </c>
      <c r="H365" s="2">
        <v>199123735</v>
      </c>
      <c r="S365" s="2"/>
      <c r="T365" s="2"/>
      <c r="U365" s="2"/>
      <c r="V365" s="2"/>
      <c r="AB365" s="7"/>
      <c r="AC365" s="7"/>
      <c r="AD365" s="7"/>
      <c r="AE365" s="7"/>
      <c r="AF365" s="7"/>
      <c r="AG365" s="7"/>
      <c r="AH365" s="7"/>
      <c r="AI365" s="7"/>
    </row>
    <row r="366" spans="1:35">
      <c r="A366" s="5">
        <v>2022</v>
      </c>
      <c r="B366" s="2" t="s">
        <v>723</v>
      </c>
      <c r="C366" s="2" t="s">
        <v>725</v>
      </c>
      <c r="D366" s="2" t="s">
        <v>680</v>
      </c>
      <c r="H366" s="2">
        <v>0</v>
      </c>
      <c r="S366" s="2"/>
      <c r="T366" s="2"/>
      <c r="U366" s="2"/>
      <c r="V366" s="2"/>
      <c r="AB366" s="7"/>
      <c r="AC366" s="7"/>
      <c r="AD366" s="7"/>
      <c r="AE366" s="7"/>
      <c r="AF366" s="7"/>
      <c r="AG366" s="7"/>
      <c r="AH366" s="7"/>
      <c r="AI366" s="7"/>
    </row>
    <row r="367" spans="1:35">
      <c r="A367" s="5">
        <v>2022</v>
      </c>
      <c r="B367" s="2" t="s">
        <v>723</v>
      </c>
      <c r="C367" s="2" t="s">
        <v>726</v>
      </c>
      <c r="D367" s="2" t="s">
        <v>680</v>
      </c>
      <c r="H367" s="2">
        <v>0</v>
      </c>
      <c r="S367" s="2"/>
      <c r="T367" s="2"/>
      <c r="U367" s="2"/>
      <c r="V367" s="2"/>
      <c r="AB367" s="7"/>
      <c r="AC367" s="7"/>
      <c r="AD367" s="7"/>
      <c r="AE367" s="7"/>
      <c r="AF367" s="7"/>
      <c r="AG367" s="7"/>
      <c r="AH367" s="7"/>
      <c r="AI367" s="7"/>
    </row>
    <row r="368" spans="1:35">
      <c r="A368" s="5">
        <v>2022</v>
      </c>
      <c r="B368" s="2" t="s">
        <v>724</v>
      </c>
      <c r="C368" s="2" t="s">
        <v>727</v>
      </c>
      <c r="D368" s="2" t="s">
        <v>680</v>
      </c>
      <c r="H368" s="2">
        <v>0</v>
      </c>
      <c r="S368" s="2"/>
      <c r="T368" s="2"/>
      <c r="U368" s="2"/>
      <c r="V368" s="2"/>
      <c r="AB368" s="7"/>
      <c r="AC368" s="7"/>
      <c r="AD368" s="7"/>
      <c r="AE368" s="7"/>
      <c r="AF368" s="7"/>
      <c r="AG368" s="7"/>
      <c r="AH368" s="7"/>
      <c r="AI368" s="7"/>
    </row>
    <row r="369" spans="1:35">
      <c r="A369" s="5">
        <v>2022</v>
      </c>
      <c r="B369" s="2" t="s">
        <v>723</v>
      </c>
      <c r="C369" s="2" t="s">
        <v>728</v>
      </c>
      <c r="D369" s="2" t="s">
        <v>680</v>
      </c>
      <c r="H369" s="2">
        <v>0</v>
      </c>
      <c r="S369" s="2"/>
      <c r="T369" s="2"/>
      <c r="U369" s="2"/>
      <c r="V369" s="2"/>
      <c r="AB369" s="7"/>
      <c r="AC369" s="7"/>
      <c r="AD369" s="7"/>
      <c r="AE369" s="7"/>
      <c r="AF369" s="7"/>
      <c r="AG369" s="7"/>
      <c r="AH369" s="7"/>
      <c r="AI369" s="7"/>
    </row>
    <row r="370" spans="1:35">
      <c r="A370" s="5">
        <v>2022</v>
      </c>
      <c r="B370" s="2" t="s">
        <v>723</v>
      </c>
      <c r="C370" s="2" t="s">
        <v>729</v>
      </c>
      <c r="D370" s="2" t="s">
        <v>680</v>
      </c>
      <c r="H370" s="2">
        <v>0</v>
      </c>
      <c r="S370" s="2"/>
      <c r="T370" s="2"/>
      <c r="U370" s="2"/>
      <c r="V370" s="2"/>
      <c r="AB370" s="7"/>
      <c r="AC370" s="7"/>
      <c r="AD370" s="7"/>
      <c r="AE370" s="7"/>
      <c r="AF370" s="7"/>
      <c r="AG370" s="7"/>
      <c r="AH370" s="7"/>
      <c r="AI370" s="7"/>
    </row>
    <row r="371" spans="1:35">
      <c r="A371" s="5">
        <v>2022</v>
      </c>
      <c r="B371" s="2" t="s">
        <v>723</v>
      </c>
      <c r="C371" s="2" t="s">
        <v>730</v>
      </c>
      <c r="D371" s="2" t="s">
        <v>680</v>
      </c>
      <c r="H371" s="2">
        <v>700000</v>
      </c>
      <c r="S371" s="2"/>
      <c r="T371" s="2"/>
      <c r="U371" s="2"/>
      <c r="V371" s="2"/>
      <c r="AB371" s="7"/>
      <c r="AC371" s="7"/>
      <c r="AD371" s="7"/>
      <c r="AE371" s="7"/>
      <c r="AF371" s="7"/>
      <c r="AG371" s="7"/>
      <c r="AH371" s="7"/>
      <c r="AI371" s="7"/>
    </row>
    <row r="372" spans="1:35">
      <c r="A372" s="5">
        <v>2022</v>
      </c>
      <c r="B372" s="2" t="s">
        <v>724</v>
      </c>
      <c r="C372" s="2" t="s">
        <v>731</v>
      </c>
      <c r="D372" s="2" t="s">
        <v>680</v>
      </c>
      <c r="H372" s="2">
        <v>0</v>
      </c>
      <c r="S372" s="2"/>
      <c r="T372" s="2"/>
      <c r="U372" s="2"/>
      <c r="V372" s="2"/>
      <c r="AB372" s="7"/>
      <c r="AC372" s="7"/>
      <c r="AD372" s="7"/>
      <c r="AE372" s="7"/>
      <c r="AF372" s="7"/>
      <c r="AG372" s="7"/>
      <c r="AH372" s="7"/>
      <c r="AI372" s="7"/>
    </row>
    <row r="373" spans="1:35">
      <c r="A373" s="5">
        <v>2022</v>
      </c>
      <c r="B373" s="2" t="s">
        <v>724</v>
      </c>
      <c r="C373" s="2" t="s">
        <v>732</v>
      </c>
      <c r="D373" s="2" t="s">
        <v>680</v>
      </c>
      <c r="H373" s="2">
        <v>800000</v>
      </c>
      <c r="S373" s="2"/>
      <c r="T373" s="2"/>
      <c r="U373" s="2"/>
      <c r="V373" s="2"/>
      <c r="AB373" s="7"/>
      <c r="AC373" s="7"/>
      <c r="AD373" s="7"/>
      <c r="AE373" s="7"/>
      <c r="AF373" s="7"/>
      <c r="AG373" s="7"/>
      <c r="AH373" s="7"/>
      <c r="AI373" s="7"/>
    </row>
    <row r="374" spans="1:35">
      <c r="A374" s="5">
        <v>2022</v>
      </c>
      <c r="B374" s="2" t="s">
        <v>723</v>
      </c>
      <c r="C374" s="2" t="s">
        <v>333</v>
      </c>
      <c r="D374" s="2" t="s">
        <v>680</v>
      </c>
      <c r="H374" s="2">
        <v>0</v>
      </c>
      <c r="S374" s="2"/>
      <c r="T374" s="2"/>
      <c r="U374" s="2"/>
      <c r="V374" s="2"/>
      <c r="AB374" s="7"/>
      <c r="AC374" s="7"/>
      <c r="AD374" s="7"/>
      <c r="AE374" s="7"/>
      <c r="AF374" s="7"/>
      <c r="AG374" s="7"/>
      <c r="AH374" s="7"/>
      <c r="AI374" s="7"/>
    </row>
    <row r="375" spans="1:35">
      <c r="A375" s="5">
        <v>2022</v>
      </c>
      <c r="B375" s="2" t="s">
        <v>723</v>
      </c>
      <c r="C375" s="2" t="s">
        <v>334</v>
      </c>
      <c r="D375" s="2" t="s">
        <v>680</v>
      </c>
      <c r="H375" s="2">
        <v>0</v>
      </c>
      <c r="S375" s="2"/>
      <c r="T375" s="2"/>
      <c r="U375" s="2"/>
      <c r="V375" s="2"/>
      <c r="AB375" s="7"/>
      <c r="AC375" s="7"/>
      <c r="AD375" s="7"/>
      <c r="AE375" s="7"/>
      <c r="AF375" s="7"/>
      <c r="AG375" s="7"/>
      <c r="AH375" s="7"/>
      <c r="AI375" s="7"/>
    </row>
    <row r="376" spans="1:35">
      <c r="A376" s="5">
        <v>2022</v>
      </c>
      <c r="B376" s="2" t="s">
        <v>724</v>
      </c>
      <c r="C376" s="2" t="s">
        <v>733</v>
      </c>
      <c r="D376" s="2" t="s">
        <v>680</v>
      </c>
      <c r="H376" s="2">
        <v>0</v>
      </c>
      <c r="S376" s="2"/>
      <c r="T376" s="2"/>
      <c r="U376" s="2"/>
      <c r="V376" s="2"/>
      <c r="AB376" s="7"/>
      <c r="AC376" s="7"/>
      <c r="AD376" s="7"/>
      <c r="AE376" s="7"/>
      <c r="AF376" s="7"/>
      <c r="AG376" s="7"/>
      <c r="AH376" s="7"/>
      <c r="AI376" s="7"/>
    </row>
    <row r="377" spans="1:35">
      <c r="A377" s="5">
        <v>2022</v>
      </c>
      <c r="B377" s="2" t="s">
        <v>724</v>
      </c>
      <c r="C377" s="2" t="s">
        <v>734</v>
      </c>
      <c r="D377" s="2" t="s">
        <v>680</v>
      </c>
      <c r="H377" s="2">
        <v>0</v>
      </c>
      <c r="S377" s="2"/>
      <c r="T377" s="2"/>
      <c r="U377" s="2"/>
      <c r="V377" s="2"/>
      <c r="AB377" s="7"/>
      <c r="AC377" s="7"/>
      <c r="AD377" s="7"/>
      <c r="AE377" s="7"/>
      <c r="AF377" s="7"/>
      <c r="AG377" s="7"/>
      <c r="AH377" s="7"/>
      <c r="AI377" s="7"/>
    </row>
    <row r="378" spans="1:35">
      <c r="A378" s="5">
        <v>2022</v>
      </c>
      <c r="B378" s="2" t="s">
        <v>723</v>
      </c>
      <c r="C378" s="2" t="s">
        <v>735</v>
      </c>
      <c r="D378" s="2" t="s">
        <v>680</v>
      </c>
      <c r="H378" s="2">
        <v>0</v>
      </c>
      <c r="S378" s="2"/>
      <c r="T378" s="2"/>
      <c r="U378" s="2"/>
      <c r="V378" s="2"/>
      <c r="AB378" s="7"/>
      <c r="AC378" s="7"/>
      <c r="AD378" s="7"/>
      <c r="AE378" s="7"/>
      <c r="AF378" s="7"/>
      <c r="AG378" s="7"/>
      <c r="AH378" s="7"/>
      <c r="AI378" s="7"/>
    </row>
    <row r="379" spans="1:35">
      <c r="A379" s="5">
        <v>2022</v>
      </c>
      <c r="B379" s="2" t="s">
        <v>723</v>
      </c>
      <c r="C379" s="2" t="s">
        <v>736</v>
      </c>
      <c r="D379" s="2" t="s">
        <v>680</v>
      </c>
      <c r="H379" s="2">
        <v>0</v>
      </c>
      <c r="S379" s="2"/>
      <c r="T379" s="2"/>
      <c r="U379" s="2"/>
      <c r="V379" s="2"/>
      <c r="AB379" s="7"/>
      <c r="AC379" s="7"/>
      <c r="AD379" s="7"/>
      <c r="AE379" s="7"/>
      <c r="AF379" s="7"/>
      <c r="AG379" s="7"/>
      <c r="AH379" s="7"/>
      <c r="AI379" s="7"/>
    </row>
    <row r="380" spans="1:35">
      <c r="A380" s="5">
        <v>2022</v>
      </c>
      <c r="B380" s="2" t="s">
        <v>723</v>
      </c>
      <c r="C380" s="2" t="s">
        <v>725</v>
      </c>
      <c r="D380" s="2" t="s">
        <v>672</v>
      </c>
      <c r="E380" s="2">
        <v>56919577</v>
      </c>
      <c r="H380" s="2">
        <v>26843496</v>
      </c>
      <c r="S380" s="2"/>
      <c r="T380" s="2"/>
      <c r="U380" s="2"/>
      <c r="V380" s="2"/>
      <c r="AB380" s="7"/>
      <c r="AC380" s="7"/>
      <c r="AD380" s="7"/>
      <c r="AE380" s="7"/>
      <c r="AF380" s="7"/>
      <c r="AG380" s="7"/>
      <c r="AH380" s="7"/>
      <c r="AI380" s="7"/>
    </row>
    <row r="381" spans="1:35">
      <c r="A381" s="5">
        <v>2022</v>
      </c>
      <c r="B381" s="2" t="s">
        <v>723</v>
      </c>
      <c r="C381" s="2" t="s">
        <v>726</v>
      </c>
      <c r="D381" s="2" t="s">
        <v>672</v>
      </c>
      <c r="E381" s="2">
        <v>83005974</v>
      </c>
      <c r="H381" s="2">
        <v>26171973</v>
      </c>
      <c r="S381" s="2"/>
      <c r="T381" s="2"/>
      <c r="U381" s="2"/>
      <c r="V381" s="2"/>
      <c r="AB381" s="7"/>
      <c r="AC381" s="7"/>
      <c r="AD381" s="7"/>
      <c r="AE381" s="7"/>
      <c r="AF381" s="7"/>
      <c r="AG381" s="7"/>
      <c r="AH381" s="7"/>
      <c r="AI381" s="7"/>
    </row>
    <row r="382" spans="1:35">
      <c r="A382" s="5">
        <v>2022</v>
      </c>
      <c r="B382" s="2" t="s">
        <v>724</v>
      </c>
      <c r="C382" s="2" t="s">
        <v>727</v>
      </c>
      <c r="D382" s="2" t="s">
        <v>672</v>
      </c>
      <c r="E382" s="2">
        <v>13436861</v>
      </c>
      <c r="H382" s="2">
        <v>36770065</v>
      </c>
      <c r="S382" s="2"/>
      <c r="T382" s="2"/>
      <c r="U382" s="2"/>
      <c r="V382" s="2"/>
      <c r="AB382" s="7"/>
      <c r="AC382" s="7"/>
      <c r="AD382" s="7"/>
      <c r="AE382" s="7"/>
      <c r="AF382" s="7"/>
      <c r="AG382" s="7"/>
      <c r="AH382" s="7"/>
      <c r="AI382" s="7"/>
    </row>
    <row r="383" spans="1:35">
      <c r="A383" s="5">
        <v>2022</v>
      </c>
      <c r="B383" s="2" t="s">
        <v>723</v>
      </c>
      <c r="C383" s="2" t="s">
        <v>728</v>
      </c>
      <c r="D383" s="2" t="s">
        <v>672</v>
      </c>
      <c r="E383" s="2">
        <v>27526255</v>
      </c>
      <c r="H383" s="2">
        <v>33363663</v>
      </c>
      <c r="S383" s="2"/>
      <c r="T383" s="2"/>
      <c r="U383" s="2"/>
      <c r="V383" s="2"/>
      <c r="AB383" s="7"/>
      <c r="AC383" s="7"/>
      <c r="AD383" s="7"/>
      <c r="AE383" s="7"/>
      <c r="AF383" s="7"/>
      <c r="AG383" s="7"/>
      <c r="AH383" s="7"/>
      <c r="AI383" s="7"/>
    </row>
    <row r="384" spans="1:35">
      <c r="A384" s="5">
        <v>2022</v>
      </c>
      <c r="B384" s="2" t="s">
        <v>723</v>
      </c>
      <c r="C384" s="2" t="s">
        <v>729</v>
      </c>
      <c r="D384" s="2" t="s">
        <v>672</v>
      </c>
      <c r="E384" s="2">
        <v>54573255</v>
      </c>
      <c r="H384" s="2">
        <v>25369594</v>
      </c>
      <c r="S384" s="2"/>
      <c r="T384" s="2"/>
      <c r="U384" s="2"/>
      <c r="V384" s="2"/>
      <c r="AB384" s="7"/>
      <c r="AC384" s="7"/>
      <c r="AD384" s="7"/>
      <c r="AE384" s="7"/>
      <c r="AF384" s="7"/>
      <c r="AG384" s="7"/>
      <c r="AH384" s="7"/>
      <c r="AI384" s="7"/>
    </row>
    <row r="385" spans="1:35">
      <c r="A385" s="5">
        <v>2022</v>
      </c>
      <c r="B385" s="2" t="s">
        <v>723</v>
      </c>
      <c r="C385" s="2" t="s">
        <v>730</v>
      </c>
      <c r="D385" s="2" t="s">
        <v>672</v>
      </c>
      <c r="E385" s="2">
        <v>25311362</v>
      </c>
      <c r="H385" s="2">
        <v>50283144</v>
      </c>
      <c r="S385" s="2"/>
      <c r="T385" s="2"/>
      <c r="U385" s="2"/>
      <c r="V385" s="2"/>
      <c r="AB385" s="7"/>
      <c r="AC385" s="7"/>
      <c r="AD385" s="7"/>
      <c r="AE385" s="7"/>
      <c r="AF385" s="7"/>
      <c r="AG385" s="7"/>
      <c r="AH385" s="7"/>
      <c r="AI385" s="7"/>
    </row>
    <row r="386" spans="1:35">
      <c r="A386" s="5">
        <v>2022</v>
      </c>
      <c r="B386" s="2" t="s">
        <v>724</v>
      </c>
      <c r="C386" s="2" t="s">
        <v>731</v>
      </c>
      <c r="D386" s="2" t="s">
        <v>672</v>
      </c>
      <c r="E386" s="2">
        <v>20809201</v>
      </c>
      <c r="H386" s="2">
        <v>26831726</v>
      </c>
      <c r="S386" s="2"/>
      <c r="T386" s="2"/>
      <c r="U386" s="2"/>
      <c r="V386" s="2"/>
      <c r="AB386" s="7"/>
      <c r="AC386" s="7"/>
      <c r="AD386" s="7"/>
      <c r="AE386" s="7"/>
      <c r="AF386" s="7"/>
      <c r="AG386" s="7"/>
      <c r="AH386" s="7"/>
      <c r="AI386" s="7"/>
    </row>
    <row r="387" spans="1:35">
      <c r="A387" s="5">
        <v>2022</v>
      </c>
      <c r="B387" s="2" t="s">
        <v>724</v>
      </c>
      <c r="C387" s="2" t="s">
        <v>732</v>
      </c>
      <c r="D387" s="2" t="s">
        <v>672</v>
      </c>
      <c r="E387" s="2">
        <v>23998907</v>
      </c>
      <c r="H387" s="2">
        <v>28809127</v>
      </c>
      <c r="S387" s="2"/>
      <c r="T387" s="2"/>
      <c r="U387" s="2"/>
      <c r="V387" s="2"/>
      <c r="AB387" s="7"/>
      <c r="AC387" s="7"/>
      <c r="AD387" s="7"/>
      <c r="AE387" s="7"/>
      <c r="AF387" s="7"/>
      <c r="AG387" s="7"/>
      <c r="AH387" s="7"/>
      <c r="AI387" s="7"/>
    </row>
    <row r="388" spans="1:35">
      <c r="A388" s="5">
        <v>2022</v>
      </c>
      <c r="B388" s="2" t="s">
        <v>723</v>
      </c>
      <c r="C388" s="2" t="s">
        <v>333</v>
      </c>
      <c r="D388" s="2" t="s">
        <v>672</v>
      </c>
      <c r="E388" s="2">
        <v>22224884</v>
      </c>
      <c r="H388" s="2">
        <v>23075329</v>
      </c>
      <c r="S388" s="2"/>
      <c r="T388" s="2"/>
      <c r="U388" s="2"/>
      <c r="V388" s="2"/>
      <c r="AB388" s="7"/>
      <c r="AC388" s="7"/>
      <c r="AD388" s="7"/>
      <c r="AE388" s="7"/>
      <c r="AF388" s="7"/>
      <c r="AG388" s="7"/>
      <c r="AH388" s="7"/>
      <c r="AI388" s="7"/>
    </row>
    <row r="389" spans="1:35">
      <c r="A389" s="5">
        <v>2022</v>
      </c>
      <c r="B389" s="2" t="s">
        <v>723</v>
      </c>
      <c r="C389" s="2" t="s">
        <v>334</v>
      </c>
      <c r="D389" s="2" t="s">
        <v>672</v>
      </c>
      <c r="E389" s="2">
        <v>13044833</v>
      </c>
      <c r="H389" s="2">
        <v>7922066</v>
      </c>
      <c r="S389" s="2"/>
      <c r="T389" s="2"/>
      <c r="U389" s="2"/>
      <c r="V389" s="2"/>
      <c r="AB389" s="7"/>
      <c r="AC389" s="7"/>
      <c r="AD389" s="7"/>
      <c r="AE389" s="7"/>
      <c r="AF389" s="7"/>
      <c r="AG389" s="7"/>
      <c r="AH389" s="7"/>
      <c r="AI389" s="7"/>
    </row>
    <row r="390" spans="1:35">
      <c r="A390" s="5">
        <v>2022</v>
      </c>
      <c r="B390" s="2" t="s">
        <v>724</v>
      </c>
      <c r="C390" s="2" t="s">
        <v>733</v>
      </c>
      <c r="D390" s="2" t="s">
        <v>672</v>
      </c>
      <c r="E390" s="2">
        <v>43224709</v>
      </c>
      <c r="H390" s="2">
        <v>17569602</v>
      </c>
      <c r="S390" s="2"/>
      <c r="T390" s="2"/>
      <c r="U390" s="2"/>
      <c r="V390" s="2"/>
      <c r="AB390" s="7"/>
      <c r="AC390" s="7"/>
      <c r="AD390" s="7"/>
      <c r="AE390" s="7"/>
      <c r="AF390" s="7"/>
      <c r="AG390" s="7"/>
      <c r="AH390" s="7"/>
      <c r="AI390" s="7"/>
    </row>
    <row r="391" spans="1:35">
      <c r="A391" s="5">
        <v>2022</v>
      </c>
      <c r="B391" s="2" t="s">
        <v>724</v>
      </c>
      <c r="C391" s="2" t="s">
        <v>734</v>
      </c>
      <c r="D391" s="2" t="s">
        <v>672</v>
      </c>
      <c r="E391" s="2">
        <v>13048545</v>
      </c>
      <c r="H391" s="2">
        <v>13588807</v>
      </c>
      <c r="S391" s="2"/>
      <c r="T391" s="2"/>
      <c r="U391" s="2"/>
      <c r="V391" s="2"/>
      <c r="AB391" s="7"/>
      <c r="AC391" s="7"/>
      <c r="AD391" s="7"/>
      <c r="AE391" s="7"/>
      <c r="AF391" s="7"/>
      <c r="AG391" s="7"/>
      <c r="AH391" s="7"/>
      <c r="AI391" s="7"/>
    </row>
    <row r="392" spans="1:35">
      <c r="A392" s="5">
        <v>2022</v>
      </c>
      <c r="B392" s="2" t="s">
        <v>723</v>
      </c>
      <c r="C392" s="2" t="s">
        <v>735</v>
      </c>
      <c r="D392" s="2" t="s">
        <v>672</v>
      </c>
      <c r="E392" s="2">
        <v>9729886</v>
      </c>
      <c r="H392" s="2">
        <v>10567918</v>
      </c>
      <c r="S392" s="2"/>
      <c r="T392" s="2"/>
      <c r="U392" s="2"/>
      <c r="V392" s="2"/>
      <c r="AB392" s="7"/>
      <c r="AC392" s="7"/>
      <c r="AD392" s="7"/>
      <c r="AE392" s="7"/>
      <c r="AF392" s="7"/>
      <c r="AG392" s="7"/>
      <c r="AH392" s="7"/>
      <c r="AI392" s="7"/>
    </row>
    <row r="393" spans="1:35">
      <c r="A393" s="5">
        <v>2022</v>
      </c>
      <c r="B393" s="2" t="s">
        <v>723</v>
      </c>
      <c r="C393" s="2" t="s">
        <v>736</v>
      </c>
      <c r="D393" s="2" t="s">
        <v>672</v>
      </c>
      <c r="E393" s="2">
        <v>20630496</v>
      </c>
      <c r="H393" s="2">
        <v>27086331</v>
      </c>
      <c r="S393" s="2"/>
      <c r="T393" s="2"/>
      <c r="U393" s="2"/>
      <c r="V393" s="2"/>
      <c r="AB393" s="7"/>
      <c r="AC393" s="7"/>
      <c r="AD393" s="7"/>
      <c r="AE393" s="7"/>
      <c r="AF393" s="7"/>
      <c r="AG393" s="7"/>
      <c r="AH393" s="7"/>
      <c r="AI393" s="7"/>
    </row>
    <row r="394" spans="1:35">
      <c r="A394" s="5">
        <v>2022</v>
      </c>
      <c r="B394" s="2" t="s">
        <v>723</v>
      </c>
      <c r="C394" s="2" t="s">
        <v>725</v>
      </c>
      <c r="D394" s="2" t="s">
        <v>678</v>
      </c>
      <c r="F394" s="2">
        <v>0</v>
      </c>
      <c r="H394" s="2">
        <v>0</v>
      </c>
      <c r="S394" s="2"/>
      <c r="T394" s="2"/>
      <c r="U394" s="2"/>
      <c r="V394" s="2"/>
      <c r="AB394" s="7"/>
      <c r="AC394" s="7"/>
      <c r="AD394" s="7"/>
      <c r="AE394" s="7"/>
      <c r="AF394" s="7"/>
      <c r="AG394" s="7"/>
      <c r="AH394" s="7"/>
      <c r="AI394" s="7"/>
    </row>
    <row r="395" spans="1:35">
      <c r="A395" s="5">
        <v>2022</v>
      </c>
      <c r="B395" s="2" t="s">
        <v>723</v>
      </c>
      <c r="C395" s="2" t="s">
        <v>726</v>
      </c>
      <c r="D395" s="2" t="s">
        <v>678</v>
      </c>
      <c r="F395" s="2">
        <v>0</v>
      </c>
      <c r="H395" s="2">
        <v>0</v>
      </c>
      <c r="S395" s="2"/>
      <c r="T395" s="2"/>
      <c r="U395" s="2"/>
      <c r="V395" s="2"/>
      <c r="AB395" s="7"/>
      <c r="AC395" s="7"/>
      <c r="AD395" s="7"/>
      <c r="AE395" s="7"/>
      <c r="AF395" s="7"/>
      <c r="AG395" s="7"/>
      <c r="AH395" s="7"/>
      <c r="AI395" s="7"/>
    </row>
    <row r="396" spans="1:35">
      <c r="A396" s="5">
        <v>2022</v>
      </c>
      <c r="B396" s="2" t="s">
        <v>724</v>
      </c>
      <c r="C396" s="2" t="s">
        <v>727</v>
      </c>
      <c r="D396" s="2" t="s">
        <v>678</v>
      </c>
      <c r="F396" s="2">
        <v>0</v>
      </c>
      <c r="H396" s="2">
        <v>0</v>
      </c>
      <c r="S396" s="2"/>
      <c r="T396" s="2"/>
      <c r="U396" s="2"/>
      <c r="V396" s="2"/>
      <c r="AB396" s="7"/>
      <c r="AC396" s="7"/>
      <c r="AD396" s="7"/>
      <c r="AE396" s="7"/>
      <c r="AF396" s="7"/>
      <c r="AG396" s="7"/>
      <c r="AH396" s="7"/>
      <c r="AI396" s="7"/>
    </row>
    <row r="397" spans="1:35">
      <c r="A397" s="5">
        <v>2022</v>
      </c>
      <c r="B397" s="2" t="s">
        <v>723</v>
      </c>
      <c r="C397" s="2" t="s">
        <v>728</v>
      </c>
      <c r="D397" s="2" t="s">
        <v>678</v>
      </c>
      <c r="F397" s="2">
        <v>0</v>
      </c>
      <c r="H397" s="2">
        <v>0</v>
      </c>
      <c r="S397" s="2"/>
      <c r="T397" s="2"/>
      <c r="U397" s="2"/>
      <c r="V397" s="2"/>
      <c r="AB397" s="7"/>
      <c r="AC397" s="7"/>
      <c r="AD397" s="7"/>
      <c r="AE397" s="7"/>
      <c r="AF397" s="7"/>
      <c r="AG397" s="7"/>
      <c r="AH397" s="7"/>
      <c r="AI397" s="7"/>
    </row>
    <row r="398" spans="1:35">
      <c r="A398" s="5">
        <v>2022</v>
      </c>
      <c r="B398" s="2" t="s">
        <v>723</v>
      </c>
      <c r="C398" s="2" t="s">
        <v>729</v>
      </c>
      <c r="D398" s="2" t="s">
        <v>678</v>
      </c>
      <c r="F398" s="2">
        <v>0</v>
      </c>
      <c r="H398" s="2">
        <v>0</v>
      </c>
      <c r="S398" s="2"/>
      <c r="T398" s="2"/>
      <c r="U398" s="2"/>
      <c r="V398" s="2"/>
      <c r="AB398" s="7"/>
      <c r="AC398" s="7"/>
      <c r="AD398" s="7"/>
      <c r="AE398" s="7"/>
      <c r="AF398" s="7"/>
      <c r="AG398" s="7"/>
      <c r="AH398" s="7"/>
      <c r="AI398" s="7"/>
    </row>
    <row r="399" spans="1:35">
      <c r="A399" s="5">
        <v>2022</v>
      </c>
      <c r="B399" s="2" t="s">
        <v>723</v>
      </c>
      <c r="C399" s="2" t="s">
        <v>730</v>
      </c>
      <c r="D399" s="2" t="s">
        <v>678</v>
      </c>
      <c r="F399" s="2">
        <v>0</v>
      </c>
      <c r="H399" s="2">
        <v>878707</v>
      </c>
      <c r="S399" s="2"/>
      <c r="T399" s="2"/>
      <c r="U399" s="2"/>
      <c r="V399" s="2"/>
      <c r="AB399" s="7"/>
      <c r="AC399" s="7"/>
      <c r="AD399" s="7"/>
      <c r="AE399" s="7"/>
      <c r="AF399" s="7"/>
      <c r="AG399" s="7"/>
      <c r="AH399" s="7"/>
      <c r="AI399" s="7"/>
    </row>
    <row r="400" spans="1:35">
      <c r="A400" s="5">
        <v>2022</v>
      </c>
      <c r="B400" s="2" t="s">
        <v>724</v>
      </c>
      <c r="C400" s="2" t="s">
        <v>731</v>
      </c>
      <c r="D400" s="2" t="s">
        <v>678</v>
      </c>
      <c r="F400" s="2">
        <v>0</v>
      </c>
      <c r="H400" s="2">
        <v>0</v>
      </c>
      <c r="S400" s="2"/>
      <c r="T400" s="2"/>
      <c r="U400" s="2"/>
      <c r="V400" s="2"/>
      <c r="AB400" s="7"/>
      <c r="AC400" s="7"/>
      <c r="AD400" s="7"/>
      <c r="AE400" s="7"/>
      <c r="AF400" s="7"/>
      <c r="AG400" s="7"/>
      <c r="AH400" s="7"/>
      <c r="AI400" s="7"/>
    </row>
    <row r="401" spans="1:35">
      <c r="A401" s="5">
        <v>2022</v>
      </c>
      <c r="B401" s="2" t="s">
        <v>724</v>
      </c>
      <c r="C401" s="2" t="s">
        <v>732</v>
      </c>
      <c r="D401" s="2" t="s">
        <v>678</v>
      </c>
      <c r="F401" s="2">
        <v>0</v>
      </c>
      <c r="H401" s="2">
        <v>0</v>
      </c>
      <c r="S401" s="2"/>
      <c r="T401" s="2"/>
      <c r="U401" s="2"/>
      <c r="V401" s="2"/>
      <c r="AB401" s="7"/>
      <c r="AC401" s="7"/>
      <c r="AD401" s="7"/>
      <c r="AE401" s="7"/>
      <c r="AF401" s="7"/>
      <c r="AG401" s="7"/>
      <c r="AH401" s="7"/>
      <c r="AI401" s="7"/>
    </row>
    <row r="402" spans="1:35">
      <c r="A402" s="5">
        <v>2022</v>
      </c>
      <c r="B402" s="2" t="s">
        <v>723</v>
      </c>
      <c r="C402" s="2" t="s">
        <v>333</v>
      </c>
      <c r="D402" s="2" t="s">
        <v>678</v>
      </c>
      <c r="F402" s="2">
        <v>0</v>
      </c>
      <c r="H402" s="2">
        <v>0</v>
      </c>
      <c r="S402" s="2"/>
      <c r="T402" s="2"/>
      <c r="U402" s="2"/>
      <c r="V402" s="2"/>
      <c r="AB402" s="7"/>
      <c r="AC402" s="7"/>
      <c r="AD402" s="7"/>
      <c r="AE402" s="7"/>
      <c r="AF402" s="7"/>
      <c r="AG402" s="7"/>
      <c r="AH402" s="7"/>
      <c r="AI402" s="7"/>
    </row>
    <row r="403" spans="1:35">
      <c r="A403" s="5">
        <v>2022</v>
      </c>
      <c r="B403" s="2" t="s">
        <v>723</v>
      </c>
      <c r="C403" s="2" t="s">
        <v>334</v>
      </c>
      <c r="D403" s="2" t="s">
        <v>678</v>
      </c>
      <c r="F403" s="2">
        <v>1214459</v>
      </c>
      <c r="H403" s="2">
        <v>878707</v>
      </c>
      <c r="S403" s="2"/>
      <c r="T403" s="2"/>
      <c r="U403" s="2"/>
      <c r="V403" s="2"/>
      <c r="AB403" s="7"/>
      <c r="AC403" s="7"/>
      <c r="AD403" s="7"/>
      <c r="AE403" s="7"/>
      <c r="AF403" s="7"/>
      <c r="AG403" s="7"/>
      <c r="AH403" s="7"/>
      <c r="AI403" s="7"/>
    </row>
    <row r="404" spans="1:35">
      <c r="A404" s="5">
        <v>2022</v>
      </c>
      <c r="B404" s="2" t="s">
        <v>724</v>
      </c>
      <c r="C404" s="2" t="s">
        <v>733</v>
      </c>
      <c r="D404" s="2" t="s">
        <v>678</v>
      </c>
      <c r="F404" s="2">
        <v>0</v>
      </c>
      <c r="H404" s="2">
        <v>0</v>
      </c>
      <c r="S404" s="2"/>
      <c r="T404" s="2"/>
      <c r="U404" s="2"/>
      <c r="V404" s="2"/>
      <c r="AB404" s="7"/>
      <c r="AC404" s="7"/>
      <c r="AD404" s="7"/>
      <c r="AE404" s="7"/>
      <c r="AF404" s="7"/>
      <c r="AG404" s="7"/>
      <c r="AH404" s="7"/>
      <c r="AI404" s="7"/>
    </row>
    <row r="405" spans="1:35">
      <c r="A405" s="5">
        <v>2022</v>
      </c>
      <c r="B405" s="2" t="s">
        <v>724</v>
      </c>
      <c r="C405" s="2" t="s">
        <v>734</v>
      </c>
      <c r="D405" s="2" t="s">
        <v>678</v>
      </c>
      <c r="F405" s="2">
        <v>0</v>
      </c>
      <c r="H405" s="2">
        <v>0</v>
      </c>
      <c r="S405" s="2"/>
      <c r="T405" s="2"/>
      <c r="U405" s="2"/>
      <c r="V405" s="2"/>
      <c r="AB405" s="7"/>
      <c r="AC405" s="7"/>
      <c r="AD405" s="7"/>
      <c r="AE405" s="7"/>
      <c r="AF405" s="7"/>
      <c r="AG405" s="7"/>
      <c r="AH405" s="7"/>
      <c r="AI405" s="7"/>
    </row>
    <row r="406" spans="1:35">
      <c r="A406" s="5">
        <v>2022</v>
      </c>
      <c r="B406" s="2" t="s">
        <v>723</v>
      </c>
      <c r="C406" s="2" t="s">
        <v>735</v>
      </c>
      <c r="D406" s="2" t="s">
        <v>678</v>
      </c>
      <c r="F406" s="2">
        <v>0</v>
      </c>
      <c r="H406" s="2">
        <v>0</v>
      </c>
      <c r="S406" s="2"/>
      <c r="T406" s="2"/>
      <c r="U406" s="2"/>
      <c r="V406" s="2"/>
      <c r="AB406" s="7"/>
      <c r="AC406" s="7"/>
      <c r="AD406" s="7"/>
      <c r="AE406" s="7"/>
      <c r="AF406" s="7"/>
      <c r="AG406" s="7"/>
      <c r="AH406" s="7"/>
      <c r="AI406" s="7"/>
    </row>
    <row r="407" spans="1:35">
      <c r="A407" s="5">
        <v>2022</v>
      </c>
      <c r="B407" s="2" t="s">
        <v>723</v>
      </c>
      <c r="C407" s="2" t="s">
        <v>736</v>
      </c>
      <c r="D407" s="2" t="s">
        <v>678</v>
      </c>
      <c r="F407" s="2">
        <v>0</v>
      </c>
      <c r="H407" s="2">
        <v>0</v>
      </c>
      <c r="S407" s="2"/>
      <c r="T407" s="2"/>
      <c r="U407" s="2"/>
      <c r="V407" s="2"/>
      <c r="AB407" s="7"/>
      <c r="AC407" s="7"/>
      <c r="AD407" s="7"/>
      <c r="AE407" s="7"/>
      <c r="AF407" s="7"/>
      <c r="AG407" s="7"/>
      <c r="AH407" s="7"/>
      <c r="AI407" s="7"/>
    </row>
    <row r="408" spans="1:35">
      <c r="A408" s="5">
        <v>2022</v>
      </c>
      <c r="B408" s="2" t="s">
        <v>723</v>
      </c>
      <c r="C408" s="2" t="s">
        <v>725</v>
      </c>
      <c r="D408" s="2" t="s">
        <v>676</v>
      </c>
      <c r="F408" s="2">
        <v>0</v>
      </c>
      <c r="H408" s="2">
        <v>417092</v>
      </c>
      <c r="S408" s="2"/>
      <c r="T408" s="2"/>
      <c r="U408" s="2"/>
      <c r="V408" s="2"/>
      <c r="AB408" s="7"/>
      <c r="AC408" s="7"/>
      <c r="AD408" s="7"/>
      <c r="AE408" s="7"/>
      <c r="AF408" s="7"/>
      <c r="AG408" s="7"/>
      <c r="AH408" s="7"/>
      <c r="AI408" s="7"/>
    </row>
    <row r="409" spans="1:35">
      <c r="A409" s="5">
        <v>2022</v>
      </c>
      <c r="B409" s="2" t="s">
        <v>723</v>
      </c>
      <c r="C409" s="2" t="s">
        <v>726</v>
      </c>
      <c r="D409" s="2" t="s">
        <v>676</v>
      </c>
      <c r="F409" s="2">
        <v>0</v>
      </c>
      <c r="H409" s="2">
        <v>398133</v>
      </c>
      <c r="S409" s="2"/>
      <c r="T409" s="2"/>
      <c r="U409" s="2"/>
      <c r="V409" s="2"/>
      <c r="AB409" s="7"/>
      <c r="AC409" s="7"/>
      <c r="AD409" s="7"/>
      <c r="AE409" s="7"/>
      <c r="AF409" s="7"/>
      <c r="AG409" s="7"/>
      <c r="AH409" s="7"/>
      <c r="AI409" s="7"/>
    </row>
    <row r="410" spans="1:35">
      <c r="A410" s="5">
        <v>2022</v>
      </c>
      <c r="B410" s="2" t="s">
        <v>724</v>
      </c>
      <c r="C410" s="2" t="s">
        <v>727</v>
      </c>
      <c r="D410" s="2" t="s">
        <v>676</v>
      </c>
      <c r="F410" s="2">
        <v>0</v>
      </c>
      <c r="H410" s="2">
        <v>783375</v>
      </c>
      <c r="S410" s="2"/>
      <c r="T410" s="2"/>
      <c r="U410" s="2"/>
      <c r="V410" s="2"/>
      <c r="AB410" s="7"/>
      <c r="AC410" s="7"/>
      <c r="AD410" s="7"/>
      <c r="AE410" s="7"/>
      <c r="AF410" s="7"/>
      <c r="AG410" s="7"/>
      <c r="AH410" s="7"/>
      <c r="AI410" s="7"/>
    </row>
    <row r="411" spans="1:35">
      <c r="A411" s="5">
        <v>2022</v>
      </c>
      <c r="B411" s="2" t="s">
        <v>723</v>
      </c>
      <c r="C411" s="2" t="s">
        <v>728</v>
      </c>
      <c r="D411" s="2" t="s">
        <v>676</v>
      </c>
      <c r="F411" s="2">
        <v>0</v>
      </c>
      <c r="H411" s="2">
        <v>821292</v>
      </c>
      <c r="S411" s="2"/>
      <c r="T411" s="2"/>
      <c r="U411" s="2"/>
      <c r="V411" s="2"/>
      <c r="AB411" s="7"/>
      <c r="AC411" s="7"/>
      <c r="AD411" s="7"/>
      <c r="AE411" s="7"/>
      <c r="AF411" s="7"/>
      <c r="AG411" s="7"/>
      <c r="AH411" s="7"/>
      <c r="AI411" s="7"/>
    </row>
    <row r="412" spans="1:35">
      <c r="A412" s="5">
        <v>2022</v>
      </c>
      <c r="B412" s="2" t="s">
        <v>723</v>
      </c>
      <c r="C412" s="2" t="s">
        <v>729</v>
      </c>
      <c r="D412" s="2" t="s">
        <v>676</v>
      </c>
      <c r="F412" s="2">
        <v>0</v>
      </c>
      <c r="H412" s="2">
        <v>407613</v>
      </c>
      <c r="S412" s="2"/>
      <c r="T412" s="2"/>
      <c r="U412" s="2"/>
      <c r="V412" s="2"/>
      <c r="AB412" s="7"/>
      <c r="AC412" s="7"/>
      <c r="AD412" s="7"/>
      <c r="AE412" s="7"/>
      <c r="AF412" s="7"/>
      <c r="AG412" s="7"/>
      <c r="AH412" s="7"/>
      <c r="AI412" s="7"/>
    </row>
    <row r="413" spans="1:35">
      <c r="A413" s="5">
        <v>2022</v>
      </c>
      <c r="B413" s="2" t="s">
        <v>723</v>
      </c>
      <c r="C413" s="2" t="s">
        <v>730</v>
      </c>
      <c r="D413" s="2" t="s">
        <v>676</v>
      </c>
      <c r="F413" s="2">
        <v>8835000</v>
      </c>
      <c r="H413" s="2">
        <v>3316398</v>
      </c>
      <c r="S413" s="2"/>
      <c r="T413" s="2"/>
      <c r="U413" s="2"/>
      <c r="V413" s="2"/>
      <c r="AB413" s="7"/>
      <c r="AC413" s="7"/>
      <c r="AD413" s="7"/>
      <c r="AE413" s="7"/>
      <c r="AF413" s="7"/>
      <c r="AG413" s="7"/>
      <c r="AH413" s="7"/>
      <c r="AI413" s="7"/>
    </row>
    <row r="414" spans="1:35">
      <c r="A414" s="5">
        <v>2022</v>
      </c>
      <c r="B414" s="2" t="s">
        <v>724</v>
      </c>
      <c r="C414" s="2" t="s">
        <v>731</v>
      </c>
      <c r="D414" s="2" t="s">
        <v>676</v>
      </c>
      <c r="F414" s="2">
        <v>0</v>
      </c>
      <c r="H414" s="2">
        <v>909492</v>
      </c>
      <c r="S414" s="2"/>
      <c r="T414" s="2"/>
      <c r="U414" s="2"/>
      <c r="V414" s="2"/>
      <c r="AB414" s="7"/>
      <c r="AC414" s="7"/>
      <c r="AD414" s="7"/>
      <c r="AE414" s="7"/>
      <c r="AF414" s="7"/>
      <c r="AG414" s="7"/>
      <c r="AH414" s="7"/>
      <c r="AI414" s="7"/>
    </row>
    <row r="415" spans="1:35">
      <c r="A415" s="5">
        <v>2022</v>
      </c>
      <c r="B415" s="2" t="s">
        <v>724</v>
      </c>
      <c r="C415" s="2" t="s">
        <v>732</v>
      </c>
      <c r="D415" s="2" t="s">
        <v>676</v>
      </c>
      <c r="F415" s="2">
        <v>0</v>
      </c>
      <c r="H415" s="2">
        <v>808413</v>
      </c>
      <c r="S415" s="2"/>
      <c r="T415" s="2"/>
      <c r="U415" s="2"/>
      <c r="V415" s="2"/>
      <c r="AB415" s="7"/>
      <c r="AC415" s="7"/>
      <c r="AD415" s="7"/>
      <c r="AE415" s="7"/>
      <c r="AF415" s="7"/>
      <c r="AG415" s="7"/>
      <c r="AH415" s="7"/>
      <c r="AI415" s="7"/>
    </row>
    <row r="416" spans="1:35">
      <c r="A416" s="5">
        <v>2022</v>
      </c>
      <c r="B416" s="2" t="s">
        <v>723</v>
      </c>
      <c r="C416" s="2" t="s">
        <v>333</v>
      </c>
      <c r="D416" s="2" t="s">
        <v>676</v>
      </c>
      <c r="F416" s="2">
        <v>0</v>
      </c>
      <c r="H416" s="2">
        <v>784714</v>
      </c>
      <c r="S416" s="2"/>
      <c r="T416" s="2"/>
      <c r="U416" s="2"/>
      <c r="V416" s="2"/>
      <c r="AB416" s="7"/>
      <c r="AC416" s="7"/>
      <c r="AD416" s="7"/>
      <c r="AE416" s="7"/>
      <c r="AF416" s="7"/>
      <c r="AG416" s="7"/>
      <c r="AH416" s="7"/>
      <c r="AI416" s="7"/>
    </row>
    <row r="417" spans="1:35">
      <c r="A417" s="5">
        <v>2022</v>
      </c>
      <c r="B417" s="2" t="s">
        <v>723</v>
      </c>
      <c r="C417" s="2" t="s">
        <v>334</v>
      </c>
      <c r="D417" s="2" t="s">
        <v>676</v>
      </c>
      <c r="F417" s="2">
        <v>500000</v>
      </c>
      <c r="H417" s="2">
        <v>2323268</v>
      </c>
      <c r="S417" s="2"/>
      <c r="T417" s="2"/>
      <c r="U417" s="2"/>
      <c r="V417" s="2"/>
      <c r="AB417" s="7"/>
      <c r="AC417" s="7"/>
      <c r="AD417" s="7"/>
      <c r="AE417" s="7"/>
      <c r="AF417" s="7"/>
      <c r="AG417" s="7"/>
      <c r="AH417" s="7"/>
      <c r="AI417" s="7"/>
    </row>
    <row r="418" spans="1:35">
      <c r="A418" s="5">
        <v>2022</v>
      </c>
      <c r="B418" s="2" t="s">
        <v>724</v>
      </c>
      <c r="C418" s="2" t="s">
        <v>733</v>
      </c>
      <c r="D418" s="2" t="s">
        <v>676</v>
      </c>
      <c r="F418" s="2">
        <v>0</v>
      </c>
      <c r="H418" s="2">
        <v>890533</v>
      </c>
      <c r="S418" s="2"/>
      <c r="T418" s="2"/>
      <c r="U418" s="2"/>
      <c r="V418" s="2"/>
      <c r="AB418" s="7"/>
      <c r="AC418" s="7"/>
      <c r="AD418" s="7"/>
      <c r="AE418" s="7"/>
      <c r="AF418" s="7"/>
      <c r="AG418" s="7"/>
      <c r="AH418" s="7"/>
      <c r="AI418" s="7"/>
    </row>
    <row r="419" spans="1:35">
      <c r="A419" s="5">
        <v>2022</v>
      </c>
      <c r="B419" s="2" t="s">
        <v>724</v>
      </c>
      <c r="C419" s="2" t="s">
        <v>734</v>
      </c>
      <c r="D419" s="2" t="s">
        <v>676</v>
      </c>
      <c r="F419" s="2">
        <v>0</v>
      </c>
      <c r="H419" s="2">
        <v>388654</v>
      </c>
      <c r="S419" s="2"/>
      <c r="T419" s="2"/>
      <c r="U419" s="2"/>
      <c r="V419" s="2"/>
      <c r="AB419" s="7"/>
      <c r="AC419" s="7"/>
      <c r="AD419" s="7"/>
      <c r="AE419" s="7"/>
      <c r="AF419" s="7"/>
      <c r="AG419" s="7"/>
      <c r="AH419" s="7"/>
      <c r="AI419" s="7"/>
    </row>
    <row r="420" spans="1:35">
      <c r="A420" s="5">
        <v>2022</v>
      </c>
      <c r="B420" s="2" t="s">
        <v>723</v>
      </c>
      <c r="C420" s="2" t="s">
        <v>735</v>
      </c>
      <c r="D420" s="2" t="s">
        <v>676</v>
      </c>
      <c r="F420" s="2">
        <v>0</v>
      </c>
      <c r="H420" s="2">
        <v>360216</v>
      </c>
      <c r="S420" s="2"/>
      <c r="T420" s="2"/>
      <c r="U420" s="2"/>
      <c r="V420" s="2"/>
      <c r="AB420" s="7"/>
      <c r="AC420" s="7"/>
      <c r="AD420" s="7"/>
      <c r="AE420" s="7"/>
      <c r="AF420" s="7"/>
      <c r="AG420" s="7"/>
      <c r="AH420" s="7"/>
      <c r="AI420" s="7"/>
    </row>
    <row r="421" spans="1:35">
      <c r="A421" s="5">
        <v>2022</v>
      </c>
      <c r="B421" s="2" t="s">
        <v>723</v>
      </c>
      <c r="C421" s="2" t="s">
        <v>736</v>
      </c>
      <c r="D421" s="2" t="s">
        <v>676</v>
      </c>
      <c r="F421" s="2">
        <v>0</v>
      </c>
      <c r="H421" s="2">
        <v>417092</v>
      </c>
      <c r="S421" s="2"/>
      <c r="T421" s="2"/>
      <c r="U421" s="2"/>
      <c r="V421" s="2"/>
      <c r="AB421" s="7"/>
      <c r="AC421" s="7"/>
      <c r="AD421" s="7"/>
      <c r="AE421" s="7"/>
      <c r="AF421" s="7"/>
      <c r="AG421" s="7"/>
      <c r="AH421" s="7"/>
      <c r="AI421" s="7"/>
    </row>
    <row r="422" spans="1:35">
      <c r="A422" s="5">
        <v>2022</v>
      </c>
      <c r="B422" s="2" t="s">
        <v>723</v>
      </c>
      <c r="C422" s="2" t="s">
        <v>725</v>
      </c>
      <c r="D422" s="2" t="s">
        <v>675</v>
      </c>
      <c r="F422" s="2">
        <v>0</v>
      </c>
      <c r="H422" s="2">
        <v>860700</v>
      </c>
      <c r="S422" s="2"/>
      <c r="T422" s="2"/>
      <c r="U422" s="2"/>
      <c r="V422" s="2"/>
      <c r="AB422" s="7"/>
      <c r="AC422" s="7"/>
      <c r="AD422" s="7"/>
      <c r="AE422" s="7"/>
      <c r="AF422" s="7"/>
      <c r="AG422" s="7"/>
      <c r="AH422" s="7"/>
      <c r="AI422" s="7"/>
    </row>
    <row r="423" spans="1:35">
      <c r="A423" s="5">
        <v>2022</v>
      </c>
      <c r="B423" s="2" t="s">
        <v>723</v>
      </c>
      <c r="C423" s="2" t="s">
        <v>726</v>
      </c>
      <c r="D423" s="2" t="s">
        <v>675</v>
      </c>
      <c r="F423" s="2">
        <v>0</v>
      </c>
      <c r="H423" s="2">
        <v>192300</v>
      </c>
      <c r="S423" s="2"/>
      <c r="T423" s="2"/>
      <c r="U423" s="2"/>
      <c r="V423" s="2"/>
      <c r="AB423" s="7"/>
      <c r="AC423" s="7"/>
      <c r="AD423" s="7"/>
      <c r="AE423" s="7"/>
      <c r="AF423" s="7"/>
      <c r="AG423" s="7"/>
      <c r="AH423" s="7"/>
      <c r="AI423" s="7"/>
    </row>
    <row r="424" spans="1:35">
      <c r="A424" s="5">
        <v>2022</v>
      </c>
      <c r="B424" s="2" t="s">
        <v>724</v>
      </c>
      <c r="C424" s="2" t="s">
        <v>727</v>
      </c>
      <c r="D424" s="2" t="s">
        <v>675</v>
      </c>
      <c r="F424" s="2">
        <v>3938507</v>
      </c>
      <c r="H424" s="2">
        <v>159400</v>
      </c>
      <c r="S424" s="2"/>
      <c r="T424" s="2"/>
      <c r="U424" s="2"/>
      <c r="V424" s="2"/>
      <c r="AB424" s="7"/>
      <c r="AC424" s="7"/>
      <c r="AD424" s="7"/>
      <c r="AE424" s="7"/>
      <c r="AF424" s="7"/>
      <c r="AG424" s="7"/>
      <c r="AH424" s="7"/>
      <c r="AI424" s="7"/>
    </row>
    <row r="425" spans="1:35">
      <c r="A425" s="5">
        <v>2022</v>
      </c>
      <c r="B425" s="2" t="s">
        <v>723</v>
      </c>
      <c r="C425" s="2" t="s">
        <v>728</v>
      </c>
      <c r="D425" s="2" t="s">
        <v>675</v>
      </c>
      <c r="F425" s="2">
        <v>9403270</v>
      </c>
      <c r="H425" s="2">
        <v>477800</v>
      </c>
      <c r="S425" s="2"/>
      <c r="T425" s="2"/>
      <c r="U425" s="2"/>
      <c r="V425" s="2"/>
      <c r="AB425" s="7"/>
      <c r="AC425" s="7"/>
      <c r="AD425" s="7"/>
      <c r="AE425" s="7"/>
      <c r="AF425" s="7"/>
      <c r="AG425" s="7"/>
      <c r="AH425" s="7"/>
      <c r="AI425" s="7"/>
    </row>
    <row r="426" spans="1:35">
      <c r="A426" s="5">
        <v>2022</v>
      </c>
      <c r="B426" s="2" t="s">
        <v>723</v>
      </c>
      <c r="C426" s="2" t="s">
        <v>729</v>
      </c>
      <c r="D426" s="2" t="s">
        <v>675</v>
      </c>
      <c r="F426" s="2">
        <v>7537505</v>
      </c>
      <c r="H426" s="2">
        <v>603900</v>
      </c>
      <c r="S426" s="2"/>
      <c r="T426" s="2"/>
      <c r="U426" s="2"/>
      <c r="V426" s="2"/>
      <c r="AB426" s="7"/>
      <c r="AC426" s="7"/>
      <c r="AD426" s="7"/>
      <c r="AE426" s="7"/>
      <c r="AF426" s="7"/>
      <c r="AG426" s="7"/>
      <c r="AH426" s="7"/>
      <c r="AI426" s="7"/>
    </row>
    <row r="427" spans="1:35">
      <c r="A427" s="5">
        <v>2022</v>
      </c>
      <c r="B427" s="2" t="s">
        <v>723</v>
      </c>
      <c r="C427" s="2" t="s">
        <v>730</v>
      </c>
      <c r="D427" s="2" t="s">
        <v>675</v>
      </c>
      <c r="F427" s="2">
        <v>9181034</v>
      </c>
      <c r="H427" s="2">
        <v>244900</v>
      </c>
      <c r="S427" s="2"/>
      <c r="T427" s="2"/>
      <c r="U427" s="2"/>
      <c r="V427" s="2"/>
      <c r="AB427" s="7"/>
      <c r="AC427" s="7"/>
      <c r="AD427" s="7"/>
      <c r="AE427" s="7"/>
      <c r="AF427" s="7"/>
      <c r="AG427" s="7"/>
      <c r="AH427" s="7"/>
      <c r="AI427" s="7"/>
    </row>
    <row r="428" spans="1:35">
      <c r="A428" s="5">
        <v>2022</v>
      </c>
      <c r="B428" s="2" t="s">
        <v>724</v>
      </c>
      <c r="C428" s="2" t="s">
        <v>731</v>
      </c>
      <c r="D428" s="2" t="s">
        <v>675</v>
      </c>
      <c r="F428" s="2">
        <v>0</v>
      </c>
      <c r="H428" s="2">
        <v>266500</v>
      </c>
      <c r="S428" s="2"/>
      <c r="T428" s="2"/>
      <c r="U428" s="2"/>
      <c r="V428" s="2"/>
      <c r="AB428" s="7"/>
      <c r="AC428" s="7"/>
      <c r="AD428" s="7"/>
      <c r="AE428" s="7"/>
      <c r="AF428" s="7"/>
      <c r="AG428" s="7"/>
      <c r="AH428" s="7"/>
      <c r="AI428" s="7"/>
    </row>
    <row r="429" spans="1:35">
      <c r="A429" s="5">
        <v>2022</v>
      </c>
      <c r="B429" s="2" t="s">
        <v>724</v>
      </c>
      <c r="C429" s="2" t="s">
        <v>732</v>
      </c>
      <c r="D429" s="2" t="s">
        <v>675</v>
      </c>
      <c r="F429" s="2">
        <v>0</v>
      </c>
      <c r="H429" s="2">
        <v>199400</v>
      </c>
      <c r="S429" s="2"/>
      <c r="T429" s="2"/>
      <c r="U429" s="2"/>
      <c r="V429" s="2"/>
      <c r="AB429" s="7"/>
      <c r="AC429" s="7"/>
      <c r="AD429" s="7"/>
      <c r="AE429" s="7"/>
      <c r="AF429" s="7"/>
      <c r="AG429" s="7"/>
      <c r="AH429" s="7"/>
      <c r="AI429" s="7"/>
    </row>
    <row r="430" spans="1:35">
      <c r="A430" s="5">
        <v>2022</v>
      </c>
      <c r="B430" s="2" t="s">
        <v>723</v>
      </c>
      <c r="C430" s="2" t="s">
        <v>333</v>
      </c>
      <c r="D430" s="2" t="s">
        <v>675</v>
      </c>
      <c r="F430" s="2">
        <v>0</v>
      </c>
      <c r="H430" s="2">
        <v>57100</v>
      </c>
      <c r="S430" s="2"/>
      <c r="T430" s="2"/>
      <c r="U430" s="2"/>
      <c r="V430" s="2"/>
      <c r="AB430" s="7"/>
      <c r="AC430" s="7"/>
      <c r="AD430" s="7"/>
      <c r="AE430" s="7"/>
      <c r="AF430" s="7"/>
      <c r="AG430" s="7"/>
      <c r="AH430" s="7"/>
      <c r="AI430" s="7"/>
    </row>
    <row r="431" spans="1:35">
      <c r="A431" s="5">
        <v>2022</v>
      </c>
      <c r="B431" s="2" t="s">
        <v>723</v>
      </c>
      <c r="C431" s="2" t="s">
        <v>334</v>
      </c>
      <c r="D431" s="2" t="s">
        <v>675</v>
      </c>
      <c r="F431" s="2">
        <v>0</v>
      </c>
      <c r="H431" s="2">
        <v>611300</v>
      </c>
      <c r="S431" s="2"/>
      <c r="T431" s="2"/>
      <c r="U431" s="2"/>
      <c r="V431" s="2"/>
      <c r="AB431" s="7"/>
      <c r="AC431" s="7"/>
      <c r="AD431" s="7"/>
      <c r="AE431" s="7"/>
      <c r="AF431" s="7"/>
      <c r="AG431" s="7"/>
      <c r="AH431" s="7"/>
      <c r="AI431" s="7"/>
    </row>
    <row r="432" spans="1:35">
      <c r="A432" s="5">
        <v>2022</v>
      </c>
      <c r="B432" s="2" t="s">
        <v>724</v>
      </c>
      <c r="C432" s="2" t="s">
        <v>733</v>
      </c>
      <c r="D432" s="2" t="s">
        <v>675</v>
      </c>
      <c r="F432" s="2">
        <v>0</v>
      </c>
      <c r="H432" s="2">
        <v>639700</v>
      </c>
      <c r="S432" s="2"/>
      <c r="T432" s="2"/>
      <c r="U432" s="2"/>
      <c r="V432" s="2"/>
      <c r="AB432" s="7"/>
      <c r="AC432" s="7"/>
      <c r="AD432" s="7"/>
      <c r="AE432" s="7"/>
      <c r="AF432" s="7"/>
      <c r="AG432" s="7"/>
      <c r="AH432" s="7"/>
      <c r="AI432" s="7"/>
    </row>
    <row r="433" spans="1:35">
      <c r="A433" s="5">
        <v>2022</v>
      </c>
      <c r="B433" s="2" t="s">
        <v>724</v>
      </c>
      <c r="C433" s="2" t="s">
        <v>734</v>
      </c>
      <c r="D433" s="2" t="s">
        <v>675</v>
      </c>
      <c r="F433" s="2">
        <v>0</v>
      </c>
      <c r="H433" s="2">
        <v>346800</v>
      </c>
      <c r="S433" s="2"/>
      <c r="T433" s="2"/>
      <c r="U433" s="2"/>
      <c r="V433" s="2"/>
      <c r="AB433" s="7"/>
      <c r="AC433" s="7"/>
      <c r="AD433" s="7"/>
      <c r="AE433" s="7"/>
      <c r="AF433" s="7"/>
      <c r="AG433" s="7"/>
      <c r="AH433" s="7"/>
      <c r="AI433" s="7"/>
    </row>
    <row r="434" spans="1:35">
      <c r="A434" s="5">
        <v>2022</v>
      </c>
      <c r="B434" s="2" t="s">
        <v>723</v>
      </c>
      <c r="C434" s="2" t="s">
        <v>735</v>
      </c>
      <c r="D434" s="2" t="s">
        <v>675</v>
      </c>
      <c r="F434" s="2">
        <v>8607786</v>
      </c>
      <c r="H434" s="2">
        <v>732600</v>
      </c>
      <c r="S434" s="2"/>
      <c r="T434" s="2"/>
      <c r="U434" s="2"/>
      <c r="V434" s="2"/>
      <c r="AB434" s="7"/>
      <c r="AC434" s="7"/>
      <c r="AD434" s="7"/>
      <c r="AE434" s="7"/>
      <c r="AF434" s="7"/>
      <c r="AG434" s="7"/>
      <c r="AH434" s="7"/>
      <c r="AI434" s="7"/>
    </row>
    <row r="435" spans="1:35">
      <c r="A435" s="5">
        <v>2022</v>
      </c>
      <c r="B435" s="2" t="s">
        <v>723</v>
      </c>
      <c r="C435" s="2" t="s">
        <v>736</v>
      </c>
      <c r="D435" s="2" t="s">
        <v>675</v>
      </c>
      <c r="F435" s="2">
        <v>13755514</v>
      </c>
      <c r="H435" s="2">
        <v>223900</v>
      </c>
      <c r="S435" s="2"/>
      <c r="T435" s="2"/>
      <c r="U435" s="2"/>
      <c r="V435" s="2"/>
      <c r="AB435" s="7"/>
      <c r="AC435" s="7"/>
      <c r="AD435" s="7"/>
      <c r="AE435" s="7"/>
      <c r="AF435" s="7"/>
      <c r="AG435" s="7"/>
      <c r="AH435" s="7"/>
      <c r="AI435" s="7"/>
    </row>
    <row r="436" spans="1:35">
      <c r="A436" s="5">
        <v>2022</v>
      </c>
      <c r="B436" s="2" t="s">
        <v>723</v>
      </c>
      <c r="C436" s="2" t="s">
        <v>725</v>
      </c>
      <c r="D436" s="2" t="s">
        <v>674</v>
      </c>
      <c r="E436" s="2">
        <v>11743950</v>
      </c>
      <c r="F436" s="2">
        <v>0</v>
      </c>
      <c r="S436" s="2"/>
      <c r="T436" s="2"/>
      <c r="U436" s="2"/>
      <c r="V436" s="2"/>
      <c r="AB436" s="7"/>
      <c r="AC436" s="7"/>
      <c r="AD436" s="7"/>
      <c r="AE436" s="7"/>
      <c r="AF436" s="7"/>
      <c r="AG436" s="7"/>
      <c r="AH436" s="7"/>
      <c r="AI436" s="7"/>
    </row>
    <row r="437" spans="1:35">
      <c r="A437" s="5">
        <v>2022</v>
      </c>
      <c r="B437" s="2" t="s">
        <v>723</v>
      </c>
      <c r="C437" s="2" t="s">
        <v>726</v>
      </c>
      <c r="D437" s="2" t="s">
        <v>674</v>
      </c>
      <c r="E437" s="2">
        <v>33802192</v>
      </c>
      <c r="F437" s="2">
        <v>0</v>
      </c>
      <c r="S437" s="2"/>
      <c r="T437" s="2"/>
      <c r="U437" s="2"/>
      <c r="V437" s="2"/>
      <c r="AB437" s="7"/>
      <c r="AC437" s="7"/>
      <c r="AD437" s="7"/>
      <c r="AE437" s="7"/>
      <c r="AF437" s="7"/>
      <c r="AG437" s="7"/>
      <c r="AH437" s="7"/>
      <c r="AI437" s="7"/>
    </row>
    <row r="438" spans="1:35">
      <c r="A438" s="5">
        <v>2022</v>
      </c>
      <c r="B438" s="2" t="s">
        <v>724</v>
      </c>
      <c r="C438" s="2" t="s">
        <v>727</v>
      </c>
      <c r="D438" s="2" t="s">
        <v>674</v>
      </c>
      <c r="E438" s="2">
        <v>14147937</v>
      </c>
      <c r="F438" s="2">
        <v>12596212</v>
      </c>
      <c r="S438" s="2"/>
      <c r="T438" s="2"/>
      <c r="U438" s="2"/>
      <c r="V438" s="2"/>
      <c r="AB438" s="7"/>
      <c r="AC438" s="7"/>
      <c r="AD438" s="7"/>
      <c r="AE438" s="7"/>
      <c r="AF438" s="7"/>
      <c r="AG438" s="7"/>
      <c r="AH438" s="7"/>
      <c r="AI438" s="7"/>
    </row>
    <row r="439" spans="1:35">
      <c r="A439" s="5">
        <v>2022</v>
      </c>
      <c r="B439" s="2" t="s">
        <v>723</v>
      </c>
      <c r="C439" s="2" t="s">
        <v>728</v>
      </c>
      <c r="D439" s="2" t="s">
        <v>674</v>
      </c>
      <c r="E439" s="2">
        <v>51876678</v>
      </c>
      <c r="F439" s="2">
        <v>30312464</v>
      </c>
      <c r="S439" s="2"/>
      <c r="T439" s="2"/>
      <c r="U439" s="2"/>
      <c r="V439" s="2"/>
      <c r="AB439" s="7"/>
      <c r="AC439" s="7"/>
      <c r="AD439" s="7"/>
      <c r="AE439" s="7"/>
      <c r="AF439" s="7"/>
      <c r="AG439" s="7"/>
      <c r="AH439" s="7"/>
      <c r="AI439" s="7"/>
    </row>
    <row r="440" spans="1:35">
      <c r="A440" s="5">
        <v>2022</v>
      </c>
      <c r="B440" s="2" t="s">
        <v>723</v>
      </c>
      <c r="C440" s="2" t="s">
        <v>729</v>
      </c>
      <c r="D440" s="2" t="s">
        <v>674</v>
      </c>
      <c r="E440" s="2">
        <v>7986762</v>
      </c>
      <c r="F440" s="2">
        <v>7374593</v>
      </c>
      <c r="S440" s="2"/>
      <c r="T440" s="2"/>
      <c r="U440" s="2"/>
      <c r="V440" s="2"/>
      <c r="AB440" s="7"/>
      <c r="AC440" s="7"/>
      <c r="AD440" s="7"/>
      <c r="AE440" s="7"/>
      <c r="AF440" s="7"/>
      <c r="AG440" s="7"/>
      <c r="AH440" s="7"/>
      <c r="AI440" s="7"/>
    </row>
    <row r="441" spans="1:35">
      <c r="A441" s="5">
        <v>2022</v>
      </c>
      <c r="B441" s="2" t="s">
        <v>723</v>
      </c>
      <c r="C441" s="2" t="s">
        <v>730</v>
      </c>
      <c r="D441" s="2" t="s">
        <v>674</v>
      </c>
      <c r="E441" s="2">
        <v>13020141</v>
      </c>
      <c r="F441" s="2">
        <v>24699276</v>
      </c>
      <c r="S441" s="2"/>
      <c r="T441" s="2"/>
      <c r="U441" s="2"/>
      <c r="V441" s="2"/>
      <c r="AB441" s="7"/>
      <c r="AC441" s="7"/>
      <c r="AD441" s="7"/>
      <c r="AE441" s="7"/>
      <c r="AF441" s="7"/>
      <c r="AG441" s="7"/>
      <c r="AH441" s="7"/>
      <c r="AI441" s="7"/>
    </row>
    <row r="442" spans="1:35">
      <c r="A442" s="5">
        <v>2022</v>
      </c>
      <c r="B442" s="2" t="s">
        <v>724</v>
      </c>
      <c r="C442" s="2" t="s">
        <v>731</v>
      </c>
      <c r="D442" s="2" t="s">
        <v>674</v>
      </c>
      <c r="E442" s="2">
        <v>12514833</v>
      </c>
      <c r="F442" s="2">
        <v>0</v>
      </c>
      <c r="S442" s="2"/>
      <c r="T442" s="2"/>
      <c r="U442" s="2"/>
      <c r="V442" s="2"/>
      <c r="AB442" s="7"/>
      <c r="AC442" s="7"/>
      <c r="AD442" s="7"/>
      <c r="AE442" s="7"/>
      <c r="AF442" s="7"/>
      <c r="AG442" s="7"/>
      <c r="AH442" s="7"/>
      <c r="AI442" s="7"/>
    </row>
    <row r="443" spans="1:35">
      <c r="A443" s="5">
        <v>2022</v>
      </c>
      <c r="B443" s="2" t="s">
        <v>724</v>
      </c>
      <c r="C443" s="2" t="s">
        <v>732</v>
      </c>
      <c r="D443" s="2" t="s">
        <v>674</v>
      </c>
      <c r="E443" s="2">
        <v>10420389</v>
      </c>
      <c r="F443" s="2">
        <v>0</v>
      </c>
      <c r="S443" s="2"/>
      <c r="T443" s="2"/>
      <c r="U443" s="2"/>
      <c r="V443" s="2"/>
      <c r="AB443" s="7"/>
      <c r="AC443" s="7"/>
      <c r="AD443" s="7"/>
      <c r="AE443" s="7"/>
      <c r="AF443" s="7"/>
      <c r="AG443" s="7"/>
      <c r="AH443" s="7"/>
      <c r="AI443" s="7"/>
    </row>
    <row r="444" spans="1:35">
      <c r="A444" s="5">
        <v>2022</v>
      </c>
      <c r="B444" s="2" t="s">
        <v>723</v>
      </c>
      <c r="C444" s="2" t="s">
        <v>333</v>
      </c>
      <c r="D444" s="2" t="s">
        <v>674</v>
      </c>
      <c r="E444" s="2">
        <v>5688682</v>
      </c>
      <c r="F444" s="2">
        <v>0</v>
      </c>
      <c r="S444" s="2"/>
      <c r="T444" s="2"/>
      <c r="U444" s="2"/>
      <c r="V444" s="2"/>
      <c r="AB444" s="7"/>
      <c r="AC444" s="7"/>
      <c r="AD444" s="7"/>
      <c r="AE444" s="7"/>
      <c r="AF444" s="7"/>
      <c r="AG444" s="7"/>
      <c r="AH444" s="7"/>
      <c r="AI444" s="7"/>
    </row>
    <row r="445" spans="1:35">
      <c r="A445" s="5">
        <v>2022</v>
      </c>
      <c r="B445" s="2" t="s">
        <v>723</v>
      </c>
      <c r="C445" s="2" t="s">
        <v>334</v>
      </c>
      <c r="D445" s="2" t="s">
        <v>674</v>
      </c>
      <c r="E445" s="2">
        <v>11070960</v>
      </c>
      <c r="F445" s="2">
        <v>0</v>
      </c>
      <c r="S445" s="2"/>
      <c r="T445" s="2"/>
      <c r="U445" s="2"/>
      <c r="V445" s="2"/>
      <c r="AB445" s="7"/>
      <c r="AC445" s="7"/>
      <c r="AD445" s="7"/>
      <c r="AE445" s="7"/>
      <c r="AF445" s="7"/>
      <c r="AG445" s="7"/>
      <c r="AH445" s="7"/>
      <c r="AI445" s="7"/>
    </row>
    <row r="446" spans="1:35">
      <c r="A446" s="5">
        <v>2022</v>
      </c>
      <c r="B446" s="2" t="s">
        <v>724</v>
      </c>
      <c r="C446" s="2" t="s">
        <v>733</v>
      </c>
      <c r="D446" s="2" t="s">
        <v>674</v>
      </c>
      <c r="E446" s="2">
        <v>7946306</v>
      </c>
      <c r="F446" s="2">
        <v>0</v>
      </c>
      <c r="S446" s="2"/>
      <c r="T446" s="2"/>
      <c r="U446" s="2"/>
      <c r="V446" s="2"/>
      <c r="AB446" s="7"/>
      <c r="AC446" s="7"/>
      <c r="AD446" s="7"/>
      <c r="AE446" s="7"/>
      <c r="AF446" s="7"/>
      <c r="AG446" s="7"/>
      <c r="AH446" s="7"/>
      <c r="AI446" s="7"/>
    </row>
    <row r="447" spans="1:35">
      <c r="A447" s="5">
        <v>2022</v>
      </c>
      <c r="B447" s="2" t="s">
        <v>724</v>
      </c>
      <c r="C447" s="2" t="s">
        <v>734</v>
      </c>
      <c r="D447" s="2" t="s">
        <v>674</v>
      </c>
      <c r="E447" s="2">
        <v>9896075</v>
      </c>
      <c r="F447" s="2">
        <v>0</v>
      </c>
      <c r="S447" s="2"/>
      <c r="T447" s="2"/>
      <c r="U447" s="2"/>
      <c r="V447" s="2"/>
      <c r="AB447" s="7"/>
      <c r="AC447" s="7"/>
      <c r="AD447" s="7"/>
      <c r="AE447" s="7"/>
      <c r="AF447" s="7"/>
      <c r="AG447" s="7"/>
      <c r="AH447" s="7"/>
      <c r="AI447" s="7"/>
    </row>
    <row r="448" spans="1:35">
      <c r="A448" s="5">
        <v>2022</v>
      </c>
      <c r="B448" s="2" t="s">
        <v>723</v>
      </c>
      <c r="C448" s="2" t="s">
        <v>735</v>
      </c>
      <c r="D448" s="2" t="s">
        <v>674</v>
      </c>
      <c r="E448" s="2">
        <v>5785841</v>
      </c>
      <c r="F448" s="2">
        <v>4851590</v>
      </c>
      <c r="S448" s="2"/>
      <c r="T448" s="2"/>
      <c r="U448" s="2"/>
      <c r="V448" s="2"/>
      <c r="AB448" s="7"/>
      <c r="AC448" s="7"/>
      <c r="AD448" s="7"/>
      <c r="AE448" s="7"/>
      <c r="AF448" s="7"/>
      <c r="AG448" s="7"/>
      <c r="AH448" s="7"/>
      <c r="AI448" s="7"/>
    </row>
    <row r="449" spans="1:35">
      <c r="A449" s="5">
        <v>2022</v>
      </c>
      <c r="B449" s="2" t="s">
        <v>723</v>
      </c>
      <c r="C449" s="2" t="s">
        <v>736</v>
      </c>
      <c r="D449" s="2" t="s">
        <v>674</v>
      </c>
      <c r="E449" s="2">
        <v>24046593</v>
      </c>
      <c r="F449" s="2">
        <v>8349660</v>
      </c>
      <c r="S449" s="2"/>
      <c r="T449" s="2"/>
      <c r="U449" s="2"/>
      <c r="V449" s="2"/>
      <c r="AB449" s="7"/>
      <c r="AC449" s="7"/>
      <c r="AD449" s="7"/>
      <c r="AE449" s="7"/>
      <c r="AF449" s="7"/>
      <c r="AG449" s="7"/>
      <c r="AH449" s="7"/>
      <c r="AI449" s="7"/>
    </row>
    <row r="450" spans="1:35">
      <c r="A450" s="5">
        <v>2022</v>
      </c>
      <c r="B450" s="2" t="s">
        <v>723</v>
      </c>
      <c r="C450" s="2" t="s">
        <v>725</v>
      </c>
      <c r="D450" s="2" t="s">
        <v>677</v>
      </c>
      <c r="F450" s="2">
        <v>0</v>
      </c>
      <c r="S450" s="2"/>
      <c r="T450" s="2"/>
      <c r="U450" s="2"/>
      <c r="V450" s="2"/>
      <c r="AB450" s="7"/>
      <c r="AC450" s="7"/>
      <c r="AD450" s="7"/>
      <c r="AE450" s="7"/>
      <c r="AF450" s="7"/>
      <c r="AG450" s="7"/>
      <c r="AH450" s="7"/>
      <c r="AI450" s="7"/>
    </row>
    <row r="451" spans="1:35">
      <c r="A451" s="5">
        <v>2022</v>
      </c>
      <c r="B451" s="2" t="s">
        <v>723</v>
      </c>
      <c r="C451" s="2" t="s">
        <v>726</v>
      </c>
      <c r="D451" s="2" t="s">
        <v>677</v>
      </c>
      <c r="F451" s="2">
        <v>0</v>
      </c>
      <c r="S451" s="2"/>
      <c r="T451" s="2"/>
      <c r="U451" s="2"/>
      <c r="V451" s="2"/>
      <c r="AB451" s="7"/>
      <c r="AC451" s="7"/>
      <c r="AD451" s="7"/>
      <c r="AE451" s="7"/>
      <c r="AF451" s="7"/>
      <c r="AG451" s="7"/>
      <c r="AH451" s="7"/>
      <c r="AI451" s="7"/>
    </row>
    <row r="452" spans="1:35">
      <c r="A452" s="5">
        <v>2022</v>
      </c>
      <c r="B452" s="2" t="s">
        <v>724</v>
      </c>
      <c r="C452" s="2" t="s">
        <v>727</v>
      </c>
      <c r="D452" s="2" t="s">
        <v>677</v>
      </c>
      <c r="F452" s="2">
        <v>3110000</v>
      </c>
      <c r="S452" s="2"/>
      <c r="T452" s="2"/>
      <c r="U452" s="2"/>
      <c r="V452" s="2"/>
      <c r="AB452" s="7"/>
      <c r="AC452" s="7"/>
      <c r="AD452" s="7"/>
      <c r="AE452" s="7"/>
      <c r="AF452" s="7"/>
      <c r="AG452" s="7"/>
      <c r="AH452" s="7"/>
      <c r="AI452" s="7"/>
    </row>
    <row r="453" spans="1:35">
      <c r="A453" s="5">
        <v>2022</v>
      </c>
      <c r="B453" s="2" t="s">
        <v>723</v>
      </c>
      <c r="C453" s="2" t="s">
        <v>728</v>
      </c>
      <c r="D453" s="2" t="s">
        <v>677</v>
      </c>
      <c r="F453" s="2">
        <v>2403520</v>
      </c>
      <c r="S453" s="2"/>
      <c r="T453" s="2"/>
      <c r="U453" s="2"/>
      <c r="V453" s="2"/>
      <c r="AB453" s="7"/>
      <c r="AC453" s="7"/>
      <c r="AD453" s="7"/>
      <c r="AE453" s="7"/>
      <c r="AF453" s="7"/>
      <c r="AG453" s="7"/>
      <c r="AH453" s="7"/>
      <c r="AI453" s="7"/>
    </row>
    <row r="454" spans="1:35">
      <c r="A454" s="5">
        <v>2022</v>
      </c>
      <c r="B454" s="2" t="s">
        <v>723</v>
      </c>
      <c r="C454" s="2" t="s">
        <v>729</v>
      </c>
      <c r="D454" s="2" t="s">
        <v>677</v>
      </c>
      <c r="F454" s="2">
        <v>2002500</v>
      </c>
      <c r="S454" s="2"/>
      <c r="T454" s="2"/>
      <c r="U454" s="2"/>
      <c r="V454" s="2"/>
      <c r="AB454" s="7"/>
      <c r="AC454" s="7"/>
      <c r="AD454" s="7"/>
      <c r="AE454" s="7"/>
      <c r="AF454" s="7"/>
      <c r="AG454" s="7"/>
      <c r="AH454" s="7"/>
      <c r="AI454" s="7"/>
    </row>
    <row r="455" spans="1:35">
      <c r="A455" s="5">
        <v>2022</v>
      </c>
      <c r="B455" s="2" t="s">
        <v>723</v>
      </c>
      <c r="C455" s="2" t="s">
        <v>730</v>
      </c>
      <c r="D455" s="2" t="s">
        <v>677</v>
      </c>
      <c r="F455" s="2">
        <v>0</v>
      </c>
      <c r="S455" s="2"/>
      <c r="T455" s="2"/>
      <c r="U455" s="2"/>
      <c r="V455" s="2"/>
      <c r="AB455" s="7"/>
      <c r="AC455" s="7"/>
      <c r="AD455" s="7"/>
      <c r="AE455" s="7"/>
      <c r="AF455" s="7"/>
      <c r="AG455" s="7"/>
      <c r="AH455" s="7"/>
      <c r="AI455" s="7"/>
    </row>
    <row r="456" spans="1:35">
      <c r="A456" s="5">
        <v>2022</v>
      </c>
      <c r="B456" s="2" t="s">
        <v>724</v>
      </c>
      <c r="C456" s="2" t="s">
        <v>731</v>
      </c>
      <c r="D456" s="2" t="s">
        <v>677</v>
      </c>
      <c r="F456" s="2">
        <v>0</v>
      </c>
      <c r="S456" s="2"/>
      <c r="T456" s="2"/>
      <c r="U456" s="2"/>
      <c r="V456" s="2"/>
      <c r="AB456" s="7"/>
      <c r="AC456" s="7"/>
      <c r="AD456" s="7"/>
      <c r="AE456" s="7"/>
      <c r="AF456" s="7"/>
      <c r="AG456" s="7"/>
      <c r="AH456" s="7"/>
      <c r="AI456" s="7"/>
    </row>
    <row r="457" spans="1:35">
      <c r="A457" s="5">
        <v>2022</v>
      </c>
      <c r="B457" s="2" t="s">
        <v>724</v>
      </c>
      <c r="C457" s="2" t="s">
        <v>732</v>
      </c>
      <c r="D457" s="2" t="s">
        <v>677</v>
      </c>
      <c r="F457" s="2">
        <v>0</v>
      </c>
      <c r="S457" s="2"/>
      <c r="T457" s="2"/>
      <c r="U457" s="2"/>
      <c r="V457" s="2"/>
      <c r="AB457" s="7"/>
      <c r="AC457" s="7"/>
      <c r="AD457" s="7"/>
      <c r="AE457" s="7"/>
      <c r="AF457" s="7"/>
      <c r="AG457" s="7"/>
      <c r="AH457" s="7"/>
      <c r="AI457" s="7"/>
    </row>
    <row r="458" spans="1:35">
      <c r="A458" s="5">
        <v>2022</v>
      </c>
      <c r="B458" s="2" t="s">
        <v>723</v>
      </c>
      <c r="C458" s="2" t="s">
        <v>333</v>
      </c>
      <c r="D458" s="2" t="s">
        <v>677</v>
      </c>
      <c r="F458" s="2">
        <v>0</v>
      </c>
      <c r="S458" s="2"/>
      <c r="T458" s="2"/>
      <c r="U458" s="2"/>
      <c r="V458" s="2"/>
      <c r="AB458" s="7"/>
      <c r="AC458" s="7"/>
      <c r="AD458" s="7"/>
      <c r="AE458" s="7"/>
      <c r="AF458" s="7"/>
      <c r="AG458" s="7"/>
      <c r="AH458" s="7"/>
      <c r="AI458" s="7"/>
    </row>
    <row r="459" spans="1:35">
      <c r="A459" s="5">
        <v>2022</v>
      </c>
      <c r="B459" s="2" t="s">
        <v>723</v>
      </c>
      <c r="C459" s="2" t="s">
        <v>334</v>
      </c>
      <c r="D459" s="2" t="s">
        <v>677</v>
      </c>
      <c r="F459" s="2">
        <v>0</v>
      </c>
      <c r="S459" s="2"/>
      <c r="T459" s="2"/>
      <c r="U459" s="2"/>
      <c r="V459" s="2"/>
      <c r="AB459" s="7"/>
      <c r="AC459" s="7"/>
      <c r="AD459" s="7"/>
      <c r="AE459" s="7"/>
      <c r="AF459" s="7"/>
      <c r="AG459" s="7"/>
      <c r="AH459" s="7"/>
      <c r="AI459" s="7"/>
    </row>
    <row r="460" spans="1:35">
      <c r="A460" s="5">
        <v>2022</v>
      </c>
      <c r="B460" s="2" t="s">
        <v>724</v>
      </c>
      <c r="C460" s="2" t="s">
        <v>733</v>
      </c>
      <c r="D460" s="2" t="s">
        <v>677</v>
      </c>
      <c r="F460" s="2">
        <v>0</v>
      </c>
      <c r="S460" s="2"/>
      <c r="T460" s="2"/>
      <c r="U460" s="2"/>
      <c r="V460" s="2"/>
      <c r="AB460" s="7"/>
      <c r="AC460" s="7"/>
      <c r="AD460" s="7"/>
      <c r="AE460" s="7"/>
      <c r="AF460" s="7"/>
      <c r="AG460" s="7"/>
      <c r="AH460" s="7"/>
      <c r="AI460" s="7"/>
    </row>
    <row r="461" spans="1:35">
      <c r="A461" s="5">
        <v>2022</v>
      </c>
      <c r="B461" s="2" t="s">
        <v>724</v>
      </c>
      <c r="C461" s="2" t="s">
        <v>734</v>
      </c>
      <c r="D461" s="2" t="s">
        <v>677</v>
      </c>
      <c r="F461" s="2">
        <v>0</v>
      </c>
      <c r="S461" s="2"/>
      <c r="T461" s="2"/>
      <c r="U461" s="2"/>
      <c r="V461" s="2"/>
      <c r="AB461" s="7"/>
      <c r="AC461" s="7"/>
      <c r="AD461" s="7"/>
      <c r="AE461" s="7"/>
      <c r="AF461" s="7"/>
      <c r="AG461" s="7"/>
      <c r="AH461" s="7"/>
      <c r="AI461" s="7"/>
    </row>
    <row r="462" spans="1:35">
      <c r="A462" s="5">
        <v>2022</v>
      </c>
      <c r="B462" s="2" t="s">
        <v>723</v>
      </c>
      <c r="C462" s="2" t="s">
        <v>735</v>
      </c>
      <c r="D462" s="2" t="s">
        <v>677</v>
      </c>
      <c r="F462" s="2">
        <v>2000000</v>
      </c>
      <c r="S462" s="2"/>
      <c r="T462" s="2"/>
      <c r="U462" s="2"/>
      <c r="V462" s="2"/>
      <c r="AB462" s="7"/>
      <c r="AC462" s="7"/>
      <c r="AD462" s="7"/>
      <c r="AE462" s="7"/>
      <c r="AF462" s="7"/>
      <c r="AG462" s="7"/>
      <c r="AH462" s="7"/>
      <c r="AI462" s="7"/>
    </row>
    <row r="463" spans="1:35">
      <c r="A463" s="5">
        <v>2022</v>
      </c>
      <c r="B463" s="2" t="s">
        <v>723</v>
      </c>
      <c r="C463" s="2" t="s">
        <v>736</v>
      </c>
      <c r="D463" s="2" t="s">
        <v>677</v>
      </c>
      <c r="F463" s="2">
        <v>1468070</v>
      </c>
      <c r="S463" s="2"/>
      <c r="T463" s="2"/>
      <c r="U463" s="2"/>
      <c r="V463" s="2"/>
      <c r="AB463" s="7"/>
      <c r="AC463" s="7"/>
      <c r="AD463" s="7"/>
      <c r="AE463" s="7"/>
      <c r="AF463" s="7"/>
      <c r="AG463" s="7"/>
      <c r="AH463" s="7"/>
      <c r="AI463" s="7"/>
    </row>
    <row r="464" spans="1:35">
      <c r="A464" s="5">
        <v>2022</v>
      </c>
      <c r="B464" s="2" t="s">
        <v>723</v>
      </c>
      <c r="C464" s="2" t="s">
        <v>725</v>
      </c>
      <c r="D464" s="2" t="s">
        <v>679</v>
      </c>
      <c r="E464" s="2">
        <v>27348307</v>
      </c>
      <c r="F464" s="2">
        <v>0</v>
      </c>
      <c r="H464" s="2">
        <v>0</v>
      </c>
      <c r="S464" s="2"/>
      <c r="T464" s="2"/>
      <c r="U464" s="2"/>
      <c r="V464" s="2"/>
      <c r="AB464" s="7"/>
      <c r="AC464" s="7"/>
      <c r="AD464" s="7"/>
      <c r="AE464" s="7"/>
      <c r="AF464" s="7"/>
      <c r="AG464" s="7"/>
      <c r="AH464" s="7"/>
      <c r="AI464" s="7"/>
    </row>
    <row r="465" spans="1:35">
      <c r="A465" s="5">
        <v>2022</v>
      </c>
      <c r="B465" s="2" t="s">
        <v>723</v>
      </c>
      <c r="C465" s="2" t="s">
        <v>726</v>
      </c>
      <c r="D465" s="2" t="s">
        <v>679</v>
      </c>
      <c r="E465" s="2">
        <v>22346592</v>
      </c>
      <c r="F465" s="2">
        <v>0</v>
      </c>
      <c r="H465" s="2">
        <v>0</v>
      </c>
      <c r="S465" s="2"/>
      <c r="T465" s="2"/>
      <c r="U465" s="2"/>
      <c r="V465" s="2"/>
      <c r="AB465" s="7"/>
      <c r="AC465" s="7"/>
      <c r="AD465" s="7"/>
      <c r="AE465" s="7"/>
      <c r="AF465" s="7"/>
      <c r="AG465" s="7"/>
      <c r="AH465" s="7"/>
      <c r="AI465" s="7"/>
    </row>
    <row r="466" spans="1:35">
      <c r="A466" s="5">
        <v>2022</v>
      </c>
      <c r="B466" s="2" t="s">
        <v>724</v>
      </c>
      <c r="C466" s="2" t="s">
        <v>727</v>
      </c>
      <c r="D466" s="2" t="s">
        <v>679</v>
      </c>
      <c r="E466" s="2">
        <v>12883779</v>
      </c>
      <c r="F466" s="2">
        <v>1619142</v>
      </c>
      <c r="H466" s="2">
        <v>0</v>
      </c>
      <c r="S466" s="2"/>
      <c r="T466" s="2"/>
      <c r="U466" s="2"/>
      <c r="V466" s="2"/>
      <c r="AB466" s="7"/>
      <c r="AC466" s="7"/>
      <c r="AD466" s="7"/>
      <c r="AE466" s="7"/>
      <c r="AF466" s="7"/>
      <c r="AG466" s="7"/>
      <c r="AH466" s="7"/>
      <c r="AI466" s="7"/>
    </row>
    <row r="467" spans="1:35">
      <c r="A467" s="5">
        <v>2022</v>
      </c>
      <c r="B467" s="2" t="s">
        <v>723</v>
      </c>
      <c r="C467" s="2" t="s">
        <v>728</v>
      </c>
      <c r="D467" s="2" t="s">
        <v>679</v>
      </c>
      <c r="E467" s="2">
        <v>11724698</v>
      </c>
      <c r="F467" s="2">
        <v>1315553</v>
      </c>
      <c r="H467" s="2">
        <v>0</v>
      </c>
      <c r="S467" s="2"/>
      <c r="T467" s="2"/>
      <c r="U467" s="2"/>
      <c r="V467" s="2"/>
      <c r="AB467" s="7"/>
      <c r="AC467" s="7"/>
      <c r="AD467" s="7"/>
      <c r="AE467" s="7"/>
      <c r="AF467" s="7"/>
      <c r="AG467" s="7"/>
      <c r="AH467" s="7"/>
      <c r="AI467" s="7"/>
    </row>
    <row r="468" spans="1:35">
      <c r="A468" s="5">
        <v>2022</v>
      </c>
      <c r="B468" s="2" t="s">
        <v>723</v>
      </c>
      <c r="C468" s="2" t="s">
        <v>729</v>
      </c>
      <c r="D468" s="2" t="s">
        <v>679</v>
      </c>
      <c r="E468" s="2">
        <v>7702443</v>
      </c>
      <c r="F468" s="2">
        <v>0</v>
      </c>
      <c r="H468" s="2">
        <v>0</v>
      </c>
      <c r="S468" s="2"/>
      <c r="T468" s="2"/>
      <c r="U468" s="2"/>
      <c r="V468" s="2"/>
      <c r="AB468" s="7"/>
      <c r="AC468" s="7"/>
      <c r="AD468" s="7"/>
      <c r="AE468" s="7"/>
      <c r="AF468" s="7"/>
      <c r="AG468" s="7"/>
      <c r="AH468" s="7"/>
      <c r="AI468" s="7"/>
    </row>
    <row r="469" spans="1:35">
      <c r="A469" s="5">
        <v>2022</v>
      </c>
      <c r="B469" s="2" t="s">
        <v>723</v>
      </c>
      <c r="C469" s="2" t="s">
        <v>730</v>
      </c>
      <c r="D469" s="2" t="s">
        <v>679</v>
      </c>
      <c r="E469" s="2">
        <v>11738264</v>
      </c>
      <c r="F469" s="2">
        <v>2314000</v>
      </c>
      <c r="H469" s="2">
        <v>0</v>
      </c>
      <c r="S469" s="2"/>
      <c r="T469" s="2"/>
      <c r="U469" s="2"/>
      <c r="V469" s="2"/>
      <c r="AB469" s="7"/>
      <c r="AC469" s="7"/>
      <c r="AD469" s="7"/>
      <c r="AE469" s="7"/>
      <c r="AF469" s="7"/>
      <c r="AG469" s="7"/>
      <c r="AH469" s="7"/>
      <c r="AI469" s="7"/>
    </row>
    <row r="470" spans="1:35">
      <c r="A470" s="5">
        <v>2022</v>
      </c>
      <c r="B470" s="2" t="s">
        <v>724</v>
      </c>
      <c r="C470" s="2" t="s">
        <v>731</v>
      </c>
      <c r="D470" s="2" t="s">
        <v>679</v>
      </c>
      <c r="E470" s="2">
        <v>12838938</v>
      </c>
      <c r="F470" s="2">
        <v>0</v>
      </c>
      <c r="H470" s="2">
        <v>0</v>
      </c>
      <c r="S470" s="2"/>
      <c r="T470" s="2"/>
      <c r="U470" s="2"/>
      <c r="V470" s="2"/>
      <c r="AB470" s="7"/>
      <c r="AC470" s="7"/>
      <c r="AD470" s="7"/>
      <c r="AE470" s="7"/>
      <c r="AF470" s="7"/>
      <c r="AG470" s="7"/>
      <c r="AH470" s="7"/>
      <c r="AI470" s="7"/>
    </row>
    <row r="471" spans="1:35">
      <c r="A471" s="5">
        <v>2022</v>
      </c>
      <c r="B471" s="2" t="s">
        <v>724</v>
      </c>
      <c r="C471" s="2" t="s">
        <v>732</v>
      </c>
      <c r="D471" s="2" t="s">
        <v>679</v>
      </c>
      <c r="E471" s="2">
        <v>13863364</v>
      </c>
      <c r="F471" s="2">
        <v>0</v>
      </c>
      <c r="H471" s="2">
        <v>0</v>
      </c>
      <c r="S471" s="2"/>
      <c r="T471" s="2"/>
      <c r="U471" s="2"/>
      <c r="V471" s="2"/>
      <c r="AB471" s="7"/>
      <c r="AC471" s="7"/>
      <c r="AD471" s="7"/>
      <c r="AE471" s="7"/>
      <c r="AF471" s="7"/>
      <c r="AG471" s="7"/>
      <c r="AH471" s="7"/>
      <c r="AI471" s="7"/>
    </row>
    <row r="472" spans="1:35">
      <c r="A472" s="5">
        <v>2022</v>
      </c>
      <c r="B472" s="2" t="s">
        <v>723</v>
      </c>
      <c r="C472" s="2" t="s">
        <v>333</v>
      </c>
      <c r="D472" s="2" t="s">
        <v>679</v>
      </c>
      <c r="E472" s="2">
        <v>5446329</v>
      </c>
      <c r="F472" s="2">
        <v>0</v>
      </c>
      <c r="H472" s="2">
        <v>0</v>
      </c>
      <c r="S472" s="2"/>
      <c r="T472" s="2"/>
      <c r="U472" s="2"/>
      <c r="V472" s="2"/>
      <c r="AB472" s="7"/>
      <c r="AC472" s="7"/>
      <c r="AD472" s="7"/>
      <c r="AE472" s="7"/>
      <c r="AF472" s="7"/>
      <c r="AG472" s="7"/>
      <c r="AH472" s="7"/>
      <c r="AI472" s="7"/>
    </row>
    <row r="473" spans="1:35">
      <c r="A473" s="5">
        <v>2022</v>
      </c>
      <c r="B473" s="2" t="s">
        <v>723</v>
      </c>
      <c r="C473" s="2" t="s">
        <v>334</v>
      </c>
      <c r="D473" s="2" t="s">
        <v>679</v>
      </c>
      <c r="E473" s="2">
        <v>8018478</v>
      </c>
      <c r="F473" s="2">
        <v>2486000</v>
      </c>
      <c r="H473" s="2">
        <v>0</v>
      </c>
      <c r="S473" s="2"/>
      <c r="T473" s="2"/>
      <c r="U473" s="2"/>
      <c r="V473" s="2"/>
      <c r="AB473" s="7"/>
      <c r="AC473" s="7"/>
      <c r="AD473" s="7"/>
      <c r="AE473" s="7"/>
      <c r="AF473" s="7"/>
      <c r="AG473" s="7"/>
      <c r="AH473" s="7"/>
      <c r="AI473" s="7"/>
    </row>
    <row r="474" spans="1:35">
      <c r="A474" s="5">
        <v>2022</v>
      </c>
      <c r="B474" s="2" t="s">
        <v>724</v>
      </c>
      <c r="C474" s="2" t="s">
        <v>733</v>
      </c>
      <c r="D474" s="2" t="s">
        <v>679</v>
      </c>
      <c r="E474" s="2">
        <v>5372626</v>
      </c>
      <c r="F474" s="2">
        <v>0</v>
      </c>
      <c r="H474" s="2">
        <v>0</v>
      </c>
      <c r="S474" s="2"/>
      <c r="T474" s="2"/>
      <c r="U474" s="2"/>
      <c r="V474" s="2"/>
      <c r="AB474" s="7"/>
      <c r="AC474" s="7"/>
      <c r="AD474" s="7"/>
      <c r="AE474" s="7"/>
      <c r="AF474" s="7"/>
      <c r="AG474" s="7"/>
      <c r="AH474" s="7"/>
      <c r="AI474" s="7"/>
    </row>
    <row r="475" spans="1:35">
      <c r="A475" s="5">
        <v>2022</v>
      </c>
      <c r="B475" s="2" t="s">
        <v>724</v>
      </c>
      <c r="C475" s="2" t="s">
        <v>734</v>
      </c>
      <c r="D475" s="2" t="s">
        <v>679</v>
      </c>
      <c r="E475" s="2">
        <v>18776457</v>
      </c>
      <c r="F475" s="2">
        <v>0</v>
      </c>
      <c r="H475" s="2">
        <v>0</v>
      </c>
      <c r="S475" s="2"/>
      <c r="T475" s="2"/>
      <c r="U475" s="2"/>
      <c r="V475" s="2"/>
      <c r="AB475" s="7"/>
      <c r="AC475" s="7"/>
      <c r="AD475" s="7"/>
      <c r="AE475" s="7"/>
      <c r="AF475" s="7"/>
      <c r="AG475" s="7"/>
      <c r="AH475" s="7"/>
      <c r="AI475" s="7"/>
    </row>
    <row r="476" spans="1:35">
      <c r="A476" s="5">
        <v>2022</v>
      </c>
      <c r="B476" s="2" t="s">
        <v>723</v>
      </c>
      <c r="C476" s="2" t="s">
        <v>735</v>
      </c>
      <c r="D476" s="2" t="s">
        <v>679</v>
      </c>
      <c r="E476" s="2">
        <v>20826416</v>
      </c>
      <c r="F476" s="2">
        <v>1300000</v>
      </c>
      <c r="H476" s="2">
        <v>0</v>
      </c>
      <c r="S476" s="2"/>
      <c r="T476" s="2"/>
      <c r="U476" s="2"/>
      <c r="V476" s="2"/>
      <c r="AB476" s="7"/>
      <c r="AC476" s="7"/>
      <c r="AD476" s="7"/>
      <c r="AE476" s="7"/>
      <c r="AF476" s="7"/>
      <c r="AG476" s="7"/>
      <c r="AH476" s="7"/>
      <c r="AI476" s="7"/>
    </row>
    <row r="477" spans="1:35">
      <c r="A477" s="5">
        <v>2022</v>
      </c>
      <c r="B477" s="2" t="s">
        <v>723</v>
      </c>
      <c r="C477" s="2" t="s">
        <v>736</v>
      </c>
      <c r="D477" s="2" t="s">
        <v>679</v>
      </c>
      <c r="E477" s="2">
        <v>15445791</v>
      </c>
      <c r="F477" s="2">
        <v>0</v>
      </c>
      <c r="H477" s="2">
        <v>0</v>
      </c>
      <c r="S477" s="2"/>
      <c r="T477" s="2"/>
      <c r="U477" s="2"/>
      <c r="V477" s="2"/>
      <c r="AB477" s="7"/>
      <c r="AC477" s="7"/>
      <c r="AD477" s="7"/>
      <c r="AE477" s="7"/>
      <c r="AF477" s="7"/>
      <c r="AG477" s="7"/>
      <c r="AH477" s="7"/>
      <c r="AI477" s="7"/>
    </row>
    <row r="478" spans="1:35">
      <c r="A478" s="5">
        <v>2022</v>
      </c>
      <c r="B478" s="2" t="s">
        <v>723</v>
      </c>
      <c r="C478" s="2" t="s">
        <v>725</v>
      </c>
      <c r="D478" s="2" t="s">
        <v>690</v>
      </c>
      <c r="S478" s="2"/>
      <c r="T478" s="2"/>
      <c r="U478" s="2"/>
      <c r="V478" s="2"/>
      <c r="AB478" s="7"/>
      <c r="AC478" s="7"/>
      <c r="AD478" s="7"/>
      <c r="AE478" s="7"/>
      <c r="AF478" s="7"/>
      <c r="AG478" s="7"/>
      <c r="AH478" s="7"/>
      <c r="AI478" s="7"/>
    </row>
    <row r="479" spans="1:35">
      <c r="A479" s="5">
        <v>2022</v>
      </c>
      <c r="B479" s="2" t="s">
        <v>723</v>
      </c>
      <c r="C479" s="2" t="s">
        <v>726</v>
      </c>
      <c r="D479" s="2" t="s">
        <v>690</v>
      </c>
      <c r="S479" s="2"/>
      <c r="T479" s="2"/>
      <c r="U479" s="2"/>
      <c r="V479" s="2"/>
      <c r="AB479" s="7"/>
      <c r="AC479" s="7"/>
      <c r="AD479" s="7"/>
      <c r="AE479" s="7"/>
      <c r="AF479" s="7"/>
      <c r="AG479" s="7"/>
      <c r="AH479" s="7"/>
      <c r="AI479" s="7"/>
    </row>
    <row r="480" spans="1:35">
      <c r="A480" s="5">
        <v>2022</v>
      </c>
      <c r="B480" s="2" t="s">
        <v>724</v>
      </c>
      <c r="C480" s="2" t="s">
        <v>727</v>
      </c>
      <c r="D480" s="2" t="s">
        <v>690</v>
      </c>
      <c r="S480" s="2"/>
      <c r="T480" s="2"/>
      <c r="U480" s="2"/>
      <c r="V480" s="2"/>
      <c r="AB480" s="7"/>
      <c r="AC480" s="7"/>
      <c r="AD480" s="7"/>
      <c r="AE480" s="7"/>
      <c r="AF480" s="7"/>
      <c r="AG480" s="7"/>
      <c r="AH480" s="7"/>
      <c r="AI480" s="7"/>
    </row>
    <row r="481" spans="1:35">
      <c r="A481" s="5">
        <v>2022</v>
      </c>
      <c r="B481" s="2" t="s">
        <v>723</v>
      </c>
      <c r="C481" s="2" t="s">
        <v>728</v>
      </c>
      <c r="D481" s="2" t="s">
        <v>690</v>
      </c>
      <c r="S481" s="2"/>
      <c r="T481" s="2"/>
      <c r="U481" s="2"/>
      <c r="V481" s="2"/>
      <c r="AB481" s="7"/>
      <c r="AC481" s="7"/>
      <c r="AD481" s="7"/>
      <c r="AE481" s="7"/>
      <c r="AF481" s="7"/>
      <c r="AG481" s="7"/>
      <c r="AH481" s="7"/>
      <c r="AI481" s="7"/>
    </row>
    <row r="482" spans="1:35">
      <c r="A482" s="5">
        <v>2022</v>
      </c>
      <c r="B482" s="2" t="s">
        <v>723</v>
      </c>
      <c r="C482" s="2" t="s">
        <v>729</v>
      </c>
      <c r="D482" s="2" t="s">
        <v>690</v>
      </c>
      <c r="S482" s="2"/>
      <c r="T482" s="2"/>
      <c r="U482" s="2"/>
      <c r="V482" s="2"/>
      <c r="AB482" s="7"/>
      <c r="AC482" s="7"/>
      <c r="AD482" s="7"/>
      <c r="AE482" s="7"/>
      <c r="AF482" s="7"/>
      <c r="AG482" s="7"/>
      <c r="AH482" s="7"/>
      <c r="AI482" s="7"/>
    </row>
    <row r="483" spans="1:35">
      <c r="A483" s="5">
        <v>2022</v>
      </c>
      <c r="B483" s="2" t="s">
        <v>723</v>
      </c>
      <c r="C483" s="2" t="s">
        <v>730</v>
      </c>
      <c r="D483" s="2" t="s">
        <v>690</v>
      </c>
      <c r="S483" s="2"/>
      <c r="T483" s="2"/>
      <c r="U483" s="2"/>
      <c r="V483" s="2"/>
      <c r="AB483" s="7"/>
      <c r="AC483" s="7"/>
      <c r="AD483" s="7"/>
      <c r="AE483" s="7"/>
      <c r="AF483" s="7"/>
      <c r="AG483" s="7"/>
      <c r="AH483" s="7"/>
      <c r="AI483" s="7"/>
    </row>
    <row r="484" spans="1:35">
      <c r="A484" s="5">
        <v>2022</v>
      </c>
      <c r="B484" s="2" t="s">
        <v>724</v>
      </c>
      <c r="C484" s="2" t="s">
        <v>731</v>
      </c>
      <c r="D484" s="2" t="s">
        <v>690</v>
      </c>
      <c r="S484" s="2"/>
      <c r="T484" s="2"/>
      <c r="U484" s="2"/>
      <c r="V484" s="2"/>
      <c r="AB484" s="7"/>
      <c r="AC484" s="7"/>
      <c r="AD484" s="7"/>
      <c r="AE484" s="7"/>
      <c r="AF484" s="7"/>
      <c r="AG484" s="7"/>
      <c r="AH484" s="7"/>
      <c r="AI484" s="7"/>
    </row>
    <row r="485" spans="1:35">
      <c r="A485" s="5">
        <v>2022</v>
      </c>
      <c r="B485" s="2" t="s">
        <v>724</v>
      </c>
      <c r="C485" s="2" t="s">
        <v>732</v>
      </c>
      <c r="D485" s="2" t="s">
        <v>690</v>
      </c>
      <c r="S485" s="2"/>
      <c r="T485" s="2"/>
      <c r="U485" s="2"/>
      <c r="V485" s="2"/>
      <c r="AB485" s="7"/>
      <c r="AC485" s="7"/>
      <c r="AD485" s="7"/>
      <c r="AE485" s="7"/>
      <c r="AF485" s="7"/>
      <c r="AG485" s="7"/>
      <c r="AH485" s="7"/>
      <c r="AI485" s="7"/>
    </row>
    <row r="486" spans="1:35">
      <c r="A486" s="5">
        <v>2022</v>
      </c>
      <c r="B486" s="2" t="s">
        <v>723</v>
      </c>
      <c r="C486" s="2" t="s">
        <v>333</v>
      </c>
      <c r="D486" s="2" t="s">
        <v>690</v>
      </c>
      <c r="S486" s="2"/>
      <c r="T486" s="2"/>
      <c r="U486" s="2"/>
      <c r="V486" s="2"/>
      <c r="AB486" s="7"/>
      <c r="AC486" s="7"/>
      <c r="AD486" s="7"/>
      <c r="AE486" s="7"/>
      <c r="AF486" s="7"/>
      <c r="AG486" s="7"/>
      <c r="AH486" s="7"/>
      <c r="AI486" s="7"/>
    </row>
    <row r="487" spans="1:35">
      <c r="A487" s="5">
        <v>2022</v>
      </c>
      <c r="B487" s="2" t="s">
        <v>723</v>
      </c>
      <c r="C487" s="2" t="s">
        <v>334</v>
      </c>
      <c r="D487" s="2" t="s">
        <v>690</v>
      </c>
      <c r="S487" s="2"/>
      <c r="T487" s="2"/>
      <c r="U487" s="2"/>
      <c r="V487" s="2"/>
      <c r="AB487" s="7"/>
      <c r="AC487" s="7"/>
      <c r="AD487" s="7"/>
      <c r="AE487" s="7"/>
      <c r="AF487" s="7"/>
      <c r="AG487" s="7"/>
      <c r="AH487" s="7"/>
      <c r="AI487" s="7"/>
    </row>
    <row r="488" spans="1:35">
      <c r="A488" s="5">
        <v>2022</v>
      </c>
      <c r="B488" s="2" t="s">
        <v>724</v>
      </c>
      <c r="C488" s="2" t="s">
        <v>733</v>
      </c>
      <c r="D488" s="2" t="s">
        <v>690</v>
      </c>
      <c r="S488" s="2"/>
      <c r="T488" s="2"/>
      <c r="U488" s="2"/>
      <c r="V488" s="2"/>
      <c r="AB488" s="7"/>
      <c r="AC488" s="7"/>
      <c r="AD488" s="7"/>
      <c r="AE488" s="7"/>
      <c r="AF488" s="7"/>
      <c r="AG488" s="7"/>
      <c r="AH488" s="7"/>
      <c r="AI488" s="7"/>
    </row>
    <row r="489" spans="1:35">
      <c r="A489" s="5">
        <v>2022</v>
      </c>
      <c r="B489" s="2" t="s">
        <v>724</v>
      </c>
      <c r="C489" s="2" t="s">
        <v>734</v>
      </c>
      <c r="D489" s="2" t="s">
        <v>690</v>
      </c>
      <c r="S489" s="2"/>
      <c r="T489" s="2"/>
      <c r="U489" s="2"/>
      <c r="V489" s="2"/>
      <c r="AB489" s="7"/>
      <c r="AC489" s="7"/>
      <c r="AD489" s="7"/>
      <c r="AE489" s="7"/>
      <c r="AF489" s="7"/>
      <c r="AG489" s="7"/>
      <c r="AH489" s="7"/>
      <c r="AI489" s="7"/>
    </row>
    <row r="490" spans="1:35">
      <c r="A490" s="5">
        <v>2022</v>
      </c>
      <c r="B490" s="2" t="s">
        <v>723</v>
      </c>
      <c r="C490" s="2" t="s">
        <v>735</v>
      </c>
      <c r="D490" s="2" t="s">
        <v>690</v>
      </c>
      <c r="S490" s="2"/>
      <c r="T490" s="2"/>
      <c r="U490" s="2"/>
      <c r="V490" s="2"/>
      <c r="AB490" s="7"/>
      <c r="AC490" s="7"/>
      <c r="AD490" s="7"/>
      <c r="AE490" s="7"/>
      <c r="AF490" s="7"/>
      <c r="AG490" s="7"/>
      <c r="AH490" s="7"/>
      <c r="AI490" s="7"/>
    </row>
    <row r="491" spans="1:35">
      <c r="A491" s="5">
        <v>2022</v>
      </c>
      <c r="B491" s="2" t="s">
        <v>723</v>
      </c>
      <c r="C491" s="2" t="s">
        <v>736</v>
      </c>
      <c r="D491" s="2" t="s">
        <v>690</v>
      </c>
      <c r="S491" s="2"/>
      <c r="T491" s="2"/>
      <c r="U491" s="2"/>
      <c r="V491" s="2"/>
      <c r="AB491" s="7"/>
      <c r="AC491" s="7"/>
      <c r="AD491" s="7"/>
      <c r="AE491" s="7"/>
      <c r="AF491" s="7"/>
      <c r="AG491" s="7"/>
      <c r="AH491" s="7"/>
      <c r="AI491" s="7"/>
    </row>
    <row r="492" spans="1:35">
      <c r="A492" s="5">
        <v>2022</v>
      </c>
      <c r="B492" s="2" t="s">
        <v>723</v>
      </c>
      <c r="C492" s="2" t="s">
        <v>725</v>
      </c>
      <c r="D492" s="2" t="s">
        <v>673</v>
      </c>
      <c r="H492" s="2">
        <v>451800</v>
      </c>
      <c r="S492" s="2"/>
      <c r="T492" s="2"/>
      <c r="U492" s="2"/>
      <c r="V492" s="2"/>
      <c r="AB492" s="7"/>
      <c r="AC492" s="7"/>
      <c r="AD492" s="7"/>
      <c r="AE492" s="7"/>
      <c r="AF492" s="7"/>
      <c r="AG492" s="7"/>
      <c r="AH492" s="7"/>
      <c r="AI492" s="7"/>
    </row>
    <row r="493" spans="1:35">
      <c r="A493" s="5">
        <v>2022</v>
      </c>
      <c r="B493" s="2" t="s">
        <v>723</v>
      </c>
      <c r="C493" s="2" t="s">
        <v>726</v>
      </c>
      <c r="D493" s="2" t="s">
        <v>673</v>
      </c>
      <c r="H493" s="2">
        <v>0</v>
      </c>
      <c r="S493" s="2"/>
      <c r="T493" s="2"/>
      <c r="U493" s="2"/>
      <c r="V493" s="2"/>
      <c r="AB493" s="7"/>
      <c r="AC493" s="7"/>
      <c r="AD493" s="7"/>
      <c r="AE493" s="7"/>
      <c r="AF493" s="7"/>
      <c r="AG493" s="7"/>
      <c r="AH493" s="7"/>
      <c r="AI493" s="7"/>
    </row>
    <row r="494" spans="1:35">
      <c r="A494" s="5">
        <v>2022</v>
      </c>
      <c r="B494" s="2" t="s">
        <v>724</v>
      </c>
      <c r="C494" s="2" t="s">
        <v>727</v>
      </c>
      <c r="D494" s="2" t="s">
        <v>673</v>
      </c>
      <c r="H494" s="2">
        <v>0</v>
      </c>
      <c r="S494" s="2"/>
      <c r="T494" s="2"/>
      <c r="U494" s="2"/>
      <c r="V494" s="2"/>
      <c r="AB494" s="7"/>
      <c r="AC494" s="7"/>
      <c r="AD494" s="7"/>
      <c r="AE494" s="7"/>
      <c r="AF494" s="7"/>
      <c r="AG494" s="7"/>
      <c r="AH494" s="7"/>
      <c r="AI494" s="7"/>
    </row>
    <row r="495" spans="1:35">
      <c r="A495" s="5">
        <v>2022</v>
      </c>
      <c r="B495" s="2" t="s">
        <v>723</v>
      </c>
      <c r="C495" s="2" t="s">
        <v>728</v>
      </c>
      <c r="D495" s="2" t="s">
        <v>673</v>
      </c>
      <c r="H495" s="2">
        <v>0</v>
      </c>
      <c r="S495" s="2"/>
      <c r="T495" s="2"/>
      <c r="U495" s="2"/>
      <c r="V495" s="2"/>
      <c r="AB495" s="7"/>
      <c r="AC495" s="7"/>
      <c r="AD495" s="7"/>
      <c r="AE495" s="7"/>
      <c r="AF495" s="7"/>
      <c r="AG495" s="7"/>
      <c r="AH495" s="7"/>
      <c r="AI495" s="7"/>
    </row>
    <row r="496" spans="1:35">
      <c r="A496" s="5">
        <v>2022</v>
      </c>
      <c r="B496" s="2" t="s">
        <v>723</v>
      </c>
      <c r="C496" s="2" t="s">
        <v>729</v>
      </c>
      <c r="D496" s="2" t="s">
        <v>673</v>
      </c>
      <c r="H496" s="2">
        <v>0</v>
      </c>
      <c r="S496" s="2"/>
      <c r="T496" s="2"/>
      <c r="U496" s="2"/>
      <c r="V496" s="2"/>
      <c r="AB496" s="7"/>
      <c r="AC496" s="7"/>
      <c r="AD496" s="7"/>
      <c r="AE496" s="7"/>
      <c r="AF496" s="7"/>
      <c r="AG496" s="7"/>
      <c r="AH496" s="7"/>
      <c r="AI496" s="7"/>
    </row>
    <row r="497" spans="1:35">
      <c r="A497" s="5">
        <v>2022</v>
      </c>
      <c r="B497" s="2" t="s">
        <v>723</v>
      </c>
      <c r="C497" s="2" t="s">
        <v>730</v>
      </c>
      <c r="D497" s="2" t="s">
        <v>673</v>
      </c>
      <c r="H497" s="2">
        <v>0</v>
      </c>
      <c r="S497" s="2"/>
      <c r="T497" s="2"/>
      <c r="U497" s="2"/>
      <c r="V497" s="2"/>
      <c r="AB497" s="7"/>
      <c r="AC497" s="7"/>
      <c r="AD497" s="7"/>
      <c r="AE497" s="7"/>
      <c r="AF497" s="7"/>
      <c r="AG497" s="7"/>
      <c r="AH497" s="7"/>
      <c r="AI497" s="7"/>
    </row>
    <row r="498" spans="1:35">
      <c r="A498" s="5">
        <v>2022</v>
      </c>
      <c r="B498" s="2" t="s">
        <v>724</v>
      </c>
      <c r="C498" s="2" t="s">
        <v>731</v>
      </c>
      <c r="D498" s="2" t="s">
        <v>673</v>
      </c>
      <c r="H498" s="2">
        <v>0</v>
      </c>
      <c r="S498" s="2"/>
      <c r="T498" s="2"/>
      <c r="U498" s="2"/>
      <c r="V498" s="2"/>
      <c r="AB498" s="7"/>
      <c r="AC498" s="7"/>
      <c r="AD498" s="7"/>
      <c r="AE498" s="7"/>
      <c r="AF498" s="7"/>
      <c r="AG498" s="7"/>
      <c r="AH498" s="7"/>
      <c r="AI498" s="7"/>
    </row>
    <row r="499" spans="1:35">
      <c r="A499" s="5">
        <v>2022</v>
      </c>
      <c r="B499" s="2" t="s">
        <v>724</v>
      </c>
      <c r="C499" s="2" t="s">
        <v>732</v>
      </c>
      <c r="D499" s="2" t="s">
        <v>673</v>
      </c>
      <c r="H499" s="2">
        <v>0</v>
      </c>
      <c r="S499" s="2"/>
      <c r="T499" s="2"/>
      <c r="U499" s="2"/>
      <c r="V499" s="2"/>
      <c r="AB499" s="7"/>
      <c r="AC499" s="7"/>
      <c r="AD499" s="7"/>
      <c r="AE499" s="7"/>
      <c r="AF499" s="7"/>
      <c r="AG499" s="7"/>
      <c r="AH499" s="7"/>
      <c r="AI499" s="7"/>
    </row>
    <row r="500" spans="1:35">
      <c r="A500" s="5">
        <v>2022</v>
      </c>
      <c r="B500" s="2" t="s">
        <v>723</v>
      </c>
      <c r="C500" s="2" t="s">
        <v>333</v>
      </c>
      <c r="D500" s="2" t="s">
        <v>673</v>
      </c>
      <c r="H500" s="2">
        <v>451800</v>
      </c>
      <c r="S500" s="2"/>
      <c r="T500" s="2"/>
      <c r="U500" s="2"/>
      <c r="V500" s="2"/>
      <c r="AB500" s="7"/>
      <c r="AC500" s="7"/>
      <c r="AD500" s="7"/>
      <c r="AE500" s="7"/>
      <c r="AF500" s="7"/>
      <c r="AG500" s="7"/>
      <c r="AH500" s="7"/>
      <c r="AI500" s="7"/>
    </row>
    <row r="501" spans="1:35">
      <c r="A501" s="5">
        <v>2022</v>
      </c>
      <c r="B501" s="2" t="s">
        <v>723</v>
      </c>
      <c r="C501" s="2" t="s">
        <v>334</v>
      </c>
      <c r="D501" s="2" t="s">
        <v>673</v>
      </c>
      <c r="H501" s="2">
        <v>0</v>
      </c>
      <c r="S501" s="2"/>
      <c r="T501" s="2"/>
      <c r="U501" s="2"/>
      <c r="V501" s="2"/>
      <c r="AB501" s="7"/>
      <c r="AC501" s="7"/>
      <c r="AD501" s="7"/>
      <c r="AE501" s="7"/>
      <c r="AF501" s="7"/>
      <c r="AG501" s="7"/>
      <c r="AH501" s="7"/>
      <c r="AI501" s="7"/>
    </row>
    <row r="502" spans="1:35">
      <c r="A502" s="5">
        <v>2022</v>
      </c>
      <c r="B502" s="2" t="s">
        <v>724</v>
      </c>
      <c r="C502" s="2" t="s">
        <v>733</v>
      </c>
      <c r="D502" s="2" t="s">
        <v>673</v>
      </c>
      <c r="H502" s="2">
        <v>0</v>
      </c>
      <c r="S502" s="2"/>
      <c r="T502" s="2"/>
      <c r="U502" s="2"/>
      <c r="V502" s="2"/>
      <c r="AB502" s="7"/>
      <c r="AC502" s="7"/>
      <c r="AD502" s="7"/>
      <c r="AE502" s="7"/>
      <c r="AF502" s="7"/>
      <c r="AG502" s="7"/>
      <c r="AH502" s="7"/>
      <c r="AI502" s="7"/>
    </row>
    <row r="503" spans="1:35">
      <c r="A503" s="5">
        <v>2022</v>
      </c>
      <c r="B503" s="2" t="s">
        <v>724</v>
      </c>
      <c r="C503" s="2" t="s">
        <v>734</v>
      </c>
      <c r="D503" s="2" t="s">
        <v>673</v>
      </c>
      <c r="H503" s="2">
        <v>0</v>
      </c>
      <c r="S503" s="2"/>
      <c r="T503" s="2"/>
      <c r="U503" s="2"/>
      <c r="V503" s="2"/>
      <c r="AB503" s="7"/>
      <c r="AC503" s="7"/>
      <c r="AD503" s="7"/>
      <c r="AE503" s="7"/>
      <c r="AF503" s="7"/>
      <c r="AG503" s="7"/>
      <c r="AH503" s="7"/>
      <c r="AI503" s="7"/>
    </row>
    <row r="504" spans="1:35">
      <c r="A504" s="5">
        <v>2022</v>
      </c>
      <c r="B504" s="2" t="s">
        <v>723</v>
      </c>
      <c r="C504" s="2" t="s">
        <v>735</v>
      </c>
      <c r="D504" s="2" t="s">
        <v>673</v>
      </c>
      <c r="H504" s="2">
        <v>0</v>
      </c>
      <c r="S504" s="2"/>
      <c r="T504" s="2"/>
      <c r="U504" s="2"/>
      <c r="V504" s="2"/>
      <c r="AB504" s="7"/>
      <c r="AC504" s="7"/>
      <c r="AD504" s="7"/>
      <c r="AE504" s="7"/>
      <c r="AF504" s="7"/>
      <c r="AG504" s="7"/>
      <c r="AH504" s="7"/>
      <c r="AI504" s="7"/>
    </row>
    <row r="505" spans="1:35">
      <c r="A505" s="5">
        <v>2022</v>
      </c>
      <c r="B505" s="2" t="s">
        <v>723</v>
      </c>
      <c r="C505" s="2" t="s">
        <v>736</v>
      </c>
      <c r="D505" s="2" t="s">
        <v>673</v>
      </c>
      <c r="H505" s="2">
        <v>601800</v>
      </c>
      <c r="S505" s="2"/>
      <c r="T505" s="2"/>
      <c r="U505" s="2"/>
      <c r="V505" s="2"/>
      <c r="AB505" s="7"/>
      <c r="AC505" s="7"/>
      <c r="AD505" s="7"/>
      <c r="AE505" s="7"/>
      <c r="AF505" s="7"/>
      <c r="AG505" s="7"/>
      <c r="AH505" s="7"/>
      <c r="AI505" s="7"/>
    </row>
  </sheetData>
  <pageMargins left="0.7" right="0.7" top="0.75" bottom="0.75" header="0.3" footer="0.3"/>
  <pageSetup paperSize="9" orientation="portrait" r:id="rId1"/>
  <ignoredErrors>
    <ignoredError sqref="AA296:AA299 AA311:AA323 AA300:AA310"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9C75F-BC90-4F9B-BCD9-66F882F27B09}">
  <dimension ref="A2:E13"/>
  <sheetViews>
    <sheetView workbookViewId="0">
      <selection activeCell="R265" sqref="R265"/>
    </sheetView>
  </sheetViews>
  <sheetFormatPr defaultRowHeight="15"/>
  <cols>
    <col min="1" max="1" width="23.42578125" bestFit="1" customWidth="1"/>
    <col min="2" max="2" width="16.28515625" bestFit="1" customWidth="1"/>
    <col min="3" max="4" width="12.5703125" bestFit="1" customWidth="1"/>
    <col min="5" max="5" width="14.28515625" bestFit="1" customWidth="1"/>
    <col min="6" max="6" width="28.42578125" bestFit="1" customWidth="1"/>
    <col min="7" max="7" width="31.28515625" bestFit="1" customWidth="1"/>
    <col min="8" max="8" width="28.42578125" bestFit="1" customWidth="1"/>
    <col min="9" max="9" width="29" bestFit="1" customWidth="1"/>
    <col min="10" max="10" width="31.28515625" bestFit="1" customWidth="1"/>
    <col min="11" max="11" width="28.42578125" bestFit="1" customWidth="1"/>
    <col min="12" max="12" width="29" bestFit="1" customWidth="1"/>
    <col min="13" max="13" width="31.28515625" bestFit="1" customWidth="1"/>
  </cols>
  <sheetData>
    <row r="2" spans="1:5">
      <c r="A2" s="8" t="s">
        <v>693</v>
      </c>
      <c r="B2" s="8" t="s">
        <v>707</v>
      </c>
    </row>
    <row r="3" spans="1:5">
      <c r="A3" s="8" t="s">
        <v>691</v>
      </c>
      <c r="B3">
        <v>2020</v>
      </c>
      <c r="C3">
        <v>2021</v>
      </c>
      <c r="D3">
        <v>2022</v>
      </c>
      <c r="E3" t="s">
        <v>692</v>
      </c>
    </row>
    <row r="4" spans="1:5">
      <c r="A4" s="9" t="s">
        <v>333</v>
      </c>
      <c r="B4" s="10">
        <v>63283694</v>
      </c>
      <c r="C4" s="10">
        <v>65435558</v>
      </c>
      <c r="D4" s="10">
        <v>61040019</v>
      </c>
      <c r="E4" s="10">
        <v>189759271</v>
      </c>
    </row>
    <row r="5" spans="1:5">
      <c r="A5" s="9" t="s">
        <v>334</v>
      </c>
      <c r="B5" s="10">
        <v>49227228</v>
      </c>
      <c r="C5" s="10">
        <v>48088686</v>
      </c>
      <c r="D5" s="10">
        <v>43626700</v>
      </c>
      <c r="E5" s="10">
        <v>140942614</v>
      </c>
    </row>
    <row r="6" spans="1:5">
      <c r="A6" s="9" t="s">
        <v>725</v>
      </c>
      <c r="B6" s="10">
        <v>61223101</v>
      </c>
      <c r="C6" s="10">
        <v>69762521</v>
      </c>
      <c r="D6" s="10">
        <v>116304448</v>
      </c>
      <c r="E6" s="10">
        <v>247290070</v>
      </c>
    </row>
    <row r="7" spans="1:5">
      <c r="A7" s="9" t="s">
        <v>726</v>
      </c>
      <c r="B7" s="10">
        <v>129548395</v>
      </c>
      <c r="C7" s="10">
        <v>83920791</v>
      </c>
      <c r="D7" s="10">
        <v>158142974</v>
      </c>
      <c r="E7" s="10">
        <v>371612160</v>
      </c>
    </row>
    <row r="8" spans="1:5">
      <c r="A8" s="9" t="s">
        <v>728</v>
      </c>
      <c r="B8" s="10">
        <v>79108761</v>
      </c>
      <c r="C8" s="10">
        <v>183197882</v>
      </c>
      <c r="D8" s="10">
        <v>125001875</v>
      </c>
      <c r="E8" s="10">
        <v>387308518</v>
      </c>
    </row>
    <row r="9" spans="1:5">
      <c r="A9" s="9" t="s">
        <v>729</v>
      </c>
      <c r="B9" s="10">
        <v>65075626</v>
      </c>
      <c r="C9" s="10">
        <v>57763823</v>
      </c>
      <c r="D9" s="10">
        <v>97396302</v>
      </c>
      <c r="E9" s="10">
        <v>220235751</v>
      </c>
    </row>
    <row r="10" spans="1:5">
      <c r="A10" s="9" t="s">
        <v>730</v>
      </c>
      <c r="B10" s="10">
        <v>130338273</v>
      </c>
      <c r="C10" s="10">
        <v>125899236</v>
      </c>
      <c r="D10" s="10">
        <v>82200799</v>
      </c>
      <c r="E10" s="10">
        <v>338438308</v>
      </c>
    </row>
    <row r="11" spans="1:5">
      <c r="A11" s="9" t="s">
        <v>735</v>
      </c>
      <c r="B11" s="10">
        <v>56081529</v>
      </c>
      <c r="C11" s="10">
        <v>88611334</v>
      </c>
      <c r="D11" s="10">
        <v>74693124</v>
      </c>
      <c r="E11" s="10">
        <v>219385987</v>
      </c>
    </row>
    <row r="12" spans="1:5">
      <c r="A12" s="9" t="s">
        <v>736</v>
      </c>
      <c r="B12" s="10">
        <v>81895364</v>
      </c>
      <c r="C12" s="10">
        <v>76685037</v>
      </c>
      <c r="D12" s="10">
        <v>104848189</v>
      </c>
      <c r="E12" s="10">
        <v>263428590</v>
      </c>
    </row>
    <row r="13" spans="1:5">
      <c r="A13" s="9" t="s">
        <v>692</v>
      </c>
      <c r="B13" s="10">
        <v>715781971</v>
      </c>
      <c r="C13" s="10">
        <v>799364868</v>
      </c>
      <c r="D13" s="10">
        <v>863254430</v>
      </c>
      <c r="E13" s="10">
        <v>2378401269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4FB6D-041A-4BD3-BAD4-84BA68ECE654}">
  <dimension ref="A2:E14"/>
  <sheetViews>
    <sheetView workbookViewId="0">
      <selection activeCell="C10" sqref="C10"/>
    </sheetView>
  </sheetViews>
  <sheetFormatPr defaultRowHeight="15"/>
  <cols>
    <col min="1" max="1" width="26.28515625" bestFit="1" customWidth="1"/>
    <col min="2" max="2" width="16.28515625" bestFit="1" customWidth="1"/>
    <col min="3" max="5" width="12.57031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c r="B2" s="9"/>
    </row>
    <row r="3" spans="1:5">
      <c r="A3" s="8" t="s">
        <v>694</v>
      </c>
      <c r="B3" s="8" t="s">
        <v>707</v>
      </c>
    </row>
    <row r="4" spans="1:5">
      <c r="A4" s="8" t="s">
        <v>691</v>
      </c>
      <c r="B4">
        <v>2020</v>
      </c>
      <c r="C4">
        <v>2021</v>
      </c>
      <c r="D4">
        <v>2022</v>
      </c>
      <c r="E4" t="s">
        <v>692</v>
      </c>
    </row>
    <row r="5" spans="1:5">
      <c r="A5" s="9" t="s">
        <v>333</v>
      </c>
      <c r="B5" s="10">
        <v>6248216</v>
      </c>
      <c r="C5" s="10">
        <v>4041655</v>
      </c>
      <c r="D5" s="10">
        <v>0</v>
      </c>
      <c r="E5" s="10">
        <v>10289871</v>
      </c>
    </row>
    <row r="6" spans="1:5">
      <c r="A6" s="9" t="s">
        <v>334</v>
      </c>
      <c r="B6" s="10">
        <v>6128216</v>
      </c>
      <c r="C6" s="10">
        <v>14133783</v>
      </c>
      <c r="D6" s="10">
        <v>4200459</v>
      </c>
      <c r="E6" s="10">
        <v>24462458</v>
      </c>
    </row>
    <row r="7" spans="1:5">
      <c r="A7" s="9" t="s">
        <v>725</v>
      </c>
      <c r="B7" s="10">
        <v>25874596</v>
      </c>
      <c r="C7" s="10">
        <v>26958897</v>
      </c>
      <c r="D7" s="10">
        <v>0</v>
      </c>
      <c r="E7" s="10">
        <v>52833493</v>
      </c>
    </row>
    <row r="8" spans="1:5">
      <c r="A8" s="9" t="s">
        <v>726</v>
      </c>
      <c r="B8" s="10">
        <v>25670281</v>
      </c>
      <c r="C8" s="10">
        <v>31249155</v>
      </c>
      <c r="D8" s="10">
        <v>0</v>
      </c>
      <c r="E8" s="10">
        <v>56919436</v>
      </c>
    </row>
    <row r="9" spans="1:5">
      <c r="A9" s="9" t="s">
        <v>728</v>
      </c>
      <c r="B9" s="10">
        <v>90113694</v>
      </c>
      <c r="C9" s="10">
        <v>143091976</v>
      </c>
      <c r="D9" s="10">
        <v>43434807</v>
      </c>
      <c r="E9" s="10">
        <v>276640477</v>
      </c>
    </row>
    <row r="10" spans="1:5">
      <c r="A10" s="9" t="s">
        <v>729</v>
      </c>
      <c r="B10" s="10">
        <v>15574561</v>
      </c>
      <c r="C10" s="10">
        <v>20738278</v>
      </c>
      <c r="D10" s="10">
        <v>16914598</v>
      </c>
      <c r="E10" s="10">
        <v>53227437</v>
      </c>
    </row>
    <row r="11" spans="1:5">
      <c r="A11" s="9" t="s">
        <v>730</v>
      </c>
      <c r="B11" s="10">
        <v>53935053</v>
      </c>
      <c r="C11" s="10">
        <v>120097588</v>
      </c>
      <c r="D11" s="10">
        <v>45029310</v>
      </c>
      <c r="E11" s="10">
        <v>219061951</v>
      </c>
    </row>
    <row r="12" spans="1:5">
      <c r="A12" s="9" t="s">
        <v>735</v>
      </c>
      <c r="B12" s="10">
        <v>21695426</v>
      </c>
      <c r="C12" s="10">
        <v>57581740</v>
      </c>
      <c r="D12" s="10">
        <v>16759376</v>
      </c>
      <c r="E12" s="10">
        <v>96036542</v>
      </c>
    </row>
    <row r="13" spans="1:5">
      <c r="A13" s="9" t="s">
        <v>736</v>
      </c>
      <c r="B13" s="10">
        <v>17864542</v>
      </c>
      <c r="C13" s="10">
        <v>41511169</v>
      </c>
      <c r="D13" s="10">
        <v>23573244</v>
      </c>
      <c r="E13" s="10">
        <v>82948955</v>
      </c>
    </row>
    <row r="14" spans="1:5">
      <c r="A14" s="9" t="s">
        <v>692</v>
      </c>
      <c r="B14" s="10">
        <v>263104585</v>
      </c>
      <c r="C14" s="10">
        <v>459404241</v>
      </c>
      <c r="D14" s="10">
        <v>149911794</v>
      </c>
      <c r="E14" s="10">
        <v>872420620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9028E-95A1-407A-89D5-50828D3536B5}">
  <dimension ref="A2:E14"/>
  <sheetViews>
    <sheetView workbookViewId="0">
      <selection activeCell="H12" sqref="H12"/>
    </sheetView>
  </sheetViews>
  <sheetFormatPr defaultRowHeight="15"/>
  <cols>
    <col min="1" max="1" width="24" bestFit="1" customWidth="1"/>
    <col min="2" max="2" width="16.28515625" bestFit="1" customWidth="1"/>
    <col min="3" max="3" width="5.140625" bestFit="1" customWidth="1"/>
    <col min="4" max="4" width="5" bestFit="1" customWidth="1"/>
    <col min="5" max="5" width="12.57031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c r="B2" s="9"/>
    </row>
    <row r="3" spans="1:5">
      <c r="A3" s="8" t="s">
        <v>695</v>
      </c>
      <c r="B3" s="8" t="s">
        <v>707</v>
      </c>
    </row>
    <row r="4" spans="1:5">
      <c r="A4" s="8" t="s">
        <v>691</v>
      </c>
      <c r="B4">
        <v>2020</v>
      </c>
      <c r="C4">
        <v>2021</v>
      </c>
      <c r="D4">
        <v>2022</v>
      </c>
      <c r="E4" t="s">
        <v>692</v>
      </c>
    </row>
    <row r="5" spans="1:5">
      <c r="A5" s="9" t="s">
        <v>333</v>
      </c>
      <c r="B5" s="10">
        <v>0</v>
      </c>
      <c r="C5" s="10">
        <v>0</v>
      </c>
      <c r="D5" s="10"/>
      <c r="E5" s="10">
        <v>0</v>
      </c>
    </row>
    <row r="6" spans="1:5">
      <c r="A6" s="9" t="s">
        <v>334</v>
      </c>
      <c r="B6" s="10">
        <v>0</v>
      </c>
      <c r="C6" s="10">
        <v>0</v>
      </c>
      <c r="D6" s="10"/>
      <c r="E6" s="10">
        <v>0</v>
      </c>
    </row>
    <row r="7" spans="1:5">
      <c r="A7" s="9" t="s">
        <v>725</v>
      </c>
      <c r="B7" s="10">
        <v>50216020</v>
      </c>
      <c r="C7" s="10">
        <v>0</v>
      </c>
      <c r="D7" s="10"/>
      <c r="E7" s="10">
        <v>50216020</v>
      </c>
    </row>
    <row r="8" spans="1:5">
      <c r="A8" s="9" t="s">
        <v>726</v>
      </c>
      <c r="B8" s="10">
        <v>74189422</v>
      </c>
      <c r="C8" s="10">
        <v>0</v>
      </c>
      <c r="D8" s="10"/>
      <c r="E8" s="10">
        <v>74189422</v>
      </c>
    </row>
    <row r="9" spans="1:5">
      <c r="A9" s="9" t="s">
        <v>728</v>
      </c>
      <c r="B9" s="10">
        <v>58109545</v>
      </c>
      <c r="C9" s="10">
        <v>0</v>
      </c>
      <c r="D9" s="10"/>
      <c r="E9" s="10">
        <v>58109545</v>
      </c>
    </row>
    <row r="10" spans="1:5">
      <c r="A10" s="9" t="s">
        <v>729</v>
      </c>
      <c r="B10" s="10">
        <v>0</v>
      </c>
      <c r="C10" s="10">
        <v>0</v>
      </c>
      <c r="D10" s="10"/>
      <c r="E10" s="10">
        <v>0</v>
      </c>
    </row>
    <row r="11" spans="1:5">
      <c r="A11" s="9" t="s">
        <v>730</v>
      </c>
      <c r="B11" s="10">
        <v>36552477</v>
      </c>
      <c r="C11" s="10">
        <v>0</v>
      </c>
      <c r="D11" s="10"/>
      <c r="E11" s="10">
        <v>36552477</v>
      </c>
    </row>
    <row r="12" spans="1:5">
      <c r="A12" s="9" t="s">
        <v>735</v>
      </c>
      <c r="B12" s="10">
        <v>39797258</v>
      </c>
      <c r="C12" s="10">
        <v>0</v>
      </c>
      <c r="D12" s="10"/>
      <c r="E12" s="10">
        <v>39797258</v>
      </c>
    </row>
    <row r="13" spans="1:5">
      <c r="A13" s="9" t="s">
        <v>736</v>
      </c>
      <c r="B13" s="10">
        <v>6199517</v>
      </c>
      <c r="C13" s="10">
        <v>0</v>
      </c>
      <c r="D13" s="10"/>
      <c r="E13" s="10">
        <v>6199517</v>
      </c>
    </row>
    <row r="14" spans="1:5">
      <c r="A14" s="9" t="s">
        <v>692</v>
      </c>
      <c r="B14" s="10">
        <v>265064239</v>
      </c>
      <c r="C14" s="10">
        <v>0</v>
      </c>
      <c r="D14" s="10"/>
      <c r="E14" s="10">
        <v>265064239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3AF59-4A69-4783-B62B-7C3932DE0C4D}">
  <dimension ref="A2:E14"/>
  <sheetViews>
    <sheetView workbookViewId="0">
      <selection activeCell="G16" sqref="G15:G16"/>
    </sheetView>
  </sheetViews>
  <sheetFormatPr defaultRowHeight="15"/>
  <cols>
    <col min="1" max="1" width="20.140625" bestFit="1" customWidth="1"/>
    <col min="2" max="2" width="16.28515625" bestFit="1" customWidth="1"/>
    <col min="3" max="3" width="12.5703125" bestFit="1" customWidth="1"/>
    <col min="4" max="5" width="14.285156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c r="B2" s="9"/>
    </row>
    <row r="3" spans="1:5">
      <c r="A3" s="8" t="s">
        <v>696</v>
      </c>
      <c r="B3" s="8" t="s">
        <v>707</v>
      </c>
    </row>
    <row r="4" spans="1:5">
      <c r="A4" s="8" t="s">
        <v>691</v>
      </c>
      <c r="B4">
        <v>2020</v>
      </c>
      <c r="C4">
        <v>2021</v>
      </c>
      <c r="D4">
        <v>2022</v>
      </c>
      <c r="E4" t="s">
        <v>692</v>
      </c>
    </row>
    <row r="5" spans="1:5">
      <c r="A5" s="9" t="s">
        <v>333</v>
      </c>
      <c r="B5" s="10">
        <v>94448921</v>
      </c>
      <c r="C5" s="10">
        <v>101215238</v>
      </c>
      <c r="D5" s="10">
        <v>190131266</v>
      </c>
      <c r="E5" s="10">
        <v>385795425</v>
      </c>
    </row>
    <row r="6" spans="1:5">
      <c r="A6" s="9" t="s">
        <v>334</v>
      </c>
      <c r="B6" s="10">
        <v>51108569</v>
      </c>
      <c r="C6" s="10">
        <v>55919580</v>
      </c>
      <c r="D6" s="10">
        <v>93114033</v>
      </c>
      <c r="E6" s="10">
        <v>200142182</v>
      </c>
    </row>
    <row r="7" spans="1:5">
      <c r="A7" s="9" t="s">
        <v>725</v>
      </c>
      <c r="B7" s="10">
        <v>89450426</v>
      </c>
      <c r="C7" s="10">
        <v>92171509</v>
      </c>
      <c r="D7" s="10">
        <v>146970900</v>
      </c>
      <c r="E7" s="10">
        <v>328592835</v>
      </c>
    </row>
    <row r="8" spans="1:5">
      <c r="A8" s="9" t="s">
        <v>726</v>
      </c>
      <c r="B8" s="10">
        <v>109338681</v>
      </c>
      <c r="C8" s="10">
        <v>103306370</v>
      </c>
      <c r="D8" s="10">
        <v>165673880</v>
      </c>
      <c r="E8" s="10">
        <v>378318931</v>
      </c>
    </row>
    <row r="9" spans="1:5">
      <c r="A9" s="9" t="s">
        <v>728</v>
      </c>
      <c r="B9" s="10">
        <v>168195433</v>
      </c>
      <c r="C9" s="10">
        <v>169316408</v>
      </c>
      <c r="D9" s="10">
        <v>272016644</v>
      </c>
      <c r="E9" s="10">
        <v>609528485</v>
      </c>
    </row>
    <row r="10" spans="1:5">
      <c r="A10" s="9" t="s">
        <v>729</v>
      </c>
      <c r="B10" s="10">
        <v>82921441</v>
      </c>
      <c r="C10" s="10">
        <v>89427433</v>
      </c>
      <c r="D10" s="10">
        <v>130341200</v>
      </c>
      <c r="E10" s="10">
        <v>302690074</v>
      </c>
    </row>
    <row r="11" spans="1:5">
      <c r="A11" s="9" t="s">
        <v>730</v>
      </c>
      <c r="B11" s="10">
        <v>183479873</v>
      </c>
      <c r="C11" s="10">
        <v>188943769</v>
      </c>
      <c r="D11" s="10">
        <v>300172183</v>
      </c>
      <c r="E11" s="10">
        <v>672595825</v>
      </c>
    </row>
    <row r="12" spans="1:5">
      <c r="A12" s="9" t="s">
        <v>735</v>
      </c>
      <c r="B12" s="10">
        <v>35120817</v>
      </c>
      <c r="C12" s="10">
        <v>46877066</v>
      </c>
      <c r="D12" s="10">
        <v>65157196</v>
      </c>
      <c r="E12" s="10">
        <v>147155079</v>
      </c>
    </row>
    <row r="13" spans="1:5">
      <c r="A13" s="9" t="s">
        <v>736</v>
      </c>
      <c r="B13" s="10">
        <v>132973464</v>
      </c>
      <c r="C13" s="10">
        <v>146826430</v>
      </c>
      <c r="D13" s="10">
        <v>227452858</v>
      </c>
      <c r="E13" s="10">
        <v>507252752</v>
      </c>
    </row>
    <row r="14" spans="1:5">
      <c r="A14" s="9" t="s">
        <v>692</v>
      </c>
      <c r="B14" s="10">
        <v>947037625</v>
      </c>
      <c r="C14" s="10">
        <v>994003803</v>
      </c>
      <c r="D14" s="10">
        <v>1591030160</v>
      </c>
      <c r="E14" s="10">
        <v>3532071588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B1916-3285-4819-B050-131BE5EE28F4}">
  <dimension ref="A1:E43"/>
  <sheetViews>
    <sheetView workbookViewId="0">
      <selection activeCell="D11" sqref="D11"/>
    </sheetView>
  </sheetViews>
  <sheetFormatPr defaultRowHeight="15"/>
  <cols>
    <col min="1" max="1" width="16" bestFit="1" customWidth="1"/>
    <col min="2" max="2" width="16.28515625" style="11" bestFit="1" customWidth="1"/>
    <col min="3" max="4" width="14.28515625" bestFit="1" customWidth="1"/>
    <col min="5" max="5" width="15.28515625" bestFit="1" customWidth="1"/>
  </cols>
  <sheetData>
    <row r="1" spans="1:5">
      <c r="B1"/>
    </row>
    <row r="2" spans="1:5">
      <c r="B2"/>
    </row>
    <row r="3" spans="1:5">
      <c r="A3" s="8" t="s">
        <v>697</v>
      </c>
      <c r="B3" s="8" t="s">
        <v>707</v>
      </c>
    </row>
    <row r="4" spans="1:5">
      <c r="A4" s="8" t="s">
        <v>691</v>
      </c>
      <c r="B4">
        <v>2020</v>
      </c>
      <c r="C4">
        <v>2021</v>
      </c>
      <c r="D4">
        <v>2022</v>
      </c>
      <c r="E4" t="s">
        <v>692</v>
      </c>
    </row>
    <row r="5" spans="1:5">
      <c r="A5" s="9" t="s">
        <v>333</v>
      </c>
      <c r="B5" s="10">
        <v>661544956</v>
      </c>
      <c r="C5" s="10">
        <v>668160406</v>
      </c>
      <c r="D5" s="10">
        <v>646760997</v>
      </c>
      <c r="E5" s="10">
        <v>1976466359</v>
      </c>
    </row>
    <row r="6" spans="1:5">
      <c r="A6" s="9" t="s">
        <v>334</v>
      </c>
      <c r="B6" s="10">
        <v>467470514</v>
      </c>
      <c r="C6" s="10">
        <v>472145219</v>
      </c>
      <c r="D6" s="10">
        <v>457023658</v>
      </c>
      <c r="E6" s="10">
        <v>1396639391</v>
      </c>
    </row>
    <row r="7" spans="1:5">
      <c r="A7" s="9" t="s">
        <v>725</v>
      </c>
      <c r="B7" s="10">
        <v>550462013</v>
      </c>
      <c r="C7" s="10">
        <v>561038235</v>
      </c>
      <c r="D7" s="10">
        <v>543574136</v>
      </c>
      <c r="E7" s="10">
        <v>1655074384</v>
      </c>
    </row>
    <row r="8" spans="1:5">
      <c r="A8" s="9" t="s">
        <v>726</v>
      </c>
      <c r="B8" s="10">
        <v>614704644</v>
      </c>
      <c r="C8" s="10">
        <v>628617622</v>
      </c>
      <c r="D8" s="10">
        <v>608634091</v>
      </c>
      <c r="E8" s="10">
        <v>1851956357</v>
      </c>
    </row>
    <row r="9" spans="1:5">
      <c r="A9" s="9" t="s">
        <v>728</v>
      </c>
      <c r="B9" s="10">
        <v>1044411014</v>
      </c>
      <c r="C9" s="10">
        <v>1066408252</v>
      </c>
      <c r="D9" s="10">
        <v>1034131410</v>
      </c>
      <c r="E9" s="10">
        <v>3144950676</v>
      </c>
    </row>
    <row r="10" spans="1:5">
      <c r="A10" s="9" t="s">
        <v>729</v>
      </c>
      <c r="B10" s="10">
        <v>542270990</v>
      </c>
      <c r="C10" s="10">
        <v>549229501</v>
      </c>
      <c r="D10" s="10">
        <v>531669620</v>
      </c>
      <c r="E10" s="10">
        <v>1623170111</v>
      </c>
    </row>
    <row r="11" spans="1:5">
      <c r="A11" s="9" t="s">
        <v>730</v>
      </c>
      <c r="B11" s="10">
        <v>818348874</v>
      </c>
      <c r="C11" s="10">
        <v>830337802</v>
      </c>
      <c r="D11" s="10">
        <v>804339073</v>
      </c>
      <c r="E11" s="10">
        <v>2453025749</v>
      </c>
    </row>
    <row r="12" spans="1:5">
      <c r="A12" s="9" t="s">
        <v>735</v>
      </c>
      <c r="B12" s="10">
        <v>449210743</v>
      </c>
      <c r="C12" s="10">
        <v>459627274</v>
      </c>
      <c r="D12" s="10">
        <v>445774205</v>
      </c>
      <c r="E12" s="10">
        <v>1354612222</v>
      </c>
    </row>
    <row r="13" spans="1:5">
      <c r="A13" s="9" t="s">
        <v>736</v>
      </c>
      <c r="B13" s="10">
        <v>729912591</v>
      </c>
      <c r="C13" s="10">
        <v>742123048</v>
      </c>
      <c r="D13" s="10">
        <v>719085365</v>
      </c>
      <c r="E13" s="10">
        <v>2191121004</v>
      </c>
    </row>
    <row r="14" spans="1:5">
      <c r="A14" s="9" t="s">
        <v>692</v>
      </c>
      <c r="B14" s="10">
        <v>5878336339</v>
      </c>
      <c r="C14" s="10">
        <v>5977687359</v>
      </c>
      <c r="D14" s="10">
        <v>5790992555</v>
      </c>
      <c r="E14" s="10">
        <v>17647016253</v>
      </c>
    </row>
    <row r="15" spans="1:5">
      <c r="B15"/>
    </row>
    <row r="16" spans="1:5">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2C1F6-E8CA-44BE-8AF6-8724BC242E76}">
  <dimension ref="A3:E48"/>
  <sheetViews>
    <sheetView workbookViewId="0">
      <selection activeCell="A5" sqref="A5"/>
    </sheetView>
  </sheetViews>
  <sheetFormatPr defaultRowHeight="15"/>
  <cols>
    <col min="1" max="1" width="16" bestFit="1" customWidth="1"/>
    <col min="2" max="2" width="16.28515625" bestFit="1" customWidth="1"/>
    <col min="3" max="3" width="12.5703125" bestFit="1" customWidth="1"/>
    <col min="4" max="4" width="11.5703125" bestFit="1" customWidth="1"/>
    <col min="5" max="5" width="12.5703125" bestFit="1" customWidth="1"/>
  </cols>
  <sheetData>
    <row r="3" spans="1:5">
      <c r="A3" s="8" t="s">
        <v>698</v>
      </c>
      <c r="B3" s="8" t="s">
        <v>707</v>
      </c>
    </row>
    <row r="4" spans="1:5">
      <c r="A4" s="8" t="s">
        <v>691</v>
      </c>
      <c r="B4">
        <v>2020</v>
      </c>
      <c r="C4">
        <v>2021</v>
      </c>
      <c r="D4">
        <v>2022</v>
      </c>
      <c r="E4" t="s">
        <v>692</v>
      </c>
    </row>
    <row r="5" spans="1:5">
      <c r="A5" s="9" t="s">
        <v>333</v>
      </c>
      <c r="B5" s="10">
        <v>27627969</v>
      </c>
      <c r="C5" s="10">
        <v>31906879</v>
      </c>
      <c r="D5" s="10">
        <v>23059076</v>
      </c>
      <c r="E5" s="10">
        <v>82593924</v>
      </c>
    </row>
    <row r="6" spans="1:5">
      <c r="A6" s="9" t="s">
        <v>334</v>
      </c>
      <c r="B6" s="10">
        <v>7404659</v>
      </c>
      <c r="C6" s="10">
        <v>0</v>
      </c>
      <c r="D6" s="10">
        <v>2064558</v>
      </c>
      <c r="E6" s="10">
        <v>9469217</v>
      </c>
    </row>
    <row r="7" spans="1:5">
      <c r="A7" s="9" t="s">
        <v>725</v>
      </c>
      <c r="B7" s="10">
        <v>0</v>
      </c>
      <c r="C7" s="10">
        <v>0</v>
      </c>
      <c r="D7" s="10">
        <v>1205659</v>
      </c>
      <c r="E7" s="10">
        <v>1205659</v>
      </c>
    </row>
    <row r="8" spans="1:5">
      <c r="A8" s="9" t="s">
        <v>726</v>
      </c>
      <c r="B8" s="10">
        <v>19561185</v>
      </c>
      <c r="C8" s="10">
        <v>6809468</v>
      </c>
      <c r="D8" s="10">
        <v>8328792</v>
      </c>
      <c r="E8" s="10">
        <v>34699445</v>
      </c>
    </row>
    <row r="9" spans="1:5">
      <c r="A9" s="9" t="s">
        <v>728</v>
      </c>
      <c r="B9" s="10">
        <v>25209719</v>
      </c>
      <c r="C9" s="10">
        <v>25095689</v>
      </c>
      <c r="D9" s="10">
        <v>9176391</v>
      </c>
      <c r="E9" s="10">
        <v>59481799</v>
      </c>
    </row>
    <row r="10" spans="1:5">
      <c r="A10" s="9" t="s">
        <v>729</v>
      </c>
      <c r="B10" s="10">
        <v>15971327</v>
      </c>
      <c r="C10" s="10">
        <v>7148713</v>
      </c>
      <c r="D10" s="10">
        <v>8294379</v>
      </c>
      <c r="E10" s="10">
        <v>31414419</v>
      </c>
    </row>
    <row r="11" spans="1:5">
      <c r="A11" s="9" t="s">
        <v>730</v>
      </c>
      <c r="B11" s="10">
        <v>250000</v>
      </c>
      <c r="C11" s="10">
        <v>6728200</v>
      </c>
      <c r="D11" s="10">
        <v>5151026</v>
      </c>
      <c r="E11" s="10">
        <v>12129226</v>
      </c>
    </row>
    <row r="12" spans="1:5">
      <c r="A12" s="9" t="s">
        <v>735</v>
      </c>
      <c r="B12" s="10">
        <v>0</v>
      </c>
      <c r="C12" s="10">
        <v>0</v>
      </c>
      <c r="D12" s="10">
        <v>7356742</v>
      </c>
      <c r="E12" s="10">
        <v>7356742</v>
      </c>
    </row>
    <row r="13" spans="1:5">
      <c r="A13" s="9" t="s">
        <v>736</v>
      </c>
      <c r="B13" s="10">
        <v>47068239</v>
      </c>
      <c r="C13" s="10">
        <v>22599104</v>
      </c>
      <c r="D13" s="10">
        <v>4232855</v>
      </c>
      <c r="E13" s="10">
        <v>73900198</v>
      </c>
    </row>
    <row r="14" spans="1:5">
      <c r="A14" s="9" t="s">
        <v>692</v>
      </c>
      <c r="B14" s="10">
        <v>143093098</v>
      </c>
      <c r="C14" s="10">
        <v>100288053</v>
      </c>
      <c r="D14" s="10">
        <v>68869478</v>
      </c>
      <c r="E14" s="10">
        <v>312250629</v>
      </c>
    </row>
    <row r="44" spans="2:2">
      <c r="B44" s="11"/>
    </row>
    <row r="45" spans="2:2">
      <c r="B45" s="11"/>
    </row>
    <row r="46" spans="2:2">
      <c r="B46" s="11"/>
    </row>
    <row r="47" spans="2:2">
      <c r="B47" s="11"/>
    </row>
    <row r="48" spans="2:2">
      <c r="B48" s="1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F73A7-05E0-4CA5-84EE-D4EAAE9A1444}">
  <dimension ref="A3:E43"/>
  <sheetViews>
    <sheetView workbookViewId="0">
      <selection activeCell="B5" sqref="B5"/>
    </sheetView>
  </sheetViews>
  <sheetFormatPr defaultRowHeight="15"/>
  <cols>
    <col min="1" max="1" width="16.85546875" bestFit="1" customWidth="1"/>
    <col min="2" max="2" width="16.28515625" style="11" bestFit="1" customWidth="1"/>
    <col min="3" max="3" width="14.28515625" bestFit="1" customWidth="1"/>
    <col min="4" max="4" width="12.5703125" bestFit="1" customWidth="1"/>
    <col min="5" max="5" width="14.28515625" bestFit="1" customWidth="1"/>
  </cols>
  <sheetData>
    <row r="3" spans="1:5">
      <c r="A3" s="8" t="s">
        <v>699</v>
      </c>
      <c r="B3" s="8" t="s">
        <v>707</v>
      </c>
    </row>
    <row r="4" spans="1:5">
      <c r="A4" s="8" t="s">
        <v>691</v>
      </c>
      <c r="B4">
        <v>2020</v>
      </c>
      <c r="C4">
        <v>2021</v>
      </c>
      <c r="D4">
        <v>2022</v>
      </c>
      <c r="E4" t="s">
        <v>692</v>
      </c>
    </row>
    <row r="5" spans="1:5">
      <c r="A5" s="9" t="s">
        <v>333</v>
      </c>
      <c r="B5" s="10">
        <v>0</v>
      </c>
      <c r="C5" s="10">
        <v>0</v>
      </c>
      <c r="D5" s="10">
        <v>0</v>
      </c>
      <c r="E5" s="10">
        <v>0</v>
      </c>
    </row>
    <row r="6" spans="1:5">
      <c r="A6" s="9" t="s">
        <v>334</v>
      </c>
      <c r="B6" s="10">
        <v>0</v>
      </c>
      <c r="C6" s="10">
        <v>0</v>
      </c>
      <c r="D6" s="10">
        <v>0</v>
      </c>
      <c r="E6" s="10">
        <v>0</v>
      </c>
    </row>
    <row r="7" spans="1:5">
      <c r="A7" s="9" t="s">
        <v>725</v>
      </c>
      <c r="B7" s="10">
        <v>108863514</v>
      </c>
      <c r="C7" s="10">
        <v>111788065</v>
      </c>
      <c r="D7" s="10">
        <v>104391259</v>
      </c>
      <c r="E7" s="10">
        <v>325042838</v>
      </c>
    </row>
    <row r="8" spans="1:5">
      <c r="A8" s="9" t="s">
        <v>726</v>
      </c>
      <c r="B8" s="10">
        <v>184407675</v>
      </c>
      <c r="C8" s="10">
        <v>186470696</v>
      </c>
      <c r="D8" s="10">
        <v>166096200</v>
      </c>
      <c r="E8" s="10">
        <v>536974571</v>
      </c>
    </row>
    <row r="9" spans="1:5">
      <c r="A9" s="9" t="s">
        <v>728</v>
      </c>
      <c r="B9" s="10">
        <v>260918092</v>
      </c>
      <c r="C9" s="10">
        <v>268248669</v>
      </c>
      <c r="D9" s="10">
        <v>245180929</v>
      </c>
      <c r="E9" s="10">
        <v>774347690</v>
      </c>
    </row>
    <row r="10" spans="1:5">
      <c r="A10" s="9" t="s">
        <v>729</v>
      </c>
      <c r="B10" s="10">
        <v>66584359</v>
      </c>
      <c r="C10" s="10">
        <v>69503188</v>
      </c>
      <c r="D10" s="10">
        <v>59673787</v>
      </c>
      <c r="E10" s="10">
        <v>195761334</v>
      </c>
    </row>
    <row r="11" spans="1:5">
      <c r="A11" s="9" t="s">
        <v>730</v>
      </c>
      <c r="B11" s="10">
        <v>202892034</v>
      </c>
      <c r="C11" s="10">
        <v>202892034</v>
      </c>
      <c r="D11" s="10">
        <v>180366154</v>
      </c>
      <c r="E11" s="10">
        <v>586150222</v>
      </c>
    </row>
    <row r="12" spans="1:5">
      <c r="A12" s="9" t="s">
        <v>735</v>
      </c>
      <c r="B12" s="10">
        <v>50970713</v>
      </c>
      <c r="C12" s="10">
        <v>54380044</v>
      </c>
      <c r="D12" s="10">
        <v>40762967</v>
      </c>
      <c r="E12" s="10">
        <v>146113724</v>
      </c>
    </row>
    <row r="13" spans="1:5">
      <c r="A13" s="9" t="s">
        <v>736</v>
      </c>
      <c r="B13" s="10">
        <v>133188213</v>
      </c>
      <c r="C13" s="10">
        <v>136673183</v>
      </c>
      <c r="D13" s="10">
        <v>125837399</v>
      </c>
      <c r="E13" s="10">
        <v>395698795</v>
      </c>
    </row>
    <row r="14" spans="1:5">
      <c r="A14" s="9" t="s">
        <v>692</v>
      </c>
      <c r="B14" s="10">
        <v>1007824600</v>
      </c>
      <c r="C14" s="10">
        <v>1029955879</v>
      </c>
      <c r="D14" s="10">
        <v>922308695</v>
      </c>
      <c r="E14" s="10">
        <v>2960089174</v>
      </c>
    </row>
    <row r="15" spans="1:5">
      <c r="B15"/>
    </row>
    <row r="16" spans="1:5">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Sheet1</vt:lpstr>
      <vt:lpstr>Kalimantan Barat</vt:lpstr>
      <vt:lpstr>DAK_Fisik_Reg</vt:lpstr>
      <vt:lpstr>DAK_Fisik_Pengsn</vt:lpstr>
      <vt:lpstr>DAK_Fisik_Afirm</vt:lpstr>
      <vt:lpstr>DAK_Non_Fisik</vt:lpstr>
      <vt:lpstr>DAU</vt:lpstr>
      <vt:lpstr>DID</vt:lpstr>
      <vt:lpstr>Dana_Desa</vt:lpstr>
      <vt:lpstr>DBH</vt:lpstr>
      <vt:lpstr>IPM</vt:lpstr>
      <vt:lpstr>Pengangguran</vt:lpstr>
      <vt:lpstr>Kemiskinan</vt:lpstr>
      <vt:lpstr>Pendidikan</vt:lpstr>
      <vt:lpstr>Sheet3</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hot2</dc:creator>
  <cp:lastModifiedBy>nn</cp:lastModifiedBy>
  <cp:lastPrinted>2022-08-27T09:11:11Z</cp:lastPrinted>
  <dcterms:created xsi:type="dcterms:W3CDTF">2022-07-06T01:20:31Z</dcterms:created>
  <dcterms:modified xsi:type="dcterms:W3CDTF">2022-09-07T02:43:10Z</dcterms:modified>
</cp:coreProperties>
</file>