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d69/Dropbox (YSE)/UCross/Ucross Dec 2018 Onward/Trinchera Blanca Ranch/TBR Projects/Data/Trinchera/YSE Internal Sharing/Harley/"/>
    </mc:Choice>
  </mc:AlternateContent>
  <xr:revisionPtr revIDLastSave="0" documentId="13_ncr:1_{7F9368ED-6690-8B49-827B-51CC3E86422A}" xr6:coauthVersionLast="47" xr6:coauthVersionMax="47" xr10:uidLastSave="{00000000-0000-0000-0000-000000000000}"/>
  <bookViews>
    <workbookView xWindow="60" yWindow="760" windowWidth="33360" windowHeight="17780" activeTab="2" xr2:uid="{CDF47783-2353-E242-B1EF-F477CEF997E9}"/>
  </bookViews>
  <sheets>
    <sheet name="2022" sheetId="1" r:id="rId1"/>
    <sheet name="2023" sheetId="2" r:id="rId2"/>
    <sheet name="FM WTC 144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" i="2" l="1"/>
  <c r="C39" i="3"/>
  <c r="G35" i="3"/>
  <c r="G34" i="3"/>
  <c r="H25" i="2"/>
  <c r="E4" i="2"/>
  <c r="M86" i="2"/>
  <c r="L85" i="2"/>
  <c r="H85" i="2"/>
  <c r="L86" i="2"/>
  <c r="C62" i="2"/>
  <c r="C63" i="2"/>
  <c r="C66" i="2"/>
  <c r="C67" i="2"/>
  <c r="C68" i="2"/>
  <c r="C69" i="2"/>
  <c r="C70" i="2"/>
  <c r="C71" i="2"/>
  <c r="C72" i="2"/>
  <c r="C73" i="2"/>
  <c r="C78" i="2"/>
  <c r="B51" i="2"/>
  <c r="E3" i="2"/>
  <c r="F3" i="2"/>
  <c r="G3" i="2"/>
  <c r="F4" i="2"/>
  <c r="G4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G17" i="2"/>
  <c r="G19" i="2"/>
  <c r="G20" i="2"/>
  <c r="B53" i="2"/>
  <c r="B46" i="2"/>
  <c r="B47" i="2"/>
  <c r="B48" i="2"/>
  <c r="B49" i="2"/>
  <c r="B50" i="2"/>
  <c r="B52" i="2"/>
  <c r="B54" i="2"/>
  <c r="B55" i="2"/>
  <c r="B56" i="2"/>
  <c r="H27" i="2"/>
  <c r="H26" i="2"/>
  <c r="D19" i="1"/>
  <c r="E24" i="1"/>
  <c r="B62" i="1"/>
  <c r="B70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58" i="1"/>
  <c r="B77" i="1"/>
  <c r="D20" i="1"/>
</calcChain>
</file>

<file path=xl/sharedStrings.xml><?xml version="1.0" encoding="utf-8"?>
<sst xmlns="http://schemas.openxmlformats.org/spreadsheetml/2006/main" count="852" uniqueCount="123">
  <si>
    <t>2022 Cleaned Merged Dataset</t>
  </si>
  <si>
    <t>BASAL AREA FOR 1/5th ACRE</t>
  </si>
  <si>
    <t>BASAL AREA OF TREE (square feet)</t>
  </si>
  <si>
    <t>SQUARE THE DBH (inches)</t>
  </si>
  <si>
    <t>DBH PER TREE (inches)</t>
  </si>
  <si>
    <t>DBH PER TREE (cm)</t>
  </si>
  <si>
    <t>BASAL AREA PER ACRE (square feet per acre)</t>
  </si>
  <si>
    <t>AVERAGE DBH FOR PLOT (inches)</t>
  </si>
  <si>
    <t>AVERAGE TREE HEIGHT FOR PLOT (feet)</t>
  </si>
  <si>
    <t>Height (feet)</t>
  </si>
  <si>
    <t>PSME</t>
  </si>
  <si>
    <t>Species of all Adult, Living Trees (see column W and X)</t>
  </si>
  <si>
    <t>Average Height (m) for Plot FM_BA_55</t>
  </si>
  <si>
    <t>Average DBH (inches) for  Plot FM_BA_55</t>
  </si>
  <si>
    <t>Basal Area for Plot FM_BA_55</t>
  </si>
  <si>
    <t>Number of Trees by Species</t>
  </si>
  <si>
    <t>Number of Trees Found in Plot Total</t>
  </si>
  <si>
    <t>Percent of Trees by Species</t>
  </si>
  <si>
    <t>ABCO</t>
  </si>
  <si>
    <t>Species Code</t>
  </si>
  <si>
    <t>What is Common Name of Code</t>
  </si>
  <si>
    <t>Douglas Fir</t>
  </si>
  <si>
    <t>Dominate Adult, Live Tree Species for Plot FM_BA_55</t>
  </si>
  <si>
    <t>PIPO</t>
  </si>
  <si>
    <t>living</t>
  </si>
  <si>
    <t>dead</t>
  </si>
  <si>
    <t>NA</t>
  </si>
  <si>
    <t>Living or Dead</t>
  </si>
  <si>
    <t>Species</t>
  </si>
  <si>
    <t>SPECIES</t>
  </si>
  <si>
    <t>COUNT</t>
  </si>
  <si>
    <t>Adult, Live Trees in Plot</t>
  </si>
  <si>
    <t>Number of Live Adult, Trees Found in Plot Total</t>
  </si>
  <si>
    <t>What is Common Name of Code and Percent Composition</t>
  </si>
  <si>
    <t>Basal Area for Plot FM_BL_116_2023</t>
  </si>
  <si>
    <t>Dominate Adult, Live Tree Species for Plot FM_BL_116_2023</t>
  </si>
  <si>
    <t>Average DBH (inches) for  plot FM_BL_116_2023</t>
  </si>
  <si>
    <t>AVERAGE HEIGHFOR PLOT (inches)</t>
  </si>
  <si>
    <t>Adult Tree or Sapling</t>
  </si>
  <si>
    <t>10</t>
  </si>
  <si>
    <t>5</t>
  </si>
  <si>
    <t>White Fir (50%), Ponderosa Pine (30%)</t>
  </si>
  <si>
    <t>tree</t>
  </si>
  <si>
    <t>seedling</t>
  </si>
  <si>
    <t>sapling</t>
  </si>
  <si>
    <t>1</t>
  </si>
  <si>
    <t>Species for Adult, Live Trees</t>
  </si>
  <si>
    <t>2</t>
  </si>
  <si>
    <t>3</t>
  </si>
  <si>
    <t>Height (m)</t>
  </si>
  <si>
    <t>Dominate Regeneration Species for Plot FM_BL_116_2023</t>
  </si>
  <si>
    <t>Exclude dead</t>
  </si>
  <si>
    <t>Exclude Dead, saplings, and Seedlings</t>
  </si>
  <si>
    <t>Average Height for Adult, Live Trees (m) for Plot FM_BL_116_2023</t>
  </si>
  <si>
    <t>Number of seedlings in Plot</t>
  </si>
  <si>
    <t xml:space="preserve">Number of Seedlings </t>
  </si>
  <si>
    <t>Total Number of Regeneration Plants</t>
  </si>
  <si>
    <t>Total Number of alive, saplings</t>
  </si>
  <si>
    <t>Species in Plot</t>
  </si>
  <si>
    <t># of Live Saplings of Species</t>
  </si>
  <si>
    <t># of Seedling per Species</t>
  </si>
  <si>
    <t>Total Regneration Plants in Plot by Species</t>
  </si>
  <si>
    <t>Percent Composition By Species</t>
  </si>
  <si>
    <t>Spcies Code with Greatest %</t>
  </si>
  <si>
    <t>Common Name of Code</t>
  </si>
  <si>
    <t>White Fir</t>
  </si>
  <si>
    <t>WTC</t>
  </si>
  <si>
    <t>FM_WTC_144_2023</t>
  </si>
  <si>
    <t>Baldies</t>
  </si>
  <si>
    <t>UNKNOWN</t>
  </si>
  <si>
    <t>No</t>
  </si>
  <si>
    <t>none</t>
  </si>
  <si>
    <t>Yes</t>
  </si>
  <si>
    <t>barkbeetle,sprucebudworm,canker</t>
  </si>
  <si>
    <t>barkbeetle</t>
  </si>
  <si>
    <t>mechanicaldamage</t>
  </si>
  <si>
    <t>sprucebudworm,mechanicaldamage</t>
  </si>
  <si>
    <t>mechanicaldamage,canker</t>
  </si>
  <si>
    <t>canker</t>
  </si>
  <si>
    <t>sprucebudworm</t>
  </si>
  <si>
    <t>canker,mechanicaldamage,sprucebudworm</t>
  </si>
  <si>
    <t>canker,sprucebudworm</t>
  </si>
  <si>
    <t>barkbeetle,sprucebudworm</t>
  </si>
  <si>
    <t>mechanicaldamage,winddamage,sprucebudworm,canker</t>
  </si>
  <si>
    <t>mechanicaldamage,sprucebudworm</t>
  </si>
  <si>
    <t>Plot Number</t>
  </si>
  <si>
    <t>Road Initials</t>
  </si>
  <si>
    <t>Plot Name</t>
  </si>
  <si>
    <t>Area</t>
  </si>
  <si>
    <t>Treatment</t>
  </si>
  <si>
    <t>Treatment Year</t>
  </si>
  <si>
    <t>Alive or Dead</t>
  </si>
  <si>
    <t>DBH cm tree</t>
  </si>
  <si>
    <t>Epicomic growth present</t>
  </si>
  <si>
    <t>Total Height m tree</t>
  </si>
  <si>
    <t>Tree Species</t>
  </si>
  <si>
    <t>Disease or damage present</t>
  </si>
  <si>
    <t>Size Class</t>
  </si>
  <si>
    <t>DBH cm sapling</t>
  </si>
  <si>
    <t>total Height m Sapling</t>
  </si>
  <si>
    <t># of Seedlings</t>
  </si>
  <si>
    <t>Browse Count</t>
  </si>
  <si>
    <t>Other count</t>
  </si>
  <si>
    <t>Spruce Budworm Count</t>
  </si>
  <si>
    <t>Mech Damage Ct</t>
  </si>
  <si>
    <t>Defoliation CT</t>
  </si>
  <si>
    <t>Aspend Bud</t>
  </si>
  <si>
    <t>Galss</t>
  </si>
  <si>
    <t>Douglas Fir Adelgid</t>
  </si>
  <si>
    <t>Browse presence</t>
  </si>
  <si>
    <t>insect presence</t>
  </si>
  <si>
    <t>Other Damage presence</t>
  </si>
  <si>
    <t>No damage presence</t>
  </si>
  <si>
    <t>Dominate Tree Species</t>
  </si>
  <si>
    <t># of adult live trees</t>
  </si>
  <si>
    <t>Percent</t>
  </si>
  <si>
    <t>Number</t>
  </si>
  <si>
    <t>Dominate Species</t>
  </si>
  <si>
    <t>Douglas Fir (83%)</t>
  </si>
  <si>
    <t>Seddling Per Acre</t>
  </si>
  <si>
    <t>Domiante Understory Species</t>
  </si>
  <si>
    <t>Understory</t>
  </si>
  <si>
    <t>Tree total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</si>
</sst>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64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0" fillId="0" borderId="3" xfId="0" applyBorder="1"/>
    <xf numFmtId="0" fontId="2" fillId="0" borderId="1" xfId="0" applyFont="1" applyBorder="1"/>
    <xf numFmtId="0" fontId="3" fillId="0" borderId="1" xfId="0" applyFont="1" applyBorder="1"/>
    <xf numFmtId="0" fontId="1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6" fillId="0" borderId="1" xfId="0" applyFont="1" applyBorder="1"/>
    <xf numFmtId="0" fontId="5" fillId="0" borderId="4" xfId="0" applyFont="1" applyBorder="1"/>
    <xf numFmtId="0" fontId="5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0" fillId="2" borderId="0" xfId="0" applyFill="1"/>
    <xf numFmtId="0" fontId="0" fillId="0" borderId="6" xfId="0" applyBorder="1"/>
    <xf numFmtId="0" fontId="7" fillId="0" borderId="0" xfId="0" applyFont="1"/>
    <xf numFmtId="0" fontId="1" fillId="0" borderId="8" xfId="0" applyFont="1" applyBorder="1"/>
    <xf numFmtId="0" fontId="0" fillId="0" borderId="7" xfId="0" applyBorder="1"/>
    <xf numFmtId="0" fontId="8" fillId="0" borderId="3" xfId="0" applyFont="1" applyBorder="1" applyAlignment="1">
      <alignment horizontal="center"/>
    </xf>
    <xf numFmtId="10" fontId="0" fillId="0" borderId="0" xfId="0" applyNumberFormat="1"/>
    <xf numFmtId="0" fontId="1" fillId="0" borderId="3" xfId="0" applyFont="1" applyBorder="1" applyAlignment="1">
      <alignment wrapText="1"/>
    </xf>
    <xf numFmtId="10" fontId="7" fillId="0" borderId="0" xfId="0" applyNumberFormat="1" applyFont="1"/>
    <xf numFmtId="49" fontId="0" fillId="0" borderId="9" xfId="0" applyNumberFormat="1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2" fillId="0" borderId="12" xfId="0" applyFont="1" applyBorder="1"/>
    <xf numFmtId="0" fontId="8" fillId="0" borderId="16" xfId="0" applyFon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49" fontId="0" fillId="0" borderId="0" xfId="0" applyNumberFormat="1"/>
    <xf numFmtId="0" fontId="1" fillId="0" borderId="17" xfId="0" applyFont="1" applyBorder="1" applyAlignment="1">
      <alignment wrapText="1"/>
    </xf>
    <xf numFmtId="2" fontId="0" fillId="0" borderId="0" xfId="0" applyNumberFormat="1"/>
    <xf numFmtId="0" fontId="4" fillId="0" borderId="5" xfId="0" applyFont="1" applyBorder="1"/>
    <xf numFmtId="0" fontId="0" fillId="0" borderId="0" xfId="0" applyAlignment="1">
      <alignment vertical="top"/>
    </xf>
    <xf numFmtId="49" fontId="0" fillId="3" borderId="10" xfId="0" applyNumberFormat="1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0" borderId="18" xfId="0" applyBorder="1"/>
    <xf numFmtId="0" fontId="8" fillId="0" borderId="17" xfId="0" applyFont="1" applyBorder="1"/>
    <xf numFmtId="49" fontId="0" fillId="3" borderId="19" xfId="0" applyNumberFormat="1" applyFill="1" applyBorder="1" applyAlignment="1">
      <alignment vertical="top"/>
    </xf>
    <xf numFmtId="0" fontId="0" fillId="0" borderId="5" xfId="0" applyBorder="1"/>
    <xf numFmtId="0" fontId="1" fillId="0" borderId="9" xfId="0" applyFont="1" applyBorder="1" applyAlignment="1">
      <alignment vertical="top"/>
    </xf>
    <xf numFmtId="0" fontId="0" fillId="0" borderId="2" xfId="0" applyBorder="1"/>
    <xf numFmtId="49" fontId="0" fillId="4" borderId="9" xfId="0" applyNumberFormat="1" applyFill="1" applyBorder="1" applyAlignment="1">
      <alignment vertical="top"/>
    </xf>
    <xf numFmtId="49" fontId="0" fillId="4" borderId="10" xfId="0" applyNumberFormat="1" applyFill="1" applyBorder="1" applyAlignment="1">
      <alignment vertical="top"/>
    </xf>
    <xf numFmtId="49" fontId="10" fillId="0" borderId="21" xfId="0" applyNumberFormat="1" applyFont="1" applyBorder="1" applyAlignment="1">
      <alignment vertical="top"/>
    </xf>
    <xf numFmtId="49" fontId="10" fillId="0" borderId="22" xfId="0" applyNumberFormat="1" applyFont="1" applyBorder="1" applyAlignment="1">
      <alignment vertical="top"/>
    </xf>
    <xf numFmtId="0" fontId="10" fillId="0" borderId="22" xfId="0" applyFont="1" applyBorder="1" applyAlignment="1">
      <alignment vertical="top"/>
    </xf>
    <xf numFmtId="0" fontId="1" fillId="0" borderId="20" xfId="0" applyFont="1" applyBorder="1"/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0" borderId="0" xfId="0" applyFont="1"/>
    <xf numFmtId="0" fontId="10" fillId="3" borderId="0" xfId="0" applyFont="1" applyFill="1"/>
    <xf numFmtId="0" fontId="11" fillId="3" borderId="0" xfId="0" applyFont="1" applyFill="1"/>
    <xf numFmtId="0" fontId="0" fillId="3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3BCE-CE64-294A-B474-DE433DD7616E}">
  <dimension ref="A1:F77"/>
  <sheetViews>
    <sheetView topLeftCell="A51" zoomScale="120" zoomScaleNormal="120" workbookViewId="0">
      <selection activeCell="B62" sqref="B62"/>
    </sheetView>
  </sheetViews>
  <sheetFormatPr baseColWidth="10" defaultRowHeight="16" x14ac:dyDescent="0.2"/>
  <cols>
    <col min="1" max="1" width="53.33203125" bestFit="1" customWidth="1"/>
    <col min="2" max="2" width="50.33203125" bestFit="1" customWidth="1"/>
    <col min="3" max="3" width="23.6640625" bestFit="1" customWidth="1"/>
    <col min="4" max="4" width="30.6640625" bestFit="1" customWidth="1"/>
    <col min="5" max="5" width="20.6640625" customWidth="1"/>
    <col min="6" max="6" width="28" bestFit="1" customWidth="1"/>
  </cols>
  <sheetData>
    <row r="1" spans="1:4" ht="17" thickBot="1" x14ac:dyDescent="0.25">
      <c r="A1" t="s">
        <v>0</v>
      </c>
    </row>
    <row r="2" spans="1:4" ht="22" thickBot="1" x14ac:dyDescent="0.3">
      <c r="A2" s="3" t="s">
        <v>14</v>
      </c>
    </row>
    <row r="3" spans="1:4" x14ac:dyDescent="0.2">
      <c r="A3" s="1" t="s">
        <v>5</v>
      </c>
      <c r="B3" s="1" t="s">
        <v>4</v>
      </c>
      <c r="C3" s="1" t="s">
        <v>3</v>
      </c>
      <c r="D3" s="1" t="s">
        <v>2</v>
      </c>
    </row>
    <row r="4" spans="1:4" x14ac:dyDescent="0.2">
      <c r="A4">
        <v>17</v>
      </c>
      <c r="B4">
        <f>A4/2.54</f>
        <v>6.6929133858267713</v>
      </c>
      <c r="C4">
        <f>B4^2</f>
        <v>44.795089590179174</v>
      </c>
      <c r="D4">
        <f>C4*0.005454</f>
        <v>0.24431241862483719</v>
      </c>
    </row>
    <row r="5" spans="1:4" x14ac:dyDescent="0.2">
      <c r="A5">
        <v>30</v>
      </c>
      <c r="B5">
        <f t="shared" ref="B5:B18" si="0">A5/2.54</f>
        <v>11.811023622047244</v>
      </c>
      <c r="C5">
        <f t="shared" ref="C5:C18" si="1">B5^2</f>
        <v>139.50027900055801</v>
      </c>
      <c r="D5">
        <f t="shared" ref="D5:D18" si="2">C5*0.005454</f>
        <v>0.76083452166904331</v>
      </c>
    </row>
    <row r="6" spans="1:4" x14ac:dyDescent="0.2">
      <c r="A6">
        <v>35</v>
      </c>
      <c r="B6">
        <f t="shared" si="0"/>
        <v>13.779527559055119</v>
      </c>
      <c r="C6">
        <f t="shared" si="1"/>
        <v>189.87537975075952</v>
      </c>
      <c r="D6">
        <f t="shared" si="2"/>
        <v>1.0355803211606425</v>
      </c>
    </row>
    <row r="7" spans="1:4" x14ac:dyDescent="0.2">
      <c r="A7">
        <v>32</v>
      </c>
      <c r="B7">
        <f t="shared" si="0"/>
        <v>12.598425196850393</v>
      </c>
      <c r="C7">
        <f t="shared" si="1"/>
        <v>158.72031744063486</v>
      </c>
      <c r="D7">
        <f t="shared" si="2"/>
        <v>0.86566061132122241</v>
      </c>
    </row>
    <row r="8" spans="1:4" x14ac:dyDescent="0.2">
      <c r="A8">
        <v>25</v>
      </c>
      <c r="B8">
        <f t="shared" si="0"/>
        <v>9.8425196850393704</v>
      </c>
      <c r="C8">
        <f t="shared" si="1"/>
        <v>96.87519375038751</v>
      </c>
      <c r="D8">
        <f t="shared" si="2"/>
        <v>0.52835730671461345</v>
      </c>
    </row>
    <row r="9" spans="1:4" x14ac:dyDescent="0.2">
      <c r="A9">
        <v>26</v>
      </c>
      <c r="B9">
        <f t="shared" si="0"/>
        <v>10.236220472440944</v>
      </c>
      <c r="C9">
        <f t="shared" si="1"/>
        <v>104.78020956041911</v>
      </c>
      <c r="D9">
        <f t="shared" si="2"/>
        <v>0.57147126294252582</v>
      </c>
    </row>
    <row r="10" spans="1:4" x14ac:dyDescent="0.2">
      <c r="A10">
        <v>30</v>
      </c>
      <c r="B10">
        <f t="shared" si="0"/>
        <v>11.811023622047244</v>
      </c>
      <c r="C10">
        <f t="shared" si="1"/>
        <v>139.50027900055801</v>
      </c>
      <c r="D10">
        <f t="shared" si="2"/>
        <v>0.76083452166904331</v>
      </c>
    </row>
    <row r="11" spans="1:4" x14ac:dyDescent="0.2">
      <c r="A11">
        <v>31</v>
      </c>
      <c r="B11">
        <f t="shared" si="0"/>
        <v>12.204724409448819</v>
      </c>
      <c r="C11">
        <f t="shared" si="1"/>
        <v>148.95529791059582</v>
      </c>
      <c r="D11">
        <f t="shared" si="2"/>
        <v>0.81240219480438958</v>
      </c>
    </row>
    <row r="12" spans="1:4" x14ac:dyDescent="0.2">
      <c r="A12">
        <v>32</v>
      </c>
      <c r="B12">
        <f t="shared" si="0"/>
        <v>12.598425196850393</v>
      </c>
      <c r="C12">
        <f t="shared" si="1"/>
        <v>158.72031744063486</v>
      </c>
      <c r="D12">
        <f t="shared" si="2"/>
        <v>0.86566061132122241</v>
      </c>
    </row>
    <row r="13" spans="1:4" x14ac:dyDescent="0.2">
      <c r="A13">
        <v>20</v>
      </c>
      <c r="B13">
        <f t="shared" si="0"/>
        <v>7.8740157480314963</v>
      </c>
      <c r="C13">
        <f t="shared" si="1"/>
        <v>62.000124000248007</v>
      </c>
      <c r="D13">
        <f t="shared" si="2"/>
        <v>0.33814867629735262</v>
      </c>
    </row>
    <row r="14" spans="1:4" x14ac:dyDescent="0.2">
      <c r="A14">
        <v>20</v>
      </c>
      <c r="B14">
        <f t="shared" si="0"/>
        <v>7.8740157480314963</v>
      </c>
      <c r="C14">
        <f t="shared" si="1"/>
        <v>62.000124000248007</v>
      </c>
      <c r="D14">
        <f t="shared" si="2"/>
        <v>0.33814867629735262</v>
      </c>
    </row>
    <row r="15" spans="1:4" x14ac:dyDescent="0.2">
      <c r="A15">
        <v>27</v>
      </c>
      <c r="B15">
        <f t="shared" si="0"/>
        <v>10.62992125984252</v>
      </c>
      <c r="C15">
        <f t="shared" si="1"/>
        <v>112.995225990452</v>
      </c>
      <c r="D15">
        <f t="shared" si="2"/>
        <v>0.61627596255192518</v>
      </c>
    </row>
    <row r="16" spans="1:4" x14ac:dyDescent="0.2">
      <c r="A16">
        <v>25</v>
      </c>
      <c r="B16">
        <f t="shared" si="0"/>
        <v>9.8425196850393704</v>
      </c>
      <c r="C16">
        <f t="shared" si="1"/>
        <v>96.87519375038751</v>
      </c>
      <c r="D16">
        <f t="shared" si="2"/>
        <v>0.52835730671461345</v>
      </c>
    </row>
    <row r="17" spans="1:6" x14ac:dyDescent="0.2">
      <c r="A17">
        <v>40</v>
      </c>
      <c r="B17">
        <f t="shared" si="0"/>
        <v>15.748031496062993</v>
      </c>
      <c r="C17">
        <f t="shared" si="1"/>
        <v>248.00049600099203</v>
      </c>
      <c r="D17">
        <f t="shared" si="2"/>
        <v>1.3525947051894105</v>
      </c>
    </row>
    <row r="18" spans="1:6" x14ac:dyDescent="0.2">
      <c r="A18" s="2">
        <v>33</v>
      </c>
      <c r="B18" s="2">
        <f t="shared" si="0"/>
        <v>12.992125984251969</v>
      </c>
      <c r="C18" s="2">
        <f t="shared" si="1"/>
        <v>168.79533759067519</v>
      </c>
      <c r="D18" s="2">
        <f t="shared" si="2"/>
        <v>0.92060977121954246</v>
      </c>
    </row>
    <row r="19" spans="1:6" ht="17" thickBot="1" x14ac:dyDescent="0.25">
      <c r="A19" s="14" t="s">
        <v>1</v>
      </c>
      <c r="B19" s="14"/>
      <c r="C19" s="14"/>
      <c r="D19" s="14">
        <f>SUM(D4:D18)</f>
        <v>10.539248868497737</v>
      </c>
    </row>
    <row r="20" spans="1:6" ht="22" thickBot="1" x14ac:dyDescent="0.3">
      <c r="A20" s="11" t="s">
        <v>6</v>
      </c>
      <c r="B20" s="12"/>
      <c r="C20" s="12"/>
      <c r="D20" s="13">
        <f>D19*5</f>
        <v>52.696244342488683</v>
      </c>
    </row>
    <row r="22" spans="1:6" ht="21" x14ac:dyDescent="0.25">
      <c r="A22" s="16" t="s">
        <v>22</v>
      </c>
    </row>
    <row r="23" spans="1:6" ht="34" x14ac:dyDescent="0.2">
      <c r="A23" s="5" t="s">
        <v>11</v>
      </c>
      <c r="B23" s="17" t="s">
        <v>16</v>
      </c>
      <c r="C23" s="19" t="s">
        <v>15</v>
      </c>
      <c r="D23" s="19" t="s">
        <v>19</v>
      </c>
      <c r="E23" s="21" t="s">
        <v>17</v>
      </c>
      <c r="F23" s="5" t="s">
        <v>20</v>
      </c>
    </row>
    <row r="24" spans="1:6" ht="21" x14ac:dyDescent="0.25">
      <c r="A24" t="s">
        <v>10</v>
      </c>
      <c r="B24" s="18">
        <v>15</v>
      </c>
      <c r="C24">
        <v>15</v>
      </c>
      <c r="D24" t="s">
        <v>10</v>
      </c>
      <c r="E24" s="22">
        <f>C24/B24*100</f>
        <v>100</v>
      </c>
      <c r="F24" s="16" t="s">
        <v>21</v>
      </c>
    </row>
    <row r="25" spans="1:6" x14ac:dyDescent="0.2">
      <c r="A25" t="s">
        <v>10</v>
      </c>
      <c r="B25" s="18"/>
      <c r="D25" t="s">
        <v>18</v>
      </c>
      <c r="E25" s="20">
        <v>0</v>
      </c>
    </row>
    <row r="26" spans="1:6" x14ac:dyDescent="0.2">
      <c r="A26" t="s">
        <v>10</v>
      </c>
      <c r="B26" s="18"/>
    </row>
    <row r="27" spans="1:6" x14ac:dyDescent="0.2">
      <c r="A27" t="s">
        <v>10</v>
      </c>
      <c r="B27" s="18"/>
    </row>
    <row r="28" spans="1:6" x14ac:dyDescent="0.2">
      <c r="A28" t="s">
        <v>10</v>
      </c>
      <c r="B28" s="18"/>
    </row>
    <row r="29" spans="1:6" x14ac:dyDescent="0.2">
      <c r="A29" t="s">
        <v>10</v>
      </c>
      <c r="B29" s="18"/>
    </row>
    <row r="30" spans="1:6" x14ac:dyDescent="0.2">
      <c r="A30" t="s">
        <v>10</v>
      </c>
      <c r="B30" s="18"/>
    </row>
    <row r="31" spans="1:6" x14ac:dyDescent="0.2">
      <c r="A31" t="s">
        <v>10</v>
      </c>
      <c r="B31" s="18"/>
    </row>
    <row r="32" spans="1:6" x14ac:dyDescent="0.2">
      <c r="A32" t="s">
        <v>10</v>
      </c>
      <c r="B32" s="18"/>
    </row>
    <row r="33" spans="1:2" x14ac:dyDescent="0.2">
      <c r="A33" t="s">
        <v>10</v>
      </c>
      <c r="B33" s="18"/>
    </row>
    <row r="34" spans="1:2" x14ac:dyDescent="0.2">
      <c r="A34" t="s">
        <v>10</v>
      </c>
      <c r="B34" s="18"/>
    </row>
    <row r="35" spans="1:2" x14ac:dyDescent="0.2">
      <c r="A35" t="s">
        <v>10</v>
      </c>
      <c r="B35" s="18"/>
    </row>
    <row r="36" spans="1:2" x14ac:dyDescent="0.2">
      <c r="A36" t="s">
        <v>10</v>
      </c>
      <c r="B36" s="18"/>
    </row>
    <row r="37" spans="1:2" x14ac:dyDescent="0.2">
      <c r="A37" t="s">
        <v>10</v>
      </c>
      <c r="B37" s="18"/>
    </row>
    <row r="38" spans="1:2" x14ac:dyDescent="0.2">
      <c r="A38" t="s">
        <v>10</v>
      </c>
      <c r="B38" s="18"/>
    </row>
    <row r="40" spans="1:2" ht="17" thickBot="1" x14ac:dyDescent="0.25"/>
    <row r="41" spans="1:2" ht="22" thickBot="1" x14ac:dyDescent="0.3">
      <c r="A41" s="4" t="s">
        <v>13</v>
      </c>
    </row>
    <row r="42" spans="1:2" x14ac:dyDescent="0.2">
      <c r="A42" s="5" t="s">
        <v>5</v>
      </c>
      <c r="B42" s="5" t="s">
        <v>4</v>
      </c>
    </row>
    <row r="43" spans="1:2" x14ac:dyDescent="0.2">
      <c r="A43">
        <v>17</v>
      </c>
      <c r="B43">
        <f t="shared" ref="B43:B57" si="3">A43/2.54</f>
        <v>6.6929133858267713</v>
      </c>
    </row>
    <row r="44" spans="1:2" x14ac:dyDescent="0.2">
      <c r="A44">
        <v>30</v>
      </c>
      <c r="B44">
        <f t="shared" si="3"/>
        <v>11.811023622047244</v>
      </c>
    </row>
    <row r="45" spans="1:2" x14ac:dyDescent="0.2">
      <c r="A45">
        <v>35</v>
      </c>
      <c r="B45">
        <f t="shared" si="3"/>
        <v>13.779527559055119</v>
      </c>
    </row>
    <row r="46" spans="1:2" x14ac:dyDescent="0.2">
      <c r="A46">
        <v>32</v>
      </c>
      <c r="B46">
        <f t="shared" si="3"/>
        <v>12.598425196850393</v>
      </c>
    </row>
    <row r="47" spans="1:2" x14ac:dyDescent="0.2">
      <c r="A47">
        <v>25</v>
      </c>
      <c r="B47">
        <f t="shared" si="3"/>
        <v>9.8425196850393704</v>
      </c>
    </row>
    <row r="48" spans="1:2" x14ac:dyDescent="0.2">
      <c r="A48">
        <v>26</v>
      </c>
      <c r="B48">
        <f t="shared" si="3"/>
        <v>10.236220472440944</v>
      </c>
    </row>
    <row r="49" spans="1:2" x14ac:dyDescent="0.2">
      <c r="A49">
        <v>30</v>
      </c>
      <c r="B49">
        <f t="shared" si="3"/>
        <v>11.811023622047244</v>
      </c>
    </row>
    <row r="50" spans="1:2" x14ac:dyDescent="0.2">
      <c r="A50">
        <v>31</v>
      </c>
      <c r="B50">
        <f t="shared" si="3"/>
        <v>12.204724409448819</v>
      </c>
    </row>
    <row r="51" spans="1:2" x14ac:dyDescent="0.2">
      <c r="A51">
        <v>32</v>
      </c>
      <c r="B51">
        <f t="shared" si="3"/>
        <v>12.598425196850393</v>
      </c>
    </row>
    <row r="52" spans="1:2" x14ac:dyDescent="0.2">
      <c r="A52">
        <v>20</v>
      </c>
      <c r="B52">
        <f t="shared" si="3"/>
        <v>7.8740157480314963</v>
      </c>
    </row>
    <row r="53" spans="1:2" x14ac:dyDescent="0.2">
      <c r="A53">
        <v>20</v>
      </c>
      <c r="B53">
        <f t="shared" si="3"/>
        <v>7.8740157480314963</v>
      </c>
    </row>
    <row r="54" spans="1:2" x14ac:dyDescent="0.2">
      <c r="A54">
        <v>27</v>
      </c>
      <c r="B54">
        <f t="shared" si="3"/>
        <v>10.62992125984252</v>
      </c>
    </row>
    <row r="55" spans="1:2" x14ac:dyDescent="0.2">
      <c r="A55">
        <v>25</v>
      </c>
      <c r="B55">
        <f t="shared" si="3"/>
        <v>9.8425196850393704</v>
      </c>
    </row>
    <row r="56" spans="1:2" x14ac:dyDescent="0.2">
      <c r="A56">
        <v>40</v>
      </c>
      <c r="B56">
        <f t="shared" si="3"/>
        <v>15.748031496062993</v>
      </c>
    </row>
    <row r="57" spans="1:2" ht="17" thickBot="1" x14ac:dyDescent="0.25">
      <c r="A57">
        <v>33</v>
      </c>
      <c r="B57">
        <f t="shared" si="3"/>
        <v>12.992125984251969</v>
      </c>
    </row>
    <row r="58" spans="1:2" ht="17" thickBot="1" x14ac:dyDescent="0.25">
      <c r="A58" s="6" t="s">
        <v>7</v>
      </c>
      <c r="B58" s="7">
        <f>AVERAGE(B43:B57)</f>
        <v>11.102362204724409</v>
      </c>
    </row>
    <row r="60" spans="1:2" ht="17" thickBot="1" x14ac:dyDescent="0.25"/>
    <row r="61" spans="1:2" ht="22" thickBot="1" x14ac:dyDescent="0.3">
      <c r="A61" s="8" t="s">
        <v>12</v>
      </c>
      <c r="B61" s="15" t="s">
        <v>9</v>
      </c>
    </row>
    <row r="62" spans="1:2" x14ac:dyDescent="0.2">
      <c r="A62">
        <v>8.1999999999999993</v>
      </c>
      <c r="B62">
        <f>A62*3.28084</f>
        <v>26.902887999999997</v>
      </c>
    </row>
    <row r="63" spans="1:2" x14ac:dyDescent="0.2">
      <c r="A63">
        <v>12.4</v>
      </c>
      <c r="B63">
        <f t="shared" ref="B63:B76" si="4">A63*3.28084</f>
        <v>40.682416000000003</v>
      </c>
    </row>
    <row r="64" spans="1:2" x14ac:dyDescent="0.2">
      <c r="A64">
        <v>15.9</v>
      </c>
      <c r="B64">
        <f t="shared" si="4"/>
        <v>52.165356000000003</v>
      </c>
    </row>
    <row r="65" spans="1:2" x14ac:dyDescent="0.2">
      <c r="A65">
        <v>13.2</v>
      </c>
      <c r="B65">
        <f t="shared" si="4"/>
        <v>43.307088</v>
      </c>
    </row>
    <row r="66" spans="1:2" x14ac:dyDescent="0.2">
      <c r="A66">
        <v>12.4</v>
      </c>
      <c r="B66">
        <f t="shared" si="4"/>
        <v>40.682416000000003</v>
      </c>
    </row>
    <row r="67" spans="1:2" x14ac:dyDescent="0.2">
      <c r="A67">
        <v>12.8</v>
      </c>
      <c r="B67">
        <f t="shared" si="4"/>
        <v>41.994752000000005</v>
      </c>
    </row>
    <row r="68" spans="1:2" x14ac:dyDescent="0.2">
      <c r="A68">
        <v>13.3</v>
      </c>
      <c r="B68">
        <f t="shared" si="4"/>
        <v>43.635172000000004</v>
      </c>
    </row>
    <row r="69" spans="1:2" x14ac:dyDescent="0.2">
      <c r="A69">
        <v>12.4</v>
      </c>
      <c r="B69">
        <f t="shared" si="4"/>
        <v>40.682416000000003</v>
      </c>
    </row>
    <row r="70" spans="1:2" x14ac:dyDescent="0.2">
      <c r="A70">
        <v>14.1</v>
      </c>
      <c r="B70">
        <f>A70*3.28084</f>
        <v>46.259844000000001</v>
      </c>
    </row>
    <row r="71" spans="1:2" x14ac:dyDescent="0.2">
      <c r="A71">
        <v>10.1</v>
      </c>
      <c r="B71">
        <f t="shared" si="4"/>
        <v>33.136483999999996</v>
      </c>
    </row>
    <row r="72" spans="1:2" x14ac:dyDescent="0.2">
      <c r="A72">
        <v>10.7</v>
      </c>
      <c r="B72">
        <f t="shared" si="4"/>
        <v>35.104987999999999</v>
      </c>
    </row>
    <row r="73" spans="1:2" x14ac:dyDescent="0.2">
      <c r="A73">
        <v>13.3</v>
      </c>
      <c r="B73">
        <f t="shared" si="4"/>
        <v>43.635172000000004</v>
      </c>
    </row>
    <row r="74" spans="1:2" x14ac:dyDescent="0.2">
      <c r="A74">
        <v>9.8000000000000007</v>
      </c>
      <c r="B74">
        <f t="shared" si="4"/>
        <v>32.152232000000005</v>
      </c>
    </row>
    <row r="75" spans="1:2" x14ac:dyDescent="0.2">
      <c r="A75">
        <v>16.399999999999999</v>
      </c>
      <c r="B75">
        <f t="shared" si="4"/>
        <v>53.805775999999994</v>
      </c>
    </row>
    <row r="76" spans="1:2" ht="17" thickBot="1" x14ac:dyDescent="0.25">
      <c r="A76">
        <v>15.3</v>
      </c>
      <c r="B76">
        <f t="shared" si="4"/>
        <v>50.196852</v>
      </c>
    </row>
    <row r="77" spans="1:2" ht="17" thickBot="1" x14ac:dyDescent="0.25">
      <c r="A77" s="9" t="s">
        <v>8</v>
      </c>
      <c r="B77" s="10">
        <f>AVERAGE(B62:B76)</f>
        <v>41.62292346666667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024-F822-4A43-A70A-B76FEBF22421}">
  <dimension ref="A1:O100"/>
  <sheetViews>
    <sheetView topLeftCell="G70" zoomScaleNormal="120" workbookViewId="0">
      <selection activeCell="L95" sqref="L95"/>
    </sheetView>
  </sheetViews>
  <sheetFormatPr baseColWidth="10" defaultRowHeight="16" x14ac:dyDescent="0.2"/>
  <cols>
    <col min="1" max="1" width="44" customWidth="1"/>
    <col min="2" max="2" width="31.33203125" bestFit="1" customWidth="1"/>
    <col min="3" max="3" width="40.5" customWidth="1"/>
    <col min="4" max="4" width="53.33203125" bestFit="1" customWidth="1"/>
    <col min="5" max="5" width="27.33203125" bestFit="1" customWidth="1"/>
    <col min="6" max="6" width="23.6640625" bestFit="1" customWidth="1"/>
    <col min="7" max="7" width="30.6640625" bestFit="1" customWidth="1"/>
    <col min="8" max="8" width="32.33203125" bestFit="1" customWidth="1"/>
    <col min="9" max="9" width="27.1640625" customWidth="1"/>
    <col min="10" max="10" width="24.6640625" bestFit="1" customWidth="1"/>
    <col min="11" max="11" width="22" bestFit="1" customWidth="1"/>
    <col min="12" max="12" width="37" bestFit="1" customWidth="1"/>
    <col min="13" max="13" width="27.83203125" bestFit="1" customWidth="1"/>
    <col min="14" max="14" width="25" bestFit="1" customWidth="1"/>
    <col min="15" max="15" width="20.83203125" bestFit="1" customWidth="1"/>
  </cols>
  <sheetData>
    <row r="1" spans="1:7" ht="21" x14ac:dyDescent="0.25">
      <c r="A1" s="29" t="s">
        <v>34</v>
      </c>
      <c r="B1" s="2"/>
    </row>
    <row r="2" spans="1:7" x14ac:dyDescent="0.2">
      <c r="A2" s="1" t="s">
        <v>28</v>
      </c>
      <c r="B2" s="1" t="s">
        <v>51</v>
      </c>
      <c r="C2" s="1" t="s">
        <v>52</v>
      </c>
      <c r="D2" s="1" t="s">
        <v>5</v>
      </c>
      <c r="E2" s="1" t="s">
        <v>4</v>
      </c>
      <c r="F2" s="1" t="s">
        <v>3</v>
      </c>
      <c r="G2" s="1" t="s">
        <v>2</v>
      </c>
    </row>
    <row r="3" spans="1:7" x14ac:dyDescent="0.2">
      <c r="A3" s="23" t="s">
        <v>18</v>
      </c>
      <c r="B3" s="23" t="s">
        <v>24</v>
      </c>
      <c r="C3" s="23" t="s">
        <v>42</v>
      </c>
      <c r="D3" s="26">
        <v>21.5</v>
      </c>
      <c r="E3">
        <f>D3/2.54</f>
        <v>8.4645669291338574</v>
      </c>
      <c r="F3">
        <f>E3^2</f>
        <v>71.648893297786586</v>
      </c>
      <c r="G3">
        <f>F3*0.005454</f>
        <v>0.39077306404612799</v>
      </c>
    </row>
    <row r="4" spans="1:7" x14ac:dyDescent="0.2">
      <c r="A4" s="24" t="s">
        <v>18</v>
      </c>
      <c r="B4" s="24" t="s">
        <v>24</v>
      </c>
      <c r="C4" s="24" t="s">
        <v>42</v>
      </c>
      <c r="D4" s="27">
        <v>10</v>
      </c>
      <c r="E4">
        <f>D4/2.54</f>
        <v>3.9370078740157481</v>
      </c>
      <c r="F4">
        <f t="shared" ref="F4:F14" si="0">E4^2</f>
        <v>15.500031000062002</v>
      </c>
      <c r="G4">
        <f>F4*0.005454</f>
        <v>8.4537169074338156E-2</v>
      </c>
    </row>
    <row r="5" spans="1:7" x14ac:dyDescent="0.2">
      <c r="A5" s="24" t="s">
        <v>10</v>
      </c>
      <c r="B5" s="47" t="s">
        <v>25</v>
      </c>
      <c r="C5" s="38" t="s">
        <v>42</v>
      </c>
      <c r="D5" s="39"/>
    </row>
    <row r="6" spans="1:7" x14ac:dyDescent="0.2">
      <c r="A6" s="24" t="s">
        <v>18</v>
      </c>
      <c r="B6" s="47" t="s">
        <v>25</v>
      </c>
      <c r="C6" s="38" t="s">
        <v>42</v>
      </c>
      <c r="D6" s="39"/>
    </row>
    <row r="7" spans="1:7" x14ac:dyDescent="0.2">
      <c r="A7" s="24" t="s">
        <v>10</v>
      </c>
      <c r="B7" s="24" t="s">
        <v>24</v>
      </c>
      <c r="C7" s="24" t="s">
        <v>42</v>
      </c>
      <c r="D7" s="27">
        <v>31.5</v>
      </c>
      <c r="E7">
        <f t="shared" ref="E4:E14" si="1">D7/2.54</f>
        <v>12.401574803149606</v>
      </c>
      <c r="F7">
        <f t="shared" si="0"/>
        <v>153.79905759811518</v>
      </c>
      <c r="G7">
        <f t="shared" ref="G7:G14" si="2">F7*0.005454</f>
        <v>0.83882006014012012</v>
      </c>
    </row>
    <row r="8" spans="1:7" x14ac:dyDescent="0.2">
      <c r="A8" s="24" t="s">
        <v>23</v>
      </c>
      <c r="B8" s="24" t="s">
        <v>24</v>
      </c>
      <c r="C8" s="24" t="s">
        <v>42</v>
      </c>
      <c r="D8" s="27">
        <v>20.5</v>
      </c>
      <c r="E8">
        <f t="shared" si="1"/>
        <v>8.0708661417322833</v>
      </c>
      <c r="F8">
        <f t="shared" si="0"/>
        <v>65.138880277760549</v>
      </c>
      <c r="G8">
        <f t="shared" si="2"/>
        <v>0.35526745303490603</v>
      </c>
    </row>
    <row r="9" spans="1:7" x14ac:dyDescent="0.2">
      <c r="A9" s="24" t="s">
        <v>10</v>
      </c>
      <c r="B9" s="24" t="s">
        <v>24</v>
      </c>
      <c r="C9" s="24" t="s">
        <v>42</v>
      </c>
      <c r="D9" s="27">
        <v>19</v>
      </c>
      <c r="E9">
        <f t="shared" si="1"/>
        <v>7.4803149606299213</v>
      </c>
      <c r="F9">
        <f t="shared" si="0"/>
        <v>55.95511191022382</v>
      </c>
      <c r="G9">
        <f t="shared" si="2"/>
        <v>0.30517918035836067</v>
      </c>
    </row>
    <row r="10" spans="1:7" x14ac:dyDescent="0.2">
      <c r="A10" s="24" t="s">
        <v>18</v>
      </c>
      <c r="B10" s="24" t="s">
        <v>24</v>
      </c>
      <c r="C10" s="24" t="s">
        <v>42</v>
      </c>
      <c r="D10" s="27">
        <v>19.5</v>
      </c>
      <c r="E10">
        <f t="shared" si="1"/>
        <v>7.6771653543307083</v>
      </c>
      <c r="F10">
        <f t="shared" si="0"/>
        <v>58.938867877735753</v>
      </c>
      <c r="G10">
        <f t="shared" si="2"/>
        <v>0.3214525854051708</v>
      </c>
    </row>
    <row r="11" spans="1:7" x14ac:dyDescent="0.2">
      <c r="A11" s="24" t="s">
        <v>18</v>
      </c>
      <c r="B11" s="24" t="s">
        <v>24</v>
      </c>
      <c r="C11" s="24" t="s">
        <v>42</v>
      </c>
      <c r="D11" s="27">
        <v>22</v>
      </c>
      <c r="E11">
        <f t="shared" si="1"/>
        <v>8.6614173228346463</v>
      </c>
      <c r="F11">
        <f t="shared" si="0"/>
        <v>75.020150040300095</v>
      </c>
      <c r="G11">
        <f t="shared" si="2"/>
        <v>0.40915989831979671</v>
      </c>
    </row>
    <row r="12" spans="1:7" x14ac:dyDescent="0.2">
      <c r="A12" s="24" t="s">
        <v>23</v>
      </c>
      <c r="B12" s="24" t="s">
        <v>24</v>
      </c>
      <c r="C12" s="24" t="s">
        <v>42</v>
      </c>
      <c r="D12" s="27">
        <v>25</v>
      </c>
      <c r="E12">
        <f t="shared" si="1"/>
        <v>9.8425196850393704</v>
      </c>
      <c r="F12">
        <f t="shared" si="0"/>
        <v>96.87519375038751</v>
      </c>
      <c r="G12">
        <f t="shared" si="2"/>
        <v>0.52835730671461345</v>
      </c>
    </row>
    <row r="13" spans="1:7" x14ac:dyDescent="0.2">
      <c r="A13" s="24" t="s">
        <v>23</v>
      </c>
      <c r="B13" s="24" t="s">
        <v>24</v>
      </c>
      <c r="C13" s="24" t="s">
        <v>42</v>
      </c>
      <c r="D13" s="27">
        <v>22.5</v>
      </c>
      <c r="E13">
        <f t="shared" si="1"/>
        <v>8.8582677165354333</v>
      </c>
      <c r="F13">
        <f t="shared" si="0"/>
        <v>78.468906937813884</v>
      </c>
      <c r="G13">
        <f t="shared" si="2"/>
        <v>0.4279694184388369</v>
      </c>
    </row>
    <row r="14" spans="1:7" x14ac:dyDescent="0.2">
      <c r="A14" s="24" t="s">
        <v>18</v>
      </c>
      <c r="B14" s="24" t="s">
        <v>24</v>
      </c>
      <c r="C14" s="24" t="s">
        <v>42</v>
      </c>
      <c r="D14" s="27">
        <v>26.5</v>
      </c>
      <c r="E14">
        <f t="shared" si="1"/>
        <v>10.433070866141732</v>
      </c>
      <c r="F14">
        <f t="shared" si="0"/>
        <v>108.84896769793538</v>
      </c>
      <c r="G14">
        <f t="shared" si="2"/>
        <v>0.59366226982453951</v>
      </c>
    </row>
    <row r="15" spans="1:7" x14ac:dyDescent="0.2">
      <c r="A15" s="24" t="s">
        <v>18</v>
      </c>
      <c r="B15" s="24" t="s">
        <v>26</v>
      </c>
      <c r="C15" s="38" t="s">
        <v>43</v>
      </c>
      <c r="D15" s="28"/>
    </row>
    <row r="16" spans="1:7" x14ac:dyDescent="0.2">
      <c r="A16" s="24" t="s">
        <v>18</v>
      </c>
      <c r="B16" s="47" t="s">
        <v>25</v>
      </c>
      <c r="C16" s="38" t="s">
        <v>44</v>
      </c>
    </row>
    <row r="17" spans="1:9" x14ac:dyDescent="0.2">
      <c r="A17" s="24" t="s">
        <v>18</v>
      </c>
      <c r="B17" s="24" t="s">
        <v>26</v>
      </c>
      <c r="C17" s="38" t="s">
        <v>43</v>
      </c>
      <c r="G17">
        <f>F17*0.005454</f>
        <v>0</v>
      </c>
    </row>
    <row r="18" spans="1:9" x14ac:dyDescent="0.2">
      <c r="A18" s="24" t="s">
        <v>23</v>
      </c>
      <c r="B18" s="24" t="s">
        <v>24</v>
      </c>
      <c r="C18" s="38" t="s">
        <v>44</v>
      </c>
    </row>
    <row r="19" spans="1:9" ht="17" thickBot="1" x14ac:dyDescent="0.25">
      <c r="D19" s="14" t="s">
        <v>1</v>
      </c>
      <c r="E19" s="14"/>
      <c r="F19" s="14"/>
      <c r="G19" s="14">
        <f>SUM(G3:G18)</f>
        <v>4.2551784053568102</v>
      </c>
    </row>
    <row r="20" spans="1:9" ht="22" thickBot="1" x14ac:dyDescent="0.3">
      <c r="D20" s="11" t="s">
        <v>6</v>
      </c>
      <c r="E20" s="12"/>
      <c r="F20" s="12"/>
      <c r="G20" s="13">
        <f>G19*5</f>
        <v>21.275892026784049</v>
      </c>
    </row>
    <row r="23" spans="1:9" ht="21" x14ac:dyDescent="0.25">
      <c r="A23" s="16" t="s">
        <v>35</v>
      </c>
      <c r="D23" s="57" t="s">
        <v>31</v>
      </c>
      <c r="E23" s="57"/>
      <c r="F23" s="57"/>
    </row>
    <row r="24" spans="1:9" ht="17" x14ac:dyDescent="0.2">
      <c r="A24" s="5" t="s">
        <v>28</v>
      </c>
      <c r="B24" s="1" t="s">
        <v>27</v>
      </c>
      <c r="C24" s="1" t="s">
        <v>38</v>
      </c>
      <c r="D24" s="5" t="s">
        <v>32</v>
      </c>
      <c r="E24" s="40" t="s">
        <v>46</v>
      </c>
      <c r="F24" s="30" t="s">
        <v>29</v>
      </c>
      <c r="G24" s="41" t="s">
        <v>30</v>
      </c>
      <c r="H24" s="34" t="s">
        <v>17</v>
      </c>
      <c r="I24" s="5" t="s">
        <v>33</v>
      </c>
    </row>
    <row r="25" spans="1:9" x14ac:dyDescent="0.2">
      <c r="A25" s="23" t="s">
        <v>18</v>
      </c>
      <c r="B25" s="23" t="s">
        <v>24</v>
      </c>
      <c r="C25" s="23" t="s">
        <v>42</v>
      </c>
      <c r="D25" s="55" t="s">
        <v>39</v>
      </c>
      <c r="E25" s="23" t="s">
        <v>18</v>
      </c>
      <c r="F25" s="32" t="s">
        <v>18</v>
      </c>
      <c r="G25" s="33" t="s">
        <v>40</v>
      </c>
      <c r="H25" s="35">
        <f>G25/D25*100</f>
        <v>50</v>
      </c>
      <c r="I25" t="s">
        <v>41</v>
      </c>
    </row>
    <row r="26" spans="1:9" x14ac:dyDescent="0.2">
      <c r="A26" s="24" t="s">
        <v>18</v>
      </c>
      <c r="B26" s="24" t="s">
        <v>24</v>
      </c>
      <c r="C26" s="24" t="s">
        <v>42</v>
      </c>
      <c r="D26" s="56"/>
      <c r="E26" s="24" t="s">
        <v>18</v>
      </c>
      <c r="F26" s="32" t="s">
        <v>10</v>
      </c>
      <c r="G26" s="33" t="s">
        <v>47</v>
      </c>
      <c r="H26" s="35">
        <f>G26/D25*100</f>
        <v>20</v>
      </c>
    </row>
    <row r="27" spans="1:9" x14ac:dyDescent="0.2">
      <c r="A27" s="24" t="s">
        <v>10</v>
      </c>
      <c r="B27" s="47" t="s">
        <v>25</v>
      </c>
      <c r="C27" s="38" t="s">
        <v>42</v>
      </c>
      <c r="D27" s="56"/>
      <c r="E27" s="38"/>
      <c r="F27" s="32" t="s">
        <v>23</v>
      </c>
      <c r="G27" s="33" t="s">
        <v>48</v>
      </c>
      <c r="H27" s="35">
        <f>G27/D25*100</f>
        <v>30</v>
      </c>
    </row>
    <row r="28" spans="1:9" x14ac:dyDescent="0.2">
      <c r="A28" s="24" t="s">
        <v>18</v>
      </c>
      <c r="B28" s="47" t="s">
        <v>25</v>
      </c>
      <c r="C28" s="38" t="s">
        <v>42</v>
      </c>
      <c r="D28" s="56"/>
      <c r="E28" s="38"/>
      <c r="F28" s="32"/>
      <c r="H28" s="35"/>
    </row>
    <row r="29" spans="1:9" x14ac:dyDescent="0.2">
      <c r="A29" s="24" t="s">
        <v>10</v>
      </c>
      <c r="B29" s="24" t="s">
        <v>24</v>
      </c>
      <c r="C29" s="24" t="s">
        <v>42</v>
      </c>
      <c r="D29" s="56"/>
      <c r="E29" s="24" t="s">
        <v>10</v>
      </c>
      <c r="F29" s="32"/>
      <c r="H29" s="35"/>
    </row>
    <row r="30" spans="1:9" x14ac:dyDescent="0.2">
      <c r="A30" s="24" t="s">
        <v>23</v>
      </c>
      <c r="B30" s="24" t="s">
        <v>24</v>
      </c>
      <c r="C30" s="24" t="s">
        <v>42</v>
      </c>
      <c r="D30" s="56"/>
      <c r="E30" s="24" t="s">
        <v>23</v>
      </c>
      <c r="F30" s="32"/>
      <c r="H30" s="35"/>
    </row>
    <row r="31" spans="1:9" x14ac:dyDescent="0.2">
      <c r="A31" s="24" t="s">
        <v>10</v>
      </c>
      <c r="B31" s="24" t="s">
        <v>24</v>
      </c>
      <c r="C31" s="24" t="s">
        <v>42</v>
      </c>
      <c r="D31" s="56"/>
      <c r="E31" s="24" t="s">
        <v>10</v>
      </c>
      <c r="F31" s="32"/>
      <c r="H31" s="20"/>
    </row>
    <row r="32" spans="1:9" x14ac:dyDescent="0.2">
      <c r="A32" s="24" t="s">
        <v>18</v>
      </c>
      <c r="B32" s="24" t="s">
        <v>24</v>
      </c>
      <c r="C32" s="24" t="s">
        <v>42</v>
      </c>
      <c r="D32" s="56"/>
      <c r="E32" s="24" t="s">
        <v>18</v>
      </c>
      <c r="F32" s="32"/>
    </row>
    <row r="33" spans="1:8" x14ac:dyDescent="0.2">
      <c r="A33" s="24" t="s">
        <v>18</v>
      </c>
      <c r="B33" s="24" t="s">
        <v>24</v>
      </c>
      <c r="C33" s="24" t="s">
        <v>42</v>
      </c>
      <c r="D33" s="56"/>
      <c r="E33" s="24" t="s">
        <v>18</v>
      </c>
      <c r="F33" s="32"/>
    </row>
    <row r="34" spans="1:8" x14ac:dyDescent="0.2">
      <c r="A34" s="24" t="s">
        <v>23</v>
      </c>
      <c r="B34" s="24" t="s">
        <v>24</v>
      </c>
      <c r="C34" s="24" t="s">
        <v>42</v>
      </c>
      <c r="D34" s="56"/>
      <c r="E34" s="24" t="s">
        <v>23</v>
      </c>
      <c r="F34" s="32"/>
      <c r="H34" s="33"/>
    </row>
    <row r="35" spans="1:8" x14ac:dyDescent="0.2">
      <c r="A35" s="24" t="s">
        <v>23</v>
      </c>
      <c r="B35" s="24" t="s">
        <v>24</v>
      </c>
      <c r="C35" s="24" t="s">
        <v>42</v>
      </c>
      <c r="D35" s="56"/>
      <c r="E35" s="24" t="s">
        <v>23</v>
      </c>
      <c r="F35" s="31"/>
    </row>
    <row r="36" spans="1:8" x14ac:dyDescent="0.2">
      <c r="A36" s="24" t="s">
        <v>18</v>
      </c>
      <c r="B36" s="24" t="s">
        <v>24</v>
      </c>
      <c r="C36" s="24" t="s">
        <v>42</v>
      </c>
      <c r="D36" s="56"/>
      <c r="E36" s="24" t="s">
        <v>18</v>
      </c>
      <c r="F36" s="31"/>
    </row>
    <row r="37" spans="1:8" x14ac:dyDescent="0.2">
      <c r="A37" s="24" t="s">
        <v>18</v>
      </c>
      <c r="B37" s="24" t="s">
        <v>26</v>
      </c>
      <c r="C37" s="38" t="s">
        <v>43</v>
      </c>
      <c r="D37" s="56"/>
      <c r="F37" s="31"/>
    </row>
    <row r="38" spans="1:8" x14ac:dyDescent="0.2">
      <c r="A38" s="24" t="s">
        <v>18</v>
      </c>
      <c r="B38" s="47" t="s">
        <v>25</v>
      </c>
      <c r="C38" s="38" t="s">
        <v>44</v>
      </c>
      <c r="D38" s="56"/>
      <c r="F38" s="31"/>
    </row>
    <row r="39" spans="1:8" x14ac:dyDescent="0.2">
      <c r="A39" s="24" t="s">
        <v>18</v>
      </c>
      <c r="B39" s="24" t="s">
        <v>26</v>
      </c>
      <c r="C39" s="38" t="s">
        <v>43</v>
      </c>
      <c r="D39" s="56"/>
      <c r="F39" s="31"/>
    </row>
    <row r="40" spans="1:8" x14ac:dyDescent="0.2">
      <c r="A40" s="24" t="s">
        <v>23</v>
      </c>
      <c r="B40" s="24" t="s">
        <v>24</v>
      </c>
      <c r="C40" s="38" t="s">
        <v>44</v>
      </c>
      <c r="D40" s="56"/>
      <c r="F40" s="31"/>
    </row>
    <row r="43" spans="1:8" ht="17" thickBot="1" x14ac:dyDescent="0.25"/>
    <row r="44" spans="1:8" ht="22" thickBot="1" x14ac:dyDescent="0.3">
      <c r="A44" s="4" t="s">
        <v>36</v>
      </c>
      <c r="B44" s="45"/>
    </row>
    <row r="45" spans="1:8" x14ac:dyDescent="0.2">
      <c r="A45" s="5" t="s">
        <v>5</v>
      </c>
      <c r="B45" s="5" t="s">
        <v>4</v>
      </c>
    </row>
    <row r="46" spans="1:8" x14ac:dyDescent="0.2">
      <c r="A46" s="26">
        <v>21.5</v>
      </c>
      <c r="B46">
        <f t="shared" ref="B46:B55" si="3">A46/2.54</f>
        <v>8.4645669291338574</v>
      </c>
      <c r="C46" s="37"/>
    </row>
    <row r="47" spans="1:8" x14ac:dyDescent="0.2">
      <c r="A47" s="27">
        <v>10</v>
      </c>
      <c r="B47">
        <f t="shared" si="3"/>
        <v>3.9370078740157481</v>
      </c>
      <c r="C47" s="37"/>
    </row>
    <row r="48" spans="1:8" x14ac:dyDescent="0.2">
      <c r="A48" s="27">
        <v>31.5</v>
      </c>
      <c r="B48">
        <f t="shared" si="3"/>
        <v>12.401574803149606</v>
      </c>
      <c r="C48" s="37"/>
    </row>
    <row r="49" spans="1:3" x14ac:dyDescent="0.2">
      <c r="A49" s="27">
        <v>20.5</v>
      </c>
      <c r="B49">
        <f t="shared" si="3"/>
        <v>8.0708661417322833</v>
      </c>
      <c r="C49" s="37"/>
    </row>
    <row r="50" spans="1:3" x14ac:dyDescent="0.2">
      <c r="A50" s="27">
        <v>19</v>
      </c>
      <c r="B50">
        <f t="shared" si="3"/>
        <v>7.4803149606299213</v>
      </c>
      <c r="C50" s="37"/>
    </row>
    <row r="51" spans="1:3" x14ac:dyDescent="0.2">
      <c r="A51" s="27">
        <v>19.5</v>
      </c>
      <c r="B51">
        <f t="shared" si="3"/>
        <v>7.6771653543307083</v>
      </c>
      <c r="C51" s="37"/>
    </row>
    <row r="52" spans="1:3" x14ac:dyDescent="0.2">
      <c r="A52" s="27">
        <v>22</v>
      </c>
      <c r="B52">
        <f t="shared" si="3"/>
        <v>8.6614173228346463</v>
      </c>
      <c r="C52" s="37"/>
    </row>
    <row r="53" spans="1:3" x14ac:dyDescent="0.2">
      <c r="A53" s="27">
        <v>25</v>
      </c>
      <c r="B53">
        <f t="shared" si="3"/>
        <v>9.8425196850393704</v>
      </c>
      <c r="C53" s="37"/>
    </row>
    <row r="54" spans="1:3" x14ac:dyDescent="0.2">
      <c r="A54" s="27">
        <v>22.5</v>
      </c>
      <c r="B54">
        <f t="shared" si="3"/>
        <v>8.8582677165354333</v>
      </c>
      <c r="C54" s="37"/>
    </row>
    <row r="55" spans="1:3" ht="17" thickBot="1" x14ac:dyDescent="0.25">
      <c r="A55" s="27">
        <v>26.5</v>
      </c>
      <c r="B55">
        <f t="shared" si="3"/>
        <v>10.433070866141732</v>
      </c>
      <c r="C55" s="37"/>
    </row>
    <row r="56" spans="1:3" ht="17" thickBot="1" x14ac:dyDescent="0.25">
      <c r="A56" s="6" t="s">
        <v>7</v>
      </c>
      <c r="B56" s="36">
        <f>AVERAGE(B46:B55)</f>
        <v>8.5826771653543297</v>
      </c>
      <c r="C56" s="25"/>
    </row>
    <row r="59" spans="1:3" ht="17" thickBot="1" x14ac:dyDescent="0.25"/>
    <row r="60" spans="1:3" ht="22" thickBot="1" x14ac:dyDescent="0.3">
      <c r="A60" s="8" t="s">
        <v>53</v>
      </c>
      <c r="B60" s="15"/>
    </row>
    <row r="61" spans="1:3" x14ac:dyDescent="0.2">
      <c r="A61" s="1" t="s">
        <v>27</v>
      </c>
      <c r="B61" s="1" t="s">
        <v>49</v>
      </c>
      <c r="C61" s="44" t="s">
        <v>9</v>
      </c>
    </row>
    <row r="62" spans="1:3" x14ac:dyDescent="0.2">
      <c r="A62" s="23" t="s">
        <v>24</v>
      </c>
      <c r="B62" s="26">
        <v>7.5</v>
      </c>
      <c r="C62" s="27">
        <f>B62*3.28084</f>
        <v>24.606300000000001</v>
      </c>
    </row>
    <row r="63" spans="1:3" x14ac:dyDescent="0.2">
      <c r="A63" s="24" t="s">
        <v>24</v>
      </c>
      <c r="B63" s="27">
        <v>3.6</v>
      </c>
      <c r="C63" s="27">
        <f t="shared" ref="C63:C73" si="4">B63*3.28084</f>
        <v>11.811024</v>
      </c>
    </row>
    <row r="64" spans="1:3" x14ac:dyDescent="0.2">
      <c r="A64" s="38" t="s">
        <v>25</v>
      </c>
      <c r="B64" s="39">
        <v>7.9</v>
      </c>
      <c r="C64" s="27"/>
    </row>
    <row r="65" spans="1:3" x14ac:dyDescent="0.2">
      <c r="A65" s="38" t="s">
        <v>25</v>
      </c>
      <c r="B65" s="39">
        <v>8.6</v>
      </c>
      <c r="C65" s="27"/>
    </row>
    <row r="66" spans="1:3" x14ac:dyDescent="0.2">
      <c r="A66" s="24" t="s">
        <v>24</v>
      </c>
      <c r="B66" s="27">
        <v>12.3</v>
      </c>
      <c r="C66" s="27">
        <f t="shared" si="4"/>
        <v>40.354331999999999</v>
      </c>
    </row>
    <row r="67" spans="1:3" x14ac:dyDescent="0.2">
      <c r="A67" s="24" t="s">
        <v>24</v>
      </c>
      <c r="B67" s="27">
        <v>8.6999999999999993</v>
      </c>
      <c r="C67" s="27">
        <f t="shared" si="4"/>
        <v>28.543307999999996</v>
      </c>
    </row>
    <row r="68" spans="1:3" x14ac:dyDescent="0.2">
      <c r="A68" s="24" t="s">
        <v>24</v>
      </c>
      <c r="B68" s="27">
        <v>8.4</v>
      </c>
      <c r="C68" s="27">
        <f t="shared" si="4"/>
        <v>27.559056000000002</v>
      </c>
    </row>
    <row r="69" spans="1:3" x14ac:dyDescent="0.2">
      <c r="A69" s="24" t="s">
        <v>24</v>
      </c>
      <c r="B69" s="27">
        <v>7</v>
      </c>
      <c r="C69" s="27">
        <f t="shared" si="4"/>
        <v>22.965879999999999</v>
      </c>
    </row>
    <row r="70" spans="1:3" x14ac:dyDescent="0.2">
      <c r="A70" s="24" t="s">
        <v>24</v>
      </c>
      <c r="B70" s="27">
        <v>8.6</v>
      </c>
      <c r="C70" s="27">
        <f t="shared" si="4"/>
        <v>28.215223999999999</v>
      </c>
    </row>
    <row r="71" spans="1:3" x14ac:dyDescent="0.2">
      <c r="A71" s="24" t="s">
        <v>24</v>
      </c>
      <c r="B71" s="27">
        <v>10.8</v>
      </c>
      <c r="C71" s="27">
        <f t="shared" si="4"/>
        <v>35.433072000000003</v>
      </c>
    </row>
    <row r="72" spans="1:3" x14ac:dyDescent="0.2">
      <c r="A72" s="24" t="s">
        <v>24</v>
      </c>
      <c r="B72" s="27">
        <v>11.6</v>
      </c>
      <c r="C72" s="27">
        <f t="shared" si="4"/>
        <v>38.057744</v>
      </c>
    </row>
    <row r="73" spans="1:3" x14ac:dyDescent="0.2">
      <c r="A73" s="24" t="s">
        <v>24</v>
      </c>
      <c r="B73" s="27">
        <v>9.9</v>
      </c>
      <c r="C73" s="27">
        <f t="shared" si="4"/>
        <v>32.480316000000002</v>
      </c>
    </row>
    <row r="74" spans="1:3" x14ac:dyDescent="0.2">
      <c r="A74" s="38" t="s">
        <v>25</v>
      </c>
      <c r="B74" s="38"/>
      <c r="C74" s="24"/>
    </row>
    <row r="75" spans="1:3" x14ac:dyDescent="0.2">
      <c r="A75" s="38" t="s">
        <v>26</v>
      </c>
      <c r="B75" s="38"/>
    </row>
    <row r="76" spans="1:3" x14ac:dyDescent="0.2">
      <c r="A76" s="24" t="s">
        <v>24</v>
      </c>
      <c r="B76" s="38"/>
    </row>
    <row r="77" spans="1:3" ht="17" thickBot="1" x14ac:dyDescent="0.25">
      <c r="A77" s="42" t="s">
        <v>26</v>
      </c>
      <c r="B77" s="42"/>
    </row>
    <row r="78" spans="1:3" ht="17" thickBot="1" x14ac:dyDescent="0.25">
      <c r="A78" s="9" t="s">
        <v>37</v>
      </c>
      <c r="B78" s="43"/>
      <c r="C78" s="10">
        <f>AVERAGE(C62:C73)</f>
        <v>29.002625600000005</v>
      </c>
    </row>
    <row r="83" spans="1:15" ht="21" x14ac:dyDescent="0.25">
      <c r="A83" s="16" t="s">
        <v>50</v>
      </c>
      <c r="D83" s="57"/>
      <c r="E83" s="57"/>
      <c r="F83" s="57"/>
    </row>
    <row r="84" spans="1:15" x14ac:dyDescent="0.2">
      <c r="A84" s="5" t="s">
        <v>28</v>
      </c>
      <c r="B84" s="1" t="s">
        <v>27</v>
      </c>
      <c r="C84" s="1" t="s">
        <v>38</v>
      </c>
      <c r="D84" s="1" t="s">
        <v>28</v>
      </c>
      <c r="E84" s="5" t="s">
        <v>57</v>
      </c>
      <c r="F84" s="1" t="s">
        <v>55</v>
      </c>
      <c r="G84" s="51" t="s">
        <v>54</v>
      </c>
      <c r="H84" s="1" t="s">
        <v>56</v>
      </c>
      <c r="I84" s="52" t="s">
        <v>58</v>
      </c>
      <c r="J84" s="52" t="s">
        <v>59</v>
      </c>
      <c r="K84" s="52" t="s">
        <v>60</v>
      </c>
      <c r="L84" s="52" t="s">
        <v>61</v>
      </c>
      <c r="M84" s="52" t="s">
        <v>62</v>
      </c>
      <c r="N84" s="52" t="s">
        <v>63</v>
      </c>
      <c r="O84" s="52" t="s">
        <v>64</v>
      </c>
    </row>
    <row r="85" spans="1:15" x14ac:dyDescent="0.2">
      <c r="A85" s="46" t="s">
        <v>18</v>
      </c>
      <c r="B85" s="23" t="s">
        <v>24</v>
      </c>
      <c r="C85" s="46" t="s">
        <v>42</v>
      </c>
      <c r="D85" s="46" t="s">
        <v>18</v>
      </c>
      <c r="E85" s="55" t="s">
        <v>45</v>
      </c>
      <c r="F85" s="48" t="s">
        <v>26</v>
      </c>
      <c r="G85" s="53">
        <v>2</v>
      </c>
      <c r="H85" s="54">
        <f>E85+G85</f>
        <v>3</v>
      </c>
      <c r="I85" t="s">
        <v>18</v>
      </c>
      <c r="J85">
        <v>1</v>
      </c>
      <c r="K85">
        <v>1</v>
      </c>
      <c r="L85">
        <f>J85+K85</f>
        <v>2</v>
      </c>
      <c r="M85" s="35">
        <f>L85/H85*100</f>
        <v>66.666666666666657</v>
      </c>
      <c r="N85" t="s">
        <v>18</v>
      </c>
      <c r="O85" t="s">
        <v>65</v>
      </c>
    </row>
    <row r="86" spans="1:15" x14ac:dyDescent="0.2">
      <c r="A86" s="47" t="s">
        <v>18</v>
      </c>
      <c r="B86" s="24" t="s">
        <v>24</v>
      </c>
      <c r="C86" s="47" t="s">
        <v>42</v>
      </c>
      <c r="D86" s="47" t="s">
        <v>18</v>
      </c>
      <c r="E86" s="56"/>
      <c r="F86" s="49" t="s">
        <v>26</v>
      </c>
      <c r="G86" s="53"/>
      <c r="H86" s="54"/>
      <c r="I86" t="s">
        <v>23</v>
      </c>
      <c r="K86">
        <v>1</v>
      </c>
      <c r="L86">
        <f>J86+K86</f>
        <v>1</v>
      </c>
      <c r="M86" s="35">
        <f>1/H85*100</f>
        <v>33.333333333333329</v>
      </c>
    </row>
    <row r="87" spans="1:15" x14ac:dyDescent="0.2">
      <c r="A87" s="47" t="s">
        <v>10</v>
      </c>
      <c r="B87" s="47" t="s">
        <v>25</v>
      </c>
      <c r="C87" s="47" t="s">
        <v>42</v>
      </c>
      <c r="D87" s="47" t="s">
        <v>10</v>
      </c>
      <c r="E87" s="56"/>
      <c r="F87" s="49" t="s">
        <v>26</v>
      </c>
      <c r="G87" s="53"/>
      <c r="H87" s="54"/>
      <c r="M87" s="35"/>
    </row>
    <row r="88" spans="1:15" x14ac:dyDescent="0.2">
      <c r="A88" s="47" t="s">
        <v>18</v>
      </c>
      <c r="B88" s="47" t="s">
        <v>25</v>
      </c>
      <c r="C88" s="47" t="s">
        <v>42</v>
      </c>
      <c r="D88" s="47" t="s">
        <v>18</v>
      </c>
      <c r="E88" s="56"/>
      <c r="F88" s="49" t="s">
        <v>26</v>
      </c>
      <c r="G88" s="53"/>
      <c r="H88" s="54"/>
      <c r="M88" s="35"/>
    </row>
    <row r="89" spans="1:15" x14ac:dyDescent="0.2">
      <c r="A89" s="47" t="s">
        <v>10</v>
      </c>
      <c r="B89" s="24" t="s">
        <v>24</v>
      </c>
      <c r="C89" s="47" t="s">
        <v>42</v>
      </c>
      <c r="D89" s="47" t="s">
        <v>10</v>
      </c>
      <c r="E89" s="56"/>
      <c r="F89" s="49" t="s">
        <v>26</v>
      </c>
      <c r="G89" s="53"/>
      <c r="H89" s="54"/>
      <c r="M89" s="35"/>
    </row>
    <row r="90" spans="1:15" x14ac:dyDescent="0.2">
      <c r="A90" s="47" t="s">
        <v>23</v>
      </c>
      <c r="B90" s="24" t="s">
        <v>24</v>
      </c>
      <c r="C90" s="47" t="s">
        <v>42</v>
      </c>
      <c r="D90" s="47" t="s">
        <v>23</v>
      </c>
      <c r="E90" s="56"/>
      <c r="F90" s="49" t="s">
        <v>26</v>
      </c>
      <c r="G90" s="53"/>
      <c r="H90" s="54"/>
      <c r="M90" s="35"/>
    </row>
    <row r="91" spans="1:15" x14ac:dyDescent="0.2">
      <c r="A91" s="47" t="s">
        <v>10</v>
      </c>
      <c r="B91" s="24" t="s">
        <v>24</v>
      </c>
      <c r="C91" s="47" t="s">
        <v>42</v>
      </c>
      <c r="D91" s="47" t="s">
        <v>10</v>
      </c>
      <c r="E91" s="56"/>
      <c r="F91" s="49" t="s">
        <v>26</v>
      </c>
      <c r="G91" s="53"/>
      <c r="H91" s="54"/>
      <c r="M91" s="35"/>
    </row>
    <row r="92" spans="1:15" x14ac:dyDescent="0.2">
      <c r="A92" s="47" t="s">
        <v>18</v>
      </c>
      <c r="B92" s="24" t="s">
        <v>24</v>
      </c>
      <c r="C92" s="47" t="s">
        <v>42</v>
      </c>
      <c r="D92" s="47" t="s">
        <v>18</v>
      </c>
      <c r="E92" s="56"/>
      <c r="F92" s="49" t="s">
        <v>26</v>
      </c>
      <c r="G92" s="53"/>
      <c r="H92" s="54"/>
      <c r="M92" s="35"/>
    </row>
    <row r="93" spans="1:15" x14ac:dyDescent="0.2">
      <c r="A93" s="47" t="s">
        <v>18</v>
      </c>
      <c r="B93" s="24" t="s">
        <v>24</v>
      </c>
      <c r="C93" s="47" t="s">
        <v>42</v>
      </c>
      <c r="D93" s="47" t="s">
        <v>18</v>
      </c>
      <c r="E93" s="56"/>
      <c r="F93" s="49" t="s">
        <v>26</v>
      </c>
      <c r="G93" s="53"/>
      <c r="H93" s="54"/>
      <c r="M93" s="35"/>
    </row>
    <row r="94" spans="1:15" x14ac:dyDescent="0.2">
      <c r="A94" s="47" t="s">
        <v>23</v>
      </c>
      <c r="B94" s="24" t="s">
        <v>24</v>
      </c>
      <c r="C94" s="47" t="s">
        <v>42</v>
      </c>
      <c r="D94" s="47" t="s">
        <v>23</v>
      </c>
      <c r="E94" s="56"/>
      <c r="F94" s="49" t="s">
        <v>26</v>
      </c>
      <c r="G94" s="53"/>
      <c r="H94" s="54"/>
      <c r="M94" s="35"/>
    </row>
    <row r="95" spans="1:15" x14ac:dyDescent="0.2">
      <c r="A95" s="47" t="s">
        <v>23</v>
      </c>
      <c r="B95" s="24" t="s">
        <v>24</v>
      </c>
      <c r="C95" s="47" t="s">
        <v>42</v>
      </c>
      <c r="D95" s="47" t="s">
        <v>23</v>
      </c>
      <c r="E95" s="56"/>
      <c r="F95" s="49" t="s">
        <v>26</v>
      </c>
      <c r="G95" s="53"/>
      <c r="H95" s="54"/>
      <c r="M95" s="35"/>
    </row>
    <row r="96" spans="1:15" x14ac:dyDescent="0.2">
      <c r="A96" s="47" t="s">
        <v>18</v>
      </c>
      <c r="B96" s="24" t="s">
        <v>24</v>
      </c>
      <c r="C96" s="47" t="s">
        <v>42</v>
      </c>
      <c r="D96" s="47" t="s">
        <v>18</v>
      </c>
      <c r="E96" s="56"/>
      <c r="F96" s="49" t="s">
        <v>26</v>
      </c>
      <c r="G96" s="53"/>
      <c r="H96" s="54"/>
      <c r="M96" s="35"/>
    </row>
    <row r="97" spans="1:13" x14ac:dyDescent="0.2">
      <c r="A97" s="47" t="s">
        <v>18</v>
      </c>
      <c r="B97" s="24" t="s">
        <v>26</v>
      </c>
      <c r="C97" s="24" t="s">
        <v>43</v>
      </c>
      <c r="D97" s="24" t="s">
        <v>18</v>
      </c>
      <c r="E97" s="56"/>
      <c r="F97" s="50">
        <v>1</v>
      </c>
      <c r="G97" s="53"/>
      <c r="H97" s="54"/>
      <c r="M97" s="35"/>
    </row>
    <row r="98" spans="1:13" x14ac:dyDescent="0.2">
      <c r="A98" s="24" t="s">
        <v>18</v>
      </c>
      <c r="B98" s="47" t="s">
        <v>25</v>
      </c>
      <c r="C98" s="47" t="s">
        <v>44</v>
      </c>
      <c r="D98" s="47" t="s">
        <v>18</v>
      </c>
      <c r="E98" s="56"/>
      <c r="F98" s="49" t="s">
        <v>26</v>
      </c>
      <c r="G98" s="53"/>
      <c r="H98" s="54"/>
    </row>
    <row r="99" spans="1:13" x14ac:dyDescent="0.2">
      <c r="A99" s="24" t="s">
        <v>18</v>
      </c>
      <c r="B99" s="24" t="s">
        <v>26</v>
      </c>
      <c r="C99" s="24" t="s">
        <v>43</v>
      </c>
      <c r="D99" s="24" t="s">
        <v>23</v>
      </c>
      <c r="E99" s="56"/>
      <c r="F99" s="50">
        <v>1</v>
      </c>
      <c r="G99" s="53"/>
      <c r="H99" s="54"/>
    </row>
    <row r="100" spans="1:13" x14ac:dyDescent="0.2">
      <c r="A100" s="24" t="s">
        <v>23</v>
      </c>
      <c r="B100" s="24" t="s">
        <v>24</v>
      </c>
      <c r="C100" s="24" t="s">
        <v>44</v>
      </c>
      <c r="D100" s="24" t="s">
        <v>18</v>
      </c>
      <c r="E100" s="56"/>
      <c r="F100" s="49" t="s">
        <v>26</v>
      </c>
      <c r="G100" s="53"/>
      <c r="H100" s="54"/>
    </row>
  </sheetData>
  <mergeCells count="6">
    <mergeCell ref="G85:G100"/>
    <mergeCell ref="H85:H100"/>
    <mergeCell ref="D25:D40"/>
    <mergeCell ref="D23:F23"/>
    <mergeCell ref="D83:F83"/>
    <mergeCell ref="E85:E100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C6BB-6FA2-C747-8FF6-DB47D730D16E}">
  <dimension ref="B2:AC44"/>
  <sheetViews>
    <sheetView tabSelected="1" topLeftCell="F1" workbookViewId="0">
      <selection activeCell="B44" sqref="B44"/>
    </sheetView>
  </sheetViews>
  <sheetFormatPr baseColWidth="10" defaultRowHeight="16" x14ac:dyDescent="0.2"/>
  <cols>
    <col min="2" max="2" width="25.6640625" bestFit="1" customWidth="1"/>
    <col min="7" max="7" width="14" bestFit="1" customWidth="1"/>
    <col min="8" max="8" width="15.83203125" bestFit="1" customWidth="1"/>
    <col min="9" max="9" width="11.5" bestFit="1" customWidth="1"/>
    <col min="10" max="10" width="21.83203125" bestFit="1" customWidth="1"/>
    <col min="11" max="11" width="17.33203125" bestFit="1" customWidth="1"/>
    <col min="12" max="12" width="11.5" bestFit="1" customWidth="1"/>
    <col min="13" max="13" width="44.83203125" bestFit="1" customWidth="1"/>
    <col min="15" max="15" width="14.33203125" bestFit="1" customWidth="1"/>
    <col min="16" max="16" width="19.83203125" bestFit="1" customWidth="1"/>
    <col min="17" max="17" width="12.6640625" bestFit="1" customWidth="1"/>
    <col min="20" max="20" width="20.5" bestFit="1" customWidth="1"/>
    <col min="21" max="21" width="15.33203125" bestFit="1" customWidth="1"/>
    <col min="22" max="22" width="12.83203125" bestFit="1" customWidth="1"/>
    <col min="27" max="27" width="13.83203125" bestFit="1" customWidth="1"/>
    <col min="28" max="28" width="21.5" bestFit="1" customWidth="1"/>
    <col min="29" max="29" width="18.6640625" bestFit="1" customWidth="1"/>
  </cols>
  <sheetData>
    <row r="2" spans="2:29" s="1" customFormat="1" x14ac:dyDescent="0.2"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</row>
    <row r="3" spans="2:29" x14ac:dyDescent="0.2">
      <c r="B3" s="58">
        <v>144</v>
      </c>
      <c r="C3" s="58" t="s">
        <v>66</v>
      </c>
      <c r="D3" s="58" t="s">
        <v>67</v>
      </c>
      <c r="E3" s="58" t="s">
        <v>68</v>
      </c>
      <c r="F3" s="58" t="s">
        <v>69</v>
      </c>
      <c r="G3" s="58">
        <v>2021</v>
      </c>
      <c r="H3" s="58" t="s">
        <v>24</v>
      </c>
      <c r="I3" s="58">
        <v>21.5</v>
      </c>
      <c r="J3" s="58" t="s">
        <v>70</v>
      </c>
      <c r="K3" s="58">
        <v>9</v>
      </c>
      <c r="L3" s="58" t="s">
        <v>10</v>
      </c>
      <c r="M3" s="58" t="s">
        <v>71</v>
      </c>
      <c r="N3" s="58" t="s">
        <v>42</v>
      </c>
      <c r="O3" s="58" t="s">
        <v>26</v>
      </c>
      <c r="P3" s="58" t="s">
        <v>26</v>
      </c>
      <c r="Q3" s="58" t="s">
        <v>26</v>
      </c>
      <c r="R3" s="58" t="s">
        <v>26</v>
      </c>
      <c r="S3" s="58" t="s">
        <v>26</v>
      </c>
      <c r="T3" s="58" t="s">
        <v>26</v>
      </c>
      <c r="U3" s="58" t="s">
        <v>26</v>
      </c>
      <c r="V3" s="58" t="s">
        <v>26</v>
      </c>
      <c r="W3" s="58" t="s">
        <v>26</v>
      </c>
      <c r="X3" s="58" t="s">
        <v>26</v>
      </c>
      <c r="Y3" s="58" t="s">
        <v>26</v>
      </c>
      <c r="Z3" s="58">
        <v>0</v>
      </c>
      <c r="AA3" s="58">
        <v>0</v>
      </c>
      <c r="AB3" s="58">
        <v>0</v>
      </c>
      <c r="AC3" s="58">
        <v>1</v>
      </c>
    </row>
    <row r="4" spans="2:29" x14ac:dyDescent="0.2">
      <c r="B4" s="58">
        <v>144</v>
      </c>
      <c r="C4" s="58" t="s">
        <v>66</v>
      </c>
      <c r="D4" s="58" t="s">
        <v>67</v>
      </c>
      <c r="E4" s="58" t="s">
        <v>68</v>
      </c>
      <c r="F4" s="58" t="s">
        <v>69</v>
      </c>
      <c r="G4" s="58">
        <v>2021</v>
      </c>
      <c r="H4" s="58" t="s">
        <v>24</v>
      </c>
      <c r="I4" s="58">
        <v>23.5</v>
      </c>
      <c r="J4" s="58" t="s">
        <v>72</v>
      </c>
      <c r="K4" s="58">
        <v>10.199999999999999</v>
      </c>
      <c r="L4" s="58" t="s">
        <v>10</v>
      </c>
      <c r="M4" s="58" t="s">
        <v>73</v>
      </c>
      <c r="N4" s="58" t="s">
        <v>42</v>
      </c>
      <c r="O4" s="58" t="s">
        <v>26</v>
      </c>
      <c r="P4" s="58" t="s">
        <v>26</v>
      </c>
      <c r="Q4" s="58" t="s">
        <v>26</v>
      </c>
      <c r="R4" s="58" t="s">
        <v>26</v>
      </c>
      <c r="S4" s="58" t="s">
        <v>26</v>
      </c>
      <c r="T4" s="58" t="s">
        <v>26</v>
      </c>
      <c r="U4" s="58" t="s">
        <v>26</v>
      </c>
      <c r="V4" s="58" t="s">
        <v>26</v>
      </c>
      <c r="W4" s="58" t="s">
        <v>26</v>
      </c>
      <c r="X4" s="58" t="s">
        <v>26</v>
      </c>
      <c r="Y4" s="58" t="s">
        <v>26</v>
      </c>
      <c r="Z4" s="58">
        <v>0</v>
      </c>
      <c r="AA4" s="58">
        <v>1</v>
      </c>
      <c r="AB4" s="58">
        <v>0</v>
      </c>
      <c r="AC4" s="58">
        <v>0</v>
      </c>
    </row>
    <row r="5" spans="2:29" x14ac:dyDescent="0.2">
      <c r="B5" s="58">
        <v>144</v>
      </c>
      <c r="C5" s="58" t="s">
        <v>66</v>
      </c>
      <c r="D5" s="58" t="s">
        <v>67</v>
      </c>
      <c r="E5" s="58" t="s">
        <v>68</v>
      </c>
      <c r="F5" s="58" t="s">
        <v>69</v>
      </c>
      <c r="G5" s="58">
        <v>2021</v>
      </c>
      <c r="H5" s="58" t="s">
        <v>24</v>
      </c>
      <c r="I5" s="58">
        <v>13</v>
      </c>
      <c r="J5" s="58" t="s">
        <v>72</v>
      </c>
      <c r="K5" s="58">
        <v>8.6999999999999993</v>
      </c>
      <c r="L5" s="58" t="s">
        <v>10</v>
      </c>
      <c r="M5" s="58" t="s">
        <v>71</v>
      </c>
      <c r="N5" s="58" t="s">
        <v>42</v>
      </c>
      <c r="O5" s="58" t="s">
        <v>26</v>
      </c>
      <c r="P5" s="58" t="s">
        <v>26</v>
      </c>
      <c r="Q5" s="58" t="s">
        <v>26</v>
      </c>
      <c r="R5" s="58" t="s">
        <v>26</v>
      </c>
      <c r="S5" s="58" t="s">
        <v>26</v>
      </c>
      <c r="T5" s="58" t="s">
        <v>26</v>
      </c>
      <c r="U5" s="58" t="s">
        <v>26</v>
      </c>
      <c r="V5" s="58" t="s">
        <v>26</v>
      </c>
      <c r="W5" s="58" t="s">
        <v>26</v>
      </c>
      <c r="X5" s="58" t="s">
        <v>26</v>
      </c>
      <c r="Y5" s="58" t="s">
        <v>26</v>
      </c>
      <c r="Z5" s="58">
        <v>0</v>
      </c>
      <c r="AA5" s="58">
        <v>0</v>
      </c>
      <c r="AB5" s="58">
        <v>0</v>
      </c>
      <c r="AC5" s="58">
        <v>1</v>
      </c>
    </row>
    <row r="6" spans="2:29" x14ac:dyDescent="0.2">
      <c r="B6" s="58">
        <v>144</v>
      </c>
      <c r="C6" s="58" t="s">
        <v>66</v>
      </c>
      <c r="D6" s="58" t="s">
        <v>67</v>
      </c>
      <c r="E6" s="58" t="s">
        <v>68</v>
      </c>
      <c r="F6" s="58" t="s">
        <v>69</v>
      </c>
      <c r="G6" s="58">
        <v>2021</v>
      </c>
      <c r="H6" s="58" t="s">
        <v>24</v>
      </c>
      <c r="I6" s="58">
        <v>22.5</v>
      </c>
      <c r="J6" s="58" t="s">
        <v>70</v>
      </c>
      <c r="K6" s="58">
        <v>9.9</v>
      </c>
      <c r="L6" s="58" t="s">
        <v>23</v>
      </c>
      <c r="M6" s="58" t="s">
        <v>74</v>
      </c>
      <c r="N6" s="58" t="s">
        <v>42</v>
      </c>
      <c r="O6" s="58" t="s">
        <v>26</v>
      </c>
      <c r="P6" s="58" t="s">
        <v>26</v>
      </c>
      <c r="Q6" s="58" t="s">
        <v>26</v>
      </c>
      <c r="R6" s="58" t="s">
        <v>26</v>
      </c>
      <c r="S6" s="58" t="s">
        <v>26</v>
      </c>
      <c r="T6" s="58" t="s">
        <v>26</v>
      </c>
      <c r="U6" s="58" t="s">
        <v>26</v>
      </c>
      <c r="V6" s="58" t="s">
        <v>26</v>
      </c>
      <c r="W6" s="58" t="s">
        <v>26</v>
      </c>
      <c r="X6" s="58" t="s">
        <v>26</v>
      </c>
      <c r="Y6" s="58" t="s">
        <v>26</v>
      </c>
      <c r="Z6" s="58">
        <v>0</v>
      </c>
      <c r="AA6" s="58">
        <v>1</v>
      </c>
      <c r="AB6" s="58">
        <v>0</v>
      </c>
      <c r="AC6" s="58">
        <v>0</v>
      </c>
    </row>
    <row r="7" spans="2:29" x14ac:dyDescent="0.2">
      <c r="B7" s="58">
        <v>144</v>
      </c>
      <c r="C7" s="58" t="s">
        <v>66</v>
      </c>
      <c r="D7" s="58" t="s">
        <v>67</v>
      </c>
      <c r="E7" s="58" t="s">
        <v>68</v>
      </c>
      <c r="F7" s="58" t="s">
        <v>69</v>
      </c>
      <c r="G7" s="58">
        <v>2021</v>
      </c>
      <c r="H7" s="58" t="s">
        <v>24</v>
      </c>
      <c r="I7" s="58">
        <v>24.5</v>
      </c>
      <c r="J7" s="58" t="s">
        <v>70</v>
      </c>
      <c r="K7" s="58">
        <v>12.2</v>
      </c>
      <c r="L7" s="58" t="s">
        <v>23</v>
      </c>
      <c r="M7" s="58" t="s">
        <v>75</v>
      </c>
      <c r="N7" s="58" t="s">
        <v>42</v>
      </c>
      <c r="O7" s="58" t="s">
        <v>26</v>
      </c>
      <c r="P7" s="58" t="s">
        <v>26</v>
      </c>
      <c r="Q7" s="58" t="s">
        <v>26</v>
      </c>
      <c r="R7" s="58" t="s">
        <v>26</v>
      </c>
      <c r="S7" s="58" t="s">
        <v>26</v>
      </c>
      <c r="T7" s="58" t="s">
        <v>26</v>
      </c>
      <c r="U7" s="58" t="s">
        <v>26</v>
      </c>
      <c r="V7" s="58" t="s">
        <v>26</v>
      </c>
      <c r="W7" s="58" t="s">
        <v>26</v>
      </c>
      <c r="X7" s="58" t="s">
        <v>26</v>
      </c>
      <c r="Y7" s="58" t="s">
        <v>26</v>
      </c>
      <c r="Z7" s="58">
        <v>0</v>
      </c>
      <c r="AA7" s="58">
        <v>0</v>
      </c>
      <c r="AB7" s="58">
        <v>1</v>
      </c>
      <c r="AC7" s="58">
        <v>0</v>
      </c>
    </row>
    <row r="8" spans="2:29" x14ac:dyDescent="0.2">
      <c r="B8" s="58">
        <v>144</v>
      </c>
      <c r="C8" s="58" t="s">
        <v>66</v>
      </c>
      <c r="D8" s="58" t="s">
        <v>67</v>
      </c>
      <c r="E8" s="58" t="s">
        <v>68</v>
      </c>
      <c r="F8" s="58" t="s">
        <v>69</v>
      </c>
      <c r="G8" s="58">
        <v>2021</v>
      </c>
      <c r="H8" s="58" t="s">
        <v>24</v>
      </c>
      <c r="I8" s="58">
        <v>19</v>
      </c>
      <c r="J8" s="58" t="s">
        <v>70</v>
      </c>
      <c r="K8" s="58">
        <v>9.6999999999999993</v>
      </c>
      <c r="L8" s="58" t="s">
        <v>10</v>
      </c>
      <c r="M8" s="58" t="s">
        <v>71</v>
      </c>
      <c r="N8" s="58" t="s">
        <v>42</v>
      </c>
      <c r="O8" s="58" t="s">
        <v>26</v>
      </c>
      <c r="P8" s="58" t="s">
        <v>26</v>
      </c>
      <c r="Q8" s="58" t="s">
        <v>26</v>
      </c>
      <c r="R8" s="58" t="s">
        <v>26</v>
      </c>
      <c r="S8" s="58" t="s">
        <v>26</v>
      </c>
      <c r="T8" s="58" t="s">
        <v>26</v>
      </c>
      <c r="U8" s="58" t="s">
        <v>26</v>
      </c>
      <c r="V8" s="58" t="s">
        <v>26</v>
      </c>
      <c r="W8" s="58" t="s">
        <v>26</v>
      </c>
      <c r="X8" s="58" t="s">
        <v>26</v>
      </c>
      <c r="Y8" s="58" t="s">
        <v>26</v>
      </c>
      <c r="Z8" s="58">
        <v>0</v>
      </c>
      <c r="AA8" s="58">
        <v>0</v>
      </c>
      <c r="AB8" s="58">
        <v>0</v>
      </c>
      <c r="AC8" s="58">
        <v>1</v>
      </c>
    </row>
    <row r="9" spans="2:29" x14ac:dyDescent="0.2">
      <c r="B9" s="58">
        <v>144</v>
      </c>
      <c r="C9" s="58" t="s">
        <v>66</v>
      </c>
      <c r="D9" s="58" t="s">
        <v>67</v>
      </c>
      <c r="E9" s="58" t="s">
        <v>68</v>
      </c>
      <c r="F9" s="58" t="s">
        <v>69</v>
      </c>
      <c r="G9" s="58">
        <v>2021</v>
      </c>
      <c r="H9" s="58" t="s">
        <v>24</v>
      </c>
      <c r="I9" s="58">
        <v>16.5</v>
      </c>
      <c r="J9" s="58" t="s">
        <v>70</v>
      </c>
      <c r="K9" s="58">
        <v>9.9</v>
      </c>
      <c r="L9" s="58" t="s">
        <v>10</v>
      </c>
      <c r="M9" s="58" t="s">
        <v>71</v>
      </c>
      <c r="N9" s="58" t="s">
        <v>42</v>
      </c>
      <c r="O9" s="58" t="s">
        <v>26</v>
      </c>
      <c r="P9" s="58" t="s">
        <v>26</v>
      </c>
      <c r="Q9" s="58" t="s">
        <v>26</v>
      </c>
      <c r="R9" s="58" t="s">
        <v>26</v>
      </c>
      <c r="S9" s="58" t="s">
        <v>26</v>
      </c>
      <c r="T9" s="58" t="s">
        <v>26</v>
      </c>
      <c r="U9" s="58" t="s">
        <v>26</v>
      </c>
      <c r="V9" s="58" t="s">
        <v>26</v>
      </c>
      <c r="W9" s="58" t="s">
        <v>26</v>
      </c>
      <c r="X9" s="58" t="s">
        <v>26</v>
      </c>
      <c r="Y9" s="58" t="s">
        <v>26</v>
      </c>
      <c r="Z9" s="58">
        <v>0</v>
      </c>
      <c r="AA9" s="58">
        <v>0</v>
      </c>
      <c r="AB9" s="58">
        <v>0</v>
      </c>
      <c r="AC9" s="58">
        <v>1</v>
      </c>
    </row>
    <row r="10" spans="2:29" x14ac:dyDescent="0.2">
      <c r="B10" s="58">
        <v>144</v>
      </c>
      <c r="C10" s="58" t="s">
        <v>66</v>
      </c>
      <c r="D10" s="58" t="s">
        <v>67</v>
      </c>
      <c r="E10" s="58" t="s">
        <v>68</v>
      </c>
      <c r="F10" s="58" t="s">
        <v>69</v>
      </c>
      <c r="G10" s="58">
        <v>2021</v>
      </c>
      <c r="H10" s="58" t="s">
        <v>24</v>
      </c>
      <c r="I10" s="58">
        <v>11</v>
      </c>
      <c r="J10" s="58" t="s">
        <v>72</v>
      </c>
      <c r="K10" s="58">
        <v>6.5</v>
      </c>
      <c r="L10" s="58" t="s">
        <v>10</v>
      </c>
      <c r="M10" s="58" t="s">
        <v>71</v>
      </c>
      <c r="N10" s="58" t="s">
        <v>42</v>
      </c>
      <c r="O10" s="58" t="s">
        <v>26</v>
      </c>
      <c r="P10" s="58" t="s">
        <v>26</v>
      </c>
      <c r="Q10" s="58" t="s">
        <v>26</v>
      </c>
      <c r="R10" s="58" t="s">
        <v>26</v>
      </c>
      <c r="S10" s="58" t="s">
        <v>26</v>
      </c>
      <c r="T10" s="58" t="s">
        <v>26</v>
      </c>
      <c r="U10" s="58" t="s">
        <v>26</v>
      </c>
      <c r="V10" s="58" t="s">
        <v>26</v>
      </c>
      <c r="W10" s="58" t="s">
        <v>26</v>
      </c>
      <c r="X10" s="58" t="s">
        <v>26</v>
      </c>
      <c r="Y10" s="58" t="s">
        <v>26</v>
      </c>
      <c r="Z10" s="58">
        <v>0</v>
      </c>
      <c r="AA10" s="58">
        <v>0</v>
      </c>
      <c r="AB10" s="58">
        <v>0</v>
      </c>
      <c r="AC10" s="58">
        <v>1</v>
      </c>
    </row>
    <row r="11" spans="2:29" x14ac:dyDescent="0.2">
      <c r="B11" s="58">
        <v>144</v>
      </c>
      <c r="C11" s="58" t="s">
        <v>66</v>
      </c>
      <c r="D11" s="58" t="s">
        <v>67</v>
      </c>
      <c r="E11" s="58" t="s">
        <v>68</v>
      </c>
      <c r="F11" s="58" t="s">
        <v>69</v>
      </c>
      <c r="G11" s="58">
        <v>2021</v>
      </c>
      <c r="H11" s="58" t="s">
        <v>24</v>
      </c>
      <c r="I11" s="58">
        <v>18</v>
      </c>
      <c r="J11" s="58" t="s">
        <v>72</v>
      </c>
      <c r="K11" s="58">
        <v>8.5</v>
      </c>
      <c r="L11" s="58" t="s">
        <v>10</v>
      </c>
      <c r="M11" s="58" t="s">
        <v>71</v>
      </c>
      <c r="N11" s="58" t="s">
        <v>42</v>
      </c>
      <c r="O11" s="58" t="s">
        <v>26</v>
      </c>
      <c r="P11" s="58" t="s">
        <v>26</v>
      </c>
      <c r="Q11" s="58" t="s">
        <v>26</v>
      </c>
      <c r="R11" s="58" t="s">
        <v>26</v>
      </c>
      <c r="S11" s="58" t="s">
        <v>26</v>
      </c>
      <c r="T11" s="58" t="s">
        <v>26</v>
      </c>
      <c r="U11" s="58" t="s">
        <v>26</v>
      </c>
      <c r="V11" s="58" t="s">
        <v>26</v>
      </c>
      <c r="W11" s="58" t="s">
        <v>26</v>
      </c>
      <c r="X11" s="58" t="s">
        <v>26</v>
      </c>
      <c r="Y11" s="58" t="s">
        <v>26</v>
      </c>
      <c r="Z11" s="58">
        <v>0</v>
      </c>
      <c r="AA11" s="58">
        <v>0</v>
      </c>
      <c r="AB11" s="58">
        <v>0</v>
      </c>
      <c r="AC11" s="58">
        <v>1</v>
      </c>
    </row>
    <row r="12" spans="2:29" x14ac:dyDescent="0.2">
      <c r="B12" s="58">
        <v>144</v>
      </c>
      <c r="C12" s="58" t="s">
        <v>66</v>
      </c>
      <c r="D12" s="58" t="s">
        <v>67</v>
      </c>
      <c r="E12" s="58" t="s">
        <v>68</v>
      </c>
      <c r="F12" s="58" t="s">
        <v>69</v>
      </c>
      <c r="G12" s="58">
        <v>2021</v>
      </c>
      <c r="H12" s="58" t="s">
        <v>24</v>
      </c>
      <c r="I12" s="58">
        <v>17</v>
      </c>
      <c r="J12" s="58" t="s">
        <v>72</v>
      </c>
      <c r="K12" s="58">
        <v>9.3000000000000007</v>
      </c>
      <c r="L12" s="58" t="s">
        <v>10</v>
      </c>
      <c r="M12" s="58" t="s">
        <v>76</v>
      </c>
      <c r="N12" s="58" t="s">
        <v>42</v>
      </c>
      <c r="O12" s="58" t="s">
        <v>26</v>
      </c>
      <c r="P12" s="58" t="s">
        <v>26</v>
      </c>
      <c r="Q12" s="58" t="s">
        <v>26</v>
      </c>
      <c r="R12" s="58" t="s">
        <v>26</v>
      </c>
      <c r="S12" s="58" t="s">
        <v>26</v>
      </c>
      <c r="T12" s="58" t="s">
        <v>26</v>
      </c>
      <c r="U12" s="58" t="s">
        <v>26</v>
      </c>
      <c r="V12" s="58" t="s">
        <v>26</v>
      </c>
      <c r="W12" s="58" t="s">
        <v>26</v>
      </c>
      <c r="X12" s="58" t="s">
        <v>26</v>
      </c>
      <c r="Y12" s="58" t="s">
        <v>26</v>
      </c>
      <c r="Z12" s="58">
        <v>0</v>
      </c>
      <c r="AA12" s="58">
        <v>1</v>
      </c>
      <c r="AB12" s="58">
        <v>0</v>
      </c>
      <c r="AC12" s="58">
        <v>0</v>
      </c>
    </row>
    <row r="13" spans="2:29" x14ac:dyDescent="0.2">
      <c r="B13" s="58">
        <v>144</v>
      </c>
      <c r="C13" s="58" t="s">
        <v>66</v>
      </c>
      <c r="D13" s="58" t="s">
        <v>67</v>
      </c>
      <c r="E13" s="58" t="s">
        <v>68</v>
      </c>
      <c r="F13" s="58" t="s">
        <v>69</v>
      </c>
      <c r="G13" s="58">
        <v>2021</v>
      </c>
      <c r="H13" s="58" t="s">
        <v>24</v>
      </c>
      <c r="I13" s="58">
        <v>14.5</v>
      </c>
      <c r="J13" s="58" t="s">
        <v>70</v>
      </c>
      <c r="K13" s="58">
        <v>8.4</v>
      </c>
      <c r="L13" s="58" t="s">
        <v>10</v>
      </c>
      <c r="M13" s="58" t="s">
        <v>77</v>
      </c>
      <c r="N13" s="58" t="s">
        <v>42</v>
      </c>
      <c r="O13" s="58" t="s">
        <v>26</v>
      </c>
      <c r="P13" s="58" t="s">
        <v>26</v>
      </c>
      <c r="Q13" s="58" t="s">
        <v>26</v>
      </c>
      <c r="R13" s="58" t="s">
        <v>26</v>
      </c>
      <c r="S13" s="58" t="s">
        <v>26</v>
      </c>
      <c r="T13" s="58" t="s">
        <v>26</v>
      </c>
      <c r="U13" s="58" t="s">
        <v>26</v>
      </c>
      <c r="V13" s="58" t="s">
        <v>26</v>
      </c>
      <c r="W13" s="58" t="s">
        <v>26</v>
      </c>
      <c r="X13" s="58" t="s">
        <v>26</v>
      </c>
      <c r="Y13" s="58" t="s">
        <v>26</v>
      </c>
      <c r="Z13" s="58">
        <v>0</v>
      </c>
      <c r="AA13" s="58">
        <v>0</v>
      </c>
      <c r="AB13" s="58">
        <v>1</v>
      </c>
      <c r="AC13" s="58">
        <v>0</v>
      </c>
    </row>
    <row r="14" spans="2:29" x14ac:dyDescent="0.2">
      <c r="B14" s="58">
        <v>144</v>
      </c>
      <c r="C14" s="58" t="s">
        <v>66</v>
      </c>
      <c r="D14" s="58" t="s">
        <v>67</v>
      </c>
      <c r="E14" s="58" t="s">
        <v>68</v>
      </c>
      <c r="F14" s="58" t="s">
        <v>69</v>
      </c>
      <c r="G14" s="58">
        <v>2021</v>
      </c>
      <c r="H14" s="58" t="s">
        <v>24</v>
      </c>
      <c r="I14" s="58">
        <v>22.5</v>
      </c>
      <c r="J14" s="58" t="s">
        <v>70</v>
      </c>
      <c r="K14" s="58">
        <v>10.8</v>
      </c>
      <c r="L14" s="58" t="s">
        <v>10</v>
      </c>
      <c r="M14" s="58" t="s">
        <v>78</v>
      </c>
      <c r="N14" s="58" t="s">
        <v>42</v>
      </c>
      <c r="O14" s="58" t="s">
        <v>26</v>
      </c>
      <c r="P14" s="58" t="s">
        <v>26</v>
      </c>
      <c r="Q14" s="58" t="s">
        <v>26</v>
      </c>
      <c r="R14" s="58" t="s">
        <v>26</v>
      </c>
      <c r="S14" s="58" t="s">
        <v>26</v>
      </c>
      <c r="T14" s="58" t="s">
        <v>26</v>
      </c>
      <c r="U14" s="58" t="s">
        <v>26</v>
      </c>
      <c r="V14" s="58" t="s">
        <v>26</v>
      </c>
      <c r="W14" s="58" t="s">
        <v>26</v>
      </c>
      <c r="X14" s="58" t="s">
        <v>26</v>
      </c>
      <c r="Y14" s="58" t="s">
        <v>26</v>
      </c>
      <c r="Z14" s="58">
        <v>0</v>
      </c>
      <c r="AA14" s="58">
        <v>0</v>
      </c>
      <c r="AB14" s="58">
        <v>1</v>
      </c>
      <c r="AC14" s="58">
        <v>0</v>
      </c>
    </row>
    <row r="15" spans="2:29" x14ac:dyDescent="0.2">
      <c r="B15" s="58">
        <v>144</v>
      </c>
      <c r="C15" s="58" t="s">
        <v>66</v>
      </c>
      <c r="D15" s="58" t="s">
        <v>67</v>
      </c>
      <c r="E15" s="58" t="s">
        <v>68</v>
      </c>
      <c r="F15" s="58" t="s">
        <v>69</v>
      </c>
      <c r="G15" s="58">
        <v>2021</v>
      </c>
      <c r="H15" s="58" t="s">
        <v>24</v>
      </c>
      <c r="I15" s="58">
        <v>16.5</v>
      </c>
      <c r="J15" s="58" t="s">
        <v>70</v>
      </c>
      <c r="K15" s="58">
        <v>10.7</v>
      </c>
      <c r="L15" s="58" t="s">
        <v>10</v>
      </c>
      <c r="M15" s="58" t="s">
        <v>75</v>
      </c>
      <c r="N15" s="58" t="s">
        <v>42</v>
      </c>
      <c r="O15" s="58" t="s">
        <v>26</v>
      </c>
      <c r="P15" s="58" t="s">
        <v>26</v>
      </c>
      <c r="Q15" s="58" t="s">
        <v>26</v>
      </c>
      <c r="R15" s="58" t="s">
        <v>26</v>
      </c>
      <c r="S15" s="58" t="s">
        <v>26</v>
      </c>
      <c r="T15" s="58" t="s">
        <v>26</v>
      </c>
      <c r="U15" s="58" t="s">
        <v>26</v>
      </c>
      <c r="V15" s="58" t="s">
        <v>26</v>
      </c>
      <c r="W15" s="58" t="s">
        <v>26</v>
      </c>
      <c r="X15" s="58" t="s">
        <v>26</v>
      </c>
      <c r="Y15" s="58" t="s">
        <v>26</v>
      </c>
      <c r="Z15" s="58">
        <v>0</v>
      </c>
      <c r="AA15" s="58">
        <v>0</v>
      </c>
      <c r="AB15" s="58">
        <v>1</v>
      </c>
      <c r="AC15" s="58">
        <v>0</v>
      </c>
    </row>
    <row r="16" spans="2:29" x14ac:dyDescent="0.2">
      <c r="B16" s="58">
        <v>144</v>
      </c>
      <c r="C16" s="58" t="s">
        <v>66</v>
      </c>
      <c r="D16" s="58" t="s">
        <v>67</v>
      </c>
      <c r="E16" s="58" t="s">
        <v>68</v>
      </c>
      <c r="F16" s="58" t="s">
        <v>69</v>
      </c>
      <c r="G16" s="58">
        <v>2021</v>
      </c>
      <c r="H16" s="58" t="s">
        <v>24</v>
      </c>
      <c r="I16" s="58">
        <v>19</v>
      </c>
      <c r="J16" s="58" t="s">
        <v>72</v>
      </c>
      <c r="K16" s="58">
        <v>9.6</v>
      </c>
      <c r="L16" s="58" t="s">
        <v>10</v>
      </c>
      <c r="M16" s="58" t="s">
        <v>79</v>
      </c>
      <c r="N16" s="58" t="s">
        <v>42</v>
      </c>
      <c r="O16" s="58" t="s">
        <v>26</v>
      </c>
      <c r="P16" s="58" t="s">
        <v>26</v>
      </c>
      <c r="Q16" s="58" t="s">
        <v>26</v>
      </c>
      <c r="R16" s="58" t="s">
        <v>26</v>
      </c>
      <c r="S16" s="58" t="s">
        <v>26</v>
      </c>
      <c r="T16" s="58" t="s">
        <v>26</v>
      </c>
      <c r="U16" s="58" t="s">
        <v>26</v>
      </c>
      <c r="V16" s="58" t="s">
        <v>26</v>
      </c>
      <c r="W16" s="58" t="s">
        <v>26</v>
      </c>
      <c r="X16" s="58" t="s">
        <v>26</v>
      </c>
      <c r="Y16" s="58" t="s">
        <v>26</v>
      </c>
      <c r="Z16" s="58">
        <v>0</v>
      </c>
      <c r="AA16" s="58">
        <v>1</v>
      </c>
      <c r="AB16" s="58">
        <v>0</v>
      </c>
      <c r="AC16" s="58">
        <v>0</v>
      </c>
    </row>
    <row r="17" spans="2:29" x14ac:dyDescent="0.2">
      <c r="B17" s="58">
        <v>144</v>
      </c>
      <c r="C17" s="58" t="s">
        <v>66</v>
      </c>
      <c r="D17" s="58" t="s">
        <v>67</v>
      </c>
      <c r="E17" s="58" t="s">
        <v>68</v>
      </c>
      <c r="F17" s="58" t="s">
        <v>69</v>
      </c>
      <c r="G17" s="58">
        <v>2021</v>
      </c>
      <c r="H17" s="58" t="s">
        <v>24</v>
      </c>
      <c r="I17" s="58">
        <v>23.5</v>
      </c>
      <c r="J17" s="58" t="s">
        <v>72</v>
      </c>
      <c r="K17" s="58">
        <v>10.9</v>
      </c>
      <c r="L17" s="58" t="s">
        <v>10</v>
      </c>
      <c r="M17" s="58" t="s">
        <v>75</v>
      </c>
      <c r="N17" s="58" t="s">
        <v>42</v>
      </c>
      <c r="O17" s="58" t="s">
        <v>26</v>
      </c>
      <c r="P17" s="58" t="s">
        <v>26</v>
      </c>
      <c r="Q17" s="58" t="s">
        <v>26</v>
      </c>
      <c r="R17" s="58" t="s">
        <v>26</v>
      </c>
      <c r="S17" s="58" t="s">
        <v>26</v>
      </c>
      <c r="T17" s="58" t="s">
        <v>26</v>
      </c>
      <c r="U17" s="58" t="s">
        <v>26</v>
      </c>
      <c r="V17" s="58" t="s">
        <v>26</v>
      </c>
      <c r="W17" s="58" t="s">
        <v>26</v>
      </c>
      <c r="X17" s="58" t="s">
        <v>26</v>
      </c>
      <c r="Y17" s="58" t="s">
        <v>26</v>
      </c>
      <c r="Z17" s="58">
        <v>0</v>
      </c>
      <c r="AA17" s="58">
        <v>0</v>
      </c>
      <c r="AB17" s="58">
        <v>1</v>
      </c>
      <c r="AC17" s="58">
        <v>0</v>
      </c>
    </row>
    <row r="18" spans="2:29" x14ac:dyDescent="0.2">
      <c r="B18" s="58">
        <v>144</v>
      </c>
      <c r="C18" s="58" t="s">
        <v>66</v>
      </c>
      <c r="D18" s="58" t="s">
        <v>67</v>
      </c>
      <c r="E18" s="58" t="s">
        <v>68</v>
      </c>
      <c r="F18" s="58" t="s">
        <v>69</v>
      </c>
      <c r="G18" s="58">
        <v>2021</v>
      </c>
      <c r="H18" s="58" t="s">
        <v>24</v>
      </c>
      <c r="I18" s="58">
        <v>15.5</v>
      </c>
      <c r="J18" s="58" t="s">
        <v>70</v>
      </c>
      <c r="K18" s="58">
        <v>11.1</v>
      </c>
      <c r="L18" s="58" t="s">
        <v>23</v>
      </c>
      <c r="M18" s="58" t="s">
        <v>71</v>
      </c>
      <c r="N18" s="58" t="s">
        <v>42</v>
      </c>
      <c r="O18" s="58" t="s">
        <v>26</v>
      </c>
      <c r="P18" s="58" t="s">
        <v>26</v>
      </c>
      <c r="Q18" s="58" t="s">
        <v>26</v>
      </c>
      <c r="R18" s="58" t="s">
        <v>26</v>
      </c>
      <c r="S18" s="58" t="s">
        <v>26</v>
      </c>
      <c r="T18" s="58" t="s">
        <v>26</v>
      </c>
      <c r="U18" s="58" t="s">
        <v>26</v>
      </c>
      <c r="V18" s="58" t="s">
        <v>26</v>
      </c>
      <c r="W18" s="58" t="s">
        <v>26</v>
      </c>
      <c r="X18" s="58" t="s">
        <v>26</v>
      </c>
      <c r="Y18" s="58" t="s">
        <v>26</v>
      </c>
      <c r="Z18" s="58">
        <v>0</v>
      </c>
      <c r="AA18" s="58">
        <v>0</v>
      </c>
      <c r="AB18" s="58">
        <v>0</v>
      </c>
      <c r="AC18" s="58">
        <v>1</v>
      </c>
    </row>
    <row r="19" spans="2:29" x14ac:dyDescent="0.2">
      <c r="B19" s="58">
        <v>144</v>
      </c>
      <c r="C19" s="58" t="s">
        <v>66</v>
      </c>
      <c r="D19" s="58" t="s">
        <v>67</v>
      </c>
      <c r="E19" s="58" t="s">
        <v>68</v>
      </c>
      <c r="F19" s="58" t="s">
        <v>69</v>
      </c>
      <c r="G19" s="58">
        <v>2021</v>
      </c>
      <c r="H19" s="58" t="s">
        <v>24</v>
      </c>
      <c r="I19" s="58">
        <v>28.5</v>
      </c>
      <c r="J19" s="58" t="s">
        <v>70</v>
      </c>
      <c r="K19" s="58">
        <v>13</v>
      </c>
      <c r="L19" s="58" t="s">
        <v>10</v>
      </c>
      <c r="M19" s="58" t="s">
        <v>71</v>
      </c>
      <c r="N19" s="58" t="s">
        <v>42</v>
      </c>
      <c r="O19" s="58" t="s">
        <v>26</v>
      </c>
      <c r="P19" s="58" t="s">
        <v>26</v>
      </c>
      <c r="Q19" s="58" t="s">
        <v>26</v>
      </c>
      <c r="R19" s="58" t="s">
        <v>26</v>
      </c>
      <c r="S19" s="58" t="s">
        <v>26</v>
      </c>
      <c r="T19" s="58" t="s">
        <v>26</v>
      </c>
      <c r="U19" s="58" t="s">
        <v>26</v>
      </c>
      <c r="V19" s="58" t="s">
        <v>26</v>
      </c>
      <c r="W19" s="58" t="s">
        <v>26</v>
      </c>
      <c r="X19" s="58" t="s">
        <v>26</v>
      </c>
      <c r="Y19" s="58" t="s">
        <v>26</v>
      </c>
      <c r="Z19" s="58">
        <v>0</v>
      </c>
      <c r="AA19" s="58">
        <v>0</v>
      </c>
      <c r="AB19" s="58">
        <v>0</v>
      </c>
      <c r="AC19" s="58">
        <v>1</v>
      </c>
    </row>
    <row r="20" spans="2:29" x14ac:dyDescent="0.2">
      <c r="B20" s="58">
        <v>144</v>
      </c>
      <c r="C20" s="58" t="s">
        <v>66</v>
      </c>
      <c r="D20" s="58" t="s">
        <v>67</v>
      </c>
      <c r="E20" s="58" t="s">
        <v>68</v>
      </c>
      <c r="F20" s="58" t="s">
        <v>69</v>
      </c>
      <c r="G20" s="58">
        <v>2021</v>
      </c>
      <c r="H20" s="58" t="s">
        <v>24</v>
      </c>
      <c r="I20" s="58">
        <v>11</v>
      </c>
      <c r="J20" s="58" t="s">
        <v>70</v>
      </c>
      <c r="K20" s="58">
        <v>5.9</v>
      </c>
      <c r="L20" s="58" t="s">
        <v>23</v>
      </c>
      <c r="M20" s="58" t="s">
        <v>71</v>
      </c>
      <c r="N20" s="58" t="s">
        <v>42</v>
      </c>
      <c r="O20" s="58" t="s">
        <v>26</v>
      </c>
      <c r="P20" s="58" t="s">
        <v>26</v>
      </c>
      <c r="Q20" s="58" t="s">
        <v>26</v>
      </c>
      <c r="R20" s="58" t="s">
        <v>26</v>
      </c>
      <c r="S20" s="58" t="s">
        <v>26</v>
      </c>
      <c r="T20" s="58" t="s">
        <v>26</v>
      </c>
      <c r="U20" s="58" t="s">
        <v>26</v>
      </c>
      <c r="V20" s="58" t="s">
        <v>26</v>
      </c>
      <c r="W20" s="58" t="s">
        <v>26</v>
      </c>
      <c r="X20" s="58" t="s">
        <v>26</v>
      </c>
      <c r="Y20" s="58" t="s">
        <v>26</v>
      </c>
      <c r="Z20" s="58">
        <v>0</v>
      </c>
      <c r="AA20" s="58">
        <v>0</v>
      </c>
      <c r="AB20" s="58">
        <v>0</v>
      </c>
      <c r="AC20" s="58">
        <v>1</v>
      </c>
    </row>
    <row r="21" spans="2:29" x14ac:dyDescent="0.2">
      <c r="B21" s="58">
        <v>144</v>
      </c>
      <c r="C21" s="58" t="s">
        <v>66</v>
      </c>
      <c r="D21" s="58" t="s">
        <v>67</v>
      </c>
      <c r="E21" s="58" t="s">
        <v>68</v>
      </c>
      <c r="F21" s="58" t="s">
        <v>69</v>
      </c>
      <c r="G21" s="58">
        <v>2021</v>
      </c>
      <c r="H21" s="58" t="s">
        <v>24</v>
      </c>
      <c r="I21" s="58">
        <v>13.5</v>
      </c>
      <c r="J21" s="58" t="s">
        <v>70</v>
      </c>
      <c r="K21" s="58">
        <v>7.6</v>
      </c>
      <c r="L21" s="58" t="s">
        <v>10</v>
      </c>
      <c r="M21" s="58" t="s">
        <v>80</v>
      </c>
      <c r="N21" s="58" t="s">
        <v>42</v>
      </c>
      <c r="O21" s="58" t="s">
        <v>26</v>
      </c>
      <c r="P21" s="58" t="s">
        <v>26</v>
      </c>
      <c r="Q21" s="58" t="s">
        <v>26</v>
      </c>
      <c r="R21" s="58" t="s">
        <v>26</v>
      </c>
      <c r="S21" s="58" t="s">
        <v>26</v>
      </c>
      <c r="T21" s="58" t="s">
        <v>26</v>
      </c>
      <c r="U21" s="58" t="s">
        <v>26</v>
      </c>
      <c r="V21" s="58" t="s">
        <v>26</v>
      </c>
      <c r="W21" s="58" t="s">
        <v>26</v>
      </c>
      <c r="X21" s="58" t="s">
        <v>26</v>
      </c>
      <c r="Y21" s="58" t="s">
        <v>26</v>
      </c>
      <c r="Z21" s="58">
        <v>0</v>
      </c>
      <c r="AA21" s="58">
        <v>1</v>
      </c>
      <c r="AB21" s="58">
        <v>0</v>
      </c>
      <c r="AC21" s="58">
        <v>0</v>
      </c>
    </row>
    <row r="22" spans="2:29" x14ac:dyDescent="0.2">
      <c r="B22" s="58">
        <v>144</v>
      </c>
      <c r="C22" s="58" t="s">
        <v>66</v>
      </c>
      <c r="D22" s="58" t="s">
        <v>67</v>
      </c>
      <c r="E22" s="58" t="s">
        <v>68</v>
      </c>
      <c r="F22" s="58" t="s">
        <v>69</v>
      </c>
      <c r="G22" s="58">
        <v>2021</v>
      </c>
      <c r="H22" s="58" t="s">
        <v>24</v>
      </c>
      <c r="I22" s="58">
        <v>44</v>
      </c>
      <c r="J22" s="58" t="s">
        <v>70</v>
      </c>
      <c r="K22" s="58">
        <v>15.6</v>
      </c>
      <c r="L22" s="58" t="s">
        <v>10</v>
      </c>
      <c r="M22" s="58" t="s">
        <v>81</v>
      </c>
      <c r="N22" s="58" t="s">
        <v>42</v>
      </c>
      <c r="O22" s="58" t="s">
        <v>26</v>
      </c>
      <c r="P22" s="58" t="s">
        <v>26</v>
      </c>
      <c r="Q22" s="58" t="s">
        <v>26</v>
      </c>
      <c r="R22" s="58" t="s">
        <v>26</v>
      </c>
      <c r="S22" s="58" t="s">
        <v>26</v>
      </c>
      <c r="T22" s="58" t="s">
        <v>26</v>
      </c>
      <c r="U22" s="58" t="s">
        <v>26</v>
      </c>
      <c r="V22" s="58" t="s">
        <v>26</v>
      </c>
      <c r="W22" s="58" t="s">
        <v>26</v>
      </c>
      <c r="X22" s="58" t="s">
        <v>26</v>
      </c>
      <c r="Y22" s="58" t="s">
        <v>26</v>
      </c>
      <c r="Z22" s="58">
        <v>0</v>
      </c>
      <c r="AA22" s="58">
        <v>1</v>
      </c>
      <c r="AB22" s="58">
        <v>0</v>
      </c>
      <c r="AC22" s="58">
        <v>0</v>
      </c>
    </row>
    <row r="23" spans="2:29" x14ac:dyDescent="0.2">
      <c r="B23" s="58">
        <v>144</v>
      </c>
      <c r="C23" s="58" t="s">
        <v>66</v>
      </c>
      <c r="D23" s="58" t="s">
        <v>67</v>
      </c>
      <c r="E23" s="58" t="s">
        <v>68</v>
      </c>
      <c r="F23" s="58" t="s">
        <v>69</v>
      </c>
      <c r="G23" s="58">
        <v>2021</v>
      </c>
      <c r="H23" s="58" t="s">
        <v>24</v>
      </c>
      <c r="I23" s="58">
        <v>23</v>
      </c>
      <c r="J23" s="58" t="s">
        <v>72</v>
      </c>
      <c r="K23" s="58">
        <v>10</v>
      </c>
      <c r="L23" s="58" t="s">
        <v>10</v>
      </c>
      <c r="M23" s="58" t="s">
        <v>82</v>
      </c>
      <c r="N23" s="58" t="s">
        <v>42</v>
      </c>
      <c r="O23" s="58" t="s">
        <v>26</v>
      </c>
      <c r="P23" s="58" t="s">
        <v>26</v>
      </c>
      <c r="Q23" s="58" t="s">
        <v>26</v>
      </c>
      <c r="R23" s="58" t="s">
        <v>26</v>
      </c>
      <c r="S23" s="58" t="s">
        <v>26</v>
      </c>
      <c r="T23" s="58" t="s">
        <v>26</v>
      </c>
      <c r="U23" s="58" t="s">
        <v>26</v>
      </c>
      <c r="V23" s="58" t="s">
        <v>26</v>
      </c>
      <c r="W23" s="58" t="s">
        <v>26</v>
      </c>
      <c r="X23" s="58" t="s">
        <v>26</v>
      </c>
      <c r="Y23" s="58" t="s">
        <v>26</v>
      </c>
      <c r="Z23" s="58">
        <v>0</v>
      </c>
      <c r="AA23" s="58">
        <v>1</v>
      </c>
      <c r="AB23" s="58">
        <v>0</v>
      </c>
      <c r="AC23" s="58">
        <v>0</v>
      </c>
    </row>
    <row r="24" spans="2:29" s="61" customFormat="1" x14ac:dyDescent="0.2">
      <c r="B24" s="59">
        <v>144</v>
      </c>
      <c r="C24" s="59" t="s">
        <v>66</v>
      </c>
      <c r="D24" s="59" t="s">
        <v>67</v>
      </c>
      <c r="E24" s="59" t="s">
        <v>68</v>
      </c>
      <c r="F24" s="59" t="s">
        <v>69</v>
      </c>
      <c r="G24" s="59">
        <v>2021</v>
      </c>
      <c r="H24" s="59" t="s">
        <v>25</v>
      </c>
      <c r="I24" s="59">
        <v>12</v>
      </c>
      <c r="J24" s="60"/>
      <c r="K24" s="59">
        <v>1.6</v>
      </c>
      <c r="L24" s="59" t="s">
        <v>10</v>
      </c>
      <c r="M24" s="59" t="s">
        <v>83</v>
      </c>
      <c r="N24" s="59" t="s">
        <v>42</v>
      </c>
      <c r="O24" s="59" t="s">
        <v>26</v>
      </c>
      <c r="P24" s="59" t="s">
        <v>26</v>
      </c>
      <c r="Q24" s="59" t="s">
        <v>26</v>
      </c>
      <c r="R24" s="59" t="s">
        <v>26</v>
      </c>
      <c r="S24" s="59" t="s">
        <v>26</v>
      </c>
      <c r="T24" s="59" t="s">
        <v>26</v>
      </c>
      <c r="U24" s="59" t="s">
        <v>26</v>
      </c>
      <c r="V24" s="59" t="s">
        <v>26</v>
      </c>
      <c r="W24" s="59" t="s">
        <v>26</v>
      </c>
      <c r="X24" s="59" t="s">
        <v>26</v>
      </c>
      <c r="Y24" s="59" t="s">
        <v>26</v>
      </c>
      <c r="Z24" s="59">
        <v>0</v>
      </c>
      <c r="AA24" s="59">
        <v>1</v>
      </c>
      <c r="AB24" s="59">
        <v>0</v>
      </c>
      <c r="AC24" s="59">
        <v>0</v>
      </c>
    </row>
    <row r="25" spans="2:29" x14ac:dyDescent="0.2">
      <c r="B25" s="58">
        <v>144</v>
      </c>
      <c r="C25" s="58" t="s">
        <v>66</v>
      </c>
      <c r="D25" s="58" t="s">
        <v>67</v>
      </c>
      <c r="E25" s="58" t="s">
        <v>68</v>
      </c>
      <c r="F25" s="58" t="s">
        <v>69</v>
      </c>
      <c r="G25" s="58">
        <v>2021</v>
      </c>
      <c r="H25" s="58" t="s">
        <v>24</v>
      </c>
      <c r="I25" s="58">
        <v>17.5</v>
      </c>
      <c r="J25" s="58" t="s">
        <v>72</v>
      </c>
      <c r="K25" s="58">
        <v>8.9</v>
      </c>
      <c r="L25" s="58" t="s">
        <v>10</v>
      </c>
      <c r="M25" s="58" t="s">
        <v>78</v>
      </c>
      <c r="N25" s="58" t="s">
        <v>42</v>
      </c>
      <c r="O25" s="58" t="s">
        <v>26</v>
      </c>
      <c r="P25" s="58" t="s">
        <v>26</v>
      </c>
      <c r="Q25" s="58" t="s">
        <v>26</v>
      </c>
      <c r="R25" s="58" t="s">
        <v>26</v>
      </c>
      <c r="S25" s="58" t="s">
        <v>26</v>
      </c>
      <c r="T25" s="58" t="s">
        <v>26</v>
      </c>
      <c r="U25" s="58" t="s">
        <v>26</v>
      </c>
      <c r="V25" s="58" t="s">
        <v>26</v>
      </c>
      <c r="W25" s="58" t="s">
        <v>26</v>
      </c>
      <c r="X25" s="58" t="s">
        <v>26</v>
      </c>
      <c r="Y25" s="58" t="s">
        <v>26</v>
      </c>
      <c r="Z25" s="58">
        <v>0</v>
      </c>
      <c r="AA25" s="58">
        <v>0</v>
      </c>
      <c r="AB25" s="58">
        <v>1</v>
      </c>
      <c r="AC25" s="58">
        <v>0</v>
      </c>
    </row>
    <row r="26" spans="2:29" x14ac:dyDescent="0.2">
      <c r="B26" s="58">
        <v>144</v>
      </c>
      <c r="C26" s="58" t="s">
        <v>66</v>
      </c>
      <c r="D26" s="58" t="s">
        <v>67</v>
      </c>
      <c r="E26" s="58" t="s">
        <v>68</v>
      </c>
      <c r="F26" s="58" t="s">
        <v>69</v>
      </c>
      <c r="G26" s="58">
        <v>2021</v>
      </c>
      <c r="H26" s="58" t="s">
        <v>24</v>
      </c>
      <c r="I26" s="58">
        <v>20</v>
      </c>
      <c r="J26" s="58" t="s">
        <v>70</v>
      </c>
      <c r="K26" s="58">
        <v>9.6</v>
      </c>
      <c r="L26" s="58" t="s">
        <v>10</v>
      </c>
      <c r="M26" s="58" t="s">
        <v>71</v>
      </c>
      <c r="N26" s="58" t="s">
        <v>42</v>
      </c>
      <c r="O26" s="58" t="s">
        <v>26</v>
      </c>
      <c r="P26" s="58" t="s">
        <v>26</v>
      </c>
      <c r="Q26" s="58" t="s">
        <v>26</v>
      </c>
      <c r="R26" s="58" t="s">
        <v>26</v>
      </c>
      <c r="S26" s="58" t="s">
        <v>26</v>
      </c>
      <c r="T26" s="58" t="s">
        <v>26</v>
      </c>
      <c r="U26" s="58" t="s">
        <v>26</v>
      </c>
      <c r="V26" s="58" t="s">
        <v>26</v>
      </c>
      <c r="W26" s="58" t="s">
        <v>26</v>
      </c>
      <c r="X26" s="58" t="s">
        <v>26</v>
      </c>
      <c r="Y26" s="58" t="s">
        <v>26</v>
      </c>
      <c r="Z26" s="58">
        <v>0</v>
      </c>
      <c r="AA26" s="58">
        <v>0</v>
      </c>
      <c r="AB26" s="58">
        <v>0</v>
      </c>
      <c r="AC26" s="58">
        <v>1</v>
      </c>
    </row>
    <row r="27" spans="2:29" x14ac:dyDescent="0.2">
      <c r="B27" s="58">
        <v>144</v>
      </c>
      <c r="C27" s="58" t="s">
        <v>66</v>
      </c>
      <c r="D27" s="58" t="s">
        <v>67</v>
      </c>
      <c r="E27" s="58" t="s">
        <v>68</v>
      </c>
      <c r="F27" s="58" t="s">
        <v>69</v>
      </c>
      <c r="G27" s="58">
        <v>2021</v>
      </c>
      <c r="H27" s="58" t="s">
        <v>24</v>
      </c>
      <c r="I27" s="58">
        <v>17.5</v>
      </c>
      <c r="J27" s="58" t="s">
        <v>70</v>
      </c>
      <c r="K27" s="58">
        <v>9.4</v>
      </c>
      <c r="L27" s="58" t="s">
        <v>10</v>
      </c>
      <c r="M27" s="58" t="s">
        <v>84</v>
      </c>
      <c r="N27" s="58" t="s">
        <v>42</v>
      </c>
      <c r="O27" s="58" t="s">
        <v>26</v>
      </c>
      <c r="P27" s="58" t="s">
        <v>26</v>
      </c>
      <c r="Q27" s="58" t="s">
        <v>26</v>
      </c>
      <c r="R27" s="58" t="s">
        <v>26</v>
      </c>
      <c r="S27" s="58" t="s">
        <v>26</v>
      </c>
      <c r="T27" s="58" t="s">
        <v>26</v>
      </c>
      <c r="U27" s="58" t="s">
        <v>26</v>
      </c>
      <c r="V27" s="58" t="s">
        <v>26</v>
      </c>
      <c r="W27" s="58" t="s">
        <v>26</v>
      </c>
      <c r="X27" s="58" t="s">
        <v>26</v>
      </c>
      <c r="Y27" s="58" t="s">
        <v>26</v>
      </c>
      <c r="Z27" s="58">
        <v>0</v>
      </c>
      <c r="AA27" s="58">
        <v>1</v>
      </c>
      <c r="AB27" s="58">
        <v>0</v>
      </c>
      <c r="AC27" s="58">
        <v>0</v>
      </c>
    </row>
    <row r="28" spans="2:29" x14ac:dyDescent="0.2">
      <c r="B28" s="58">
        <v>144</v>
      </c>
      <c r="C28" s="58" t="s">
        <v>66</v>
      </c>
      <c r="D28" s="58" t="s">
        <v>67</v>
      </c>
      <c r="E28" s="58" t="s">
        <v>68</v>
      </c>
      <c r="F28" s="58" t="s">
        <v>69</v>
      </c>
      <c r="G28" s="58">
        <v>2021</v>
      </c>
      <c r="H28" s="58" t="s">
        <v>26</v>
      </c>
      <c r="I28" s="58" t="s">
        <v>26</v>
      </c>
      <c r="J28" s="58" t="s">
        <v>26</v>
      </c>
      <c r="K28" s="58" t="s">
        <v>26</v>
      </c>
      <c r="L28" s="58" t="s">
        <v>10</v>
      </c>
      <c r="M28" s="58" t="s">
        <v>26</v>
      </c>
      <c r="N28" s="58" t="s">
        <v>43</v>
      </c>
      <c r="O28" s="58" t="s">
        <v>26</v>
      </c>
      <c r="P28" s="58" t="s">
        <v>26</v>
      </c>
      <c r="Q28" s="58">
        <v>6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58">
        <v>0</v>
      </c>
      <c r="AC28" s="58">
        <v>1</v>
      </c>
    </row>
    <row r="32" spans="2:29" x14ac:dyDescent="0.2">
      <c r="B32" t="s">
        <v>113</v>
      </c>
    </row>
    <row r="33" spans="2:8" x14ac:dyDescent="0.2">
      <c r="E33" s="2" t="s">
        <v>28</v>
      </c>
      <c r="F33" s="2" t="s">
        <v>116</v>
      </c>
      <c r="G33" s="2" t="s">
        <v>115</v>
      </c>
      <c r="H33" s="62" t="s">
        <v>117</v>
      </c>
    </row>
    <row r="34" spans="2:8" x14ac:dyDescent="0.2">
      <c r="B34" t="s">
        <v>114</v>
      </c>
      <c r="C34">
        <v>24</v>
      </c>
      <c r="E34" t="s">
        <v>10</v>
      </c>
      <c r="F34">
        <v>20</v>
      </c>
      <c r="G34">
        <f>F34/C34*100</f>
        <v>83.333333333333343</v>
      </c>
      <c r="H34" t="s">
        <v>118</v>
      </c>
    </row>
    <row r="35" spans="2:8" x14ac:dyDescent="0.2">
      <c r="E35" t="s">
        <v>23</v>
      </c>
      <c r="F35">
        <v>4</v>
      </c>
      <c r="G35">
        <f>F35/C34*100</f>
        <v>16.666666666666664</v>
      </c>
    </row>
    <row r="39" spans="2:8" x14ac:dyDescent="0.2">
      <c r="B39" t="s">
        <v>119</v>
      </c>
      <c r="C39">
        <f>Q28*50</f>
        <v>300</v>
      </c>
    </row>
    <row r="42" spans="2:8" x14ac:dyDescent="0.2">
      <c r="B42" t="s">
        <v>120</v>
      </c>
    </row>
    <row r="43" spans="2:8" x14ac:dyDescent="0.2">
      <c r="B43" t="s">
        <v>122</v>
      </c>
      <c r="C43">
        <v>24</v>
      </c>
    </row>
    <row r="44" spans="2:8" x14ac:dyDescent="0.2">
      <c r="B44" t="s">
        <v>121</v>
      </c>
      <c r="C4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FM WTC 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Michelle</dc:creator>
  <cp:lastModifiedBy>Downey, Michelle</cp:lastModifiedBy>
  <dcterms:created xsi:type="dcterms:W3CDTF">2023-12-05T19:49:32Z</dcterms:created>
  <dcterms:modified xsi:type="dcterms:W3CDTF">2024-03-21T15:05:46Z</dcterms:modified>
</cp:coreProperties>
</file>