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<sst xmlns="http://schemas.openxmlformats.org/spreadsheetml/2006/main" count="255" uniqueCount="55">
  <si>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</si>
  <si>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</si>
  <si>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</si>
  <si>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</si>
  <si>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</si>
  <si>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</si>
  <si>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</si>
  <si>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</si>
  <si>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Sepideh</t>
  </si>
  <si>
    <t xml:space="preserve">Age</t>
  </si>
  <si>
    <t xml:space="preserve">Sex</t>
  </si>
  <si>
    <t xml:space="preserve">Female</t>
  </si>
  <si>
    <t xml:space="preserve">VR experience</t>
  </si>
  <si>
    <t xml:space="preserve">Moderate</t>
  </si>
  <si>
    <t xml:space="preserve">Comment</t>
  </si>
  <si>
    <t xml:space="preserve">Could clearly feel the binaural effect</t>
  </si>
  <si>
    <t xml:space="preserve">Order:</t>
  </si>
  <si>
    <t xml:space="preserve">B-S-S-B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</si>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</sst>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FCCE4"/>
        <bgColor rgb="FFFFCC99"/>
      </patternFill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O44" activeCellId="0" sqref="O44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1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 t="s">
        <v>2</v>
      </c>
      <c r="J1" s="2" t="s">
        <v>3</v>
      </c>
      <c r="K1" s="2"/>
      <c r="M1" s="2" t="s">
        <v>4</v>
      </c>
    </row>
    <row r="2" customFormat="false" ht="12.8" hidden="false" customHeight="false" outlineLevel="0" collapsed="false">
      <c r="A2" s="0" t="n">
        <v>2.15838403320313</v>
      </c>
      <c r="B2" s="3" t="s">
        <v>5</v>
      </c>
      <c r="D2" s="0" t="n">
        <v>0.857201416015625</v>
      </c>
      <c r="E2" s="3" t="s">
        <v>6</v>
      </c>
      <c r="G2" s="0" t="n">
        <v>0.719132568359375</v>
      </c>
      <c r="H2" s="3" t="s">
        <v>6</v>
      </c>
      <c r="J2" s="0" t="n">
        <v>1.42801489257813</v>
      </c>
      <c r="K2" s="3" t="s">
        <v>5</v>
      </c>
      <c r="M2" s="0" t="n">
        <v>0.599690185546875</v>
      </c>
      <c r="N2" s="3" t="s">
        <v>6</v>
      </c>
    </row>
    <row r="3" customFormat="false" ht="12.8" hidden="false" customHeight="false" outlineLevel="0" collapsed="false">
      <c r="A3" s="0" t="n">
        <v>1.38123095703125</v>
      </c>
      <c r="B3" s="3" t="s">
        <v>6</v>
      </c>
      <c r="D3" s="0" t="n">
        <v>1.48000634765625</v>
      </c>
      <c r="E3" s="3" t="s">
        <v>5</v>
      </c>
      <c r="G3" s="0" t="n">
        <v>1.0974453125</v>
      </c>
      <c r="H3" s="3" t="s">
        <v>6</v>
      </c>
      <c r="J3" s="0" t="n">
        <v>0.6263583984375</v>
      </c>
      <c r="K3" s="3" t="s">
        <v>6</v>
      </c>
      <c r="M3" s="0" t="n">
        <v>1.44084838867188</v>
      </c>
      <c r="N3" s="3" t="s">
        <v>5</v>
      </c>
      <c r="P3" s="4" t="s">
        <v>7</v>
      </c>
      <c r="Q3" s="5" t="s">
        <v>8</v>
      </c>
      <c r="R3" s="5"/>
      <c r="S3" s="5"/>
      <c r="T3" s="6"/>
    </row>
    <row r="4" customFormat="false" ht="12.8" hidden="false" customHeight="false" outlineLevel="0" collapsed="false">
      <c r="A4" s="0" t="n">
        <v>1.9918427734375</v>
      </c>
      <c r="B4" s="3" t="s">
        <v>5</v>
      </c>
      <c r="D4" s="0" t="n">
        <v>2.38387255859375</v>
      </c>
      <c r="E4" s="3" t="s">
        <v>5</v>
      </c>
      <c r="G4" s="0" t="n">
        <v>1.57361596679688</v>
      </c>
      <c r="H4" s="3" t="s">
        <v>5</v>
      </c>
      <c r="J4" s="0" t="n">
        <v>1.174431640625</v>
      </c>
      <c r="K4" s="3" t="s">
        <v>6</v>
      </c>
      <c r="M4" s="0" t="n">
        <v>1.73337475585938</v>
      </c>
      <c r="N4" s="3" t="s">
        <v>5</v>
      </c>
      <c r="P4" s="7" t="s">
        <v>9</v>
      </c>
      <c r="Q4" s="8" t="n">
        <v>28</v>
      </c>
      <c r="R4" s="8"/>
      <c r="S4" s="8"/>
      <c r="T4" s="9"/>
    </row>
    <row r="5" customFormat="false" ht="12.8" hidden="false" customHeight="false" outlineLevel="0" collapsed="false">
      <c r="A5" s="0" t="n">
        <v>1.30634912109375</v>
      </c>
      <c r="B5" s="3" t="s">
        <v>6</v>
      </c>
      <c r="D5" s="0" t="n">
        <v>1.64574682617188</v>
      </c>
      <c r="E5" s="3" t="s">
        <v>5</v>
      </c>
      <c r="G5" s="0" t="n">
        <v>0.46733984375</v>
      </c>
      <c r="H5" s="3" t="s">
        <v>5</v>
      </c>
      <c r="J5" s="0" t="n">
        <v>1.13363647460938</v>
      </c>
      <c r="K5" s="3" t="s">
        <v>5</v>
      </c>
      <c r="M5" s="0" t="n">
        <v>1.119720703125</v>
      </c>
      <c r="N5" s="3" t="s">
        <v>6</v>
      </c>
      <c r="P5" s="7" t="s">
        <v>10</v>
      </c>
      <c r="Q5" s="8" t="s">
        <v>11</v>
      </c>
      <c r="R5" s="8"/>
      <c r="S5" s="8"/>
      <c r="T5" s="9"/>
    </row>
    <row r="6" customFormat="false" ht="12.8" hidden="false" customHeight="false" outlineLevel="0" collapsed="false">
      <c r="A6" s="0" t="n">
        <v>2.1084140625</v>
      </c>
      <c r="B6" s="3" t="s">
        <v>5</v>
      </c>
      <c r="D6" s="0" t="n">
        <v>0.874469482421875</v>
      </c>
      <c r="E6" s="3" t="s">
        <v>5</v>
      </c>
      <c r="G6" s="0" t="n">
        <v>1.73327807617187</v>
      </c>
      <c r="H6" s="3" t="s">
        <v>5</v>
      </c>
      <c r="J6" s="0" t="n">
        <v>0.439733642578125</v>
      </c>
      <c r="K6" s="3" t="s">
        <v>5</v>
      </c>
      <c r="M6" s="0" t="n">
        <v>1.75989990234375</v>
      </c>
      <c r="N6" s="3" t="s">
        <v>5</v>
      </c>
      <c r="P6" s="7" t="s">
        <v>12</v>
      </c>
      <c r="Q6" s="8" t="s">
        <v>13</v>
      </c>
      <c r="R6" s="8"/>
      <c r="S6" s="8"/>
      <c r="T6" s="9"/>
    </row>
    <row r="7" customFormat="false" ht="12.8" hidden="false" customHeight="false" outlineLevel="0" collapsed="false">
      <c r="A7" s="0" t="n">
        <v>0.598361572265625</v>
      </c>
      <c r="B7" s="3" t="s">
        <v>6</v>
      </c>
      <c r="D7" s="0" t="n">
        <v>1.09930810546875</v>
      </c>
      <c r="E7" s="3" t="s">
        <v>6</v>
      </c>
      <c r="G7" s="0" t="n">
        <v>2.2258876953125</v>
      </c>
      <c r="H7" s="3" t="s">
        <v>5</v>
      </c>
      <c r="J7" s="0" t="n">
        <v>1.30649194335937</v>
      </c>
      <c r="K7" s="3" t="s">
        <v>6</v>
      </c>
      <c r="M7" s="0" t="n">
        <v>1.04102587890625</v>
      </c>
      <c r="N7" s="3" t="s">
        <v>5</v>
      </c>
      <c r="P7" s="7" t="s">
        <v>14</v>
      </c>
      <c r="Q7" s="8" t="s">
        <v>15</v>
      </c>
      <c r="R7" s="8"/>
      <c r="S7" s="8"/>
      <c r="T7" s="9"/>
    </row>
    <row r="8" customFormat="false" ht="12.8" hidden="false" customHeight="false" outlineLevel="0" collapsed="false">
      <c r="A8" s="0" t="n">
        <v>1.17353833007813</v>
      </c>
      <c r="B8" s="3" t="s">
        <v>5</v>
      </c>
      <c r="D8" s="0" t="n">
        <v>0.52702392578125</v>
      </c>
      <c r="E8" s="3" t="s">
        <v>6</v>
      </c>
      <c r="G8" s="0" t="n">
        <v>0.69432763671875</v>
      </c>
      <c r="H8" s="3" t="s">
        <v>5</v>
      </c>
      <c r="J8" s="0" t="n">
        <v>1.10729028320313</v>
      </c>
      <c r="K8" s="3" t="s">
        <v>5</v>
      </c>
      <c r="M8" s="0" t="n">
        <v>0.505966796875</v>
      </c>
      <c r="N8" s="3" t="s">
        <v>5</v>
      </c>
      <c r="P8" s="7"/>
      <c r="Q8" s="8"/>
      <c r="R8" s="8"/>
      <c r="S8" s="8"/>
      <c r="T8" s="9"/>
    </row>
    <row r="9" customFormat="false" ht="12.8" hidden="false" customHeight="false" outlineLevel="0" collapsed="false">
      <c r="A9" s="0" t="n">
        <v>1.8273251953125</v>
      </c>
      <c r="B9" s="3" t="s">
        <v>5</v>
      </c>
      <c r="D9" s="0" t="n">
        <v>1.1611337890625</v>
      </c>
      <c r="E9" s="3" t="s">
        <v>5</v>
      </c>
      <c r="G9" s="0" t="n">
        <v>0.519451416015625</v>
      </c>
      <c r="H9" s="3" t="s">
        <v>5</v>
      </c>
      <c r="J9" s="0" t="n">
        <v>1.1184248046875</v>
      </c>
      <c r="K9" s="3" t="s">
        <v>6</v>
      </c>
      <c r="M9" s="0" t="n">
        <v>1.2933212890625</v>
      </c>
      <c r="N9" s="3" t="s">
        <v>6</v>
      </c>
      <c r="P9" s="10" t="s">
        <v>16</v>
      </c>
      <c r="Q9" s="11" t="s">
        <v>17</v>
      </c>
      <c r="R9" s="11"/>
      <c r="S9" s="11"/>
      <c r="T9" s="12"/>
    </row>
    <row r="10" customFormat="false" ht="12.8" hidden="false" customHeight="false" outlineLevel="0" collapsed="false">
      <c r="A10" s="0" t="n">
        <v>0.5465908203125</v>
      </c>
      <c r="B10" s="3" t="s">
        <v>6</v>
      </c>
      <c r="D10" s="0" t="n">
        <v>1.85783544921875</v>
      </c>
      <c r="E10" s="3" t="s">
        <v>5</v>
      </c>
      <c r="G10" s="0" t="n">
        <v>1.42775854492188</v>
      </c>
      <c r="H10" s="3" t="s">
        <v>5</v>
      </c>
      <c r="J10" s="0" t="n">
        <v>0.974318359375</v>
      </c>
      <c r="K10" s="3" t="s">
        <v>5</v>
      </c>
      <c r="M10" s="0" t="n">
        <v>1.04053881835937</v>
      </c>
      <c r="N10" s="3" t="s">
        <v>5</v>
      </c>
    </row>
    <row r="11" customFormat="false" ht="12.8" hidden="false" customHeight="false" outlineLevel="0" collapsed="false">
      <c r="A11" s="0" t="n">
        <v>0.887802978515625</v>
      </c>
      <c r="B11" s="3" t="s">
        <v>5</v>
      </c>
      <c r="D11" s="0" t="n">
        <v>1.15374243164063</v>
      </c>
      <c r="E11" s="3" t="s">
        <v>5</v>
      </c>
      <c r="G11" s="0" t="n">
        <v>0.533003662109375</v>
      </c>
      <c r="H11" s="3" t="s">
        <v>5</v>
      </c>
      <c r="J11" s="0" t="n">
        <v>1.35995483398438</v>
      </c>
      <c r="K11" s="3" t="s">
        <v>5</v>
      </c>
      <c r="M11" s="0" t="n">
        <v>2.0932509765625</v>
      </c>
      <c r="N11" s="3" t="s">
        <v>5</v>
      </c>
      <c r="P11" s="13" t="s">
        <v>18</v>
      </c>
      <c r="Q11" s="14"/>
      <c r="R11" s="14"/>
      <c r="S11" s="14"/>
      <c r="T11" s="15"/>
    </row>
    <row r="12" customFormat="false" ht="12.8" hidden="false" customHeight="false" outlineLevel="0" collapsed="false">
      <c r="A12" s="0" t="n">
        <v>1.49600512695312</v>
      </c>
      <c r="B12" s="3" t="s">
        <v>5</v>
      </c>
      <c r="D12" s="0" t="n">
        <v>1.61310864257812</v>
      </c>
      <c r="E12" s="3" t="s">
        <v>5</v>
      </c>
      <c r="G12" s="0" t="n">
        <v>0.493732666015625</v>
      </c>
      <c r="H12" s="3" t="s">
        <v>5</v>
      </c>
      <c r="J12" s="0" t="n">
        <v>1.31910131835937</v>
      </c>
      <c r="K12" s="3" t="s">
        <v>5</v>
      </c>
      <c r="M12" s="0" t="n">
        <v>3.46656665039063</v>
      </c>
      <c r="N12" s="3" t="s">
        <v>5</v>
      </c>
      <c r="P12" s="16" t="n">
        <f aca="false">SUM(D29,J29)/2</f>
        <v>28.0427971191406</v>
      </c>
      <c r="Q12" s="17"/>
      <c r="R12" s="17"/>
      <c r="S12" s="17"/>
      <c r="T12" s="18"/>
    </row>
    <row r="13" customFormat="false" ht="12.8" hidden="false" customHeight="false" outlineLevel="0" collapsed="false">
      <c r="A13" s="0" t="n">
        <v>2.0686123046875</v>
      </c>
      <c r="B13" s="3" t="s">
        <v>6</v>
      </c>
      <c r="D13" s="0" t="n">
        <v>0.979869384765625</v>
      </c>
      <c r="E13" s="3" t="s">
        <v>6</v>
      </c>
      <c r="G13" s="0" t="n">
        <v>0.44012890625</v>
      </c>
      <c r="H13" s="3" t="s">
        <v>5</v>
      </c>
      <c r="J13" s="0" t="n">
        <v>1.054603515625</v>
      </c>
      <c r="K13" s="3" t="s">
        <v>6</v>
      </c>
      <c r="M13" s="0" t="n">
        <v>0.615477294921875</v>
      </c>
      <c r="N13" s="3" t="s">
        <v>5</v>
      </c>
      <c r="P13" s="19" t="s">
        <v>19</v>
      </c>
      <c r="Q13" s="17"/>
      <c r="R13" s="17"/>
      <c r="S13" s="17"/>
      <c r="T13" s="18"/>
    </row>
    <row r="14" customFormat="false" ht="12.8" hidden="false" customHeight="false" outlineLevel="0" collapsed="false">
      <c r="A14" s="0" t="n">
        <v>0.6133583984375</v>
      </c>
      <c r="B14" s="3" t="s">
        <v>6</v>
      </c>
      <c r="D14" s="0" t="n">
        <v>0.634129638671875</v>
      </c>
      <c r="E14" s="3" t="s">
        <v>6</v>
      </c>
      <c r="G14" s="0" t="n">
        <v>1.78444580078125</v>
      </c>
      <c r="H14" s="3" t="s">
        <v>5</v>
      </c>
      <c r="J14" s="0" t="n">
        <v>1.30658129882812</v>
      </c>
      <c r="K14" s="3" t="s">
        <v>5</v>
      </c>
      <c r="M14" s="0" t="n">
        <v>1.77174438476562</v>
      </c>
      <c r="N14" s="3" t="s">
        <v>5</v>
      </c>
      <c r="P14" s="16" t="n">
        <f aca="false">SUM(D32,J32)/2</f>
        <v>1.12171188476563</v>
      </c>
      <c r="Q14" s="17"/>
      <c r="R14" s="17"/>
      <c r="S14" s="17"/>
      <c r="T14" s="18"/>
    </row>
    <row r="15" customFormat="false" ht="12.8" hidden="false" customHeight="false" outlineLevel="0" collapsed="false">
      <c r="A15" s="0" t="n">
        <v>1.10641772460937</v>
      </c>
      <c r="B15" s="3" t="s">
        <v>5</v>
      </c>
      <c r="D15" s="0" t="n">
        <v>1.50903759765625</v>
      </c>
      <c r="E15" s="3" t="s">
        <v>5</v>
      </c>
      <c r="G15" s="0" t="n">
        <v>2.50820532226563</v>
      </c>
      <c r="H15" s="3" t="s">
        <v>5</v>
      </c>
      <c r="J15" s="0" t="n">
        <v>0.545850830078125</v>
      </c>
      <c r="K15" s="3" t="s">
        <v>5</v>
      </c>
      <c r="M15" s="0" t="n">
        <v>1.45272900390625</v>
      </c>
      <c r="N15" s="3" t="s">
        <v>5</v>
      </c>
      <c r="P15" s="19" t="s">
        <v>20</v>
      </c>
      <c r="Q15" s="17"/>
      <c r="R15" s="17"/>
      <c r="S15" s="17"/>
      <c r="T15" s="18"/>
    </row>
    <row r="16" customFormat="false" ht="12.8" hidden="false" customHeight="false" outlineLevel="0" collapsed="false">
      <c r="A16" s="0" t="n">
        <v>1.84069799804688</v>
      </c>
      <c r="B16" s="3" t="s">
        <v>5</v>
      </c>
      <c r="D16" s="0" t="n">
        <v>1.60103002929688</v>
      </c>
      <c r="E16" s="3" t="s">
        <v>5</v>
      </c>
      <c r="G16" s="0" t="n">
        <v>1.77275390625</v>
      </c>
      <c r="H16" s="3" t="s">
        <v>5</v>
      </c>
      <c r="J16" s="0" t="n">
        <v>1.1998173828125</v>
      </c>
      <c r="K16" s="3" t="s">
        <v>5</v>
      </c>
      <c r="M16" s="0" t="n">
        <v>0.319960693359375</v>
      </c>
      <c r="N16" s="3" t="s">
        <v>5</v>
      </c>
      <c r="P16" s="16" t="n">
        <f aca="false">SUM(D41,J41)/2</f>
        <v>0.90889189453125</v>
      </c>
      <c r="Q16" s="17"/>
      <c r="R16" s="17"/>
      <c r="S16" s="17"/>
      <c r="T16" s="18"/>
    </row>
    <row r="17" customFormat="false" ht="12.8" hidden="false" customHeight="false" outlineLevel="0" collapsed="false">
      <c r="A17" s="0" t="n">
        <v>1.57298193359375</v>
      </c>
      <c r="B17" s="3" t="s">
        <v>5</v>
      </c>
      <c r="D17" s="0" t="n">
        <v>0.730987548828125</v>
      </c>
      <c r="E17" s="3" t="s">
        <v>5</v>
      </c>
      <c r="G17" s="0" t="n">
        <v>0.9207919921875</v>
      </c>
      <c r="H17" s="3" t="s">
        <v>5</v>
      </c>
      <c r="J17" s="0" t="n">
        <v>0.880996337890625</v>
      </c>
      <c r="K17" s="3" t="s">
        <v>6</v>
      </c>
      <c r="M17" s="0" t="n">
        <v>2.02674194335938</v>
      </c>
      <c r="N17" s="3" t="s">
        <v>5</v>
      </c>
      <c r="P17" s="19" t="s">
        <v>21</v>
      </c>
      <c r="Q17" s="17"/>
      <c r="R17" s="17"/>
      <c r="S17" s="17"/>
      <c r="T17" s="18"/>
    </row>
    <row r="18" customFormat="false" ht="12.8" hidden="false" customHeight="false" outlineLevel="0" collapsed="false">
      <c r="A18" s="0" t="n">
        <v>1.2245244140625</v>
      </c>
      <c r="B18" s="3" t="s">
        <v>5</v>
      </c>
      <c r="D18" s="0" t="n">
        <v>0.47925</v>
      </c>
      <c r="E18" s="3" t="s">
        <v>5</v>
      </c>
      <c r="G18" s="0" t="n">
        <v>1.41281762695313</v>
      </c>
      <c r="H18" s="3" t="s">
        <v>6</v>
      </c>
      <c r="J18" s="0" t="n">
        <v>1.13325805664063</v>
      </c>
      <c r="K18" s="3" t="s">
        <v>5</v>
      </c>
      <c r="M18" s="0" t="n">
        <v>1.95905444335938</v>
      </c>
      <c r="N18" s="3" t="s">
        <v>5</v>
      </c>
      <c r="P18" s="16" t="n">
        <f aca="false">SUM(D44,J44)/2</f>
        <v>1.26359187825521</v>
      </c>
      <c r="Q18" s="17"/>
      <c r="R18" s="17"/>
      <c r="S18" s="17"/>
      <c r="T18" s="18"/>
    </row>
    <row r="19" customFormat="false" ht="12.8" hidden="false" customHeight="false" outlineLevel="0" collapsed="false">
      <c r="A19" s="0" t="n">
        <v>1.44120483398438</v>
      </c>
      <c r="B19" s="3" t="s">
        <v>5</v>
      </c>
      <c r="D19" s="0" t="n">
        <v>1.21318188476563</v>
      </c>
      <c r="E19" s="3" t="s">
        <v>6</v>
      </c>
      <c r="G19" s="0" t="n">
        <v>2.120361328125</v>
      </c>
      <c r="H19" s="3" t="s">
        <v>6</v>
      </c>
      <c r="J19" s="0" t="n">
        <v>1.87995727539063</v>
      </c>
      <c r="K19" s="3" t="s">
        <v>5</v>
      </c>
      <c r="M19" s="0" t="n">
        <v>1.01301416015625</v>
      </c>
      <c r="N19" s="3" t="s">
        <v>5</v>
      </c>
      <c r="P19" s="19" t="s">
        <v>22</v>
      </c>
      <c r="Q19" s="17"/>
      <c r="R19" s="17"/>
      <c r="S19" s="17"/>
      <c r="T19" s="18"/>
    </row>
    <row r="20" customFormat="false" ht="12.8" hidden="false" customHeight="false" outlineLevel="0" collapsed="false">
      <c r="A20" s="0" t="n">
        <v>1.000681640625</v>
      </c>
      <c r="B20" s="3" t="s">
        <v>6</v>
      </c>
      <c r="D20" s="0" t="n">
        <v>1.59982568359375</v>
      </c>
      <c r="E20" s="3" t="s">
        <v>5</v>
      </c>
      <c r="G20" s="0" t="n">
        <v>0.933042724609375</v>
      </c>
      <c r="H20" s="3" t="s">
        <v>5</v>
      </c>
      <c r="J20" s="0" t="n">
        <v>1.05380126953125</v>
      </c>
      <c r="K20" s="3" t="s">
        <v>6</v>
      </c>
      <c r="M20" s="0" t="n">
        <v>1.58746899414063</v>
      </c>
      <c r="N20" s="3" t="s">
        <v>5</v>
      </c>
      <c r="P20" s="16" t="n">
        <f aca="false">SUM(G29,M29)/2</f>
        <v>32.748740234375</v>
      </c>
      <c r="Q20" s="17"/>
      <c r="R20" s="17"/>
      <c r="S20" s="17"/>
      <c r="T20" s="18"/>
    </row>
    <row r="21" customFormat="false" ht="12.8" hidden="false" customHeight="false" outlineLevel="0" collapsed="false">
      <c r="A21" s="0" t="n">
        <v>0.58649560546875</v>
      </c>
      <c r="B21" s="3" t="s">
        <v>6</v>
      </c>
      <c r="D21" s="0" t="n">
        <v>1.05930224609375</v>
      </c>
      <c r="E21" s="3" t="s">
        <v>6</v>
      </c>
      <c r="G21" s="0" t="n">
        <v>1.09266088867187</v>
      </c>
      <c r="H21" s="3" t="s">
        <v>6</v>
      </c>
      <c r="J21" s="0" t="n">
        <v>0.625790771484375</v>
      </c>
      <c r="K21" s="3" t="s">
        <v>6</v>
      </c>
      <c r="M21" s="0" t="n">
        <v>1.54584106445313</v>
      </c>
      <c r="N21" s="3" t="s">
        <v>6</v>
      </c>
      <c r="P21" s="19" t="s">
        <v>23</v>
      </c>
      <c r="Q21" s="17"/>
      <c r="R21" s="17"/>
      <c r="S21" s="17"/>
      <c r="T21" s="18"/>
    </row>
    <row r="22" customFormat="false" ht="12.8" hidden="false" customHeight="false" outlineLevel="0" collapsed="false">
      <c r="A22" s="0" t="n">
        <v>2.43694506835938</v>
      </c>
      <c r="B22" s="3" t="s">
        <v>5</v>
      </c>
      <c r="D22" s="0" t="n">
        <v>0.5395986328125</v>
      </c>
      <c r="E22" s="3" t="s">
        <v>6</v>
      </c>
      <c r="G22" s="0" t="n">
        <v>0.987521240234375</v>
      </c>
      <c r="H22" s="3" t="s">
        <v>5</v>
      </c>
      <c r="J22" s="0" t="n">
        <v>0.986994384765625</v>
      </c>
      <c r="K22" s="3" t="s">
        <v>5</v>
      </c>
      <c r="M22" s="0" t="n">
        <v>1.38688012695313</v>
      </c>
      <c r="N22" s="3" t="s">
        <v>5</v>
      </c>
      <c r="P22" s="16" t="n">
        <f aca="false">SUM(G32,M32)/2</f>
        <v>1.309949609375</v>
      </c>
      <c r="Q22" s="17"/>
      <c r="R22" s="17"/>
      <c r="S22" s="17"/>
      <c r="T22" s="18"/>
    </row>
    <row r="23" customFormat="false" ht="12.8" hidden="false" customHeight="false" outlineLevel="0" collapsed="false">
      <c r="A23" s="0" t="n">
        <v>1.81559521484375</v>
      </c>
      <c r="B23" s="3" t="s">
        <v>6</v>
      </c>
      <c r="D23" s="0" t="n">
        <v>0.488537353515625</v>
      </c>
      <c r="E23" s="3" t="s">
        <v>6</v>
      </c>
      <c r="G23" s="0" t="n">
        <v>0.532057861328125</v>
      </c>
      <c r="H23" s="3" t="s">
        <v>6</v>
      </c>
      <c r="J23" s="0" t="n">
        <v>0.426266845703125</v>
      </c>
      <c r="K23" s="3" t="s">
        <v>6</v>
      </c>
      <c r="M23" s="0" t="n">
        <v>0.62610546875</v>
      </c>
      <c r="N23" s="3" t="s">
        <v>5</v>
      </c>
      <c r="P23" s="19" t="s">
        <v>24</v>
      </c>
      <c r="Q23" s="17"/>
      <c r="R23" s="17"/>
      <c r="S23" s="17"/>
      <c r="T23" s="18"/>
    </row>
    <row r="24" customFormat="false" ht="12.8" hidden="false" customHeight="false" outlineLevel="0" collapsed="false">
      <c r="A24" s="0" t="n">
        <v>1.52082958984375</v>
      </c>
      <c r="B24" s="3" t="s">
        <v>5</v>
      </c>
      <c r="D24" s="0" t="n">
        <v>1.73253735351563</v>
      </c>
      <c r="E24" s="3" t="s">
        <v>5</v>
      </c>
      <c r="G24" s="0" t="n">
        <v>0.507978759765625</v>
      </c>
      <c r="H24" s="3" t="s">
        <v>6</v>
      </c>
      <c r="J24" s="0" t="n">
        <v>1.0768271484375</v>
      </c>
      <c r="K24" s="3" t="s">
        <v>5</v>
      </c>
      <c r="M24" s="0" t="n">
        <v>1.35987060546875</v>
      </c>
      <c r="N24" s="3" t="s">
        <v>5</v>
      </c>
      <c r="P24" s="16" t="n">
        <f aca="false">SUM(G41,M41)/2</f>
        <v>1.21248686218262</v>
      </c>
      <c r="Q24" s="17"/>
      <c r="R24" s="17"/>
      <c r="S24" s="17"/>
      <c r="T24" s="18"/>
    </row>
    <row r="25" customFormat="false" ht="12.8" hidden="false" customHeight="false" outlineLevel="0" collapsed="false">
      <c r="A25" s="0" t="n">
        <v>0.814133544921875</v>
      </c>
      <c r="B25" s="3" t="s">
        <v>5</v>
      </c>
      <c r="D25" s="0" t="n">
        <v>0.685120361328125</v>
      </c>
      <c r="E25" s="3" t="s">
        <v>5</v>
      </c>
      <c r="G25" s="0" t="n">
        <v>1.71951440429688</v>
      </c>
      <c r="H25" s="3" t="s">
        <v>5</v>
      </c>
      <c r="J25" s="0" t="n">
        <v>1.50871606445313</v>
      </c>
      <c r="K25" s="3" t="s">
        <v>5</v>
      </c>
      <c r="M25" s="0" t="n">
        <v>2.241388671875</v>
      </c>
      <c r="N25" s="3" t="s">
        <v>5</v>
      </c>
      <c r="P25" s="19" t="s">
        <v>25</v>
      </c>
      <c r="Q25" s="17"/>
      <c r="R25" s="17"/>
      <c r="S25" s="17"/>
      <c r="T25" s="18"/>
    </row>
    <row r="26" customFormat="false" ht="12.8" hidden="false" customHeight="false" outlineLevel="0" collapsed="false">
      <c r="A26" s="0" t="n">
        <v>1.66584057617188</v>
      </c>
      <c r="B26" s="3" t="s">
        <v>6</v>
      </c>
      <c r="D26" s="0" t="n">
        <v>1.05686596679687</v>
      </c>
      <c r="E26" s="3" t="s">
        <v>6</v>
      </c>
      <c r="G26" s="0" t="n">
        <v>1.03995654296875</v>
      </c>
      <c r="H26" s="3" t="s">
        <v>6</v>
      </c>
      <c r="J26" s="0" t="n">
        <v>1.45565380859375</v>
      </c>
      <c r="K26" s="3" t="s">
        <v>6</v>
      </c>
      <c r="M26" s="0" t="n">
        <v>2.23978857421875</v>
      </c>
      <c r="N26" s="3" t="s">
        <v>6</v>
      </c>
      <c r="P26" s="16" t="n">
        <f aca="false">SUM(G44,M44)/2</f>
        <v>1.34589475205365</v>
      </c>
      <c r="Q26" s="17"/>
      <c r="R26" s="17"/>
      <c r="S26" s="17"/>
      <c r="T26" s="18"/>
    </row>
    <row r="27" customFormat="false" ht="12.8" hidden="false" customHeight="false" outlineLevel="0" collapsed="false">
      <c r="P27" s="16"/>
      <c r="Q27" s="17"/>
      <c r="R27" s="17"/>
      <c r="S27" s="17"/>
      <c r="T27" s="18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20" t="s">
        <v>27</v>
      </c>
      <c r="Q28" s="17"/>
      <c r="R28" s="17"/>
      <c r="S28" s="17"/>
      <c r="T28" s="18"/>
    </row>
    <row r="29" customFormat="false" ht="12.8" hidden="false" customHeight="false" outlineLevel="0" collapsed="false">
      <c r="A29" s="0" t="n">
        <f aca="false">SUM(A2:A27)</f>
        <v>35.1841638183594</v>
      </c>
      <c r="D29" s="0" t="n">
        <f aca="false">SUM(D2:D27)</f>
        <v>28.96272265625</v>
      </c>
      <c r="G29" s="0" t="n">
        <f aca="false">SUM(G2:G27)</f>
        <v>29.2572106933594</v>
      </c>
      <c r="J29" s="0" t="n">
        <f aca="false">SUM(J2:J27)</f>
        <v>27.1228715820313</v>
      </c>
      <c r="M29" s="0" t="n">
        <f aca="false">SUM(M2:M27)</f>
        <v>36.2402697753907</v>
      </c>
      <c r="P29" s="20" t="s">
        <v>28</v>
      </c>
      <c r="Q29" s="17"/>
      <c r="R29" s="17"/>
      <c r="S29" s="17"/>
      <c r="T29" s="18"/>
    </row>
    <row r="30" customFormat="false" ht="12.8" hidden="false" customHeight="false" outlineLevel="0" collapsed="false">
      <c r="P30" s="21" t="n">
        <f aca="false">((P20-P12)/P20)*100</f>
        <v>14.3698447071706</v>
      </c>
      <c r="Q30" s="17" t="s">
        <v>29</v>
      </c>
      <c r="R30" s="17"/>
      <c r="S30" s="17"/>
      <c r="T30" s="18"/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19" t="s">
        <v>31</v>
      </c>
      <c r="Q31" s="17"/>
      <c r="R31" s="17"/>
      <c r="S31" s="17"/>
      <c r="T31" s="18"/>
    </row>
    <row r="32" customFormat="false" ht="12.8" hidden="false" customHeight="false" outlineLevel="0" collapsed="false">
      <c r="A32" s="0" t="n">
        <f aca="false">A29/25</f>
        <v>1.40736655273438</v>
      </c>
      <c r="D32" s="0" t="n">
        <f aca="false">D29/25</f>
        <v>1.15850890625</v>
      </c>
      <c r="G32" s="0" t="n">
        <f aca="false">G29/25</f>
        <v>1.17028842773438</v>
      </c>
      <c r="J32" s="0" t="n">
        <f aca="false">J29/25</f>
        <v>1.08491486328125</v>
      </c>
      <c r="M32" s="0" t="n">
        <f aca="false">M29/25</f>
        <v>1.44961079101563</v>
      </c>
      <c r="P32" s="21" t="n">
        <f aca="false">((P22-P14)/P22)*100</f>
        <v>14.3698447071706</v>
      </c>
      <c r="Q32" s="17" t="s">
        <v>29</v>
      </c>
      <c r="R32" s="17"/>
      <c r="S32" s="17"/>
      <c r="T32" s="18"/>
    </row>
    <row r="33" customFormat="false" ht="12.8" hidden="false" customHeight="false" outlineLevel="0" collapsed="false">
      <c r="P33" s="19" t="s">
        <v>32</v>
      </c>
      <c r="Q33" s="17"/>
      <c r="R33" s="17"/>
      <c r="S33" s="17"/>
      <c r="T33" s="18"/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21" t="n">
        <f aca="false">((P24-P16)/P24)*100</f>
        <v>25.039031524421</v>
      </c>
      <c r="Q34" s="17" t="s">
        <v>29</v>
      </c>
      <c r="R34" s="17"/>
      <c r="S34" s="17"/>
      <c r="T34" s="18"/>
    </row>
    <row r="35" customFormat="false" ht="12.8" hidden="false" customHeight="false" outlineLevel="0" collapsed="false">
      <c r="A35" s="0" t="n">
        <f aca="false">COUNTIF(B2:B26,"*False*")</f>
        <v>15</v>
      </c>
      <c r="D35" s="0" t="n">
        <f aca="false">COUNTIF(E2:E26,"*False*")</f>
        <v>15</v>
      </c>
      <c r="G35" s="0" t="n">
        <f aca="false">COUNTIF(H2:H26,"*False*")</f>
        <v>17</v>
      </c>
      <c r="J35" s="0" t="n">
        <f aca="false">COUNTIF(K2:K26,"*False*")</f>
        <v>15</v>
      </c>
      <c r="M35" s="0" t="n">
        <f aca="false">COUNTIF(N2:N26,"*False*")</f>
        <v>20</v>
      </c>
      <c r="P35" s="19" t="s">
        <v>34</v>
      </c>
      <c r="Q35" s="17"/>
      <c r="R35" s="17"/>
      <c r="S35" s="17"/>
      <c r="T35" s="18"/>
    </row>
    <row r="36" customFormat="false" ht="12.8" hidden="false" customHeight="false" outlineLevel="0" collapsed="false">
      <c r="P36" s="21" t="n">
        <f aca="false">((P26-P18)/P26)*100</f>
        <v>6.11510474150092</v>
      </c>
      <c r="Q36" s="17" t="s">
        <v>29</v>
      </c>
      <c r="R36" s="17"/>
      <c r="S36" s="17"/>
      <c r="T36" s="18"/>
    </row>
    <row r="37" customFormat="false" ht="12.8" hidden="false" customHeight="false" outlineLevel="0" collapsed="false">
      <c r="A37" s="0" t="s">
        <v>35</v>
      </c>
      <c r="D37" s="0" t="s">
        <v>35</v>
      </c>
      <c r="G37" s="22" t="s">
        <v>35</v>
      </c>
      <c r="J37" s="0" t="s">
        <v>35</v>
      </c>
      <c r="M37" s="0" t="s">
        <v>35</v>
      </c>
      <c r="P37" s="16"/>
      <c r="Q37" s="17"/>
      <c r="R37" s="17"/>
      <c r="S37" s="17"/>
      <c r="T37" s="18"/>
    </row>
    <row r="38" customFormat="false" ht="12.8" hidden="false" customHeight="false" outlineLevel="0" collapsed="false">
      <c r="A38" s="0" t="n">
        <f aca="false">COUNTIF(B2:B26,"*True*")</f>
        <v>10</v>
      </c>
      <c r="D38" s="0" t="n">
        <f aca="false">COUNTIF(E2:E26,"*True*")</f>
        <v>10</v>
      </c>
      <c r="G38" s="0" t="n">
        <f aca="false">COUNTIF(H2:H26,"*True*")</f>
        <v>8</v>
      </c>
      <c r="J38" s="0" t="n">
        <f aca="false">COUNTIF(K2:K26,"*True*")</f>
        <v>10</v>
      </c>
      <c r="M38" s="0" t="n">
        <f aca="false">COUNTIF(N2:N26,"*True*")</f>
        <v>5</v>
      </c>
      <c r="P38" s="20" t="s">
        <v>36</v>
      </c>
      <c r="Q38" s="17"/>
      <c r="R38" s="17"/>
      <c r="S38" s="17"/>
      <c r="T38" s="18"/>
    </row>
    <row r="39" customFormat="false" ht="12.8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P39" s="20" t="s">
        <v>28</v>
      </c>
      <c r="Q39" s="17"/>
      <c r="R39" s="17"/>
      <c r="S39" s="17"/>
      <c r="T39" s="18"/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21" t="n">
        <f aca="false">((M29-J29)/M29)*100</f>
        <v>25.1581962547935</v>
      </c>
      <c r="Q40" s="17" t="s">
        <v>29</v>
      </c>
      <c r="R40" s="17"/>
      <c r="S40" s="17"/>
      <c r="T40" s="18"/>
    </row>
    <row r="41" customFormat="false" ht="12.8" hidden="false" customHeight="false" outlineLevel="0" collapsed="false">
      <c r="A41" s="0" t="n">
        <f aca="false">AVERAGEIF(B2:B26,"=*True",A2:A26)</f>
        <v>1.15831162109375</v>
      </c>
      <c r="D41" s="0" t="n">
        <f aca="false">AVERAGEIF(E2:E26,"=*True",D2:D26)</f>
        <v>0.84550185546875</v>
      </c>
      <c r="G41" s="0" t="n">
        <f aca="false">AVERAGEIF(H2:H26,"=*True",G2:G26)</f>
        <v>1.06530136108398</v>
      </c>
      <c r="J41" s="0" t="n">
        <f aca="false">AVERAGEIF(K2:K26,"=*True",J2:J26)</f>
        <v>0.972281933593749</v>
      </c>
      <c r="M41" s="0" t="n">
        <f aca="false">AVERAGEIF(N2:N26,"=*True",M2:M26)</f>
        <v>1.35967236328125</v>
      </c>
      <c r="P41" s="19" t="s">
        <v>31</v>
      </c>
      <c r="Q41" s="17"/>
      <c r="R41" s="17"/>
      <c r="S41" s="17"/>
      <c r="T41" s="18"/>
    </row>
    <row r="42" customFormat="false" ht="12.8" hidden="false" customHeight="false" outlineLevel="0" collapsed="false">
      <c r="P42" s="21" t="n">
        <f aca="false">((M32-J32)/M32)*100</f>
        <v>25.1581962547935</v>
      </c>
      <c r="Q42" s="17" t="s">
        <v>29</v>
      </c>
      <c r="R42" s="17"/>
      <c r="S42" s="17"/>
      <c r="T42" s="18"/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19" t="s">
        <v>32</v>
      </c>
      <c r="Q43" s="17"/>
      <c r="R43" s="17"/>
      <c r="S43" s="17"/>
      <c r="T43" s="18"/>
    </row>
    <row r="44" customFormat="false" ht="12.8" hidden="false" customHeight="false" outlineLevel="0" collapsed="false">
      <c r="A44" s="0" t="n">
        <f aca="false">AVERAGEIF(B2:B26,"=*False",A2:A26)</f>
        <v>1.57340317382813</v>
      </c>
      <c r="D44" s="0" t="n">
        <f aca="false">AVERAGEIF(E2:E26,"=*False",D2:D26)</f>
        <v>1.3671802734375</v>
      </c>
      <c r="G44" s="0" t="n">
        <f aca="false">AVERAGEIF(H2:H26,"=*False",G2:G26)</f>
        <v>1.21969410615809</v>
      </c>
      <c r="J44" s="0" t="n">
        <f aca="false">AVERAGEIF(K2:K26,"=*False",J2:J26)</f>
        <v>1.16000348307292</v>
      </c>
      <c r="M44" s="0" t="n">
        <f aca="false">AVERAGEIF(N2:N26,"=*False",M2:M26)</f>
        <v>1.47209539794922</v>
      </c>
      <c r="P44" s="21" t="n">
        <f aca="false">((M41-J41)/M41)*100</f>
        <v>28.4914542759864</v>
      </c>
      <c r="Q44" s="17" t="s">
        <v>29</v>
      </c>
      <c r="R44" s="17"/>
      <c r="S44" s="17"/>
      <c r="T44" s="18"/>
    </row>
    <row r="45" customFormat="false" ht="12.8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P45" s="19" t="s">
        <v>34</v>
      </c>
      <c r="Q45" s="17"/>
      <c r="R45" s="17"/>
      <c r="S45" s="17"/>
      <c r="T45" s="18"/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24" t="n">
        <f aca="false">((M44-J44)/M44)*100</f>
        <v>21.2005224193403</v>
      </c>
      <c r="Q46" s="25" t="s">
        <v>29</v>
      </c>
      <c r="R46" s="25"/>
      <c r="S46" s="25"/>
      <c r="T46" s="26"/>
    </row>
    <row r="47" customFormat="false" ht="12.8" hidden="false" customHeight="false" outlineLevel="0" collapsed="false">
      <c r="A47" s="0" t="n">
        <f aca="false">STDEV(A2:A26)</f>
        <v>0.548399989775666</v>
      </c>
      <c r="D47" s="0" t="n">
        <f aca="false">STDEV(D2:D26)</f>
        <v>0.499372792857457</v>
      </c>
      <c r="G47" s="0" t="n">
        <f aca="false">STDEV(G2:G26)</f>
        <v>0.619964442167039</v>
      </c>
      <c r="J47" s="0" t="n">
        <f aca="false">STDEV(J2:J26)</f>
        <v>0.350608274464272</v>
      </c>
      <c r="M47" s="0" t="n">
        <f aca="false">STDEV(M2:M26)</f>
        <v>0.694269145408088</v>
      </c>
    </row>
    <row r="48" customFormat="false" ht="12.8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P48" s="27" t="s">
        <v>40</v>
      </c>
      <c r="Q48" s="28"/>
      <c r="R48" s="28"/>
      <c r="S48" s="28"/>
      <c r="T48" s="2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30" t="s">
        <v>19</v>
      </c>
      <c r="Q49" s="23"/>
      <c r="R49" s="23"/>
      <c r="S49" s="23"/>
      <c r="T49" s="31"/>
    </row>
    <row r="50" customFormat="false" ht="12.8" hidden="false" customHeight="false" outlineLevel="0" collapsed="false">
      <c r="A50" s="0" t="n">
        <f aca="false">SUM(A32+A47)</f>
        <v>1.95576654251004</v>
      </c>
      <c r="D50" s="0" t="n">
        <f aca="false">SUM(D32+D47)</f>
        <v>1.65788169910746</v>
      </c>
      <c r="G50" s="0" t="n">
        <f aca="false">SUM(G32+G47)</f>
        <v>1.79025286990141</v>
      </c>
      <c r="J50" s="0" t="n">
        <f aca="false">SUM(J32+J47)</f>
        <v>1.43552313774552</v>
      </c>
      <c r="M50" s="0" t="n">
        <f aca="false">SUM(M32+M47)</f>
        <v>2.14387993642371</v>
      </c>
      <c r="P50" s="32" t="n">
        <f aca="false">SUM(D52,J52)/2</f>
        <v>1.02879594837536</v>
      </c>
      <c r="Q50" s="23"/>
      <c r="R50" s="23"/>
      <c r="S50" s="23"/>
      <c r="T50" s="3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30" t="s">
        <v>20</v>
      </c>
      <c r="Q51" s="23"/>
      <c r="R51" s="23"/>
      <c r="S51" s="23"/>
      <c r="T51" s="31"/>
    </row>
    <row r="52" customFormat="false" ht="12.8" hidden="false" customHeight="false" outlineLevel="0" collapsed="false">
      <c r="A52" s="0" t="n">
        <f aca="false">AVERAGEIFS(A2:A26, A2:A26, "&gt;=0", A2:A26,"&lt;="&amp;A50)</f>
        <v>1.22099827880859</v>
      </c>
      <c r="D52" s="0" t="n">
        <f aca="false">AVERAGEIFS(D2:D26, D2:D26, "&gt;=0", D2:D26,"&lt;="&amp;D50)</f>
        <v>1.04493078613281</v>
      </c>
      <c r="G52" s="0" t="n">
        <f aca="false">AVERAGEIFS(G2:G26, G2:G26, "&gt;=0", G2:G26,"&lt;="&amp;G50)</f>
        <v>1.01830710671165</v>
      </c>
      <c r="J52" s="0" t="n">
        <f aca="false">AVERAGEIFS(J2:J26, J2:J26, "&gt;=0", J2:J26,"&lt;="&amp;J50)</f>
        <v>1.0126611106179</v>
      </c>
      <c r="M52" s="0" t="n">
        <f aca="false">AVERAGEIFS(M2:M26, M2:M26, "&gt;=0", M2:M26,"&lt;="&amp;M50)</f>
        <v>1.28602390358665</v>
      </c>
      <c r="P52" s="32" t="n">
        <f aca="false">SUM(D59,J59)/2</f>
        <v>0.837366358439127</v>
      </c>
      <c r="Q52" s="23"/>
      <c r="R52" s="23"/>
      <c r="S52" s="23"/>
      <c r="T52" s="31"/>
    </row>
    <row r="53" customFormat="false" ht="12.8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P53" s="30" t="s">
        <v>21</v>
      </c>
      <c r="Q53" s="23"/>
      <c r="R53" s="23"/>
      <c r="S53" s="23"/>
      <c r="T53" s="31"/>
    </row>
    <row r="54" customFormat="false" ht="12.8" hidden="false" customHeight="false" outlineLevel="0" collapsed="false">
      <c r="A54" s="33" t="s">
        <v>43</v>
      </c>
      <c r="B54" s="33"/>
      <c r="C54" s="33"/>
      <c r="D54" s="33" t="s">
        <v>43</v>
      </c>
      <c r="E54" s="33"/>
      <c r="F54" s="33"/>
      <c r="G54" s="33" t="s">
        <v>43</v>
      </c>
      <c r="H54" s="33"/>
      <c r="I54" s="33"/>
      <c r="J54" s="33" t="s">
        <v>43</v>
      </c>
      <c r="K54" s="33"/>
      <c r="L54" s="33"/>
      <c r="M54" s="33" t="s">
        <v>43</v>
      </c>
      <c r="P54" s="32" t="n">
        <f aca="false">SUM(D66,J66)/2</f>
        <v>1.20156880405971</v>
      </c>
      <c r="Q54" s="23"/>
      <c r="R54" s="23"/>
      <c r="S54" s="23"/>
      <c r="T54" s="31"/>
    </row>
    <row r="55" customFormat="false" ht="12.8" hidden="false" customHeight="false" outlineLevel="0" collapsed="false">
      <c r="A55" s="33" t="n">
        <f aca="false" t="array" ref="A55:A55">_xlfn.STDEV.S(IF(B2:B26=" True", A2:A26, ""))</f>
        <v>0.570224517750125</v>
      </c>
      <c r="B55" s="33"/>
      <c r="C55" s="33"/>
      <c r="D55" s="33" t="n">
        <f aca="false" t="array" ref="D55:D55">_xlfn.STDEV.S(IF(E2:E26=" True", D2:D26, ""))</f>
        <v>0.27392009514858</v>
      </c>
      <c r="E55" s="33"/>
      <c r="F55" s="33"/>
      <c r="G55" s="33" t="n">
        <f aca="false" t="array" ref="G55:G55">_xlfn.STDEV.S(IF(H2:H26=" True", G2:G26, ""))</f>
        <v>0.527951996098744</v>
      </c>
      <c r="H55" s="33"/>
      <c r="I55" s="33"/>
      <c r="J55" s="33" t="n">
        <f aca="false" t="array" ref="J55:J55">_xlfn.STDEV.S(IF(K2:K26=" True", J2:J26, ""))</f>
        <v>0.327816673322605</v>
      </c>
      <c r="K55" s="33"/>
      <c r="L55" s="33"/>
      <c r="M55" s="33" t="n">
        <f aca="false" t="array" ref="M55:M55">_xlfn.STDEV.S(IF(N2:N26=" True", M2:M26, ""))</f>
        <v>0.601833761263568</v>
      </c>
      <c r="P55" s="30" t="s">
        <v>23</v>
      </c>
      <c r="Q55" s="23"/>
      <c r="R55" s="23"/>
      <c r="S55" s="23"/>
      <c r="T55" s="3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32" t="n">
        <f aca="false">SUM(G52,M52)/2</f>
        <v>1.15216550514915</v>
      </c>
      <c r="Q56" s="23"/>
      <c r="R56" s="23"/>
      <c r="S56" s="23"/>
      <c r="T56" s="31"/>
    </row>
    <row r="57" customFormat="false" ht="12.8" hidden="false" customHeight="false" outlineLevel="0" collapsed="false">
      <c r="A57" s="0" t="n">
        <f aca="false">(A41)+A55</f>
        <v>1.72853613884388</v>
      </c>
      <c r="D57" s="0" t="n">
        <f aca="false">(D41)+D55</f>
        <v>1.11942195061733</v>
      </c>
      <c r="G57" s="0" t="n">
        <f aca="false">(G41)+G55</f>
        <v>1.59325335718273</v>
      </c>
      <c r="J57" s="0" t="n">
        <f aca="false">(J41)+J55</f>
        <v>1.30009860691636</v>
      </c>
      <c r="M57" s="0" t="n">
        <f aca="false">(M41)+M55</f>
        <v>1.96150612454482</v>
      </c>
      <c r="P57" s="30" t="s">
        <v>24</v>
      </c>
      <c r="Q57" s="23"/>
      <c r="R57" s="23"/>
      <c r="S57" s="23"/>
      <c r="T57" s="3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32" t="n">
        <f aca="false">SUM(G59,M59)/2</f>
        <v>1.02711090959822</v>
      </c>
      <c r="Q58" s="23"/>
      <c r="R58" s="23"/>
      <c r="S58" s="23"/>
      <c r="T58" s="3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0.962363586425782</v>
      </c>
      <c r="D59" s="0" t="n">
        <f aca="false">AVERAGEIFS(D2:D26, D2:D26, "&gt;=0", D2:D26,"&lt;="&amp;D57,E2:E26,"=*True")</f>
        <v>0.804648518880208</v>
      </c>
      <c r="G59" s="0" t="n">
        <f aca="false">AVERAGEIFS(G2:G26, G2:G26, "&gt;=0", G2:G26,"&lt;="&amp;G57,H2:H26,"=*True")</f>
        <v>0.914578508649554</v>
      </c>
      <c r="J59" s="0" t="n">
        <f aca="false">AVERAGEIFS(J2:J26, J2:J26, "&gt;=0", J2:J26,"&lt;="&amp;J57,K2:K26,"=*True")</f>
        <v>0.870084197998047</v>
      </c>
      <c r="M59" s="0" t="n">
        <f aca="false">AVERAGEIFS(M2:M26, M2:M26, "&gt;=0", M2:M26,"&lt;="&amp;M57,N2:N26,"=*True")</f>
        <v>1.13964331054688</v>
      </c>
      <c r="P59" s="30" t="s">
        <v>25</v>
      </c>
      <c r="Q59" s="23"/>
      <c r="R59" s="23"/>
      <c r="S59" s="23"/>
      <c r="T59" s="31"/>
    </row>
    <row r="60" customFormat="false" ht="12.8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P60" s="32" t="n">
        <f aca="false">SUM(G66,M66)/2</f>
        <v>1.19263335503472</v>
      </c>
      <c r="Q60" s="23"/>
      <c r="R60" s="23"/>
      <c r="S60" s="23"/>
      <c r="T60" s="3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30" t="s">
        <v>47</v>
      </c>
      <c r="Q61" s="23"/>
      <c r="R61" s="23"/>
      <c r="S61" s="23"/>
      <c r="T61" s="31"/>
    </row>
    <row r="62" customFormat="false" ht="12.8" hidden="false" customHeight="false" outlineLevel="0" collapsed="false">
      <c r="A62" s="33" t="n">
        <f aca="false" t="array" ref="A62:A62">_xlfn.STDEV.S(IF(B2:B26=" False", A2:A26, ""))</f>
        <v>0.482375904261096</v>
      </c>
      <c r="B62" s="33"/>
      <c r="C62" s="33"/>
      <c r="D62" s="33" t="n">
        <f aca="false" t="array" ref="D62:D62">_xlfn.STDEV.S(IF(E2:E26=" False", D2:D26, ""))</f>
        <v>0.512471342232076</v>
      </c>
      <c r="E62" s="33"/>
      <c r="F62" s="33"/>
      <c r="G62" s="33" t="n">
        <f aca="false" t="array" ref="G62:G62">_xlfn.STDEV.S(IF(H2:H26=" False", G2:G26, ""))</f>
        <v>0.668194148741765</v>
      </c>
      <c r="H62" s="33"/>
      <c r="I62" s="33"/>
      <c r="J62" s="33" t="n">
        <f aca="false" t="array" ref="J62:J62">_xlfn.STDEV.S(IF(K2:K26=" False", J2:J26, ""))</f>
        <v>0.355730402365499</v>
      </c>
      <c r="K62" s="33"/>
      <c r="L62" s="33"/>
      <c r="M62" s="33" t="n">
        <f aca="false" t="array" ref="M62:M62">_xlfn.STDEV.S(IF(N2:N26=" False", M2:M26, ""))</f>
        <v>0.727969788655004</v>
      </c>
      <c r="P62" s="32" t="n">
        <f aca="false">((P56-P50)/P56)*100</f>
        <v>10.70762457498</v>
      </c>
      <c r="Q62" s="23"/>
      <c r="R62" s="23"/>
      <c r="S62" s="23"/>
      <c r="T62" s="3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30" t="s">
        <v>49</v>
      </c>
      <c r="Q63" s="23"/>
      <c r="R63" s="23"/>
      <c r="S63" s="23"/>
      <c r="T63" s="31"/>
    </row>
    <row r="64" customFormat="false" ht="12.8" hidden="false" customHeight="false" outlineLevel="0" collapsed="false">
      <c r="A64" s="0" t="n">
        <f aca="false">(A44)+A62</f>
        <v>2.05577907808922</v>
      </c>
      <c r="D64" s="0" t="n">
        <f aca="false">(D44)+D62</f>
        <v>1.87965161566958</v>
      </c>
      <c r="G64" s="0" t="n">
        <f aca="false">(G44)+G62</f>
        <v>1.88788825489985</v>
      </c>
      <c r="J64" s="0" t="n">
        <f aca="false">(J44)+J62</f>
        <v>1.51573388543842</v>
      </c>
      <c r="M64" s="0" t="n">
        <f aca="false">(M44)+M62</f>
        <v>2.20006518660422</v>
      </c>
      <c r="P64" s="32" t="n">
        <f aca="false">((P58-P52)/P58)*100</f>
        <v>18.4736185144126</v>
      </c>
      <c r="Q64" s="23"/>
      <c r="R64" s="23"/>
      <c r="S64" s="23"/>
      <c r="T64" s="3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30" t="s">
        <v>51</v>
      </c>
      <c r="Q65" s="23"/>
      <c r="R65" s="23"/>
      <c r="S65" s="23"/>
      <c r="T65" s="3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1.40810870361328</v>
      </c>
      <c r="D66" s="0" t="n">
        <f aca="false">AVERAGEIFS(D2:D26, D2:D26, "&gt;=0", D2:D26,"&lt;="&amp;D64,E2:E26,"=*False")</f>
        <v>1.29455939592634</v>
      </c>
      <c r="G66" s="0" t="n">
        <f aca="false">AVERAGEIFS(G2:G26, G2:G26, "&gt;=0", G2:G26,"&lt;="&amp;G64,H2:H26,"=*False")</f>
        <v>1.06671378580729</v>
      </c>
      <c r="J66" s="0" t="n">
        <f aca="false">AVERAGEIFS(J2:J26, J2:J26, "&gt;=0", J2:J26,"&lt;="&amp;J64,K2:K26,"=*False")</f>
        <v>1.10857821219308</v>
      </c>
      <c r="M66" s="0" t="n">
        <f aca="false">AVERAGEIFS(M2:M26, M2:M26, "&gt;=0", M2:M26,"&lt;="&amp;M64,N2:N26,"=*False")</f>
        <v>1.31855292426215</v>
      </c>
      <c r="P66" s="34" t="n">
        <f aca="false">((P60-P54)/P60)*100</f>
        <v>-0.749220117588263</v>
      </c>
      <c r="Q66" s="35"/>
      <c r="R66" s="35"/>
      <c r="S66" s="35"/>
      <c r="T66" s="36"/>
    </row>
    <row r="67" customFormat="false" ht="12.8" hidden="false" customHeight="false" outlineLevel="0" collapsed="false">
      <c r="P67" s="37" t="s">
        <v>52</v>
      </c>
      <c r="Q67" s="38"/>
      <c r="R67" s="38"/>
      <c r="S67" s="38"/>
      <c r="T67" s="39"/>
    </row>
    <row r="68" customFormat="false" ht="12.8" hidden="false" customHeight="false" outlineLevel="0" collapsed="false">
      <c r="P68" s="40" t="n">
        <f aca="false">((M52-J52)/M52)*100</f>
        <v>21.2564317199981</v>
      </c>
      <c r="Q68" s="41"/>
      <c r="R68" s="41"/>
      <c r="S68" s="41"/>
      <c r="T68" s="42"/>
    </row>
    <row r="69" customFormat="false" ht="12.8" hidden="false" customHeight="false" outlineLevel="0" collapsed="false">
      <c r="P69" s="43" t="s">
        <v>53</v>
      </c>
      <c r="Q69" s="41"/>
      <c r="R69" s="41"/>
      <c r="S69" s="41"/>
      <c r="T69" s="42"/>
    </row>
    <row r="70" customFormat="false" ht="12.8" hidden="false" customHeight="false" outlineLevel="0" collapsed="false">
      <c r="P70" s="40" t="n">
        <f aca="false">((M59-J59)/M59)*100</f>
        <v>23.6529368491161</v>
      </c>
      <c r="Q70" s="41"/>
      <c r="R70" s="41"/>
      <c r="S70" s="41"/>
      <c r="T70" s="42"/>
    </row>
    <row r="71" customFormat="false" ht="12.8" hidden="false" customHeight="false" outlineLevel="0" collapsed="false">
      <c r="P71" s="43" t="s">
        <v>54</v>
      </c>
      <c r="Q71" s="41"/>
      <c r="R71" s="41"/>
      <c r="S71" s="41"/>
      <c r="T71" s="42"/>
    </row>
    <row r="72" customFormat="false" ht="12.8" hidden="false" customHeight="false" outlineLevel="0" collapsed="false">
      <c r="P72" s="44" t="n">
        <f aca="false">((M66-J66)/M66)*100</f>
        <v>15.9246328460097</v>
      </c>
      <c r="Q72" s="45"/>
      <c r="R72" s="45"/>
      <c r="S72" s="45"/>
      <c r="T72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2018-01-15T16:13:58Z</dcterms:modified>
  <cp:revision>16</cp:revision>
  <dc:subject/>
  <dc:title/>
</cp:coreProperties>
</file>