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<sst xmlns="http://schemas.openxmlformats.org/spreadsheetml/2006/main" count="255" uniqueCount="55">
  <si>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</si>
  <si>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</si>
  <si>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</si>
  <si>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</si>
  <si>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</si>
  <si>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</si>
  <si>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</si>
  <si>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</si>
  <si>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Miranda</t>
  </si>
  <si>
    <t xml:space="preserve">Age</t>
  </si>
  <si>
    <t xml:space="preserve">Sex</t>
  </si>
  <si>
    <t xml:space="preserve">Female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</si>
  <si>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</si>
  <si>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</si>
  <si>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</si>
  <si>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Did not feel any noticeable differences</t>
  </si>
  <si>
    <t xml:space="preserve">Order:</t>
  </si>
  <si>
    <t xml:space="preserve">B-S-S-B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</si>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</sst>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2" min="11" style="0" width="11.52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17.1323195800781</v>
      </c>
      <c r="B2" s="2" t="s">
        <v>5</v>
      </c>
      <c r="D2" s="0" t="n">
        <v>1.45203051757813</v>
      </c>
      <c r="E2" s="2" t="s">
        <v>6</v>
      </c>
      <c r="G2" s="0" t="n">
        <v>1.22525805664063</v>
      </c>
      <c r="H2" s="2" t="s">
        <v>6</v>
      </c>
      <c r="J2" s="0" t="n">
        <v>1.73145922851562</v>
      </c>
      <c r="K2" s="2" t="s">
        <v>5</v>
      </c>
      <c r="M2" s="0" t="n">
        <v>1.73358422851563</v>
      </c>
      <c r="N2" s="2" t="s">
        <v>5</v>
      </c>
    </row>
    <row r="3" customFormat="false" ht="12.8" hidden="false" customHeight="false" outlineLevel="0" collapsed="false">
      <c r="A3" s="0" t="n">
        <v>2.57220434570313</v>
      </c>
      <c r="B3" s="2" t="s">
        <v>5</v>
      </c>
      <c r="D3" s="0" t="n">
        <v>1.93229077148437</v>
      </c>
      <c r="E3" s="2" t="s">
        <v>6</v>
      </c>
      <c r="G3" s="0" t="n">
        <v>2.08232104492188</v>
      </c>
      <c r="H3" s="2" t="s">
        <v>5</v>
      </c>
      <c r="J3" s="0" t="n">
        <v>2.90492651367187</v>
      </c>
      <c r="K3" s="2" t="s">
        <v>5</v>
      </c>
      <c r="M3" s="0" t="n">
        <v>1.70709057617188</v>
      </c>
      <c r="N3" s="2" t="s">
        <v>5</v>
      </c>
      <c r="P3" s="0" t="s">
        <v>7</v>
      </c>
      <c r="Q3" s="0" t="s">
        <v>8</v>
      </c>
    </row>
    <row r="4" customFormat="false" ht="12.8" hidden="false" customHeight="false" outlineLevel="0" collapsed="false">
      <c r="A4" s="0" t="n">
        <v>4.92022607421875</v>
      </c>
      <c r="B4" s="2" t="s">
        <v>5</v>
      </c>
      <c r="D4" s="0" t="n">
        <v>3.093970703125</v>
      </c>
      <c r="E4" s="2" t="s">
        <v>6</v>
      </c>
      <c r="G4" s="0" t="n">
        <v>3.13149926757812</v>
      </c>
      <c r="H4" s="2" t="s">
        <v>5</v>
      </c>
      <c r="J4" s="0" t="n">
        <v>1.26888305664063</v>
      </c>
      <c r="K4" s="2" t="s">
        <v>5</v>
      </c>
      <c r="M4" s="0" t="n">
        <v>2.65250463867187</v>
      </c>
      <c r="N4" s="2" t="s">
        <v>6</v>
      </c>
      <c r="P4" s="0" t="s">
        <v>9</v>
      </c>
      <c r="Q4" s="0" t="n">
        <v>40</v>
      </c>
    </row>
    <row r="5" customFormat="false" ht="12.8" hidden="false" customHeight="false" outlineLevel="0" collapsed="false">
      <c r="A5" s="0" t="n">
        <v>2.53303466796875</v>
      </c>
      <c r="B5" s="2" t="s">
        <v>5</v>
      </c>
      <c r="D5" s="0" t="n">
        <v>2.35744482421875</v>
      </c>
      <c r="E5" s="2" t="s">
        <v>6</v>
      </c>
      <c r="G5" s="0" t="n">
        <v>1.93363403320313</v>
      </c>
      <c r="H5" s="2" t="s">
        <v>6</v>
      </c>
      <c r="J5" s="0" t="n">
        <v>1.97380004882813</v>
      </c>
      <c r="K5" s="2" t="s">
        <v>6</v>
      </c>
      <c r="M5" s="0" t="n">
        <v>4.35977807617188</v>
      </c>
      <c r="N5" s="2" t="s">
        <v>5</v>
      </c>
      <c r="P5" s="0" t="s">
        <v>10</v>
      </c>
      <c r="Q5" s="0" t="s">
        <v>11</v>
      </c>
    </row>
    <row r="6" customFormat="false" ht="13.5" hidden="false" customHeight="false" outlineLevel="0" collapsed="false">
      <c r="A6" s="0" t="n">
        <v>2.307259765625</v>
      </c>
      <c r="B6" s="2" t="s">
        <v>6</v>
      </c>
      <c r="D6" s="0" t="n">
        <v>1.509318359375</v>
      </c>
      <c r="E6" s="2" t="s">
        <v>6</v>
      </c>
      <c r="G6" s="0" t="n">
        <v>2.6004951171875</v>
      </c>
      <c r="H6" s="2" t="s">
        <v>5</v>
      </c>
      <c r="J6" s="0" t="n">
        <v>1.12017407226563</v>
      </c>
      <c r="K6" s="2" t="s">
        <v>6</v>
      </c>
      <c r="M6" s="0" t="n">
        <v>1.78022875976563</v>
      </c>
      <c r="N6" s="2" t="s">
        <v>5</v>
      </c>
      <c r="P6" s="0" t="s">
        <v>12</v>
      </c>
      <c r="Q6" s="0" t="s">
        <v>13</v>
      </c>
    </row>
    <row r="7" customFormat="false" ht="12.8" hidden="false" customHeight="false" outlineLevel="0" collapsed="false">
      <c r="A7" s="0" t="n">
        <v>3.5440234375</v>
      </c>
      <c r="B7" s="2" t="s">
        <v>5</v>
      </c>
      <c r="D7" s="0" t="n">
        <v>1.6798251953125</v>
      </c>
      <c r="E7" s="2" t="s">
        <v>5</v>
      </c>
      <c r="G7" s="0" t="n">
        <v>4.68011254882813</v>
      </c>
      <c r="H7" s="2" t="s">
        <v>5</v>
      </c>
      <c r="J7" s="0" t="n">
        <v>1.39924291992188</v>
      </c>
      <c r="K7" s="2" t="s">
        <v>6</v>
      </c>
      <c r="M7" s="0" t="n">
        <v>1.2992412109375</v>
      </c>
      <c r="N7" s="2" t="s">
        <v>5</v>
      </c>
      <c r="P7" s="0" t="s">
        <v>14</v>
      </c>
      <c r="Q7" s="0" t="s">
        <v>15</v>
      </c>
    </row>
    <row r="8" customFormat="false" ht="12.8" hidden="false" customHeight="false" outlineLevel="0" collapsed="false">
      <c r="A8" s="0" t="n">
        <v>10.2822885742188</v>
      </c>
      <c r="B8" s="2" t="s">
        <v>5</v>
      </c>
      <c r="D8" s="0" t="n">
        <v>3.5078828125</v>
      </c>
      <c r="E8" s="2" t="s">
        <v>5</v>
      </c>
      <c r="G8" s="0" t="n">
        <v>1.78801293945313</v>
      </c>
      <c r="H8" s="2" t="s">
        <v>5</v>
      </c>
      <c r="J8" s="0" t="n">
        <v>2.34704956054687</v>
      </c>
      <c r="K8" s="2" t="s">
        <v>5</v>
      </c>
      <c r="M8" s="0" t="n">
        <v>2.06594506835938</v>
      </c>
      <c r="N8" s="2" t="s">
        <v>5</v>
      </c>
    </row>
    <row r="9" customFormat="false" ht="12.8" hidden="false" customHeight="false" outlineLevel="0" collapsed="false">
      <c r="A9" s="0" t="n">
        <v>6.688048828125</v>
      </c>
      <c r="B9" s="2" t="s">
        <v>5</v>
      </c>
      <c r="D9" s="0" t="n">
        <v>1.67973486328125</v>
      </c>
      <c r="E9" s="2" t="s">
        <v>5</v>
      </c>
      <c r="G9" s="0" t="n">
        <v>1.24021875</v>
      </c>
      <c r="H9" s="2" t="s">
        <v>5</v>
      </c>
      <c r="J9" s="0" t="n">
        <v>1.54605053710937</v>
      </c>
      <c r="K9" s="2" t="s">
        <v>6</v>
      </c>
      <c r="M9" s="0" t="n">
        <v>2.42805346679688</v>
      </c>
      <c r="N9" s="2" t="s">
        <v>6</v>
      </c>
      <c r="P9" s="0" t="s">
        <v>16</v>
      </c>
      <c r="Q9" s="0" t="s">
        <v>17</v>
      </c>
    </row>
    <row r="10" customFormat="false" ht="12.8" hidden="false" customHeight="false" outlineLevel="0" collapsed="false">
      <c r="A10" s="0" t="n">
        <v>6.33840600585938</v>
      </c>
      <c r="B10" s="2" t="s">
        <v>5</v>
      </c>
      <c r="D10" s="0" t="n">
        <v>3.25363256835938</v>
      </c>
      <c r="E10" s="2" t="s">
        <v>6</v>
      </c>
      <c r="G10" s="0" t="n">
        <v>2.2648828125</v>
      </c>
      <c r="H10" s="2" t="s">
        <v>6</v>
      </c>
      <c r="J10" s="0" t="n">
        <v>2.08039672851563</v>
      </c>
      <c r="K10" s="2" t="s">
        <v>5</v>
      </c>
      <c r="M10" s="0" t="n">
        <v>3.79949658203125</v>
      </c>
      <c r="N10" s="2" t="s">
        <v>5</v>
      </c>
    </row>
    <row r="11" customFormat="false" ht="12.8" hidden="false" customHeight="false" outlineLevel="0" collapsed="false">
      <c r="A11" s="0" t="n">
        <v>2.01403759765625</v>
      </c>
      <c r="B11" s="2" t="s">
        <v>5</v>
      </c>
      <c r="D11" s="0" t="n">
        <v>1.47948461914063</v>
      </c>
      <c r="E11" s="2" t="s">
        <v>5</v>
      </c>
      <c r="G11" s="0" t="n">
        <v>1.96019165039062</v>
      </c>
      <c r="H11" s="2" t="s">
        <v>5</v>
      </c>
      <c r="J11" s="0" t="n">
        <v>1.18692749023437</v>
      </c>
      <c r="K11" s="2" t="s">
        <v>5</v>
      </c>
      <c r="M11" s="0" t="n">
        <v>3.134142578125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6.06587744140625</v>
      </c>
      <c r="B12" s="2" t="s">
        <v>6</v>
      </c>
      <c r="D12" s="0" t="n">
        <v>1.38745947265625</v>
      </c>
      <c r="E12" s="2" t="s">
        <v>6</v>
      </c>
      <c r="G12" s="0" t="n">
        <v>1.933306640625</v>
      </c>
      <c r="H12" s="2" t="s">
        <v>6</v>
      </c>
      <c r="J12" s="0" t="n">
        <v>2.13382666015625</v>
      </c>
      <c r="K12" s="2" t="s">
        <v>5</v>
      </c>
      <c r="M12" s="0" t="n">
        <v>1.33398828125</v>
      </c>
      <c r="N12" s="2" t="s">
        <v>5</v>
      </c>
      <c r="P12" s="4" t="n">
        <f aca="false">SUM(D29,J29)/2</f>
        <v>47.4717280273438</v>
      </c>
    </row>
    <row r="13" customFormat="false" ht="12.8" hidden="false" customHeight="false" outlineLevel="0" collapsed="false">
      <c r="A13" s="0" t="n">
        <v>7.76155493164063</v>
      </c>
      <c r="B13" s="2" t="s">
        <v>5</v>
      </c>
      <c r="D13" s="0" t="n">
        <v>1.51934204101563</v>
      </c>
      <c r="E13" s="2" t="s">
        <v>6</v>
      </c>
      <c r="G13" s="0" t="n">
        <v>1.36007739257813</v>
      </c>
      <c r="H13" s="2" t="s">
        <v>6</v>
      </c>
      <c r="J13" s="0" t="n">
        <v>1.33308056640625</v>
      </c>
      <c r="K13" s="2" t="s">
        <v>6</v>
      </c>
      <c r="M13" s="0" t="n">
        <v>1.66614453125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7.29178271484375</v>
      </c>
      <c r="B14" s="2" t="s">
        <v>6</v>
      </c>
      <c r="D14" s="0" t="n">
        <v>1.47951489257813</v>
      </c>
      <c r="E14" s="2" t="s">
        <v>6</v>
      </c>
      <c r="G14" s="0" t="n">
        <v>1.73176586914063</v>
      </c>
      <c r="H14" s="2" t="s">
        <v>6</v>
      </c>
      <c r="J14" s="0" t="n">
        <v>1.7729326171875</v>
      </c>
      <c r="K14" s="2" t="s">
        <v>5</v>
      </c>
      <c r="M14" s="0" t="n">
        <v>1.440341796875</v>
      </c>
      <c r="N14" s="2" t="s">
        <v>6</v>
      </c>
      <c r="P14" s="4" t="n">
        <f aca="false">SUM(D32,J32)/2</f>
        <v>1.89886912109375</v>
      </c>
    </row>
    <row r="15" customFormat="false" ht="12.8" hidden="false" customHeight="false" outlineLevel="0" collapsed="false">
      <c r="A15" s="0" t="n">
        <v>9.5349755859375</v>
      </c>
      <c r="B15" s="2" t="s">
        <v>5</v>
      </c>
      <c r="D15" s="0" t="n">
        <v>3.160740234375</v>
      </c>
      <c r="E15" s="2" t="s">
        <v>5</v>
      </c>
      <c r="G15" s="0" t="n">
        <v>2.01488647460938</v>
      </c>
      <c r="H15" s="2" t="s">
        <v>5</v>
      </c>
      <c r="J15" s="0" t="n">
        <v>0.9211416015625</v>
      </c>
      <c r="K15" s="2" t="s">
        <v>6</v>
      </c>
      <c r="M15" s="0" t="n">
        <v>1.91878759765625</v>
      </c>
      <c r="N15" s="2" t="s">
        <v>6</v>
      </c>
      <c r="P15" s="3" t="s">
        <v>20</v>
      </c>
    </row>
    <row r="16" customFormat="false" ht="12.8" hidden="false" customHeight="false" outlineLevel="0" collapsed="false">
      <c r="A16" s="0" t="n">
        <v>1.67957690429687</v>
      </c>
      <c r="B16" s="2" t="s">
        <v>5</v>
      </c>
      <c r="D16" s="0" t="n">
        <v>2.8399189453125</v>
      </c>
      <c r="E16" s="2" t="s">
        <v>5</v>
      </c>
      <c r="G16" s="0" t="n">
        <v>1.226978515625</v>
      </c>
      <c r="H16" s="2" t="s">
        <v>5</v>
      </c>
      <c r="J16" s="0" t="n">
        <v>1.29229443359375</v>
      </c>
      <c r="K16" s="2" t="s">
        <v>5</v>
      </c>
      <c r="M16" s="0" t="n">
        <v>5.26614331054687</v>
      </c>
      <c r="N16" s="2" t="s">
        <v>5</v>
      </c>
      <c r="P16" s="4" t="n">
        <f aca="false">SUM(D41,J41)/2</f>
        <v>1.66391256374783</v>
      </c>
    </row>
    <row r="17" customFormat="false" ht="12.8" hidden="false" customHeight="false" outlineLevel="0" collapsed="false">
      <c r="A17" s="0" t="n">
        <v>5.37352221679688</v>
      </c>
      <c r="B17" s="2" t="s">
        <v>5</v>
      </c>
      <c r="D17" s="0" t="n">
        <v>1.86665600585938</v>
      </c>
      <c r="E17" s="2" t="s">
        <v>6</v>
      </c>
      <c r="G17" s="0" t="n">
        <v>2.4404423828125</v>
      </c>
      <c r="H17" s="2" t="s">
        <v>5</v>
      </c>
      <c r="J17" s="0" t="n">
        <v>1.70699975585938</v>
      </c>
      <c r="K17" s="2" t="s">
        <v>5</v>
      </c>
      <c r="M17" s="0" t="n">
        <v>2.09606909179688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3.23994165039062</v>
      </c>
      <c r="B18" s="2" t="s">
        <v>6</v>
      </c>
      <c r="D18" s="0" t="n">
        <v>2.027169921875</v>
      </c>
      <c r="E18" s="2" t="s">
        <v>5</v>
      </c>
      <c r="G18" s="0" t="n">
        <v>2.69319653320313</v>
      </c>
      <c r="H18" s="2" t="s">
        <v>5</v>
      </c>
      <c r="J18" s="0" t="n">
        <v>1.05252563476563</v>
      </c>
      <c r="K18" s="2" t="s">
        <v>6</v>
      </c>
      <c r="M18" s="0" t="n">
        <v>3.91774780273437</v>
      </c>
      <c r="N18" s="2" t="s">
        <v>5</v>
      </c>
      <c r="P18" s="4" t="n">
        <f aca="false">SUM(D44,J44)/2</f>
        <v>2.06113451972375</v>
      </c>
    </row>
    <row r="19" customFormat="false" ht="12.8" hidden="false" customHeight="false" outlineLevel="0" collapsed="false">
      <c r="A19" s="0" t="n">
        <v>3.49350830078125</v>
      </c>
      <c r="B19" s="2" t="s">
        <v>5</v>
      </c>
      <c r="D19" s="0" t="n">
        <v>2.06572998046875</v>
      </c>
      <c r="E19" s="2" t="s">
        <v>5</v>
      </c>
      <c r="G19" s="0" t="n">
        <v>3.38675732421875</v>
      </c>
      <c r="H19" s="2" t="s">
        <v>5</v>
      </c>
      <c r="J19" s="0" t="n">
        <v>2.10669677734375</v>
      </c>
      <c r="K19" s="2" t="s">
        <v>5</v>
      </c>
      <c r="M19" s="0" t="n">
        <v>2.51969921875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1.99989819335937</v>
      </c>
      <c r="B20" s="2" t="s">
        <v>5</v>
      </c>
      <c r="D20" s="0" t="n">
        <v>2.86636010742188</v>
      </c>
      <c r="E20" s="2" t="s">
        <v>5</v>
      </c>
      <c r="G20" s="0" t="n">
        <v>2.53319482421875</v>
      </c>
      <c r="H20" s="2" t="s">
        <v>6</v>
      </c>
      <c r="J20" s="0" t="n">
        <v>2.36105810546875</v>
      </c>
      <c r="K20" s="2" t="s">
        <v>5</v>
      </c>
      <c r="M20" s="0" t="n">
        <v>2.3983974609375</v>
      </c>
      <c r="N20" s="2" t="s">
        <v>6</v>
      </c>
      <c r="P20" s="4" t="n">
        <f aca="false">SUM(G29,M29)/2</f>
        <v>60.8324117431641</v>
      </c>
    </row>
    <row r="21" customFormat="false" ht="12.8" hidden="false" customHeight="false" outlineLevel="0" collapsed="false">
      <c r="A21" s="0" t="n">
        <v>5.19858349609375</v>
      </c>
      <c r="B21" s="2" t="s">
        <v>6</v>
      </c>
      <c r="D21" s="0" t="n">
        <v>1.73414868164063</v>
      </c>
      <c r="E21" s="2" t="s">
        <v>5</v>
      </c>
      <c r="G21" s="0" t="n">
        <v>3.24038989257813</v>
      </c>
      <c r="H21" s="2" t="s">
        <v>5</v>
      </c>
      <c r="J21" s="0" t="n">
        <v>1.53393408203125</v>
      </c>
      <c r="K21" s="2" t="s">
        <v>6</v>
      </c>
      <c r="M21" s="0" t="n">
        <v>1.30767602539063</v>
      </c>
      <c r="N21" s="2" t="s">
        <v>6</v>
      </c>
      <c r="P21" s="3" t="s">
        <v>23</v>
      </c>
    </row>
    <row r="22" customFormat="false" ht="12.8" hidden="false" customHeight="false" outlineLevel="0" collapsed="false">
      <c r="A22" s="0" t="n">
        <v>1.77354321289063</v>
      </c>
      <c r="B22" s="2" t="s">
        <v>5</v>
      </c>
      <c r="D22" s="0" t="n">
        <v>1.37397973632813</v>
      </c>
      <c r="E22" s="2" t="s">
        <v>6</v>
      </c>
      <c r="G22" s="0" t="n">
        <v>3.46646313476563</v>
      </c>
      <c r="H22" s="2" t="s">
        <v>5</v>
      </c>
      <c r="J22" s="0" t="n">
        <v>1.89019067382812</v>
      </c>
      <c r="K22" s="2" t="s">
        <v>5</v>
      </c>
      <c r="M22" s="0" t="n">
        <v>1.26717797851563</v>
      </c>
      <c r="N22" s="2" t="s">
        <v>5</v>
      </c>
      <c r="P22" s="4" t="n">
        <f aca="false">SUM(G32,M32)/2</f>
        <v>2.43329646972656</v>
      </c>
    </row>
    <row r="23" customFormat="false" ht="12.8" hidden="false" customHeight="false" outlineLevel="0" collapsed="false">
      <c r="A23" s="0" t="n">
        <v>1.6396337890625</v>
      </c>
      <c r="B23" s="2" t="s">
        <v>6</v>
      </c>
      <c r="D23" s="0" t="n">
        <v>2.3184560546875</v>
      </c>
      <c r="E23" s="2" t="s">
        <v>5</v>
      </c>
      <c r="G23" s="0" t="n">
        <v>1.87852490234375</v>
      </c>
      <c r="H23" s="2" t="s">
        <v>5</v>
      </c>
      <c r="J23" s="0" t="n">
        <v>2.33461791992187</v>
      </c>
      <c r="K23" s="2" t="s">
        <v>5</v>
      </c>
      <c r="M23" s="0" t="n">
        <v>4.20078662109375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4.9593857421875</v>
      </c>
      <c r="B24" s="2" t="s">
        <v>5</v>
      </c>
      <c r="D24" s="0" t="n">
        <v>1.80066625976563</v>
      </c>
      <c r="E24" s="2" t="s">
        <v>6</v>
      </c>
      <c r="G24" s="0" t="n">
        <v>3.04130395507813</v>
      </c>
      <c r="H24" s="2" t="s">
        <v>5</v>
      </c>
      <c r="J24" s="0" t="n">
        <v>1.8007470703125</v>
      </c>
      <c r="K24" s="2" t="s">
        <v>6</v>
      </c>
      <c r="M24" s="0" t="n">
        <v>1.92096362304688</v>
      </c>
      <c r="N24" s="2" t="s">
        <v>5</v>
      </c>
      <c r="P24" s="4" t="n">
        <f aca="false">SUM(G41,M41)/2</f>
        <v>2.14029459635417</v>
      </c>
    </row>
    <row r="25" customFormat="false" ht="12.8" hidden="false" customHeight="false" outlineLevel="0" collapsed="false">
      <c r="A25" s="0" t="n">
        <v>3.734251953125</v>
      </c>
      <c r="B25" s="2" t="s">
        <v>6</v>
      </c>
      <c r="D25" s="0" t="n">
        <v>1.7465771484375</v>
      </c>
      <c r="E25" s="2" t="s">
        <v>5</v>
      </c>
      <c r="G25" s="0" t="n">
        <v>2.38662451171875</v>
      </c>
      <c r="H25" s="2" t="s">
        <v>6</v>
      </c>
      <c r="J25" s="0" t="n">
        <v>2.14438037109375</v>
      </c>
      <c r="K25" s="2" t="s">
        <v>5</v>
      </c>
      <c r="M25" s="0" t="n">
        <v>1.56873315429688</v>
      </c>
      <c r="N25" s="2" t="s">
        <v>6</v>
      </c>
      <c r="P25" s="3" t="s">
        <v>25</v>
      </c>
    </row>
    <row r="26" customFormat="false" ht="12.8" hidden="false" customHeight="false" outlineLevel="0" collapsed="false">
      <c r="A26" s="0" t="n">
        <v>1.91988745117188</v>
      </c>
      <c r="B26" s="2" t="s">
        <v>5</v>
      </c>
      <c r="D26" s="0" t="n">
        <v>2.01332690429687</v>
      </c>
      <c r="E26" s="2" t="s">
        <v>5</v>
      </c>
      <c r="G26" s="0" t="n">
        <v>5.67985083007813</v>
      </c>
      <c r="H26" s="2" t="s">
        <v>6</v>
      </c>
      <c r="J26" s="0" t="n">
        <v>0.8544580078125</v>
      </c>
      <c r="K26" s="2" t="s">
        <v>5</v>
      </c>
      <c r="M26" s="0" t="n">
        <v>1.96171240234375</v>
      </c>
      <c r="N26" s="2" t="s">
        <v>5</v>
      </c>
      <c r="P26" s="4" t="n">
        <f aca="false">SUM(G44,M44)/2</f>
        <v>2.59811002349854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123.997772460938</v>
      </c>
      <c r="D29" s="0" t="n">
        <f aca="false">SUM(D2:D27)</f>
        <v>52.1456616210938</v>
      </c>
      <c r="G29" s="0" t="n">
        <f aca="false">SUM(G2:G27)</f>
        <v>61.9203894042969</v>
      </c>
      <c r="J29" s="0" t="n">
        <f aca="false">SUM(J2:J27)</f>
        <v>42.7977944335937</v>
      </c>
      <c r="M29" s="0" t="n">
        <f aca="false">SUM(M2:M27)</f>
        <v>59.7444340820313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21.9631004804305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4.9599108984375</v>
      </c>
      <c r="D32" s="0" t="n">
        <f aca="false">D29/25</f>
        <v>2.08582646484375</v>
      </c>
      <c r="G32" s="0" t="n">
        <f aca="false">G29/25</f>
        <v>2.47681557617188</v>
      </c>
      <c r="J32" s="0" t="n">
        <f aca="false">J29/25</f>
        <v>1.71191177734375</v>
      </c>
      <c r="M32" s="0" t="n">
        <f aca="false">M29/25</f>
        <v>2.38977736328125</v>
      </c>
      <c r="P32" s="0" t="n">
        <f aca="false">((P22-P14)/P22)*100</f>
        <v>21.9631004804306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22.2577785982275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18</v>
      </c>
      <c r="D35" s="0" t="n">
        <f aca="false">COUNTIF(E2:E26,"*False*")</f>
        <v>13</v>
      </c>
      <c r="G35" s="0" t="n">
        <f aca="false">COUNTIF(H2:H26,"*False*")</f>
        <v>16</v>
      </c>
      <c r="J35" s="0" t="n">
        <f aca="false">COUNTIF(K2:K26,"*False*")</f>
        <v>16</v>
      </c>
      <c r="M35" s="0" t="n">
        <f aca="false">COUNTIF(N2:N26,"*False*")</f>
        <v>16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20.6679277982122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7</v>
      </c>
      <c r="D38" s="0" t="n">
        <f aca="false">COUNTIF(E2:E26,"*True*")</f>
        <v>12</v>
      </c>
      <c r="G38" s="0" t="n">
        <f aca="false">COUNTIF(H2:H26,"*True*")</f>
        <v>9</v>
      </c>
      <c r="J38" s="0" t="n">
        <f aca="false">COUNTIF(K2:K26,"*True*")</f>
        <v>9</v>
      </c>
      <c r="M38" s="0" t="n">
        <f aca="false">COUNTIF(N2:N26,"*True*")</f>
        <v>9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28.3652191351737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4.21104725864955</v>
      </c>
      <c r="D41" s="0" t="n">
        <f aca="false">AVERAGEIF(E2:E26,"=*True",D2:D26)</f>
        <v>1.91885884602865</v>
      </c>
      <c r="G41" s="0" t="n">
        <f aca="false">AVERAGEIF(H2:H26,"=*True",G2:G26)</f>
        <v>2.33873277452257</v>
      </c>
      <c r="J41" s="0" t="n">
        <f aca="false">AVERAGEIF(K2:K26,"=*True",J2:J26)</f>
        <v>1.40896628146702</v>
      </c>
      <c r="M41" s="0" t="n">
        <f aca="false">AVERAGEIF(N2:N26,"=*True",M2:M26)</f>
        <v>1.94185641818577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28.3652191351736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5.25113564724393</v>
      </c>
      <c r="D44" s="0" t="n">
        <f aca="false">AVERAGEIF(E2:E26,"=*False",D2:D26)</f>
        <v>2.23995042067308</v>
      </c>
      <c r="G44" s="0" t="n">
        <f aca="false">AVERAGEIF(H2:H26,"=*False",G2:G26)</f>
        <v>2.55448715209961</v>
      </c>
      <c r="J44" s="0" t="n">
        <f aca="false">AVERAGEIF(K2:K26,"=*False",J2:J26)</f>
        <v>1.88231861877441</v>
      </c>
      <c r="M44" s="0" t="n">
        <f aca="false">AVERAGEIF(N2:N26,"=*False",M2:M26)</f>
        <v>2.64173289489746</v>
      </c>
      <c r="P44" s="0" t="n">
        <f aca="false">((M41-J41)/M41)*100</f>
        <v>27.442303752644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28.7468228748587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3.55267017795312</v>
      </c>
      <c r="D47" s="0" t="n">
        <f aca="false">STDEV(D2:D26)</f>
        <v>0.657609357521537</v>
      </c>
      <c r="G47" s="0" t="n">
        <f aca="false">STDEV(G2:G26)</f>
        <v>1.05849615572605</v>
      </c>
      <c r="J47" s="0" t="n">
        <f aca="false">STDEV(J2:J26)</f>
        <v>0.520369123539716</v>
      </c>
      <c r="M47" s="0" t="n">
        <f aca="false">STDEV(M2:M26)</f>
        <v>1.10521815910749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8.51258107639062</v>
      </c>
      <c r="D50" s="0" t="n">
        <f aca="false">SUM(D32+D47)</f>
        <v>2.74343582236529</v>
      </c>
      <c r="G50" s="0" t="n">
        <f aca="false">SUM(G32+G47)</f>
        <v>3.53531173189793</v>
      </c>
      <c r="J50" s="0" t="n">
        <f aca="false">SUM(J32+J47)</f>
        <v>2.23228090088347</v>
      </c>
      <c r="M50" s="0" t="n">
        <f aca="false">SUM(M32+M47)</f>
        <v>3.49499552238874</v>
      </c>
      <c r="P50" s="12" t="n">
        <f aca="false">SUM(D52,J52)/2</f>
        <v>1.6617029894683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3.95673585094105</v>
      </c>
      <c r="D52" s="0" t="n">
        <f aca="false">AVERAGEIFS(D2:D26, D2:D26, "&gt;=0", D2:D26,"&lt;="&amp;D50)</f>
        <v>1.75911348684211</v>
      </c>
      <c r="G52" s="0" t="n">
        <f aca="false">AVERAGEIFS(G2:G26, G2:G26, "&gt;=0", G2:G26,"&lt;="&amp;G50)</f>
        <v>2.24175765327785</v>
      </c>
      <c r="J52" s="0" t="n">
        <f aca="false">AVERAGEIFS(J2:J26, J2:J26, "&gt;=0", J2:J26,"&lt;="&amp;J50)</f>
        <v>1.56429249209449</v>
      </c>
      <c r="M52" s="0" t="n">
        <f aca="false">AVERAGEIFS(M2:M26, M2:M26, "&gt;=0", M2:M26,"&lt;="&amp;M50)</f>
        <v>1.91002408447266</v>
      </c>
      <c r="P52" s="12" t="n">
        <f aca="false">SUM(D59,J59)/2</f>
        <v>1.47008867361886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1.92756021691525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2.05400047444474</v>
      </c>
      <c r="B55" s="13"/>
      <c r="C55" s="13"/>
      <c r="D55" s="13" t="n">
        <f aca="false" t="array" ref="D55:D55">_xlfn.STDEV.S(IF(E2:E26=" True", D2:D26, ""))</f>
        <v>0.652917152683466</v>
      </c>
      <c r="E55" s="13"/>
      <c r="F55" s="13"/>
      <c r="G55" s="13" t="n">
        <f aca="false" t="array" ref="G55:G55">_xlfn.STDEV.S(IF(H2:H26=" True", G2:G26, ""))</f>
        <v>1.32773817325648</v>
      </c>
      <c r="H55" s="13"/>
      <c r="I55" s="13"/>
      <c r="J55" s="13" t="n">
        <f aca="false" t="array" ref="J55:J55">_xlfn.STDEV.S(IF(K2:K26=" True", J2:J26, ""))</f>
        <v>0.34662937594297</v>
      </c>
      <c r="K55" s="13"/>
      <c r="L55" s="13"/>
      <c r="M55" s="13" t="n">
        <f aca="false" t="array" ref="M55:M55">_xlfn.STDEV.S(IF(N2:N26=" True", M2:M26, ""))</f>
        <v>0.479985886108257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2.07589086887526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6.2650477330943</v>
      </c>
      <c r="D57" s="0" t="n">
        <f aca="false">(D41)+D55</f>
        <v>2.57177599871211</v>
      </c>
      <c r="G57" s="0" t="n">
        <f aca="false">(G41)+G55</f>
        <v>3.66647094777905</v>
      </c>
      <c r="J57" s="0" t="n">
        <f aca="false">(J41)+J55</f>
        <v>1.75559565740999</v>
      </c>
      <c r="M57" s="0" t="n">
        <f aca="false">(M41)+M55</f>
        <v>2.42184230429402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1.84598577008929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3.69759134928385</v>
      </c>
      <c r="D59" s="0" t="n">
        <f aca="false">AVERAGEIFS(D2:D26, D2:D26, "&gt;=0", D2:D26,"&lt;="&amp;D57,E2:E26,"=*True")</f>
        <v>1.66787028808594</v>
      </c>
      <c r="G59" s="0" t="n">
        <f aca="false">AVERAGEIFS(G2:G26, G2:G26, "&gt;=0", G2:G26,"&lt;="&amp;G57,H2:H26,"=*True")</f>
        <v>1.92109301757813</v>
      </c>
      <c r="J59" s="0" t="n">
        <f aca="false">AVERAGEIFS(J2:J26, J2:J26, "&gt;=0", J2:J26,"&lt;="&amp;J57,K2:K26,"=*True")</f>
        <v>1.27230705915179</v>
      </c>
      <c r="M59" s="0" t="n">
        <f aca="false">AVERAGEIFS(M2:M26, M2:M26, "&gt;=0", M2:M26,"&lt;="&amp;M57,N2:N26,"=*True")</f>
        <v>1.77087852260045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2.30027471579527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4.0010989013374</v>
      </c>
      <c r="B62" s="13"/>
      <c r="C62" s="13"/>
      <c r="D62" s="13" t="n">
        <f aca="false" t="array" ref="D62:D62">_xlfn.STDEV.S(IF(E2:E26=" False", D2:D26, ""))</f>
        <v>0.648469349813243</v>
      </c>
      <c r="E62" s="13"/>
      <c r="F62" s="13"/>
      <c r="G62" s="13" t="n">
        <f aca="false" t="array" ref="G62:G62">_xlfn.STDEV.S(IF(H2:H26=" False", G2:G26, ""))</f>
        <v>0.913553563705625</v>
      </c>
      <c r="H62" s="13"/>
      <c r="I62" s="13"/>
      <c r="J62" s="13" t="n">
        <f aca="false" t="array" ref="J62:J62">_xlfn.STDEV.S(IF(K2:K26=" False", J2:J26, ""))</f>
        <v>0.532102845480138</v>
      </c>
      <c r="K62" s="13"/>
      <c r="L62" s="13"/>
      <c r="M62" s="13" t="n">
        <f aca="false" t="array" ref="M62:M62">_xlfn.STDEV.S(IF(N2:N26=" False", M2:M26, ""))</f>
        <v>1.28196923255613</v>
      </c>
      <c r="P62" s="12" t="n">
        <f aca="false">((P56-P50)/P56)*100</f>
        <v>19.9522954514159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9.25223454858132</v>
      </c>
      <c r="D64" s="0" t="n">
        <f aca="false">(D44)+D62</f>
        <v>2.88841977048632</v>
      </c>
      <c r="G64" s="0" t="n">
        <f aca="false">(G44)+G62</f>
        <v>3.46804071580524</v>
      </c>
      <c r="J64" s="0" t="n">
        <f aca="false">(J44)+J62</f>
        <v>2.41442146425455</v>
      </c>
      <c r="M64" s="0" t="n">
        <f aca="false">(M44)+M62</f>
        <v>3.9237021274536</v>
      </c>
      <c r="P64" s="12" t="n">
        <f aca="false">((P58-P52)/P58)*100</f>
        <v>20.362946592608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3.83805719401042</v>
      </c>
      <c r="D66" s="0" t="n">
        <f aca="false">AVERAGEIFS(D2:D26, D2:D26, "&gt;=0", D2:D26,"&lt;="&amp;D64,E2:E26,"=*False")</f>
        <v>2.04097567471591</v>
      </c>
      <c r="G66" s="0" t="n">
        <f aca="false">AVERAGEIFS(G2:G26, G2:G26, "&gt;=0", G2:G26,"&lt;="&amp;G64,H2:H26,"=*False")</f>
        <v>2.41277879231771</v>
      </c>
      <c r="J66" s="0" t="n">
        <f aca="false">AVERAGEIFS(J2:J26, J2:J26, "&gt;=0", J2:J26,"&lt;="&amp;J64,K2:K26,"=*False")</f>
        <v>1.81414475911458</v>
      </c>
      <c r="M66" s="0" t="n">
        <f aca="false">AVERAGEIFS(M2:M26, M2:M26, "&gt;=0", M2:M26,"&lt;="&amp;M64,N2:N26,"=*False")</f>
        <v>2.18777063927284</v>
      </c>
      <c r="P66" s="14" t="n">
        <f aca="false">((P60-P54)/P60)*100</f>
        <v>16.2030428939949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18.1009022445713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28.153905368762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17.0779273407947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2018-01-15T16:17:55Z</dcterms:modified>
  <cp:revision>10</cp:revision>
  <dc:subject/>
  <dc:title/>
</cp:coreProperties>
</file>