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<sst xmlns="http://schemas.openxmlformats.org/spreadsheetml/2006/main" count="255" uniqueCount="55">
  <si>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</si>
  <si>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</si>
  <si>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</si>
  <si>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</si>
  <si>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</si>
  <si>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True</t>
  </si>
  <si>
    <t xml:space="preserve"> False</t>
  </si>
  <si>
    <t xml:space="preserve">Name</t>
  </si>
  <si>
    <t xml:space="preserve">Marnix</t>
  </si>
  <si>
    <t xml:space="preserve">Age</t>
  </si>
  <si>
    <t xml:space="preserve">Sex</t>
  </si>
  <si>
    <t xml:space="preserve">Male</t>
  </si>
  <si>
    <t xml:space="preserve">VR experience</t>
  </si>
  <si>
    <t xml:space="preserve">Experienced</t>
  </si>
  <si>
    <t xml:space="preserve">Comment</t>
  </si>
  <si>
    <t xml:space="preserve">It was more easy to find objects above me in the second last try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</si>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</sst>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0.77148486328125</v>
      </c>
      <c r="B2" s="2" t="s">
        <v>5</v>
      </c>
      <c r="D2" s="0" t="n">
        <v>0.8389541015625</v>
      </c>
      <c r="E2" s="2" t="s">
        <v>5</v>
      </c>
      <c r="G2" s="0" t="n">
        <v>1.73289868164063</v>
      </c>
      <c r="H2" s="2" t="s">
        <v>6</v>
      </c>
      <c r="J2" s="0" t="n">
        <v>0.507123046875</v>
      </c>
      <c r="K2" s="2" t="s">
        <v>5</v>
      </c>
      <c r="M2" s="0" t="n">
        <v>2.36090966796875</v>
      </c>
      <c r="N2" s="2" t="s">
        <v>6</v>
      </c>
    </row>
    <row r="3" customFormat="false" ht="12.8" hidden="false" customHeight="false" outlineLevel="0" collapsed="false">
      <c r="A3" s="0" t="n">
        <v>0.68010302734375</v>
      </c>
      <c r="B3" s="2" t="s">
        <v>5</v>
      </c>
      <c r="D3" s="0" t="n">
        <v>2.25309838867188</v>
      </c>
      <c r="E3" s="2" t="s">
        <v>6</v>
      </c>
      <c r="G3" s="0" t="n">
        <v>1.95830346679688</v>
      </c>
      <c r="H3" s="2" t="s">
        <v>6</v>
      </c>
      <c r="J3" s="0" t="n">
        <v>0.693933349609375</v>
      </c>
      <c r="K3" s="2" t="s">
        <v>5</v>
      </c>
      <c r="M3" s="0" t="n">
        <v>0.920285888671875</v>
      </c>
      <c r="N3" s="2" t="s">
        <v>6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1.81341357421875</v>
      </c>
      <c r="B4" s="2" t="s">
        <v>6</v>
      </c>
      <c r="D4" s="0" t="n">
        <v>1.22824829101562</v>
      </c>
      <c r="E4" s="2" t="s">
        <v>6</v>
      </c>
      <c r="G4" s="0" t="n">
        <v>0.640220947265625</v>
      </c>
      <c r="H4" s="2" t="s">
        <v>6</v>
      </c>
      <c r="J4" s="0" t="n">
        <v>0.5610244140625</v>
      </c>
      <c r="K4" s="2" t="s">
        <v>5</v>
      </c>
      <c r="M4" s="0" t="n">
        <v>1.18704638671875</v>
      </c>
      <c r="N4" s="2" t="s">
        <v>6</v>
      </c>
      <c r="P4" s="1" t="s">
        <v>9</v>
      </c>
      <c r="Q4" s="0" t="n">
        <v>26</v>
      </c>
    </row>
    <row r="5" customFormat="false" ht="12.8" hidden="false" customHeight="false" outlineLevel="0" collapsed="false">
      <c r="A5" s="0" t="n">
        <v>0.90707470703125</v>
      </c>
      <c r="B5" s="2" t="s">
        <v>5</v>
      </c>
      <c r="D5" s="0" t="n">
        <v>1.226818359375</v>
      </c>
      <c r="E5" s="2" t="s">
        <v>6</v>
      </c>
      <c r="G5" s="0" t="n">
        <v>0.57294775390625</v>
      </c>
      <c r="H5" s="2" t="s">
        <v>6</v>
      </c>
      <c r="J5" s="0" t="n">
        <v>2.16159301757813</v>
      </c>
      <c r="K5" s="2" t="s">
        <v>6</v>
      </c>
      <c r="M5" s="0" t="n">
        <v>1.43964013671875</v>
      </c>
      <c r="N5" s="2" t="s">
        <v>6</v>
      </c>
      <c r="P5" s="1" t="s">
        <v>10</v>
      </c>
      <c r="Q5" s="0" t="s">
        <v>11</v>
      </c>
    </row>
    <row r="6" customFormat="false" ht="12.8" hidden="false" customHeight="false" outlineLevel="0" collapsed="false">
      <c r="A6" s="0" t="n">
        <v>1.21288134765625</v>
      </c>
      <c r="B6" s="2" t="s">
        <v>5</v>
      </c>
      <c r="D6" s="0" t="n">
        <v>1.30678564453125</v>
      </c>
      <c r="E6" s="2" t="s">
        <v>5</v>
      </c>
      <c r="G6" s="0" t="n">
        <v>1.20035571289063</v>
      </c>
      <c r="H6" s="2" t="s">
        <v>6</v>
      </c>
      <c r="J6" s="0" t="n">
        <v>0.532253662109375</v>
      </c>
      <c r="K6" s="2" t="s">
        <v>5</v>
      </c>
      <c r="M6" s="0" t="n">
        <v>0.72067041015625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1.999974609375</v>
      </c>
      <c r="B7" s="2" t="s">
        <v>6</v>
      </c>
      <c r="D7" s="0" t="n">
        <v>0.494121337890625</v>
      </c>
      <c r="E7" s="2" t="s">
        <v>6</v>
      </c>
      <c r="G7" s="0" t="n">
        <v>1.05301220703125</v>
      </c>
      <c r="H7" s="2" t="s">
        <v>5</v>
      </c>
      <c r="J7" s="0" t="n">
        <v>1.18673315429688</v>
      </c>
      <c r="K7" s="2" t="s">
        <v>6</v>
      </c>
      <c r="M7" s="0" t="n">
        <v>0.840182373046875</v>
      </c>
      <c r="N7" s="2" t="s">
        <v>6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0.800216796875</v>
      </c>
      <c r="B8" s="2" t="s">
        <v>6</v>
      </c>
      <c r="D8" s="0" t="n">
        <v>0.786186767578125</v>
      </c>
      <c r="E8" s="2" t="s">
        <v>6</v>
      </c>
      <c r="G8" s="0" t="n">
        <v>0.733750732421875</v>
      </c>
      <c r="H8" s="2" t="s">
        <v>5</v>
      </c>
      <c r="J8" s="0" t="n">
        <v>1.33502416992188</v>
      </c>
      <c r="K8" s="2" t="s">
        <v>6</v>
      </c>
      <c r="M8" s="0" t="n">
        <v>1.14584643554687</v>
      </c>
      <c r="N8" s="2" t="s">
        <v>5</v>
      </c>
      <c r="P8" s="1"/>
    </row>
    <row r="9" customFormat="false" ht="12.8" hidden="false" customHeight="false" outlineLevel="0" collapsed="false">
      <c r="A9" s="0" t="n">
        <v>1.14637768554688</v>
      </c>
      <c r="B9" s="2" t="s">
        <v>6</v>
      </c>
      <c r="D9" s="0" t="n">
        <v>0.6666845703125</v>
      </c>
      <c r="E9" s="2" t="s">
        <v>5</v>
      </c>
      <c r="G9" s="0" t="n">
        <v>1.18634594726563</v>
      </c>
      <c r="H9" s="2" t="s">
        <v>6</v>
      </c>
      <c r="J9" s="0" t="n">
        <v>0.600137939453125</v>
      </c>
      <c r="K9" s="2" t="s">
        <v>5</v>
      </c>
      <c r="M9" s="0" t="n">
        <v>1.18792236328125</v>
      </c>
      <c r="N9" s="2" t="s">
        <v>6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1.20020239257813</v>
      </c>
      <c r="B10" s="2" t="s">
        <v>5</v>
      </c>
      <c r="D10" s="0" t="n">
        <v>1.55693383789063</v>
      </c>
      <c r="E10" s="2" t="s">
        <v>6</v>
      </c>
      <c r="G10" s="0" t="n">
        <v>2.47805249023437</v>
      </c>
      <c r="H10" s="2" t="s">
        <v>6</v>
      </c>
      <c r="J10" s="0" t="n">
        <v>0.707715087890625</v>
      </c>
      <c r="K10" s="2" t="s">
        <v>5</v>
      </c>
      <c r="M10" s="0" t="n">
        <v>0.586005615234375</v>
      </c>
      <c r="N10" s="2" t="s">
        <v>5</v>
      </c>
    </row>
    <row r="11" customFormat="false" ht="12.8" hidden="false" customHeight="false" outlineLevel="0" collapsed="false">
      <c r="A11" s="0" t="n">
        <v>0.74712255859375</v>
      </c>
      <c r="B11" s="2" t="s">
        <v>6</v>
      </c>
      <c r="D11" s="0" t="n">
        <v>0.69348046875</v>
      </c>
      <c r="E11" s="2" t="s">
        <v>6</v>
      </c>
      <c r="G11" s="0" t="n">
        <v>1.45439892578125</v>
      </c>
      <c r="H11" s="2" t="s">
        <v>5</v>
      </c>
      <c r="J11" s="0" t="n">
        <v>0.9075517578125</v>
      </c>
      <c r="K11" s="2" t="s">
        <v>5</v>
      </c>
      <c r="M11" s="0" t="n">
        <v>0.49346435546875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1.9059501953125</v>
      </c>
      <c r="B12" s="2" t="s">
        <v>6</v>
      </c>
      <c r="D12" s="0" t="n">
        <v>1.50861352539063</v>
      </c>
      <c r="E12" s="2" t="s">
        <v>5</v>
      </c>
      <c r="G12" s="0" t="n">
        <v>1.40075756835937</v>
      </c>
      <c r="H12" s="2" t="s">
        <v>6</v>
      </c>
      <c r="J12" s="0" t="n">
        <v>0.453078857421875</v>
      </c>
      <c r="K12" s="2" t="s">
        <v>5</v>
      </c>
      <c r="M12" s="0" t="n">
        <v>1.10657470703125</v>
      </c>
      <c r="N12" s="2" t="s">
        <v>6</v>
      </c>
      <c r="P12" s="4" t="n">
        <f aca="false">SUM(D29,J29)/2</f>
        <v>28.2096085205078</v>
      </c>
    </row>
    <row r="13" customFormat="false" ht="12.8" hidden="false" customHeight="false" outlineLevel="0" collapsed="false">
      <c r="A13" s="0" t="n">
        <v>2.29369506835938</v>
      </c>
      <c r="B13" s="2" t="s">
        <v>6</v>
      </c>
      <c r="D13" s="0" t="n">
        <v>1.66770043945313</v>
      </c>
      <c r="E13" s="2" t="s">
        <v>6</v>
      </c>
      <c r="G13" s="0" t="n">
        <v>0.693923828125</v>
      </c>
      <c r="H13" s="2" t="s">
        <v>5</v>
      </c>
      <c r="J13" s="0" t="n">
        <v>0.572322998046875</v>
      </c>
      <c r="K13" s="2" t="s">
        <v>6</v>
      </c>
      <c r="M13" s="0" t="n">
        <v>2.23982763671875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1.22692724609375</v>
      </c>
      <c r="B14" s="2" t="s">
        <v>6</v>
      </c>
      <c r="D14" s="0" t="n">
        <v>1.97306396484375</v>
      </c>
      <c r="E14" s="2" t="s">
        <v>6</v>
      </c>
      <c r="G14" s="0" t="n">
        <v>1.47912915039063</v>
      </c>
      <c r="H14" s="2" t="s">
        <v>6</v>
      </c>
      <c r="J14" s="0" t="n">
        <v>0.7074609375</v>
      </c>
      <c r="K14" s="2" t="s">
        <v>5</v>
      </c>
      <c r="M14" s="0" t="n">
        <v>0.52045361328125</v>
      </c>
      <c r="N14" s="2" t="s">
        <v>6</v>
      </c>
      <c r="P14" s="4" t="n">
        <f aca="false">SUM(D32,J32)/2</f>
        <v>1.12838434082032</v>
      </c>
    </row>
    <row r="15" customFormat="false" ht="12.8" hidden="false" customHeight="false" outlineLevel="0" collapsed="false">
      <c r="A15" s="0" t="n">
        <v>3.00082763671875</v>
      </c>
      <c r="B15" s="2" t="s">
        <v>6</v>
      </c>
      <c r="D15" s="0" t="n">
        <v>1.87127587890625</v>
      </c>
      <c r="E15" s="2" t="s">
        <v>6</v>
      </c>
      <c r="G15" s="0" t="n">
        <v>2.33393505859375</v>
      </c>
      <c r="H15" s="2" t="s">
        <v>5</v>
      </c>
      <c r="J15" s="0" t="n">
        <v>1.8133994140625</v>
      </c>
      <c r="K15" s="2" t="s">
        <v>6</v>
      </c>
      <c r="M15" s="0" t="n">
        <v>1.2134150390625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2.19903930664062</v>
      </c>
      <c r="B16" s="2" t="s">
        <v>6</v>
      </c>
      <c r="D16" s="0" t="n">
        <v>1.74081909179688</v>
      </c>
      <c r="E16" s="2" t="s">
        <v>6</v>
      </c>
      <c r="G16" s="0" t="n">
        <v>1.3600986328125</v>
      </c>
      <c r="H16" s="2" t="s">
        <v>6</v>
      </c>
      <c r="J16" s="0" t="n">
        <v>0.706556396484375</v>
      </c>
      <c r="K16" s="2" t="s">
        <v>6</v>
      </c>
      <c r="M16" s="0" t="n">
        <v>1.06601147460938</v>
      </c>
      <c r="N16" s="2" t="s">
        <v>6</v>
      </c>
      <c r="P16" s="4" t="n">
        <f aca="false">SUM(D41,J41)/2</f>
        <v>0.887060187203544</v>
      </c>
    </row>
    <row r="17" customFormat="false" ht="12.8" hidden="false" customHeight="false" outlineLevel="0" collapsed="false">
      <c r="A17" s="0" t="n">
        <v>1.11944458007813</v>
      </c>
      <c r="B17" s="2" t="s">
        <v>6</v>
      </c>
      <c r="D17" s="0" t="n">
        <v>1.69415258789063</v>
      </c>
      <c r="E17" s="2" t="s">
        <v>6</v>
      </c>
      <c r="G17" s="0" t="n">
        <v>0.839791748046875</v>
      </c>
      <c r="H17" s="2" t="s">
        <v>6</v>
      </c>
      <c r="J17" s="0" t="n">
        <v>0.999926513671875</v>
      </c>
      <c r="K17" s="2" t="s">
        <v>6</v>
      </c>
      <c r="M17" s="0" t="n">
        <v>0.480252685546875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1.66702514648438</v>
      </c>
      <c r="B18" s="2" t="s">
        <v>6</v>
      </c>
      <c r="D18" s="0" t="n">
        <v>1.32000244140625</v>
      </c>
      <c r="E18" s="2" t="s">
        <v>5</v>
      </c>
      <c r="G18" s="0" t="n">
        <v>1.89387426757813</v>
      </c>
      <c r="H18" s="2" t="s">
        <v>6</v>
      </c>
      <c r="J18" s="0" t="n">
        <v>1.33336547851563</v>
      </c>
      <c r="K18" s="2" t="s">
        <v>5</v>
      </c>
      <c r="M18" s="0" t="n">
        <v>1.6264130859375</v>
      </c>
      <c r="N18" s="2" t="s">
        <v>6</v>
      </c>
      <c r="P18" s="4" t="n">
        <f aca="false">SUM(D44,J44)/2</f>
        <v>1.34437012306254</v>
      </c>
    </row>
    <row r="19" customFormat="false" ht="12.8" hidden="false" customHeight="false" outlineLevel="0" collapsed="false">
      <c r="A19" s="0" t="n">
        <v>0.61316748046875</v>
      </c>
      <c r="B19" s="2" t="s">
        <v>6</v>
      </c>
      <c r="D19" s="0" t="n">
        <v>1.09290161132812</v>
      </c>
      <c r="E19" s="2" t="s">
        <v>6</v>
      </c>
      <c r="G19" s="0" t="n">
        <v>2.413125</v>
      </c>
      <c r="H19" s="2" t="s">
        <v>6</v>
      </c>
      <c r="J19" s="0" t="n">
        <v>0.906780517578125</v>
      </c>
      <c r="K19" s="2" t="s">
        <v>5</v>
      </c>
      <c r="M19" s="0" t="n">
        <v>1.67982177734375</v>
      </c>
      <c r="N19" s="2" t="s">
        <v>6</v>
      </c>
      <c r="P19" s="3" t="s">
        <v>22</v>
      </c>
    </row>
    <row r="20" customFormat="false" ht="12.8" hidden="false" customHeight="false" outlineLevel="0" collapsed="false">
      <c r="A20" s="0" t="n">
        <v>2.44012890625</v>
      </c>
      <c r="B20" s="2" t="s">
        <v>5</v>
      </c>
      <c r="D20" s="0" t="n">
        <v>2.07896337890625</v>
      </c>
      <c r="E20" s="2" t="s">
        <v>6</v>
      </c>
      <c r="G20" s="0" t="n">
        <v>5.17283984375</v>
      </c>
      <c r="H20" s="2" t="s">
        <v>6</v>
      </c>
      <c r="J20" s="0" t="n">
        <v>0.64000439453125</v>
      </c>
      <c r="K20" s="2" t="s">
        <v>5</v>
      </c>
      <c r="M20" s="0" t="n">
        <v>0.827250732421875</v>
      </c>
      <c r="N20" s="2" t="s">
        <v>6</v>
      </c>
      <c r="P20" s="4" t="n">
        <f aca="false">SUM(G29,M29)/2</f>
        <v>32.0462520751954</v>
      </c>
    </row>
    <row r="21" customFormat="false" ht="12.8" hidden="false" customHeight="false" outlineLevel="0" collapsed="false">
      <c r="A21" s="0" t="n">
        <v>1.11981469726563</v>
      </c>
      <c r="B21" s="2" t="s">
        <v>5</v>
      </c>
      <c r="D21" s="0" t="n">
        <v>0.4800478515625</v>
      </c>
      <c r="E21" s="2" t="s">
        <v>6</v>
      </c>
      <c r="G21" s="0" t="n">
        <v>0.82724755859375</v>
      </c>
      <c r="H21" s="2" t="s">
        <v>6</v>
      </c>
      <c r="J21" s="0" t="n">
        <v>0.906239990234375</v>
      </c>
      <c r="K21" s="2" t="s">
        <v>6</v>
      </c>
      <c r="M21" s="0" t="n">
        <v>0.98619482421875</v>
      </c>
      <c r="N21" s="2" t="s">
        <v>6</v>
      </c>
      <c r="P21" s="3" t="s">
        <v>23</v>
      </c>
    </row>
    <row r="22" customFormat="false" ht="12.8" hidden="false" customHeight="false" outlineLevel="0" collapsed="false">
      <c r="A22" s="0" t="n">
        <v>0.9871884765625</v>
      </c>
      <c r="B22" s="2" t="s">
        <v>6</v>
      </c>
      <c r="D22" s="0" t="n">
        <v>0.96045703125</v>
      </c>
      <c r="E22" s="2" t="s">
        <v>6</v>
      </c>
      <c r="G22" s="0" t="n">
        <v>1.2264423828125</v>
      </c>
      <c r="H22" s="2" t="s">
        <v>5</v>
      </c>
      <c r="J22" s="0" t="n">
        <v>0.733582763671875</v>
      </c>
      <c r="K22" s="2" t="s">
        <v>5</v>
      </c>
      <c r="M22" s="0" t="n">
        <v>1.35989086914063</v>
      </c>
      <c r="N22" s="2" t="s">
        <v>5</v>
      </c>
      <c r="P22" s="4" t="n">
        <f aca="false">SUM(G32,M32)/2</f>
        <v>1.28185008300782</v>
      </c>
    </row>
    <row r="23" customFormat="false" ht="12.8" hidden="false" customHeight="false" outlineLevel="0" collapsed="false">
      <c r="A23" s="0" t="n">
        <v>1.0672626953125</v>
      </c>
      <c r="B23" s="2" t="s">
        <v>6</v>
      </c>
      <c r="D23" s="0" t="n">
        <v>1.73459252929687</v>
      </c>
      <c r="E23" s="2" t="s">
        <v>6</v>
      </c>
      <c r="G23" s="0" t="n">
        <v>0.639716552734375</v>
      </c>
      <c r="H23" s="2" t="s">
        <v>6</v>
      </c>
      <c r="J23" s="0" t="n">
        <v>0.852910400390625</v>
      </c>
      <c r="K23" s="2" t="s">
        <v>5</v>
      </c>
      <c r="M23" s="0" t="n">
        <v>0.83975830078125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1.59975317382813</v>
      </c>
      <c r="B24" s="2" t="s">
        <v>6</v>
      </c>
      <c r="D24" s="0" t="n">
        <v>1.13265454101563</v>
      </c>
      <c r="E24" s="2" t="s">
        <v>5</v>
      </c>
      <c r="G24" s="0" t="n">
        <v>0.800011474609375</v>
      </c>
      <c r="H24" s="2" t="s">
        <v>6</v>
      </c>
      <c r="J24" s="0" t="n">
        <v>1.30662841796875</v>
      </c>
      <c r="K24" s="2" t="s">
        <v>6</v>
      </c>
      <c r="M24" s="0" t="n">
        <v>0.941477783203125</v>
      </c>
      <c r="N24" s="2" t="s">
        <v>6</v>
      </c>
      <c r="P24" s="4" t="n">
        <f aca="false">SUM(G41,M41)/2</f>
        <v>1.08073090616862</v>
      </c>
    </row>
    <row r="25" customFormat="false" ht="12.8" hidden="false" customHeight="false" outlineLevel="0" collapsed="false">
      <c r="A25" s="0" t="n">
        <v>3.332765625</v>
      </c>
      <c r="B25" s="2" t="s">
        <v>6</v>
      </c>
      <c r="D25" s="0" t="n">
        <v>0.547120849609375</v>
      </c>
      <c r="E25" s="2" t="s">
        <v>5</v>
      </c>
      <c r="G25" s="0" t="n">
        <v>0.759901611328125</v>
      </c>
      <c r="H25" s="2" t="s">
        <v>6</v>
      </c>
      <c r="J25" s="0" t="n">
        <v>1.38698852539062</v>
      </c>
      <c r="K25" s="2" t="s">
        <v>6</v>
      </c>
      <c r="M25" s="0" t="n">
        <v>0.938692626953125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1.75947680664063</v>
      </c>
      <c r="B26" s="2" t="s">
        <v>6</v>
      </c>
      <c r="D26" s="0" t="n">
        <v>1.0796201171875</v>
      </c>
      <c r="E26" s="2" t="s">
        <v>5</v>
      </c>
      <c r="G26" s="0" t="n">
        <v>1.07991235351563</v>
      </c>
      <c r="H26" s="2" t="s">
        <v>6</v>
      </c>
      <c r="J26" s="0" t="n">
        <v>1.97358422851563</v>
      </c>
      <c r="K26" s="2" t="s">
        <v>6</v>
      </c>
      <c r="M26" s="0" t="n">
        <v>1.45350146484375</v>
      </c>
      <c r="N26" s="2" t="s">
        <v>6</v>
      </c>
      <c r="P26" s="4" t="n">
        <f aca="false">SUM(G44,M44)/2</f>
        <v>1.36194363526147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37.6113186035157</v>
      </c>
      <c r="D29" s="0" t="n">
        <f aca="false">SUM(D2:D27)</f>
        <v>31.9332976074219</v>
      </c>
      <c r="G29" s="0" t="n">
        <f aca="false">SUM(G2:G27)</f>
        <v>35.9309938964844</v>
      </c>
      <c r="J29" s="0" t="n">
        <f aca="false">SUM(J2:J27)</f>
        <v>24.4859194335938</v>
      </c>
      <c r="M29" s="0" t="n">
        <f aca="false">SUM(M2:M27)</f>
        <v>28.1615102539063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11.9722067519314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1.50445274414063</v>
      </c>
      <c r="D32" s="0" t="n">
        <f aca="false">D29/25</f>
        <v>1.27733190429688</v>
      </c>
      <c r="G32" s="0" t="n">
        <f aca="false">G29/25</f>
        <v>1.43723975585938</v>
      </c>
      <c r="J32" s="0" t="n">
        <f aca="false">J29/25</f>
        <v>0.979436777343751</v>
      </c>
      <c r="M32" s="0" t="n">
        <f aca="false">M29/25</f>
        <v>1.12646041015625</v>
      </c>
      <c r="P32" s="0" t="n">
        <f aca="false">((P22-P14)/P22)*100</f>
        <v>11.9722067519314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17.9203461157294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18</v>
      </c>
      <c r="D35" s="0" t="n">
        <f aca="false">COUNTIF(E2:E26,"*False*")</f>
        <v>17</v>
      </c>
      <c r="G35" s="0" t="n">
        <f aca="false">COUNTIF(H2:H26,"*False*")</f>
        <v>19</v>
      </c>
      <c r="J35" s="0" t="n">
        <f aca="false">COUNTIF(K2:K26,"*False*")</f>
        <v>11</v>
      </c>
      <c r="M35" s="0" t="n">
        <f aca="false">COUNTIF(N2:N26,"*False*")</f>
        <v>17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1.29032595358097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7</v>
      </c>
      <c r="D38" s="0" t="n">
        <f aca="false">COUNTIF(E2:E26,"*True*")</f>
        <v>8</v>
      </c>
      <c r="G38" s="0" t="n">
        <f aca="false">COUNTIF(H2:H26,"*True*")</f>
        <v>6</v>
      </c>
      <c r="J38" s="0" t="n">
        <f aca="false">COUNTIF(K2:K26,"*True*")</f>
        <v>14</v>
      </c>
      <c r="M38" s="0" t="n">
        <f aca="false">COUNTIF(N2:N26,"*True*")</f>
        <v>8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13.0518242351816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1.19024142020089</v>
      </c>
      <c r="D41" s="0" t="n">
        <f aca="false">AVERAGEIF(E2:E26,"=*True",D2:D26)</f>
        <v>1.05005447387695</v>
      </c>
      <c r="G41" s="0" t="n">
        <f aca="false">AVERAGEIF(H2:H26,"=*True",G2:G26)</f>
        <v>1.24924385579427</v>
      </c>
      <c r="J41" s="0" t="n">
        <f aca="false">AVERAGEIF(K2:K26,"=*True",J2:J26)</f>
        <v>0.724065900530134</v>
      </c>
      <c r="M41" s="0" t="n">
        <f aca="false">AVERAGEIF(N2:N26,"=*True",M2:M26)</f>
        <v>0.912217956542969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13.0518242351816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1.62664603678386</v>
      </c>
      <c r="D44" s="0" t="n">
        <f aca="false">AVERAGEIF(E2:E26,"=*False",D2:D26)</f>
        <v>1.38428598920037</v>
      </c>
      <c r="G44" s="0" t="n">
        <f aca="false">AVERAGEIF(H2:H26,"=*False",G2:G26)</f>
        <v>1.49660688219573</v>
      </c>
      <c r="J44" s="0" t="n">
        <f aca="false">AVERAGEIF(K2:K26,"=*False",J2:J26)</f>
        <v>1.30445425692472</v>
      </c>
      <c r="M44" s="0" t="n">
        <f aca="false">AVERAGEIF(N2:N26,"=*False",M2:M26)</f>
        <v>1.22728038832721</v>
      </c>
      <c r="P44" s="0" t="n">
        <f aca="false">((M41-J41)/M41)*100</f>
        <v>20.6257785941722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-6.28820189188386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0.728602968184897</v>
      </c>
      <c r="D47" s="0" t="n">
        <f aca="false">STDEV(D2:D26)</f>
        <v>0.518202177628075</v>
      </c>
      <c r="G47" s="0" t="n">
        <f aca="false">STDEV(G2:G26)</f>
        <v>0.967590905820895</v>
      </c>
      <c r="J47" s="0" t="n">
        <f aca="false">STDEV(J2:J26)</f>
        <v>0.471946475145534</v>
      </c>
      <c r="M47" s="0" t="n">
        <f aca="false">STDEV(M2:M26)</f>
        <v>0.484173771245078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2.23305571232553</v>
      </c>
      <c r="D50" s="0" t="n">
        <f aca="false">SUM(D32+D47)</f>
        <v>1.79553408192495</v>
      </c>
      <c r="G50" s="0" t="n">
        <f aca="false">SUM(G32+G47)</f>
        <v>2.40483066168027</v>
      </c>
      <c r="J50" s="0" t="n">
        <f aca="false">SUM(J32+J47)</f>
        <v>1.45138325248929</v>
      </c>
      <c r="M50" s="0" t="n">
        <f aca="false">SUM(M32+M47)</f>
        <v>1.61063418140133</v>
      </c>
      <c r="P50" s="12" t="n">
        <f aca="false">SUM(D52,J52)/2</f>
        <v>0.986943625710228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1.26399530319941</v>
      </c>
      <c r="D52" s="0" t="n">
        <f aca="false">AVERAGEIFS(D2:D26, D2:D26, "&gt;=0", D2:D26,"&lt;="&amp;D50)</f>
        <v>1.13128076171875</v>
      </c>
      <c r="G52" s="0" t="n">
        <f aca="false">AVERAGEIFS(G2:G26, G2:G26, "&gt;=0", G2:G26,"&lt;="&amp;G50)</f>
        <v>1.17577166193182</v>
      </c>
      <c r="J52" s="0" t="n">
        <f aca="false">AVERAGEIFS(J2:J26, J2:J26, "&gt;=0", J2:J26,"&lt;="&amp;J50)</f>
        <v>0.842606489701705</v>
      </c>
      <c r="M52" s="0" t="n">
        <f aca="false">AVERAGEIFS(M2:M26, M2:M26, "&gt;=0", M2:M26,"&lt;="&amp;M50)</f>
        <v>0.964501813616072</v>
      </c>
      <c r="P52" s="12" t="n">
        <f aca="false">SUM(D59,J59)/2</f>
        <v>0.830871370084994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1.18271070982918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0.589289411020992</v>
      </c>
      <c r="B55" s="13"/>
      <c r="C55" s="13"/>
      <c r="D55" s="13" t="n">
        <f aca="false" t="array" ref="D55:D55">_xlfn.STDEV.S(IF(E2:E26=" True", D2:D26, ""))</f>
        <v>0.338322369896939</v>
      </c>
      <c r="E55" s="13"/>
      <c r="F55" s="13"/>
      <c r="G55" s="13" t="n">
        <f aca="false" t="array" ref="G55:G55">_xlfn.STDEV.S(IF(H2:H26=" True", G2:G26, ""))</f>
        <v>0.605274131066769</v>
      </c>
      <c r="H55" s="13"/>
      <c r="I55" s="13"/>
      <c r="J55" s="13" t="n">
        <f aca="false" t="array" ref="J55:J55">_xlfn.STDEV.S(IF(K2:K26=" True", J2:J26, ""))</f>
        <v>0.225787051460365</v>
      </c>
      <c r="K55" s="13"/>
      <c r="L55" s="13"/>
      <c r="M55" s="13" t="n">
        <f aca="false" t="array" ref="M55:M55">_xlfn.STDEV.S(IF(N2:N26=" True", M2:M26, ""))</f>
        <v>0.309405842552993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1.07013673777395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1.77953083122189</v>
      </c>
      <c r="D57" s="0" t="n">
        <f aca="false">(D41)+D55</f>
        <v>1.38837684377389</v>
      </c>
      <c r="G57" s="0" t="n">
        <f aca="false">(G41)+G55</f>
        <v>1.85451798686104</v>
      </c>
      <c r="J57" s="0" t="n">
        <f aca="false">(J41)+J55</f>
        <v>0.949852951990499</v>
      </c>
      <c r="M57" s="0" t="n">
        <f aca="false">(M41)+M55</f>
        <v>1.22162379909596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0.940285149274553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0.98192683919271</v>
      </c>
      <c r="D59" s="0" t="n">
        <f aca="false">AVERAGEIFS(D2:D26, D2:D26, "&gt;=0", D2:D26,"&lt;="&amp;D57,E2:E26,"=*True")</f>
        <v>0.984546037946429</v>
      </c>
      <c r="G59" s="0" t="n">
        <f aca="false">AVERAGEIFS(G2:G26, G2:G26, "&gt;=0", G2:G26,"&lt;="&amp;G57,H2:H26,"=*True")</f>
        <v>1.03230561523438</v>
      </c>
      <c r="J59" s="0" t="n">
        <f aca="false">AVERAGEIFS(J2:J26, J2:J26, "&gt;=0", J2:J26,"&lt;="&amp;J57,K2:K26,"=*True")</f>
        <v>0.677196702223558</v>
      </c>
      <c r="M59" s="0" t="n">
        <f aca="false">AVERAGEIFS(M2:M26, M2:M26, "&gt;=0", M2:M26,"&lt;="&amp;M57,N2:N26,"=*True")</f>
        <v>0.848264683314732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1.18828683539497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0.755266212507796</v>
      </c>
      <c r="B62" s="13"/>
      <c r="C62" s="13"/>
      <c r="D62" s="13" t="n">
        <f aca="false" t="array" ref="D62:D62">_xlfn.STDEV.S(IF(E2:E26=" False", D2:D26, ""))</f>
        <v>0.561018243019458</v>
      </c>
      <c r="E62" s="13"/>
      <c r="F62" s="13"/>
      <c r="G62" s="13" t="n">
        <f aca="false" t="array" ref="G62:G62">_xlfn.STDEV.S(IF(H2:H26=" False", G2:G26, ""))</f>
        <v>1.06350491267776</v>
      </c>
      <c r="H62" s="13"/>
      <c r="I62" s="13"/>
      <c r="J62" s="13" t="n">
        <f aca="false" t="array" ref="J62:J62">_xlfn.STDEV.S(IF(K2:K26=" False", J2:J26, ""))</f>
        <v>0.510672707049567</v>
      </c>
      <c r="K62" s="13"/>
      <c r="L62" s="13"/>
      <c r="M62" s="13" t="n">
        <f aca="false" t="array" ref="M62:M62">_xlfn.STDEV.S(IF(N2:N26=" False", M2:M26, ""))</f>
        <v>0.525360588252504</v>
      </c>
      <c r="P62" s="12" t="n">
        <f aca="false">((P56-P50)/P56)*100</f>
        <v>7.7740637366373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2.38191224929165</v>
      </c>
      <c r="D64" s="0" t="n">
        <f aca="false">(D44)+D62</f>
        <v>1.94530423221983</v>
      </c>
      <c r="G64" s="0" t="n">
        <f aca="false">(G44)+G62</f>
        <v>2.56011179487348</v>
      </c>
      <c r="J64" s="0" t="n">
        <f aca="false">(J44)+J62</f>
        <v>1.81512696397428</v>
      </c>
      <c r="M64" s="0" t="n">
        <f aca="false">(M44)+M62</f>
        <v>1.75264097657971</v>
      </c>
      <c r="P64" s="12" t="n">
        <f aca="false">((P58-P52)/P58)*100</f>
        <v>11.6362338886214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1.43412721252442</v>
      </c>
      <c r="D66" s="0" t="n">
        <f aca="false">AVERAGEIFS(D2:D26, D2:D26, "&gt;=0", D2:D26,"&lt;="&amp;D64,E2:E26,"=*False")</f>
        <v>1.23055257742746</v>
      </c>
      <c r="G66" s="0" t="n">
        <f aca="false">AVERAGEIFS(G2:G26, G2:G26, "&gt;=0", G2:G26,"&lt;="&amp;G64,H2:H26,"=*False")</f>
        <v>1.29237171766493</v>
      </c>
      <c r="J66" s="0" t="n">
        <f aca="false">AVERAGEIFS(J2:J26, J2:J26, "&gt;=0", J2:J26,"&lt;="&amp;J64,K2:K26,"=*False")</f>
        <v>1.1348688422309</v>
      </c>
      <c r="M66" s="0" t="n">
        <f aca="false">AVERAGEIFS(M2:M26, M2:M26, "&gt;=0", M2:M26,"&lt;="&amp;M64,N2:N26,"=*False")</f>
        <v>1.084201953125</v>
      </c>
      <c r="P66" s="14" t="n">
        <f aca="false">((P60-P54)/P60)*100</f>
        <v>0.469257539483998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12.6381643034305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20.166816378904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-4.67319662723959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2018-01-15T16:20:19Z</dcterms:modified>
  <cp:revision>13</cp:revision>
  <dc:subject/>
  <dc:title/>
</cp:coreProperties>
</file>