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<sst xmlns="http://schemas.openxmlformats.org/spreadsheetml/2006/main" count="255" uniqueCount="55">
  <si>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</si>
  <si>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</si>
  <si>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</si>
  <si>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</si>
  <si>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</si>
  <si>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False</t>
  </si>
  <si>
    <t xml:space="preserve"> True</t>
  </si>
  <si>
    <t xml:space="preserve">Name</t>
  </si>
  <si>
    <t xml:space="preserve">Roelf</t>
  </si>
  <si>
    <t xml:space="preserve">Age</t>
  </si>
  <si>
    <t xml:space="preserve">Sex</t>
  </si>
  <si>
    <t xml:space="preserve">Male</t>
  </si>
  <si>
    <t xml:space="preserve">VR experience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</si>
  <si>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time</t>
    </r>
  </si>
  <si>
    <t xml:space="preserve">Comment</t>
  </si>
  <si>
    <t xml:space="preserve">The second last one (stereo) felt easier</t>
  </si>
  <si>
    <t xml:space="preserve">Order:</t>
  </si>
  <si>
    <t xml:space="preserve">S-B-S-B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</si>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</sst>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16.4778518066406</v>
      </c>
      <c r="B2" s="2" t="s">
        <v>5</v>
      </c>
      <c r="D2" s="0" t="n">
        <v>0.61213818359375</v>
      </c>
      <c r="E2" s="2" t="s">
        <v>6</v>
      </c>
      <c r="G2" s="0" t="n">
        <v>5.7185869140625</v>
      </c>
      <c r="H2" s="2" t="s">
        <v>5</v>
      </c>
      <c r="J2" s="0" t="n">
        <v>4.05338330078125</v>
      </c>
      <c r="K2" s="2" t="s">
        <v>5</v>
      </c>
      <c r="M2" s="0" t="n">
        <v>5.25435498046875</v>
      </c>
      <c r="N2" s="2" t="s">
        <v>5</v>
      </c>
    </row>
    <row r="3" customFormat="false" ht="12.8" hidden="false" customHeight="false" outlineLevel="0" collapsed="false">
      <c r="A3" s="0" t="n">
        <v>3.78408520507812</v>
      </c>
      <c r="B3" s="2" t="s">
        <v>5</v>
      </c>
      <c r="D3" s="0" t="n">
        <v>2.45493872070313</v>
      </c>
      <c r="E3" s="2" t="s">
        <v>5</v>
      </c>
      <c r="G3" s="0" t="n">
        <v>1.46719409179688</v>
      </c>
      <c r="H3" s="2" t="s">
        <v>5</v>
      </c>
      <c r="J3" s="0" t="n">
        <v>0.706239501953125</v>
      </c>
      <c r="K3" s="2" t="s">
        <v>5</v>
      </c>
      <c r="M3" s="0" t="n">
        <v>2.12039965820312</v>
      </c>
      <c r="N3" s="2" t="s">
        <v>5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3.68239501953125</v>
      </c>
      <c r="B4" s="2" t="s">
        <v>6</v>
      </c>
      <c r="D4" s="0" t="n">
        <v>1.14736279296875</v>
      </c>
      <c r="E4" s="2" t="s">
        <v>6</v>
      </c>
      <c r="G4" s="0" t="n">
        <v>2.78544873046875</v>
      </c>
      <c r="H4" s="2" t="s">
        <v>5</v>
      </c>
      <c r="J4" s="0" t="n">
        <v>1.70652905273438</v>
      </c>
      <c r="K4" s="2" t="s">
        <v>5</v>
      </c>
      <c r="M4" s="0" t="n">
        <v>1.02647973632813</v>
      </c>
      <c r="N4" s="2" t="s">
        <v>5</v>
      </c>
      <c r="P4" s="1" t="s">
        <v>9</v>
      </c>
      <c r="Q4" s="0" t="n">
        <v>62</v>
      </c>
    </row>
    <row r="5" customFormat="false" ht="12.8" hidden="false" customHeight="false" outlineLevel="0" collapsed="false">
      <c r="A5" s="0" t="n">
        <v>4.90562353515625</v>
      </c>
      <c r="B5" s="2" t="s">
        <v>5</v>
      </c>
      <c r="D5" s="0" t="n">
        <v>1.2649208984375</v>
      </c>
      <c r="E5" s="2" t="s">
        <v>5</v>
      </c>
      <c r="G5" s="0" t="n">
        <v>1.48922265625</v>
      </c>
      <c r="H5" s="2" t="s">
        <v>6</v>
      </c>
      <c r="J5" s="0" t="n">
        <v>1.69321850585937</v>
      </c>
      <c r="K5" s="2" t="s">
        <v>5</v>
      </c>
      <c r="M5" s="0" t="n">
        <v>1.21345678710938</v>
      </c>
      <c r="N5" s="2" t="s">
        <v>5</v>
      </c>
      <c r="P5" s="1" t="s">
        <v>10</v>
      </c>
      <c r="Q5" s="0" t="s">
        <v>11</v>
      </c>
    </row>
    <row r="6" customFormat="false" ht="12.95" hidden="false" customHeight="false" outlineLevel="0" collapsed="false">
      <c r="A6" s="0" t="n">
        <v>2.81492700195313</v>
      </c>
      <c r="B6" s="2" t="s">
        <v>6</v>
      </c>
      <c r="D6" s="0" t="n">
        <v>0.75982177734375</v>
      </c>
      <c r="E6" s="2" t="s">
        <v>6</v>
      </c>
      <c r="G6" s="0" t="n">
        <v>3.43086010742188</v>
      </c>
      <c r="H6" s="2" t="s">
        <v>6</v>
      </c>
      <c r="J6" s="0" t="n">
        <v>2.933861328125</v>
      </c>
      <c r="K6" s="2" t="s">
        <v>5</v>
      </c>
      <c r="M6" s="0" t="n">
        <v>3.27829077148438</v>
      </c>
      <c r="N6" s="2" t="s">
        <v>5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3.16769287109375</v>
      </c>
      <c r="B7" s="2" t="s">
        <v>6</v>
      </c>
      <c r="D7" s="0" t="n">
        <v>0.774908935546875</v>
      </c>
      <c r="E7" s="2" t="s">
        <v>5</v>
      </c>
      <c r="G7" s="0" t="n">
        <v>1.92006982421875</v>
      </c>
      <c r="H7" s="2" t="s">
        <v>6</v>
      </c>
      <c r="J7" s="0" t="n">
        <v>1.46690258789063</v>
      </c>
      <c r="K7" s="2" t="s">
        <v>5</v>
      </c>
      <c r="M7" s="0" t="n">
        <v>4.09422485351562</v>
      </c>
      <c r="N7" s="2" t="s">
        <v>6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4.84571215820313</v>
      </c>
      <c r="B8" s="2" t="s">
        <v>5</v>
      </c>
      <c r="D8" s="0" t="n">
        <v>0.745637451171875</v>
      </c>
      <c r="E8" s="2" t="s">
        <v>5</v>
      </c>
      <c r="G8" s="0" t="n">
        <v>2.77317456054688</v>
      </c>
      <c r="H8" s="2" t="s">
        <v>5</v>
      </c>
      <c r="J8" s="0" t="n">
        <v>1.2799189453125</v>
      </c>
      <c r="K8" s="2" t="s">
        <v>5</v>
      </c>
      <c r="M8" s="0" t="n">
        <v>1.600205078125</v>
      </c>
      <c r="N8" s="2" t="s">
        <v>5</v>
      </c>
      <c r="P8" s="1"/>
    </row>
    <row r="9" customFormat="false" ht="12.8" hidden="false" customHeight="false" outlineLevel="0" collapsed="false">
      <c r="A9" s="0" t="n">
        <v>7.82686059570313</v>
      </c>
      <c r="B9" s="2" t="s">
        <v>5</v>
      </c>
      <c r="D9" s="0" t="n">
        <v>1.53392114257813</v>
      </c>
      <c r="E9" s="2" t="s">
        <v>5</v>
      </c>
      <c r="G9" s="0" t="n">
        <v>2.69378247070313</v>
      </c>
      <c r="H9" s="2" t="s">
        <v>5</v>
      </c>
      <c r="J9" s="0" t="n">
        <v>1.493970703125</v>
      </c>
      <c r="K9" s="2" t="s">
        <v>6</v>
      </c>
      <c r="M9" s="0" t="n">
        <v>0.6398564453125</v>
      </c>
      <c r="N9" s="2" t="s">
        <v>6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31.1733376464844</v>
      </c>
      <c r="B10" s="2" t="s">
        <v>6</v>
      </c>
      <c r="D10" s="0" t="n">
        <v>1.57359155273437</v>
      </c>
      <c r="E10" s="2" t="s">
        <v>6</v>
      </c>
      <c r="G10" s="0" t="n">
        <v>3.999740234375</v>
      </c>
      <c r="H10" s="2" t="s">
        <v>5</v>
      </c>
      <c r="J10" s="0" t="n">
        <v>1.46625122070313</v>
      </c>
      <c r="K10" s="2" t="s">
        <v>5</v>
      </c>
      <c r="M10" s="0" t="n">
        <v>2.93373608398438</v>
      </c>
      <c r="N10" s="2" t="s">
        <v>5</v>
      </c>
    </row>
    <row r="11" customFormat="false" ht="12.8" hidden="false" customHeight="false" outlineLevel="0" collapsed="false">
      <c r="A11" s="0" t="n">
        <v>1.42317138671875</v>
      </c>
      <c r="B11" s="2" t="s">
        <v>6</v>
      </c>
      <c r="D11" s="0" t="n">
        <v>1.59988427734375</v>
      </c>
      <c r="E11" s="2" t="s">
        <v>5</v>
      </c>
      <c r="G11" s="0" t="n">
        <v>1.720578125</v>
      </c>
      <c r="H11" s="2" t="s">
        <v>6</v>
      </c>
      <c r="J11" s="0" t="n">
        <v>1.1467958984375</v>
      </c>
      <c r="K11" s="2" t="s">
        <v>6</v>
      </c>
      <c r="M11" s="0" t="n">
        <v>2.12006201171875</v>
      </c>
      <c r="N11" s="2" t="s">
        <v>5</v>
      </c>
      <c r="P11" s="3" t="s">
        <v>18</v>
      </c>
    </row>
    <row r="12" customFormat="false" ht="12.8" hidden="false" customHeight="false" outlineLevel="0" collapsed="false">
      <c r="A12" s="0" t="n">
        <v>6.30983081054687</v>
      </c>
      <c r="B12" s="2" t="s">
        <v>5</v>
      </c>
      <c r="D12" s="0" t="n">
        <v>1.3428515625</v>
      </c>
      <c r="E12" s="2" t="s">
        <v>6</v>
      </c>
      <c r="G12" s="0" t="n">
        <v>2.87946240234375</v>
      </c>
      <c r="H12" s="2" t="s">
        <v>5</v>
      </c>
      <c r="J12" s="0" t="n">
        <v>2.61310571289063</v>
      </c>
      <c r="K12" s="2" t="s">
        <v>5</v>
      </c>
      <c r="M12" s="0" t="n">
        <v>1.43954736328125</v>
      </c>
      <c r="N12" s="2" t="s">
        <v>6</v>
      </c>
      <c r="P12" s="4" t="n">
        <f aca="false">SUM(D29,J29)/2</f>
        <v>38.8412708740235</v>
      </c>
    </row>
    <row r="13" customFormat="false" ht="12.8" hidden="false" customHeight="false" outlineLevel="0" collapsed="false">
      <c r="A13" s="0" t="n">
        <v>4.50704638671875</v>
      </c>
      <c r="B13" s="2" t="s">
        <v>5</v>
      </c>
      <c r="D13" s="0" t="n">
        <v>2.22935986328125</v>
      </c>
      <c r="E13" s="2" t="s">
        <v>5</v>
      </c>
      <c r="G13" s="0" t="n">
        <v>3.07973388671875</v>
      </c>
      <c r="H13" s="2" t="s">
        <v>5</v>
      </c>
      <c r="J13" s="0" t="n">
        <v>1.64006396484375</v>
      </c>
      <c r="K13" s="2" t="s">
        <v>6</v>
      </c>
      <c r="M13" s="0" t="n">
        <v>3.04038354492188</v>
      </c>
      <c r="N13" s="2" t="s">
        <v>6</v>
      </c>
      <c r="P13" s="3" t="s">
        <v>19</v>
      </c>
    </row>
    <row r="14" customFormat="false" ht="12.8" hidden="false" customHeight="false" outlineLevel="0" collapsed="false">
      <c r="A14" s="0" t="n">
        <v>2.61332592773438</v>
      </c>
      <c r="B14" s="2" t="s">
        <v>5</v>
      </c>
      <c r="D14" s="0" t="n">
        <v>0.56004296875</v>
      </c>
      <c r="E14" s="2" t="s">
        <v>5</v>
      </c>
      <c r="G14" s="0" t="n">
        <v>2.4009013671875</v>
      </c>
      <c r="H14" s="2" t="s">
        <v>6</v>
      </c>
      <c r="J14" s="0" t="n">
        <v>1.3197177734375</v>
      </c>
      <c r="K14" s="2" t="s">
        <v>6</v>
      </c>
      <c r="M14" s="0" t="n">
        <v>0.452842041015625</v>
      </c>
      <c r="N14" s="2" t="s">
        <v>6</v>
      </c>
      <c r="P14" s="4" t="n">
        <f aca="false">SUM(D32,J32)/2</f>
        <v>1.55365083496094</v>
      </c>
    </row>
    <row r="15" customFormat="false" ht="12.8" hidden="false" customHeight="false" outlineLevel="0" collapsed="false">
      <c r="A15" s="0" t="n">
        <v>0.61320947265625</v>
      </c>
      <c r="B15" s="2" t="s">
        <v>5</v>
      </c>
      <c r="D15" s="0" t="n">
        <v>1.18701879882813</v>
      </c>
      <c r="E15" s="2" t="s">
        <v>5</v>
      </c>
      <c r="G15" s="0" t="n">
        <v>3.37317041015625</v>
      </c>
      <c r="H15" s="2" t="s">
        <v>5</v>
      </c>
      <c r="J15" s="0" t="n">
        <v>1.79986059570313</v>
      </c>
      <c r="K15" s="2" t="s">
        <v>5</v>
      </c>
      <c r="M15" s="0" t="n">
        <v>2.840515625</v>
      </c>
      <c r="N15" s="2" t="s">
        <v>5</v>
      </c>
      <c r="P15" s="3" t="s">
        <v>20</v>
      </c>
    </row>
    <row r="16" customFormat="false" ht="12.8" hidden="false" customHeight="false" outlineLevel="0" collapsed="false">
      <c r="A16" s="0" t="n">
        <v>0.692392578125</v>
      </c>
      <c r="B16" s="2" t="s">
        <v>5</v>
      </c>
      <c r="D16" s="0" t="n">
        <v>0.773618408203125</v>
      </c>
      <c r="E16" s="2" t="s">
        <v>6</v>
      </c>
      <c r="G16" s="0" t="n">
        <v>3.9195771484375</v>
      </c>
      <c r="H16" s="2" t="s">
        <v>6</v>
      </c>
      <c r="J16" s="0" t="n">
        <v>0.57385791015625</v>
      </c>
      <c r="K16" s="2" t="s">
        <v>5</v>
      </c>
      <c r="M16" s="0" t="n">
        <v>1.02718212890625</v>
      </c>
      <c r="N16" s="2" t="s">
        <v>5</v>
      </c>
      <c r="P16" s="4" t="n">
        <f aca="false">SUM(D41,J41)/2</f>
        <v>1.40820094438033</v>
      </c>
    </row>
    <row r="17" customFormat="false" ht="12.8" hidden="false" customHeight="false" outlineLevel="0" collapsed="false">
      <c r="A17" s="0" t="n">
        <v>0.704430419921875</v>
      </c>
      <c r="B17" s="2" t="s">
        <v>6</v>
      </c>
      <c r="D17" s="0" t="n">
        <v>0.533419189453125</v>
      </c>
      <c r="E17" s="2" t="s">
        <v>6</v>
      </c>
      <c r="G17" s="0" t="n">
        <v>1.02671533203125</v>
      </c>
      <c r="H17" s="2" t="s">
        <v>6</v>
      </c>
      <c r="J17" s="0" t="n">
        <v>0.666383056640625</v>
      </c>
      <c r="K17" s="2" t="s">
        <v>5</v>
      </c>
      <c r="M17" s="0" t="n">
        <v>1.27955834960938</v>
      </c>
      <c r="N17" s="2" t="s">
        <v>6</v>
      </c>
      <c r="P17" s="3" t="s">
        <v>21</v>
      </c>
    </row>
    <row r="18" customFormat="false" ht="12.8" hidden="false" customHeight="false" outlineLevel="0" collapsed="false">
      <c r="A18" s="0" t="n">
        <v>2.37572802734375</v>
      </c>
      <c r="B18" s="2" t="s">
        <v>6</v>
      </c>
      <c r="D18" s="0" t="n">
        <v>1.7068935546875</v>
      </c>
      <c r="E18" s="2" t="s">
        <v>5</v>
      </c>
      <c r="G18" s="0" t="n">
        <v>1.39992260742187</v>
      </c>
      <c r="H18" s="2" t="s">
        <v>5</v>
      </c>
      <c r="J18" s="0" t="n">
        <v>2.17346435546875</v>
      </c>
      <c r="K18" s="2" t="s">
        <v>5</v>
      </c>
      <c r="M18" s="0" t="n">
        <v>1.4666142578125</v>
      </c>
      <c r="N18" s="2" t="s">
        <v>5</v>
      </c>
      <c r="P18" s="4" t="n">
        <f aca="false">SUM(D44,J44)/2</f>
        <v>1.67397460249134</v>
      </c>
    </row>
    <row r="19" customFormat="false" ht="12.8" hidden="false" customHeight="false" outlineLevel="0" collapsed="false">
      <c r="A19" s="0" t="n">
        <v>3.64102124023437</v>
      </c>
      <c r="B19" s="2" t="s">
        <v>5</v>
      </c>
      <c r="D19" s="0" t="n">
        <v>1.06678686523438</v>
      </c>
      <c r="E19" s="2" t="s">
        <v>6</v>
      </c>
      <c r="G19" s="0" t="n">
        <v>0.53386083984375</v>
      </c>
      <c r="H19" s="2" t="s">
        <v>6</v>
      </c>
      <c r="J19" s="0" t="n">
        <v>2.20916943359375</v>
      </c>
      <c r="K19" s="2" t="s">
        <v>5</v>
      </c>
      <c r="M19" s="0" t="n">
        <v>1.01330786132813</v>
      </c>
      <c r="N19" s="2" t="s">
        <v>6</v>
      </c>
      <c r="P19" s="3" t="s">
        <v>22</v>
      </c>
    </row>
    <row r="20" customFormat="false" ht="12.8" hidden="false" customHeight="false" outlineLevel="0" collapsed="false">
      <c r="A20" s="0" t="n">
        <v>2.8263359375</v>
      </c>
      <c r="B20" s="2" t="s">
        <v>6</v>
      </c>
      <c r="D20" s="0" t="n">
        <v>2.73312744140625</v>
      </c>
      <c r="E20" s="2" t="s">
        <v>5</v>
      </c>
      <c r="G20" s="0" t="n">
        <v>0.5458798828125</v>
      </c>
      <c r="H20" s="2" t="s">
        <v>6</v>
      </c>
      <c r="J20" s="0" t="n">
        <v>1.36202807617188</v>
      </c>
      <c r="K20" s="2" t="s">
        <v>6</v>
      </c>
      <c r="M20" s="0" t="n">
        <v>2.60041870117188</v>
      </c>
      <c r="N20" s="2" t="s">
        <v>5</v>
      </c>
      <c r="P20" s="4" t="n">
        <f aca="false">SUM(G29,M29)/2</f>
        <v>54.5065954589844</v>
      </c>
    </row>
    <row r="21" customFormat="false" ht="12.8" hidden="false" customHeight="false" outlineLevel="0" collapsed="false">
      <c r="A21" s="0" t="n">
        <v>3.680166015625</v>
      </c>
      <c r="B21" s="2" t="s">
        <v>5</v>
      </c>
      <c r="D21" s="0" t="n">
        <v>2.33407177734375</v>
      </c>
      <c r="E21" s="2" t="s">
        <v>5</v>
      </c>
      <c r="G21" s="0" t="n">
        <v>1.56057446289063</v>
      </c>
      <c r="H21" s="2" t="s">
        <v>6</v>
      </c>
      <c r="J21" s="0" t="n">
        <v>1.50805712890625</v>
      </c>
      <c r="K21" s="2" t="s">
        <v>5</v>
      </c>
      <c r="M21" s="0" t="n">
        <v>1.266828125</v>
      </c>
      <c r="N21" s="2" t="s">
        <v>5</v>
      </c>
      <c r="P21" s="3" t="s">
        <v>23</v>
      </c>
    </row>
    <row r="22" customFormat="false" ht="12.8" hidden="false" customHeight="false" outlineLevel="0" collapsed="false">
      <c r="A22" s="0" t="n">
        <v>2.98430517578125</v>
      </c>
      <c r="B22" s="2" t="s">
        <v>6</v>
      </c>
      <c r="D22" s="0" t="n">
        <v>1.70636157226562</v>
      </c>
      <c r="E22" s="2" t="s">
        <v>6</v>
      </c>
      <c r="G22" s="0" t="n">
        <v>0.6925810546875</v>
      </c>
      <c r="H22" s="2" t="s">
        <v>6</v>
      </c>
      <c r="J22" s="0" t="n">
        <v>3.87982275390625</v>
      </c>
      <c r="K22" s="2" t="s">
        <v>6</v>
      </c>
      <c r="M22" s="0" t="n">
        <v>2.21233837890625</v>
      </c>
      <c r="N22" s="2" t="s">
        <v>6</v>
      </c>
      <c r="P22" s="4" t="n">
        <f aca="false">SUM(G32,M32)/2</f>
        <v>2.18026381835938</v>
      </c>
    </row>
    <row r="23" customFormat="false" ht="12.8" hidden="false" customHeight="false" outlineLevel="0" collapsed="false">
      <c r="A23" s="0" t="n">
        <v>3.48255493164063</v>
      </c>
      <c r="B23" s="2" t="s">
        <v>5</v>
      </c>
      <c r="D23" s="0" t="n">
        <v>0.666356201171875</v>
      </c>
      <c r="E23" s="2" t="s">
        <v>6</v>
      </c>
      <c r="G23" s="0" t="n">
        <v>3.28086303710938</v>
      </c>
      <c r="H23" s="2" t="s">
        <v>5</v>
      </c>
      <c r="J23" s="0" t="n">
        <v>2.067740234375</v>
      </c>
      <c r="K23" s="2" t="s">
        <v>5</v>
      </c>
      <c r="M23" s="0" t="n">
        <v>1.30705493164063</v>
      </c>
      <c r="N23" s="2" t="s">
        <v>5</v>
      </c>
      <c r="P23" s="3" t="s">
        <v>24</v>
      </c>
    </row>
    <row r="24" customFormat="false" ht="12.8" hidden="false" customHeight="false" outlineLevel="0" collapsed="false">
      <c r="A24" s="0" t="n">
        <v>2.74636206054688</v>
      </c>
      <c r="B24" s="2" t="s">
        <v>5</v>
      </c>
      <c r="D24" s="0" t="n">
        <v>0.920380859375</v>
      </c>
      <c r="E24" s="2" t="s">
        <v>6</v>
      </c>
      <c r="G24" s="0" t="n">
        <v>3.59968334960938</v>
      </c>
      <c r="H24" s="2" t="s">
        <v>5</v>
      </c>
      <c r="J24" s="0" t="n">
        <v>0.63956787109375</v>
      </c>
      <c r="K24" s="2" t="s">
        <v>5</v>
      </c>
      <c r="M24" s="0" t="n">
        <v>1.7471728515625</v>
      </c>
      <c r="N24" s="2" t="s">
        <v>5</v>
      </c>
      <c r="P24" s="4" t="n">
        <f aca="false">SUM(G41,M41)/2</f>
        <v>1.76033644104004</v>
      </c>
    </row>
    <row r="25" customFormat="false" ht="12.8" hidden="false" customHeight="false" outlineLevel="0" collapsed="false">
      <c r="A25" s="0" t="n">
        <v>1.4797744140625</v>
      </c>
      <c r="B25" s="2" t="s">
        <v>6</v>
      </c>
      <c r="D25" s="0" t="n">
        <v>1.18665283203125</v>
      </c>
      <c r="E25" s="2" t="s">
        <v>5</v>
      </c>
      <c r="G25" s="0" t="n">
        <v>2.33325659179688</v>
      </c>
      <c r="H25" s="2" t="s">
        <v>5</v>
      </c>
      <c r="J25" s="0" t="n">
        <v>1.77342919921875</v>
      </c>
      <c r="K25" s="2" t="s">
        <v>5</v>
      </c>
      <c r="M25" s="0" t="n">
        <v>1.37296240234375</v>
      </c>
      <c r="N25" s="2" t="s">
        <v>5</v>
      </c>
      <c r="P25" s="3" t="s">
        <v>25</v>
      </c>
    </row>
    <row r="26" customFormat="false" ht="12.8" hidden="false" customHeight="false" outlineLevel="0" collapsed="false">
      <c r="A26" s="0" t="n">
        <v>3.95982421875</v>
      </c>
      <c r="B26" s="2" t="s">
        <v>5</v>
      </c>
      <c r="D26" s="0" t="n">
        <v>1.73464892578125</v>
      </c>
      <c r="E26" s="2" t="s">
        <v>5</v>
      </c>
      <c r="G26" s="0" t="n">
        <v>1.30678076171875</v>
      </c>
      <c r="H26" s="2" t="s">
        <v>5</v>
      </c>
      <c r="J26" s="0" t="n">
        <v>2.36048608398437</v>
      </c>
      <c r="K26" s="2" t="s">
        <v>5</v>
      </c>
      <c r="M26" s="0" t="n">
        <v>1.73377709960938</v>
      </c>
      <c r="N26" s="2" t="s">
        <v>5</v>
      </c>
      <c r="P26" s="4" t="n">
        <f aca="false">SUM(G44,M44)/2</f>
        <v>2.47999318919462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122.71796484375</v>
      </c>
      <c r="D29" s="0" t="n">
        <f aca="false">SUM(D2:D27)</f>
        <v>33.1487165527344</v>
      </c>
      <c r="G29" s="0" t="n">
        <f aca="false">SUM(G2:G27)</f>
        <v>59.9316208496094</v>
      </c>
      <c r="J29" s="0" t="n">
        <f aca="false">SUM(J2:J27)</f>
        <v>44.5338251953125</v>
      </c>
      <c r="M29" s="0" t="n">
        <f aca="false">SUM(M2:M27)</f>
        <v>49.0815700683594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28.7402367604282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4.90871859375</v>
      </c>
      <c r="D32" s="0" t="n">
        <f aca="false">D29/25</f>
        <v>1.32594866210938</v>
      </c>
      <c r="G32" s="0" t="n">
        <f aca="false">G29/25</f>
        <v>2.39726483398438</v>
      </c>
      <c r="J32" s="0" t="n">
        <f aca="false">J29/25</f>
        <v>1.7813530078125</v>
      </c>
      <c r="M32" s="0" t="n">
        <f aca="false">M29/25</f>
        <v>1.96326280273438</v>
      </c>
      <c r="P32" s="0" t="n">
        <f aca="false">((P22-P14)/P22)*100</f>
        <v>28.7402367604283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20.0038747395166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15</v>
      </c>
      <c r="D35" s="0" t="n">
        <f aca="false">COUNTIF(E2:E26,"*False*")</f>
        <v>14</v>
      </c>
      <c r="G35" s="0" t="n">
        <f aca="false">COUNTIF(H2:H26,"*False*")</f>
        <v>14</v>
      </c>
      <c r="J35" s="0" t="n">
        <f aca="false">COUNTIF(K2:K26,"*False*")</f>
        <v>19</v>
      </c>
      <c r="M35" s="0" t="n">
        <f aca="false">COUNTIF(N2:N26,"*False*")</f>
        <v>17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32.5008387206516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10</v>
      </c>
      <c r="D38" s="0" t="n">
        <f aca="false">COUNTIF(E2:E26,"*True*")</f>
        <v>11</v>
      </c>
      <c r="G38" s="0" t="n">
        <f aca="false">COUNTIF(H2:H26,"*True*")</f>
        <v>11</v>
      </c>
      <c r="J38" s="0" t="n">
        <f aca="false">COUNTIF(K2:K26,"*True*")</f>
        <v>6</v>
      </c>
      <c r="M38" s="0" t="n">
        <f aca="false">COUNTIF(N2:N26,"*True*")</f>
        <v>8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9.2656874397313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5.26320979003907</v>
      </c>
      <c r="D41" s="0" t="n">
        <f aca="false">AVERAGEIF(E2:E26,"=*True",D2:D26)</f>
        <v>1.00933536044034</v>
      </c>
      <c r="G41" s="0" t="n">
        <f aca="false">AVERAGEIF(H2:H26,"=*True",G2:G26)</f>
        <v>1.74916552734375</v>
      </c>
      <c r="J41" s="0" t="n">
        <f aca="false">AVERAGEIF(K2:K26,"=*True",J2:J26)</f>
        <v>1.80706652832031</v>
      </c>
      <c r="M41" s="0" t="n">
        <f aca="false">AVERAGEIF(N2:N26,"=*True",M2:M26)</f>
        <v>1.77150735473633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9.26568743973149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4.67239112955729</v>
      </c>
      <c r="D44" s="0" t="n">
        <f aca="false">AVERAGEIF(E2:E26,"=*False",D2:D26)</f>
        <v>1.5747162562779</v>
      </c>
      <c r="G44" s="0" t="n">
        <f aca="false">AVERAGEIF(H2:H26,"=*False",G2:G26)</f>
        <v>2.90648571777344</v>
      </c>
      <c r="J44" s="0" t="n">
        <f aca="false">AVERAGEIF(K2:K26,"=*False",J2:J26)</f>
        <v>1.77323294870477</v>
      </c>
      <c r="M44" s="0" t="n">
        <f aca="false">AVERAGEIF(N2:N26,"=*False",M2:M26)</f>
        <v>2.05350066061581</v>
      </c>
      <c r="P44" s="0" t="n">
        <f aca="false">((M41-J41)/M41)*100</f>
        <v>-2.00728342949933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13.6482893473719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6.30067942628036</v>
      </c>
      <c r="D47" s="0" t="n">
        <f aca="false">STDEV(D2:D26)</f>
        <v>0.627669569765844</v>
      </c>
      <c r="G47" s="0" t="n">
        <f aca="false">STDEV(G2:G26)</f>
        <v>1.26143865010346</v>
      </c>
      <c r="J47" s="0" t="n">
        <f aca="false">STDEV(J2:J26)</f>
        <v>0.888184985044908</v>
      </c>
      <c r="M47" s="0" t="n">
        <f aca="false">STDEV(M2:M26)</f>
        <v>1.12222438226445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11.2093980200304</v>
      </c>
      <c r="D50" s="0" t="n">
        <f aca="false">SUM(D32+D47)</f>
        <v>1.95361823187522</v>
      </c>
      <c r="G50" s="0" t="n">
        <f aca="false">SUM(G32+G47)</f>
        <v>3.65870348408784</v>
      </c>
      <c r="J50" s="0" t="n">
        <f aca="false">SUM(J32+J47)</f>
        <v>2.66953799285741</v>
      </c>
      <c r="M50" s="0" t="n">
        <f aca="false">SUM(M32+M47)</f>
        <v>3.08548718499883</v>
      </c>
      <c r="P50" s="12" t="n">
        <f aca="false">SUM(D52,J52)/2</f>
        <v>1.32223022355249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3.26377284307065</v>
      </c>
      <c r="D52" s="0" t="n">
        <f aca="false">AVERAGEIFS(D2:D26, D2:D26, "&gt;=0", D2:D26,"&lt;="&amp;D50)</f>
        <v>1.11415327380952</v>
      </c>
      <c r="G52" s="0" t="n">
        <f aca="false">AVERAGEIFS(G2:G26, G2:G26, "&gt;=0", G2:G26,"&lt;="&amp;G50)</f>
        <v>2.10425984330611</v>
      </c>
      <c r="J52" s="0" t="n">
        <f aca="false">AVERAGEIFS(J2:J26, J2:J26, "&gt;=0", J2:J26,"&lt;="&amp;J50)</f>
        <v>1.53030717329546</v>
      </c>
      <c r="M52" s="0" t="n">
        <f aca="false">AVERAGEIFS(M2:M26, M2:M26, "&gt;=0", M2:M26,"&lt;="&amp;M50)</f>
        <v>1.65703179376776</v>
      </c>
      <c r="P52" s="12" t="n">
        <f aca="false">SUM(D59,J59)/2</f>
        <v>1.13085407714844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1.4455939020983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9.15017328018418</v>
      </c>
      <c r="B55" s="13"/>
      <c r="C55" s="13"/>
      <c r="D55" s="13" t="n">
        <f aca="false" t="array" ref="D55:D55">_xlfn.STDEV.S(IF(E2:E26=" True", D2:D26, ""))</f>
        <v>0.395657024562873</v>
      </c>
      <c r="E55" s="13"/>
      <c r="F55" s="13"/>
      <c r="G55" s="13" t="n">
        <f aca="false" t="array" ref="G55:G55">_xlfn.STDEV.S(IF(H2:H26=" True", G2:G26, ""))</f>
        <v>1.12516097217361</v>
      </c>
      <c r="H55" s="13"/>
      <c r="I55" s="13"/>
      <c r="J55" s="13" t="n">
        <f aca="false" t="array" ref="J55:J55">_xlfn.STDEV.S(IF(K2:K26=" True", J2:J26, ""))</f>
        <v>1.02895700202973</v>
      </c>
      <c r="K55" s="13"/>
      <c r="L55" s="13"/>
      <c r="M55" s="13" t="n">
        <f aca="false" t="array" ref="M55:M55">_xlfn.STDEV.S(IF(N2:N26=" True", M2:M26, ""))</f>
        <v>1.26185719583775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1.88064581853693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14.4133830702232</v>
      </c>
      <c r="D57" s="0" t="n">
        <f aca="false">(D41)+D55</f>
        <v>1.40499238500321</v>
      </c>
      <c r="G57" s="0" t="n">
        <f aca="false">(G41)+G55</f>
        <v>2.87432649951736</v>
      </c>
      <c r="J57" s="0" t="n">
        <f aca="false">(J41)+J55</f>
        <v>2.83602353035005</v>
      </c>
      <c r="M57" s="0" t="n">
        <f aca="false">(M41)+M55</f>
        <v>3.03336455057408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1.24703106689453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2.38430669487847</v>
      </c>
      <c r="D59" s="0" t="n">
        <f aca="false">AVERAGEIFS(D2:D26, D2:D26, "&gt;=0", D2:D26,"&lt;="&amp;D57,E2:E26,"=*True")</f>
        <v>0.86919287109375</v>
      </c>
      <c r="G59" s="0" t="n">
        <f aca="false">AVERAGEIFS(G2:G26, G2:G26, "&gt;=0", G2:G26,"&lt;="&amp;G57,H2:H26,"=*True")</f>
        <v>1.32115372721354</v>
      </c>
      <c r="J59" s="0" t="n">
        <f aca="false">AVERAGEIFS(J2:J26, J2:J26, "&gt;=0", J2:J26,"&lt;="&amp;J57,K2:K26,"=*True")</f>
        <v>1.39251528320313</v>
      </c>
      <c r="M59" s="0" t="n">
        <f aca="false">AVERAGEIFS(M2:M26, M2:M26, "&gt;=0", M2:M26,"&lt;="&amp;M57,N2:N26,"=*True")</f>
        <v>1.17290840657552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2.22431396985176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3.75252324568848</v>
      </c>
      <c r="B62" s="13"/>
      <c r="C62" s="13"/>
      <c r="D62" s="13" t="n">
        <f aca="false" t="array" ref="D62:D62">_xlfn.STDEV.S(IF(E2:E26=" False", D2:D26, ""))</f>
        <v>0.674863808889358</v>
      </c>
      <c r="E62" s="13"/>
      <c r="F62" s="13"/>
      <c r="G62" s="13" t="n">
        <f aca="false" t="array" ref="G62:G62">_xlfn.STDEV.S(IF(H2:H26=" False", G2:G26, ""))</f>
        <v>1.15288749720009</v>
      </c>
      <c r="H62" s="13"/>
      <c r="I62" s="13"/>
      <c r="J62" s="13" t="n">
        <f aca="false" t="array" ref="J62:J62">_xlfn.STDEV.S(IF(K2:K26=" False", J2:J26, ""))</f>
        <v>0.870311540038377</v>
      </c>
      <c r="K62" s="13"/>
      <c r="L62" s="13"/>
      <c r="M62" s="13" t="n">
        <f aca="false" t="array" ref="M62:M62">_xlfn.STDEV.S(IF(N2:N26=" False", M2:M26, ""))</f>
        <v>1.07954638735293</v>
      </c>
      <c r="P62" s="12" t="n">
        <f aca="false">((P56-P50)/P56)*100</f>
        <v>29.6927571093035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8.42491437524577</v>
      </c>
      <c r="D64" s="0" t="n">
        <f aca="false">(D44)+D62</f>
        <v>2.24958006516726</v>
      </c>
      <c r="G64" s="0" t="n">
        <f aca="false">(G44)+G62</f>
        <v>4.05937321497353</v>
      </c>
      <c r="J64" s="0" t="n">
        <f aca="false">(J44)+J62</f>
        <v>2.64354448874315</v>
      </c>
      <c r="M64" s="0" t="n">
        <f aca="false">(M44)+M62</f>
        <v>3.13304704796874</v>
      </c>
      <c r="P64" s="12" t="n">
        <f aca="false">((P58-P52)/P58)*100</f>
        <v>9.31628672535068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3.82914393833705</v>
      </c>
      <c r="D66" s="0" t="n">
        <f aca="false">AVERAGEIFS(D2:D26, D2:D26, "&gt;=0", D2:D26,"&lt;="&amp;D64,E2:E26,"=*False")</f>
        <v>1.32035360440341</v>
      </c>
      <c r="G66" s="0" t="n">
        <f aca="false">AVERAGEIFS(G2:G26, G2:G26, "&gt;=0", G2:G26,"&lt;="&amp;G64,H2:H26,"=*False")</f>
        <v>2.69017024113582</v>
      </c>
      <c r="J66" s="0" t="n">
        <f aca="false">AVERAGEIFS(J2:J26, J2:J26, "&gt;=0", J2:J26,"&lt;="&amp;J64,K2:K26,"=*False")</f>
        <v>1.5708341997932</v>
      </c>
      <c r="M66" s="0" t="n">
        <f aca="false">AVERAGEIFS(M2:M26, M2:M26, "&gt;=0", M2:M26,"&lt;="&amp;M64,N2:N26,"=*False")</f>
        <v>1.75845769856771</v>
      </c>
      <c r="P66" s="14" t="n">
        <f aca="false">((P60-P54)/P60)*100</f>
        <v>35.0094491294031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7.64768792903818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-18.7232758667642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10.6697760729378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2018-01-15T16:20:50Z</dcterms:modified>
  <cp:revision>15</cp:revision>
  <dc:subject/>
  <dc:title/>
</cp:coreProperties>
</file>