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<sst xmlns="http://schemas.openxmlformats.org/spreadsheetml/2006/main" count="255" uniqueCount="55">
  <si>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</si>
  <si>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</si>
  <si>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</si>
  <si>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</si>
  <si>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</si>
  <si>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</si>
  <si>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</si>
  <si>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</si>
  <si>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Peter</t>
  </si>
  <si>
    <t xml:space="preserve">Age</t>
  </si>
  <si>
    <t xml:space="preserve">Sex</t>
  </si>
  <si>
    <t xml:space="preserve">Male</t>
  </si>
  <si>
    <t xml:space="preserve">VR experience</t>
  </si>
  <si>
    <t xml:space="preserve">Average</t>
  </si>
  <si>
    <t xml:space="preserve">Comment</t>
  </si>
  <si>
    <t xml:space="preserve">Felt no difference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</si>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</sst>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5.92"/>
    <col collapsed="false" customWidth="true" hidden="false" outlineLevel="0" max="2" min="2" style="0" width="9.72"/>
    <col collapsed="false" customWidth="true" hidden="false" outlineLevel="0" max="3" min="3" style="0" width="4.44"/>
    <col collapsed="false" customWidth="true" hidden="false" outlineLevel="0" max="4" min="4" style="0" width="25.11"/>
    <col collapsed="false" customWidth="true" hidden="false" outlineLevel="0" max="5" min="5" style="0" width="11.34"/>
    <col collapsed="false" customWidth="true" hidden="false" outlineLevel="0" max="6" min="6" style="0" width="4.17"/>
    <col collapsed="false" customWidth="true" hidden="false" outlineLevel="0" max="7" min="7" style="0" width="24.57"/>
    <col collapsed="false" customWidth="true" hidden="false" outlineLevel="0" max="8" min="8" style="0" width="11.34"/>
    <col collapsed="false" customWidth="true" hidden="false" outlineLevel="0" max="9" min="9" style="0" width="4.32"/>
    <col collapsed="false" customWidth="true" hidden="false" outlineLevel="0" max="10" min="10" style="0" width="22.14"/>
    <col collapsed="false" customWidth="true" hidden="false" outlineLevel="0" max="11" min="11" style="0" width="11.34"/>
    <col collapsed="false" customWidth="true" hidden="false" outlineLevel="0" max="12" min="12" style="0" width="4.05"/>
    <col collapsed="false" customWidth="true" hidden="false" outlineLevel="0" max="13" min="13" style="0" width="20.25"/>
    <col collapsed="false" customWidth="true" hidden="false" outlineLevel="0" max="15" min="14" style="0" width="11.34"/>
    <col collapsed="false" customWidth="true" hidden="false" outlineLevel="0" max="16" min="16" style="0" width="16.07"/>
    <col collapsed="false" customWidth="true" hidden="false" outlineLevel="0" max="1025" min="17" style="0" width="11.34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4.46898608398438</v>
      </c>
      <c r="B2" s="2" t="s">
        <v>5</v>
      </c>
      <c r="D2" s="0" t="n">
        <v>1.06910815429688</v>
      </c>
      <c r="E2" s="2" t="s">
        <v>5</v>
      </c>
      <c r="G2" s="0" t="n">
        <v>2.31998706054687</v>
      </c>
      <c r="H2" s="2" t="s">
        <v>5</v>
      </c>
      <c r="J2" s="0" t="n">
        <v>0.92626123046875</v>
      </c>
      <c r="K2" s="2" t="s">
        <v>5</v>
      </c>
      <c r="M2" s="0" t="n">
        <v>0.628405517578125</v>
      </c>
      <c r="N2" s="2" t="s">
        <v>6</v>
      </c>
    </row>
    <row r="3" customFormat="false" ht="12.8" hidden="false" customHeight="false" outlineLevel="0" collapsed="false">
      <c r="A3" s="0" t="n">
        <v>1.71976391601563</v>
      </c>
      <c r="B3" s="2" t="s">
        <v>6</v>
      </c>
      <c r="D3" s="0" t="n">
        <v>2.49395947265625</v>
      </c>
      <c r="E3" s="2" t="s">
        <v>6</v>
      </c>
      <c r="G3" s="0" t="n">
        <v>1.42696704101563</v>
      </c>
      <c r="H3" s="2" t="s">
        <v>5</v>
      </c>
      <c r="J3" s="0" t="n">
        <v>2.00071752929688</v>
      </c>
      <c r="K3" s="2" t="s">
        <v>5</v>
      </c>
      <c r="M3" s="0" t="n">
        <v>1.88065844726562</v>
      </c>
      <c r="N3" s="2" t="s">
        <v>5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2.89322973632813</v>
      </c>
      <c r="B4" s="2" t="s">
        <v>5</v>
      </c>
      <c r="D4" s="0" t="n">
        <v>3.58819482421875</v>
      </c>
      <c r="E4" s="2" t="s">
        <v>5</v>
      </c>
      <c r="G4" s="0" t="n">
        <v>1.60012377929688</v>
      </c>
      <c r="H4" s="2" t="s">
        <v>5</v>
      </c>
      <c r="J4" s="0" t="n">
        <v>0.706541015625</v>
      </c>
      <c r="K4" s="2" t="s">
        <v>6</v>
      </c>
      <c r="M4" s="0" t="n">
        <v>1.45390747070313</v>
      </c>
      <c r="N4" s="2" t="s">
        <v>6</v>
      </c>
      <c r="P4" s="1" t="s">
        <v>9</v>
      </c>
      <c r="Q4" s="0" t="n">
        <v>31</v>
      </c>
    </row>
    <row r="5" customFormat="false" ht="12.8" hidden="false" customHeight="false" outlineLevel="0" collapsed="false">
      <c r="A5" s="0" t="n">
        <v>1.01305517578125</v>
      </c>
      <c r="B5" s="2" t="s">
        <v>5</v>
      </c>
      <c r="D5" s="0" t="n">
        <v>1.07972607421875</v>
      </c>
      <c r="E5" s="2" t="s">
        <v>6</v>
      </c>
      <c r="G5" s="0" t="n">
        <v>1.85308959960938</v>
      </c>
      <c r="H5" s="2" t="s">
        <v>5</v>
      </c>
      <c r="J5" s="0" t="n">
        <v>2.06694384765625</v>
      </c>
      <c r="K5" s="2" t="s">
        <v>5</v>
      </c>
      <c r="M5" s="0" t="n">
        <v>1.50648095703125</v>
      </c>
      <c r="N5" s="2" t="s">
        <v>5</v>
      </c>
      <c r="P5" s="1" t="s">
        <v>10</v>
      </c>
      <c r="Q5" s="0" t="s">
        <v>11</v>
      </c>
    </row>
    <row r="6" customFormat="false" ht="12.8" hidden="false" customHeight="false" outlineLevel="0" collapsed="false">
      <c r="A6" s="0" t="n">
        <v>2.68083276367188</v>
      </c>
      <c r="B6" s="2" t="s">
        <v>5</v>
      </c>
      <c r="D6" s="0" t="n">
        <v>3.47991918945313</v>
      </c>
      <c r="E6" s="2" t="s">
        <v>5</v>
      </c>
      <c r="G6" s="0" t="n">
        <v>2.28046459960937</v>
      </c>
      <c r="H6" s="2" t="s">
        <v>5</v>
      </c>
      <c r="J6" s="0" t="n">
        <v>2.10701440429688</v>
      </c>
      <c r="K6" s="2" t="s">
        <v>5</v>
      </c>
      <c r="M6" s="0" t="n">
        <v>1.21354760742188</v>
      </c>
      <c r="N6" s="2" t="s">
        <v>6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1.27958349609375</v>
      </c>
      <c r="B7" s="2" t="s">
        <v>6</v>
      </c>
      <c r="D7" s="0" t="n">
        <v>0.653015869140625</v>
      </c>
      <c r="E7" s="2" t="s">
        <v>5</v>
      </c>
      <c r="G7" s="0" t="n">
        <v>2.84033959960938</v>
      </c>
      <c r="H7" s="2" t="s">
        <v>5</v>
      </c>
      <c r="J7" s="0" t="n">
        <v>1.61343115234375</v>
      </c>
      <c r="K7" s="2" t="s">
        <v>5</v>
      </c>
      <c r="M7" s="0" t="n">
        <v>1.27983447265625</v>
      </c>
      <c r="N7" s="2" t="s">
        <v>6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4.4409365234375</v>
      </c>
      <c r="B8" s="2" t="s">
        <v>5</v>
      </c>
      <c r="D8" s="0" t="n">
        <v>0.746404052734375</v>
      </c>
      <c r="E8" s="2" t="s">
        <v>5</v>
      </c>
      <c r="G8" s="0" t="n">
        <v>1.66613500976562</v>
      </c>
      <c r="H8" s="2" t="s">
        <v>6</v>
      </c>
      <c r="J8" s="0" t="n">
        <v>0.453623779296875</v>
      </c>
      <c r="K8" s="2" t="s">
        <v>5</v>
      </c>
      <c r="M8" s="0" t="n">
        <v>1.82704223632812</v>
      </c>
      <c r="N8" s="2" t="s">
        <v>5</v>
      </c>
      <c r="P8" s="1"/>
    </row>
    <row r="9" customFormat="false" ht="12.8" hidden="false" customHeight="false" outlineLevel="0" collapsed="false">
      <c r="A9" s="0" t="n">
        <v>1.21292626953125</v>
      </c>
      <c r="B9" s="2" t="s">
        <v>5</v>
      </c>
      <c r="D9" s="0" t="n">
        <v>0.799817138671875</v>
      </c>
      <c r="E9" s="2" t="s">
        <v>6</v>
      </c>
      <c r="G9" s="0" t="n">
        <v>0.5194150390625</v>
      </c>
      <c r="H9" s="2" t="s">
        <v>6</v>
      </c>
      <c r="J9" s="0" t="n">
        <v>1.18592504882813</v>
      </c>
      <c r="K9" s="2" t="s">
        <v>5</v>
      </c>
      <c r="M9" s="0" t="n">
        <v>2.2666640625</v>
      </c>
      <c r="N9" s="2" t="s">
        <v>5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2.26702758789063</v>
      </c>
      <c r="B10" s="2" t="s">
        <v>5</v>
      </c>
      <c r="D10" s="0" t="n">
        <v>0.42627685546875</v>
      </c>
      <c r="E10" s="2" t="s">
        <v>6</v>
      </c>
      <c r="G10" s="0" t="n">
        <v>2.21460693359375</v>
      </c>
      <c r="H10" s="2" t="s">
        <v>5</v>
      </c>
      <c r="J10" s="0" t="n">
        <v>1.13346630859375</v>
      </c>
      <c r="K10" s="2" t="s">
        <v>5</v>
      </c>
      <c r="M10" s="0" t="n">
        <v>1.0530458984375</v>
      </c>
      <c r="N10" s="2" t="s">
        <v>5</v>
      </c>
    </row>
    <row r="11" customFormat="false" ht="12.8" hidden="false" customHeight="false" outlineLevel="0" collapsed="false">
      <c r="A11" s="0" t="n">
        <v>1.43954418945312</v>
      </c>
      <c r="B11" s="2" t="s">
        <v>6</v>
      </c>
      <c r="D11" s="0" t="n">
        <v>2.93429370117188</v>
      </c>
      <c r="E11" s="2" t="s">
        <v>5</v>
      </c>
      <c r="G11" s="0" t="n">
        <v>0.43929833984375</v>
      </c>
      <c r="H11" s="2" t="s">
        <v>5</v>
      </c>
      <c r="J11" s="0" t="n">
        <v>0.640051513671875</v>
      </c>
      <c r="K11" s="2" t="s">
        <v>5</v>
      </c>
      <c r="M11" s="0" t="n">
        <v>3.6671533203125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0.89326513671875</v>
      </c>
      <c r="B12" s="2" t="s">
        <v>6</v>
      </c>
      <c r="D12" s="0" t="n">
        <v>1.30548364257813</v>
      </c>
      <c r="E12" s="2" t="s">
        <v>6</v>
      </c>
      <c r="G12" s="0" t="n">
        <v>2.1068916015625</v>
      </c>
      <c r="H12" s="2" t="s">
        <v>5</v>
      </c>
      <c r="J12" s="0" t="n">
        <v>0.959852783203125</v>
      </c>
      <c r="K12" s="2" t="s">
        <v>6</v>
      </c>
      <c r="M12" s="0" t="n">
        <v>2.0132822265625</v>
      </c>
      <c r="N12" s="2" t="s">
        <v>6</v>
      </c>
      <c r="P12" s="4" t="n">
        <f aca="false">SUM(D29,J29)/2</f>
        <v>34.700198852539</v>
      </c>
    </row>
    <row r="13" customFormat="false" ht="12.8" hidden="false" customHeight="false" outlineLevel="0" collapsed="false">
      <c r="A13" s="0" t="n">
        <v>4.76109399414062</v>
      </c>
      <c r="B13" s="2" t="s">
        <v>5</v>
      </c>
      <c r="D13" s="0" t="n">
        <v>0.586995361328125</v>
      </c>
      <c r="E13" s="2" t="s">
        <v>6</v>
      </c>
      <c r="G13" s="0" t="n">
        <v>0.3866162109375</v>
      </c>
      <c r="H13" s="2" t="s">
        <v>6</v>
      </c>
      <c r="J13" s="0" t="n">
        <v>0.546548095703125</v>
      </c>
      <c r="K13" s="2" t="s">
        <v>5</v>
      </c>
      <c r="M13" s="0" t="n">
        <v>1.56007446289062</v>
      </c>
      <c r="N13" s="2" t="s">
        <v>5</v>
      </c>
      <c r="P13" s="3" t="s">
        <v>19</v>
      </c>
    </row>
    <row r="14" customFormat="false" ht="12.8" hidden="false" customHeight="false" outlineLevel="0" collapsed="false">
      <c r="A14" s="0" t="n">
        <v>0.919106689453125</v>
      </c>
      <c r="B14" s="2" t="s">
        <v>5</v>
      </c>
      <c r="D14" s="0" t="n">
        <v>1.56082568359375</v>
      </c>
      <c r="E14" s="2" t="s">
        <v>5</v>
      </c>
      <c r="G14" s="0" t="n">
        <v>2.42705249023438</v>
      </c>
      <c r="H14" s="2" t="s">
        <v>5</v>
      </c>
      <c r="J14" s="0" t="n">
        <v>0.9999951171875</v>
      </c>
      <c r="K14" s="2" t="s">
        <v>6</v>
      </c>
      <c r="M14" s="0" t="n">
        <v>1.31979638671875</v>
      </c>
      <c r="N14" s="2" t="s">
        <v>6</v>
      </c>
      <c r="P14" s="4" t="n">
        <f aca="false">SUM(D32,J32)/2</f>
        <v>1.38800795410156</v>
      </c>
    </row>
    <row r="15" customFormat="false" ht="12.8" hidden="false" customHeight="false" outlineLevel="0" collapsed="false">
      <c r="A15" s="0" t="n">
        <v>2.52072338867188</v>
      </c>
      <c r="B15" s="2" t="s">
        <v>6</v>
      </c>
      <c r="D15" s="0" t="n">
        <v>3.000498046875</v>
      </c>
      <c r="E15" s="2" t="s">
        <v>5</v>
      </c>
      <c r="G15" s="0" t="n">
        <v>1.66699609375</v>
      </c>
      <c r="H15" s="2" t="s">
        <v>5</v>
      </c>
      <c r="J15" s="0" t="n">
        <v>0.880156005859375</v>
      </c>
      <c r="K15" s="2" t="s">
        <v>5</v>
      </c>
      <c r="M15" s="0" t="n">
        <v>1.18665112304688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5.29344799804687</v>
      </c>
      <c r="B16" s="2" t="s">
        <v>5</v>
      </c>
      <c r="D16" s="0" t="n">
        <v>0.90641845703125</v>
      </c>
      <c r="E16" s="2" t="s">
        <v>6</v>
      </c>
      <c r="G16" s="0" t="n">
        <v>2.09350830078125</v>
      </c>
      <c r="H16" s="2" t="s">
        <v>6</v>
      </c>
      <c r="J16" s="0" t="n">
        <v>1.05357836914063</v>
      </c>
      <c r="K16" s="2" t="s">
        <v>5</v>
      </c>
      <c r="M16" s="0" t="n">
        <v>1.8802919921875</v>
      </c>
      <c r="N16" s="2" t="s">
        <v>6</v>
      </c>
      <c r="P16" s="4" t="n">
        <f aca="false">SUM(D41,J41)/2</f>
        <v>1.07741798502604</v>
      </c>
    </row>
    <row r="17" customFormat="false" ht="12.8" hidden="false" customHeight="false" outlineLevel="0" collapsed="false">
      <c r="A17" s="0" t="n">
        <v>2.73369946289063</v>
      </c>
      <c r="B17" s="2" t="s">
        <v>5</v>
      </c>
      <c r="D17" s="0" t="n">
        <v>0.6399501953125</v>
      </c>
      <c r="E17" s="2" t="s">
        <v>5</v>
      </c>
      <c r="G17" s="0" t="n">
        <v>1.119681640625</v>
      </c>
      <c r="H17" s="2" t="s">
        <v>5</v>
      </c>
      <c r="J17" s="0" t="n">
        <v>2.84058032226563</v>
      </c>
      <c r="K17" s="2" t="s">
        <v>5</v>
      </c>
      <c r="M17" s="0" t="n">
        <v>1.93315600585938</v>
      </c>
      <c r="N17" s="2" t="s">
        <v>6</v>
      </c>
      <c r="P17" s="3" t="s">
        <v>21</v>
      </c>
    </row>
    <row r="18" customFormat="false" ht="12.8" hidden="false" customHeight="false" outlineLevel="0" collapsed="false">
      <c r="A18" s="0" t="n">
        <v>0.786463134765625</v>
      </c>
      <c r="B18" s="2" t="s">
        <v>5</v>
      </c>
      <c r="D18" s="0" t="n">
        <v>0.559987060546875</v>
      </c>
      <c r="E18" s="2" t="s">
        <v>6</v>
      </c>
      <c r="G18" s="0" t="n">
        <v>1.53360473632813</v>
      </c>
      <c r="H18" s="2" t="s">
        <v>5</v>
      </c>
      <c r="J18" s="0" t="n">
        <v>1.07997973632812</v>
      </c>
      <c r="K18" s="2" t="s">
        <v>5</v>
      </c>
      <c r="M18" s="0" t="n">
        <v>3.89388623046875</v>
      </c>
      <c r="N18" s="2" t="s">
        <v>5</v>
      </c>
      <c r="P18" s="4" t="n">
        <f aca="false">SUM(D44,J44)/2</f>
        <v>1.54207848052979</v>
      </c>
    </row>
    <row r="19" customFormat="false" ht="12.8" hidden="false" customHeight="false" outlineLevel="0" collapsed="false">
      <c r="A19" s="0" t="n">
        <v>2.45341357421875</v>
      </c>
      <c r="B19" s="2" t="s">
        <v>6</v>
      </c>
      <c r="D19" s="0" t="n">
        <v>0.6397783203125</v>
      </c>
      <c r="E19" s="2" t="s">
        <v>5</v>
      </c>
      <c r="G19" s="0" t="n">
        <v>1.82671215820312</v>
      </c>
      <c r="H19" s="2" t="s">
        <v>6</v>
      </c>
      <c r="J19" s="0" t="n">
        <v>1.46683325195313</v>
      </c>
      <c r="K19" s="2" t="s">
        <v>6</v>
      </c>
      <c r="M19" s="0" t="n">
        <v>0.95941748046875</v>
      </c>
      <c r="N19" s="2" t="s">
        <v>6</v>
      </c>
      <c r="P19" s="3" t="s">
        <v>22</v>
      </c>
    </row>
    <row r="20" customFormat="false" ht="12.8" hidden="false" customHeight="false" outlineLevel="0" collapsed="false">
      <c r="A20" s="0" t="n">
        <v>2.2944208984375</v>
      </c>
      <c r="B20" s="2" t="s">
        <v>5</v>
      </c>
      <c r="D20" s="0" t="n">
        <v>1.64031884765625</v>
      </c>
      <c r="E20" s="2" t="s">
        <v>5</v>
      </c>
      <c r="G20" s="0" t="n">
        <v>1.986974609375</v>
      </c>
      <c r="H20" s="2" t="s">
        <v>5</v>
      </c>
      <c r="J20" s="0" t="n">
        <v>1.47978198242188</v>
      </c>
      <c r="K20" s="2" t="s">
        <v>5</v>
      </c>
      <c r="M20" s="0" t="n">
        <v>0.9736630859375</v>
      </c>
      <c r="N20" s="2" t="s">
        <v>5</v>
      </c>
      <c r="P20" s="4" t="n">
        <f aca="false">SUM(G29,M29)/2</f>
        <v>41.6291159667969</v>
      </c>
    </row>
    <row r="21" customFormat="false" ht="12.8" hidden="false" customHeight="false" outlineLevel="0" collapsed="false">
      <c r="A21" s="0" t="n">
        <v>0.55830712890625</v>
      </c>
      <c r="B21" s="2" t="s">
        <v>5</v>
      </c>
      <c r="D21" s="0" t="n">
        <v>3.26723388671875</v>
      </c>
      <c r="E21" s="2" t="s">
        <v>5</v>
      </c>
      <c r="G21" s="0" t="n">
        <v>1.71959912109375</v>
      </c>
      <c r="H21" s="2" t="s">
        <v>5</v>
      </c>
      <c r="J21" s="0" t="n">
        <v>0.51972314453125</v>
      </c>
      <c r="K21" s="2" t="s">
        <v>5</v>
      </c>
      <c r="M21" s="0" t="n">
        <v>1.10653247070313</v>
      </c>
      <c r="N21" s="2" t="s">
        <v>6</v>
      </c>
      <c r="P21" s="3" t="s">
        <v>23</v>
      </c>
    </row>
    <row r="22" customFormat="false" ht="12.8" hidden="false" customHeight="false" outlineLevel="0" collapsed="false">
      <c r="A22" s="0" t="n">
        <v>0.773627197265625</v>
      </c>
      <c r="B22" s="2" t="s">
        <v>6</v>
      </c>
      <c r="D22" s="0" t="n">
        <v>1.22664916992187</v>
      </c>
      <c r="E22" s="2" t="s">
        <v>5</v>
      </c>
      <c r="G22" s="0" t="n">
        <v>3.12101538085938</v>
      </c>
      <c r="H22" s="2" t="s">
        <v>5</v>
      </c>
      <c r="J22" s="0" t="n">
        <v>0.773525146484375</v>
      </c>
      <c r="K22" s="2" t="s">
        <v>5</v>
      </c>
      <c r="M22" s="0" t="n">
        <v>2.21396752929688</v>
      </c>
      <c r="N22" s="2" t="s">
        <v>5</v>
      </c>
      <c r="P22" s="4" t="n">
        <f aca="false">SUM(G32,M32)/2</f>
        <v>1.66516463867188</v>
      </c>
    </row>
    <row r="23" customFormat="false" ht="12.8" hidden="false" customHeight="false" outlineLevel="0" collapsed="false">
      <c r="A23" s="0" t="n">
        <v>1.69353540039062</v>
      </c>
      <c r="B23" s="2" t="s">
        <v>5</v>
      </c>
      <c r="D23" s="0" t="n">
        <v>0.546549560546875</v>
      </c>
      <c r="E23" s="2" t="s">
        <v>5</v>
      </c>
      <c r="G23" s="0" t="n">
        <v>3.93297900390625</v>
      </c>
      <c r="H23" s="2" t="s">
        <v>6</v>
      </c>
      <c r="J23" s="0" t="n">
        <v>0.746477294921875</v>
      </c>
      <c r="K23" s="2" t="s">
        <v>5</v>
      </c>
      <c r="M23" s="0" t="n">
        <v>1.14642895507813</v>
      </c>
      <c r="N23" s="2" t="s">
        <v>6</v>
      </c>
      <c r="P23" s="3" t="s">
        <v>24</v>
      </c>
    </row>
    <row r="24" customFormat="false" ht="12.8" hidden="false" customHeight="false" outlineLevel="0" collapsed="false">
      <c r="A24" s="0" t="n">
        <v>3.3472939453125</v>
      </c>
      <c r="B24" s="2" t="s">
        <v>5</v>
      </c>
      <c r="D24" s="0" t="n">
        <v>3.17368383789062</v>
      </c>
      <c r="E24" s="2" t="s">
        <v>5</v>
      </c>
      <c r="G24" s="0" t="n">
        <v>1.45334326171875</v>
      </c>
      <c r="H24" s="2" t="s">
        <v>5</v>
      </c>
      <c r="J24" s="0" t="n">
        <v>1.29342797851563</v>
      </c>
      <c r="K24" s="2" t="s">
        <v>6</v>
      </c>
      <c r="M24" s="0" t="n">
        <v>0.43956005859375</v>
      </c>
      <c r="N24" s="2" t="s">
        <v>6</v>
      </c>
      <c r="P24" s="4" t="n">
        <f aca="false">SUM(G41,M41)/2</f>
        <v>1.45832503255208</v>
      </c>
    </row>
    <row r="25" customFormat="false" ht="12.8" hidden="false" customHeight="false" outlineLevel="0" collapsed="false">
      <c r="A25" s="0" t="n">
        <v>2.21358325195312</v>
      </c>
      <c r="B25" s="2" t="s">
        <v>5</v>
      </c>
      <c r="D25" s="0" t="n">
        <v>1.17335717773438</v>
      </c>
      <c r="E25" s="2" t="s">
        <v>5</v>
      </c>
      <c r="G25" s="0" t="n">
        <v>1.45361450195313</v>
      </c>
      <c r="H25" s="2" t="s">
        <v>5</v>
      </c>
      <c r="J25" s="0" t="n">
        <v>2.00060327148437</v>
      </c>
      <c r="K25" s="2" t="s">
        <v>5</v>
      </c>
      <c r="M25" s="0" t="n">
        <v>0.479624267578125</v>
      </c>
      <c r="N25" s="2" t="s">
        <v>6</v>
      </c>
      <c r="P25" s="3" t="s">
        <v>25</v>
      </c>
    </row>
    <row r="26" customFormat="false" ht="12.8" hidden="false" customHeight="false" outlineLevel="0" collapsed="false">
      <c r="A26" s="0" t="n">
        <v>1.34652807617188</v>
      </c>
      <c r="B26" s="2" t="s">
        <v>5</v>
      </c>
      <c r="D26" s="0" t="n">
        <v>1.46688940429688</v>
      </c>
      <c r="E26" s="2" t="s">
        <v>6</v>
      </c>
      <c r="G26" s="0" t="n">
        <v>0.732680908203125</v>
      </c>
      <c r="H26" s="2" t="s">
        <v>5</v>
      </c>
      <c r="J26" s="0" t="n">
        <v>0.960025390625</v>
      </c>
      <c r="K26" s="2" t="s">
        <v>5</v>
      </c>
      <c r="M26" s="0" t="n">
        <v>0.653462646484375</v>
      </c>
      <c r="N26" s="2" t="s">
        <v>6</v>
      </c>
      <c r="P26" s="4" t="n">
        <f aca="false">SUM(G44,M44)/2</f>
        <v>1.90386627752131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56.0043950195313</v>
      </c>
      <c r="D29" s="0" t="n">
        <f aca="false">SUM(D2:D27)</f>
        <v>38.965333984375</v>
      </c>
      <c r="G29" s="0" t="n">
        <f aca="false">SUM(G2:G27)</f>
        <v>44.7216970214844</v>
      </c>
      <c r="J29" s="0" t="n">
        <f aca="false">SUM(J2:J27)</f>
        <v>30.4350637207031</v>
      </c>
      <c r="M29" s="0" t="n">
        <f aca="false">SUM(M2:M27)</f>
        <v>38.5365349121094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16.6444012882337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2.24017580078125</v>
      </c>
      <c r="D32" s="0" t="n">
        <f aca="false">D29/25</f>
        <v>1.558613359375</v>
      </c>
      <c r="G32" s="0" t="n">
        <f aca="false">G29/25</f>
        <v>1.78886788085938</v>
      </c>
      <c r="J32" s="0" t="n">
        <f aca="false">J29/25</f>
        <v>1.21740254882813</v>
      </c>
      <c r="M32" s="0" t="n">
        <f aca="false">M29/25</f>
        <v>1.54146139648438</v>
      </c>
      <c r="P32" s="0" t="n">
        <f aca="false">((P22-P14)/P22)*100</f>
        <v>16.6444012882337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26.1194890729846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18</v>
      </c>
      <c r="D35" s="0" t="n">
        <f aca="false">COUNTIF(E2:E26,"*False*")</f>
        <v>16</v>
      </c>
      <c r="G35" s="0" t="n">
        <f aca="false">COUNTIF(H2:H26,"*False*")</f>
        <v>19</v>
      </c>
      <c r="J35" s="0" t="n">
        <f aca="false">COUNTIF(K2:K26,"*False*")</f>
        <v>20</v>
      </c>
      <c r="M35" s="0" t="n">
        <f aca="false">COUNTIF(N2:N26,"*False*")</f>
        <v>11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19.0027945377835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7</v>
      </c>
      <c r="D38" s="0" t="n">
        <f aca="false">COUNTIF(E2:E26,"*True*")</f>
        <v>9</v>
      </c>
      <c r="G38" s="0" t="n">
        <f aca="false">COUNTIF(H2:H26,"*True*")</f>
        <v>6</v>
      </c>
      <c r="J38" s="0" t="n">
        <f aca="false">COUNTIF(K2:K26,"*True*")</f>
        <v>5</v>
      </c>
      <c r="M38" s="0" t="n">
        <f aca="false">COUNTIF(N2:N26,"*True*")</f>
        <v>14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21.0228325143488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1.58284584263393</v>
      </c>
      <c r="D41" s="0" t="n">
        <f aca="false">AVERAGEIF(E2:E26,"=*True",D2:D26)</f>
        <v>1.06950594075521</v>
      </c>
      <c r="G41" s="0" t="n">
        <f aca="false">AVERAGEIF(H2:H26,"=*True",G2:G26)</f>
        <v>1.73756095377604</v>
      </c>
      <c r="J41" s="0" t="n">
        <f aca="false">AVERAGEIF(K2:K26,"=*True",J2:J26)</f>
        <v>1.08533002929688</v>
      </c>
      <c r="M41" s="0" t="n">
        <f aca="false">AVERAGEIF(N2:N26,"=*True",M2:M26)</f>
        <v>1.17908911132813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21.0228325143486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2.49580411783854</v>
      </c>
      <c r="D44" s="0" t="n">
        <f aca="false">AVERAGEIF(E2:E26,"=*False",D2:D26)</f>
        <v>1.83373628234863</v>
      </c>
      <c r="G44" s="0" t="n">
        <f aca="false">AVERAGEIF(H2:H26,"=*False",G2:G26)</f>
        <v>1.80507006835938</v>
      </c>
      <c r="J44" s="0" t="n">
        <f aca="false">AVERAGEIF(K2:K26,"=*False",J2:J26)</f>
        <v>1.25042067871094</v>
      </c>
      <c r="M44" s="0" t="n">
        <f aca="false">AVERAGEIF(N2:N26,"=*False",M2:M26)</f>
        <v>2.00266248668324</v>
      </c>
      <c r="P44" s="0" t="n">
        <f aca="false">((M41-J41)/M41)*100</f>
        <v>7.95182324477915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37.5620861215683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1.35172898643155</v>
      </c>
      <c r="D47" s="0" t="n">
        <f aca="false">STDEV(D2:D26)</f>
        <v>1.06865314646318</v>
      </c>
      <c r="G47" s="0" t="n">
        <f aca="false">STDEV(G2:G26)</f>
        <v>0.823670628349905</v>
      </c>
      <c r="J47" s="0" t="n">
        <f aca="false">STDEV(J2:J26)</f>
        <v>0.599787089437846</v>
      </c>
      <c r="M47" s="0" t="n">
        <f aca="false">STDEV(M2:M26)</f>
        <v>0.848704344142395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3.5919047872128</v>
      </c>
      <c r="D50" s="0" t="n">
        <f aca="false">SUM(D32+D47)</f>
        <v>2.62726650583817</v>
      </c>
      <c r="G50" s="0" t="n">
        <f aca="false">SUM(G32+G47)</f>
        <v>2.61253850920928</v>
      </c>
      <c r="J50" s="0" t="n">
        <f aca="false">SUM(J32+J47)</f>
        <v>1.81718963826598</v>
      </c>
      <c r="M50" s="0" t="n">
        <f aca="false">SUM(M32+M47)</f>
        <v>2.39016574062677</v>
      </c>
      <c r="P50" s="12" t="n">
        <f aca="false">SUM(D52,J52)/2</f>
        <v>0.999204069117497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1.76380621047247</v>
      </c>
      <c r="D52" s="0" t="n">
        <f aca="false">AVERAGEIFS(D2:D26, D2:D26, "&gt;=0", D2:D26,"&lt;="&amp;D50)</f>
        <v>1.02744792094984</v>
      </c>
      <c r="G52" s="0" t="n">
        <f aca="false">AVERAGEIFS(G2:G26, G2:G26, "&gt;=0", G2:G26,"&lt;="&amp;G50)</f>
        <v>1.58306195623224</v>
      </c>
      <c r="J52" s="0" t="n">
        <f aca="false">AVERAGEIFS(J2:J26, J2:J26, "&gt;=0", J2:J26,"&lt;="&amp;J50)</f>
        <v>0.970960217285157</v>
      </c>
      <c r="M52" s="0" t="n">
        <f aca="false">AVERAGEIFS(M2:M26, M2:M26, "&gt;=0", M2:M26,"&lt;="&amp;M50)</f>
        <v>1.34676066788383</v>
      </c>
      <c r="P52" s="12" t="n">
        <f aca="false">SUM(D59,J59)/2</f>
        <v>0.940701736450197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1.126033005778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0.695114955249977</v>
      </c>
      <c r="B55" s="13"/>
      <c r="C55" s="13"/>
      <c r="D55" s="13" t="n">
        <f aca="false" t="array" ref="D55:D55">_xlfn.STDEV.S(IF(E2:E26=" True", D2:D26, ""))</f>
        <v>0.63720783408459</v>
      </c>
      <c r="E55" s="13"/>
      <c r="F55" s="13"/>
      <c r="G55" s="13" t="n">
        <f aca="false" t="array" ref="G55:G55">_xlfn.STDEV.S(IF(H2:H26=" True", G2:G26, ""))</f>
        <v>1.28596576153042</v>
      </c>
      <c r="H55" s="13"/>
      <c r="I55" s="13"/>
      <c r="J55" s="13" t="n">
        <f aca="false" t="array" ref="J55:J55">_xlfn.STDEV.S(IF(K2:K26=" True", J2:J26, ""))</f>
        <v>0.298059209200394</v>
      </c>
      <c r="K55" s="13"/>
      <c r="L55" s="13"/>
      <c r="M55" s="13" t="n">
        <f aca="false" t="array" ref="M55:M55">_xlfn.STDEV.S(IF(N2:N26=" True", M2:M26, ""))</f>
        <v>0.521323601304113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1.46491131205804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2.27796079788391</v>
      </c>
      <c r="D57" s="0" t="n">
        <f aca="false">(D41)+D55</f>
        <v>1.7067137748398</v>
      </c>
      <c r="G57" s="0" t="n">
        <f aca="false">(G41)+G55</f>
        <v>3.02352671530646</v>
      </c>
      <c r="J57" s="0" t="n">
        <f aca="false">(J41)+J55</f>
        <v>1.38338923849727</v>
      </c>
      <c r="M57" s="0" t="n">
        <f aca="false">(M41)+M55</f>
        <v>1.70041271263224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1.13471673251065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1.22115678710938</v>
      </c>
      <c r="D59" s="0" t="n">
        <f aca="false">AVERAGEIFS(D2:D26, D2:D26, "&gt;=0", D2:D26,"&lt;="&amp;D57,E2:E26,"=*True")</f>
        <v>0.891449249267579</v>
      </c>
      <c r="G59" s="0" t="n">
        <f aca="false">AVERAGEIFS(G2:G26, G2:G26, "&gt;=0", G2:G26,"&lt;="&amp;G57,H2:H26,"=*True")</f>
        <v>1.29847734375</v>
      </c>
      <c r="J59" s="0" t="n">
        <f aca="false">AVERAGEIFS(J2:J26, J2:J26, "&gt;=0", J2:J26,"&lt;="&amp;J57,K2:K26,"=*True")</f>
        <v>0.989954223632814</v>
      </c>
      <c r="M59" s="0" t="n">
        <f aca="false">AVERAGEIFS(M2:M26, M2:M26, "&gt;=0", M2:M26,"&lt;="&amp;M57,N2:N26,"=*True")</f>
        <v>0.970956121271309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1.63717320101869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1.4703380460916</v>
      </c>
      <c r="B62" s="13"/>
      <c r="C62" s="13"/>
      <c r="D62" s="13" t="n">
        <f aca="false" t="array" ref="D62:D62">_xlfn.STDEV.S(IF(E2:E26=" False", D2:D26, ""))</f>
        <v>1.17745720323291</v>
      </c>
      <c r="E62" s="13"/>
      <c r="F62" s="13"/>
      <c r="G62" s="13" t="n">
        <f aca="false" t="array" ref="G62:G62">_xlfn.STDEV.S(IF(H2:H26=" False", G2:G26, ""))</f>
        <v>0.666378166146128</v>
      </c>
      <c r="H62" s="13"/>
      <c r="I62" s="13"/>
      <c r="J62" s="13" t="n">
        <f aca="false" t="array" ref="J62:J62">_xlfn.STDEV.S(IF(K2:K26=" False", J2:J26, ""))</f>
        <v>0.655723481711904</v>
      </c>
      <c r="K62" s="13"/>
      <c r="L62" s="13"/>
      <c r="M62" s="13" t="n">
        <f aca="false" t="array" ref="M62:M62">_xlfn.STDEV.S(IF(N2:N26=" False", M2:M26, ""))</f>
        <v>0.978565140473198</v>
      </c>
      <c r="P62" s="12" t="n">
        <f aca="false">((P56-P50)/P56)*100</f>
        <v>31.7908148505096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3.96614216393015</v>
      </c>
      <c r="D64" s="0" t="n">
        <f aca="false">(D44)+D62</f>
        <v>3.01119348558155</v>
      </c>
      <c r="G64" s="0" t="n">
        <f aca="false">(G44)+G62</f>
        <v>2.47144823450551</v>
      </c>
      <c r="J64" s="0" t="n">
        <f aca="false">(J44)+J62</f>
        <v>1.90614416042284</v>
      </c>
      <c r="M64" s="0" t="n">
        <f aca="false">(M44)+M62</f>
        <v>2.98122762715644</v>
      </c>
      <c r="P64" s="12" t="n">
        <f aca="false">((P58-P52)/P58)*100</f>
        <v>17.0980995081638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1.85428639439174</v>
      </c>
      <c r="D66" s="0" t="n">
        <f aca="false">AVERAGEIFS(D2:D26, D2:D26, "&gt;=0", D2:D26,"&lt;="&amp;D64,E2:E26,"=*False")</f>
        <v>1.31922906494141</v>
      </c>
      <c r="G66" s="0" t="n">
        <f aca="false">AVERAGEIFS(G2:G26, G2:G26, "&gt;=0", G2:G26,"&lt;="&amp;G64,H2:H26,"=*False")</f>
        <v>1.66676331284467</v>
      </c>
      <c r="J66" s="0" t="n">
        <f aca="false">AVERAGEIFS(J2:J26, J2:J26, "&gt;=0", J2:J26,"&lt;="&amp;J64,K2:K26,"=*False")</f>
        <v>0.932836946614584</v>
      </c>
      <c r="M66" s="0" t="n">
        <f aca="false">AVERAGEIFS(M2:M26, M2:M26, "&gt;=0", M2:M26,"&lt;="&amp;M64,N2:N26,"=*False")</f>
        <v>1.60758308919271</v>
      </c>
      <c r="P66" s="14" t="n">
        <f aca="false">((P60-P54)/P60)*100</f>
        <v>31.2208992257294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27.904026272847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-1.95663861067482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41.9727071722909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2018-01-15T16:23:47Z</dcterms:modified>
  <cp:revision>15</cp:revision>
  <dc:subject/>
  <dc:title/>
</cp:coreProperties>
</file>