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<sst xmlns="http://schemas.openxmlformats.org/spreadsheetml/2006/main" count="255" uniqueCount="55">
  <si>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</si>
  <si>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</si>
  <si>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</si>
  <si>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</si>
  <si>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</si>
  <si>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</si>
  <si>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Name</t>
  </si>
  <si>
    <t xml:space="preserve">Moira</t>
  </si>
  <si>
    <t xml:space="preserve"> True</t>
  </si>
  <si>
    <t xml:space="preserve">Age</t>
  </si>
  <si>
    <t xml:space="preserve">Sex</t>
  </si>
  <si>
    <t xml:space="preserve">Female</t>
  </si>
  <si>
    <t xml:space="preserve">VR experience</t>
  </si>
  <si>
    <t xml:space="preserve">Average</t>
  </si>
  <si>
    <t xml:space="preserve">Comment</t>
  </si>
  <si>
    <t xml:space="preserve">No difference</t>
  </si>
  <si>
    <t xml:space="preserve">Order:</t>
  </si>
  <si>
    <t xml:space="preserve">B-S-S-B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</si>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</sst>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5.23955639648438</v>
      </c>
      <c r="B2" s="2" t="s">
        <v>5</v>
      </c>
      <c r="D2" s="0" t="n">
        <v>2.6400078125</v>
      </c>
      <c r="E2" s="2" t="s">
        <v>5</v>
      </c>
      <c r="G2" s="0" t="n">
        <v>1.3053994140625</v>
      </c>
      <c r="H2" s="2" t="s">
        <v>5</v>
      </c>
      <c r="J2" s="0" t="n">
        <v>2.73211181640625</v>
      </c>
      <c r="K2" s="2" t="s">
        <v>5</v>
      </c>
      <c r="M2" s="0" t="n">
        <v>1.33250830078125</v>
      </c>
      <c r="N2" s="2" t="s">
        <v>5</v>
      </c>
    </row>
    <row r="3" customFormat="false" ht="12.8" hidden="false" customHeight="false" outlineLevel="0" collapsed="false">
      <c r="A3" s="0" t="n">
        <v>1.45284594726563</v>
      </c>
      <c r="B3" s="2" t="s">
        <v>5</v>
      </c>
      <c r="D3" s="0" t="n">
        <v>1.7874208984375</v>
      </c>
      <c r="E3" s="2" t="s">
        <v>5</v>
      </c>
      <c r="G3" s="0" t="n">
        <v>0.65311328125</v>
      </c>
      <c r="H3" s="2" t="s">
        <v>5</v>
      </c>
      <c r="J3" s="0" t="n">
        <v>1.65337426757812</v>
      </c>
      <c r="K3" s="2" t="s">
        <v>5</v>
      </c>
      <c r="M3" s="0" t="n">
        <v>2.9880908203125</v>
      </c>
      <c r="N3" s="2" t="s">
        <v>5</v>
      </c>
      <c r="P3" s="1" t="s">
        <v>6</v>
      </c>
      <c r="Q3" s="0" t="s">
        <v>7</v>
      </c>
    </row>
    <row r="4" customFormat="false" ht="12.8" hidden="false" customHeight="false" outlineLevel="0" collapsed="false">
      <c r="A4" s="0" t="n">
        <v>4.0273740234375</v>
      </c>
      <c r="B4" s="2" t="s">
        <v>5</v>
      </c>
      <c r="D4" s="0" t="n">
        <v>3.35906958007813</v>
      </c>
      <c r="E4" s="2" t="s">
        <v>5</v>
      </c>
      <c r="G4" s="0" t="n">
        <v>1.48048754882813</v>
      </c>
      <c r="H4" s="2" t="s">
        <v>8</v>
      </c>
      <c r="J4" s="0" t="n">
        <v>1.3730712890625</v>
      </c>
      <c r="K4" s="2" t="s">
        <v>5</v>
      </c>
      <c r="M4" s="0" t="n">
        <v>2.79992993164063</v>
      </c>
      <c r="N4" s="2" t="s">
        <v>8</v>
      </c>
      <c r="P4" s="1" t="s">
        <v>9</v>
      </c>
      <c r="Q4" s="0" t="n">
        <v>24</v>
      </c>
    </row>
    <row r="5" customFormat="false" ht="12.8" hidden="false" customHeight="false" outlineLevel="0" collapsed="false">
      <c r="A5" s="0" t="n">
        <v>6.29342065429687</v>
      </c>
      <c r="B5" s="2" t="s">
        <v>5</v>
      </c>
      <c r="D5" s="0" t="n">
        <v>1.78740869140625</v>
      </c>
      <c r="E5" s="2" t="s">
        <v>8</v>
      </c>
      <c r="G5" s="0" t="n">
        <v>1.159966796875</v>
      </c>
      <c r="H5" s="2" t="s">
        <v>8</v>
      </c>
      <c r="J5" s="0" t="n">
        <v>1.94725756835937</v>
      </c>
      <c r="K5" s="2" t="s">
        <v>5</v>
      </c>
      <c r="M5" s="0" t="n">
        <v>1.7203193359375</v>
      </c>
      <c r="N5" s="2" t="s">
        <v>8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1.54664526367188</v>
      </c>
      <c r="B6" s="2" t="s">
        <v>5</v>
      </c>
      <c r="D6" s="0" t="n">
        <v>1.65288208007813</v>
      </c>
      <c r="E6" s="2" t="s">
        <v>5</v>
      </c>
      <c r="G6" s="0" t="n">
        <v>1.7869912109375</v>
      </c>
      <c r="H6" s="2" t="s">
        <v>5</v>
      </c>
      <c r="J6" s="0" t="n">
        <v>1.7331435546875</v>
      </c>
      <c r="K6" s="2" t="s">
        <v>5</v>
      </c>
      <c r="M6" s="0" t="n">
        <v>2.42619799804688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4.373443359375</v>
      </c>
      <c r="B7" s="2" t="s">
        <v>5</v>
      </c>
      <c r="D7" s="0" t="n">
        <v>4.4670869140625</v>
      </c>
      <c r="E7" s="2" t="s">
        <v>5</v>
      </c>
      <c r="G7" s="0" t="n">
        <v>1.13305932617188</v>
      </c>
      <c r="H7" s="2" t="s">
        <v>8</v>
      </c>
      <c r="J7" s="0" t="n">
        <v>0.679868896484375</v>
      </c>
      <c r="K7" s="2" t="s">
        <v>5</v>
      </c>
      <c r="M7" s="0" t="n">
        <v>2.16058471679687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8.06709130859375</v>
      </c>
      <c r="B8" s="2" t="s">
        <v>5</v>
      </c>
      <c r="D8" s="0" t="n">
        <v>3.64044213867188</v>
      </c>
      <c r="E8" s="2" t="s">
        <v>5</v>
      </c>
      <c r="G8" s="0" t="n">
        <v>4.9207587890625</v>
      </c>
      <c r="H8" s="2" t="s">
        <v>5</v>
      </c>
      <c r="J8" s="0" t="n">
        <v>0.693091064453125</v>
      </c>
      <c r="K8" s="2" t="s">
        <v>8</v>
      </c>
      <c r="M8" s="0" t="n">
        <v>2.19996728515625</v>
      </c>
      <c r="N8" s="2" t="s">
        <v>5</v>
      </c>
      <c r="P8" s="1"/>
    </row>
    <row r="9" customFormat="false" ht="12.8" hidden="false" customHeight="false" outlineLevel="0" collapsed="false">
      <c r="A9" s="0" t="n">
        <v>0.9728994140625</v>
      </c>
      <c r="B9" s="2" t="s">
        <v>5</v>
      </c>
      <c r="D9" s="0" t="n">
        <v>1.80022314453125</v>
      </c>
      <c r="E9" s="2" t="s">
        <v>5</v>
      </c>
      <c r="G9" s="0" t="n">
        <v>1.46640942382812</v>
      </c>
      <c r="H9" s="2" t="s">
        <v>5</v>
      </c>
      <c r="J9" s="0" t="n">
        <v>0.946687744140625</v>
      </c>
      <c r="K9" s="2" t="s">
        <v>5</v>
      </c>
      <c r="M9" s="0" t="n">
        <v>1.8131220703125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1.25351391601563</v>
      </c>
      <c r="B10" s="2" t="s">
        <v>5</v>
      </c>
      <c r="D10" s="0" t="n">
        <v>1.7064716796875</v>
      </c>
      <c r="E10" s="2" t="s">
        <v>5</v>
      </c>
      <c r="G10" s="0" t="n">
        <v>1.1867548828125</v>
      </c>
      <c r="H10" s="2" t="s">
        <v>5</v>
      </c>
      <c r="J10" s="0" t="n">
        <v>0.89356103515625</v>
      </c>
      <c r="K10" s="2" t="s">
        <v>5</v>
      </c>
      <c r="M10" s="0" t="n">
        <v>0.78632421875</v>
      </c>
      <c r="N10" s="2" t="s">
        <v>8</v>
      </c>
    </row>
    <row r="11" customFormat="false" ht="12.8" hidden="false" customHeight="false" outlineLevel="0" collapsed="false">
      <c r="A11" s="0" t="n">
        <v>0.961056396484375</v>
      </c>
      <c r="B11" s="2" t="s">
        <v>5</v>
      </c>
      <c r="D11" s="0" t="n">
        <v>2.7599716796875</v>
      </c>
      <c r="E11" s="2" t="s">
        <v>5</v>
      </c>
      <c r="G11" s="0" t="n">
        <v>1.82675366210938</v>
      </c>
      <c r="H11" s="2" t="s">
        <v>8</v>
      </c>
      <c r="J11" s="0" t="n">
        <v>1.42689331054688</v>
      </c>
      <c r="K11" s="2" t="s">
        <v>5</v>
      </c>
      <c r="M11" s="0" t="n">
        <v>2.8141083984375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1.986033203125</v>
      </c>
      <c r="B12" s="2" t="s">
        <v>8</v>
      </c>
      <c r="D12" s="0" t="n">
        <v>1.73343286132812</v>
      </c>
      <c r="E12" s="2" t="s">
        <v>5</v>
      </c>
      <c r="G12" s="0" t="n">
        <v>1.56077075195313</v>
      </c>
      <c r="H12" s="2" t="s">
        <v>8</v>
      </c>
      <c r="J12" s="0" t="n">
        <v>1.93367211914063</v>
      </c>
      <c r="K12" s="2" t="s">
        <v>8</v>
      </c>
      <c r="M12" s="0" t="n">
        <v>1.266529296875</v>
      </c>
      <c r="N12" s="2" t="s">
        <v>5</v>
      </c>
      <c r="P12" s="4" t="n">
        <f aca="false">SUM(D29,J29)/2</f>
        <v>42.614232788086</v>
      </c>
    </row>
    <row r="13" customFormat="false" ht="12.8" hidden="false" customHeight="false" outlineLevel="0" collapsed="false">
      <c r="A13" s="0" t="n">
        <v>0.812916259765625</v>
      </c>
      <c r="B13" s="2" t="s">
        <v>8</v>
      </c>
      <c r="D13" s="0" t="n">
        <v>5.46715087890625</v>
      </c>
      <c r="E13" s="2" t="s">
        <v>5</v>
      </c>
      <c r="G13" s="0" t="n">
        <v>0.812364013671875</v>
      </c>
      <c r="H13" s="2" t="s">
        <v>5</v>
      </c>
      <c r="J13" s="0" t="n">
        <v>0.972788330078125</v>
      </c>
      <c r="K13" s="2" t="s">
        <v>8</v>
      </c>
      <c r="M13" s="0" t="n">
        <v>1.9999130859375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1.3201298828125</v>
      </c>
      <c r="B14" s="2" t="s">
        <v>5</v>
      </c>
      <c r="D14" s="0" t="n">
        <v>0.959921875</v>
      </c>
      <c r="E14" s="2" t="s">
        <v>5</v>
      </c>
      <c r="G14" s="0" t="n">
        <v>2.34712060546875</v>
      </c>
      <c r="H14" s="2" t="s">
        <v>5</v>
      </c>
      <c r="J14" s="0" t="n">
        <v>1.20041845703125</v>
      </c>
      <c r="K14" s="2" t="s">
        <v>5</v>
      </c>
      <c r="M14" s="0" t="n">
        <v>1.6534443359375</v>
      </c>
      <c r="N14" s="2" t="s">
        <v>8</v>
      </c>
      <c r="P14" s="4" t="n">
        <f aca="false">SUM(D32,J32)/2</f>
        <v>1.70456931152344</v>
      </c>
    </row>
    <row r="15" customFormat="false" ht="12.8" hidden="false" customHeight="false" outlineLevel="0" collapsed="false">
      <c r="A15" s="0" t="n">
        <v>3.54733959960938</v>
      </c>
      <c r="B15" s="2" t="s">
        <v>5</v>
      </c>
      <c r="D15" s="0" t="n">
        <v>3.486775390625</v>
      </c>
      <c r="E15" s="2" t="s">
        <v>5</v>
      </c>
      <c r="G15" s="0" t="n">
        <v>2.73328784179688</v>
      </c>
      <c r="H15" s="2" t="s">
        <v>5</v>
      </c>
      <c r="J15" s="0" t="n">
        <v>1.40014477539063</v>
      </c>
      <c r="K15" s="2" t="s">
        <v>8</v>
      </c>
      <c r="M15" s="0" t="n">
        <v>1.66682006835938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3.33338720703125</v>
      </c>
      <c r="B16" s="2" t="s">
        <v>8</v>
      </c>
      <c r="D16" s="0" t="n">
        <v>1.05962866210937</v>
      </c>
      <c r="E16" s="2" t="s">
        <v>5</v>
      </c>
      <c r="G16" s="0" t="n">
        <v>1.240060546875</v>
      </c>
      <c r="H16" s="2" t="s">
        <v>8</v>
      </c>
      <c r="J16" s="0" t="n">
        <v>0.866468017578125</v>
      </c>
      <c r="K16" s="2" t="s">
        <v>8</v>
      </c>
      <c r="M16" s="0" t="n">
        <v>0.91988427734375</v>
      </c>
      <c r="N16" s="2" t="s">
        <v>5</v>
      </c>
      <c r="P16" s="4" t="n">
        <f aca="false">SUM(D41,J41)/2</f>
        <v>1.1625412109375</v>
      </c>
    </row>
    <row r="17" customFormat="false" ht="12.8" hidden="false" customHeight="false" outlineLevel="0" collapsed="false">
      <c r="A17" s="0" t="n">
        <v>6.32041918945313</v>
      </c>
      <c r="B17" s="2" t="s">
        <v>5</v>
      </c>
      <c r="D17" s="0" t="n">
        <v>3.00046630859375</v>
      </c>
      <c r="E17" s="2" t="s">
        <v>5</v>
      </c>
      <c r="G17" s="0" t="n">
        <v>3.38723120117188</v>
      </c>
      <c r="H17" s="2" t="s">
        <v>5</v>
      </c>
      <c r="J17" s="0" t="n">
        <v>0.974434326171875</v>
      </c>
      <c r="K17" s="2" t="s">
        <v>5</v>
      </c>
      <c r="M17" s="0" t="n">
        <v>1.7333955078125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0.7461884765625</v>
      </c>
      <c r="B18" s="2" t="s">
        <v>5</v>
      </c>
      <c r="D18" s="0" t="n">
        <v>1.907009765625</v>
      </c>
      <c r="E18" s="2" t="s">
        <v>5</v>
      </c>
      <c r="G18" s="0" t="n">
        <v>2.15976611328125</v>
      </c>
      <c r="H18" s="2" t="s">
        <v>8</v>
      </c>
      <c r="J18" s="0" t="n">
        <v>1.5593408203125</v>
      </c>
      <c r="K18" s="2" t="s">
        <v>8</v>
      </c>
      <c r="M18" s="0" t="n">
        <v>3.08045825195313</v>
      </c>
      <c r="N18" s="2" t="s">
        <v>5</v>
      </c>
      <c r="P18" s="4" t="n">
        <f aca="false">SUM(D44,J44)/2</f>
        <v>1.90301298217773</v>
      </c>
    </row>
    <row r="19" customFormat="false" ht="12.8" hidden="false" customHeight="false" outlineLevel="0" collapsed="false">
      <c r="A19" s="0" t="n">
        <v>1.36012939453125</v>
      </c>
      <c r="B19" s="2" t="s">
        <v>5</v>
      </c>
      <c r="D19" s="0" t="n">
        <v>0.705955078125</v>
      </c>
      <c r="E19" s="2" t="s">
        <v>8</v>
      </c>
      <c r="G19" s="0" t="n">
        <v>0.7599541015625</v>
      </c>
      <c r="H19" s="2" t="s">
        <v>8</v>
      </c>
      <c r="J19" s="0" t="n">
        <v>0.71972998046875</v>
      </c>
      <c r="K19" s="2" t="s">
        <v>8</v>
      </c>
      <c r="M19" s="0" t="n">
        <v>1.42644995117187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0.87988818359375</v>
      </c>
      <c r="B20" s="2" t="s">
        <v>5</v>
      </c>
      <c r="D20" s="0" t="n">
        <v>1.80077099609375</v>
      </c>
      <c r="E20" s="2" t="s">
        <v>5</v>
      </c>
      <c r="G20" s="0" t="n">
        <v>2.213685546875</v>
      </c>
      <c r="H20" s="2" t="s">
        <v>8</v>
      </c>
      <c r="J20" s="0" t="n">
        <v>0.586550048828125</v>
      </c>
      <c r="K20" s="2" t="s">
        <v>8</v>
      </c>
      <c r="M20" s="0" t="n">
        <v>1.30685302734375</v>
      </c>
      <c r="N20" s="2" t="s">
        <v>5</v>
      </c>
      <c r="P20" s="4" t="n">
        <f aca="false">SUM(G29,M29)/2</f>
        <v>42.5343889160157</v>
      </c>
    </row>
    <row r="21" customFormat="false" ht="12.8" hidden="false" customHeight="false" outlineLevel="0" collapsed="false">
      <c r="A21" s="0" t="n">
        <v>1.98732202148438</v>
      </c>
      <c r="B21" s="2" t="s">
        <v>5</v>
      </c>
      <c r="D21" s="0" t="n">
        <v>0.706294189453125</v>
      </c>
      <c r="E21" s="2" t="s">
        <v>5</v>
      </c>
      <c r="G21" s="0" t="n">
        <v>0.559708984375</v>
      </c>
      <c r="H21" s="2" t="s">
        <v>8</v>
      </c>
      <c r="J21" s="0" t="n">
        <v>0.66645263671875</v>
      </c>
      <c r="K21" s="2" t="s">
        <v>8</v>
      </c>
      <c r="M21" s="0" t="n">
        <v>1.33309521484375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1.10615795898438</v>
      </c>
      <c r="B22" s="2" t="s">
        <v>5</v>
      </c>
      <c r="D22" s="0" t="n">
        <v>1.50664331054688</v>
      </c>
      <c r="E22" s="2" t="s">
        <v>8</v>
      </c>
      <c r="G22" s="0" t="n">
        <v>1.39991821289062</v>
      </c>
      <c r="H22" s="2" t="s">
        <v>5</v>
      </c>
      <c r="J22" s="0" t="n">
        <v>1.82693725585938</v>
      </c>
      <c r="K22" s="2" t="s">
        <v>5</v>
      </c>
      <c r="M22" s="0" t="n">
        <v>1.560517578125</v>
      </c>
      <c r="N22" s="2" t="s">
        <v>8</v>
      </c>
      <c r="P22" s="4" t="n">
        <f aca="false">SUM(G32,M32)/2</f>
        <v>1.70137555664063</v>
      </c>
    </row>
    <row r="23" customFormat="false" ht="12.8" hidden="false" customHeight="false" outlineLevel="0" collapsed="false">
      <c r="A23" s="0" t="n">
        <v>1.48022241210938</v>
      </c>
      <c r="B23" s="2" t="s">
        <v>5</v>
      </c>
      <c r="D23" s="0" t="n">
        <v>1.37368188476562</v>
      </c>
      <c r="E23" s="2" t="s">
        <v>5</v>
      </c>
      <c r="G23" s="0" t="n">
        <v>3.36062915039063</v>
      </c>
      <c r="H23" s="2" t="s">
        <v>5</v>
      </c>
      <c r="J23" s="0" t="n">
        <v>1.76016333007813</v>
      </c>
      <c r="K23" s="2" t="s">
        <v>5</v>
      </c>
      <c r="M23" s="0" t="n">
        <v>0.53304443359375</v>
      </c>
      <c r="N23" s="2" t="s">
        <v>8</v>
      </c>
      <c r="P23" s="3" t="s">
        <v>24</v>
      </c>
    </row>
    <row r="24" customFormat="false" ht="12.8" hidden="false" customHeight="false" outlineLevel="0" collapsed="false">
      <c r="A24" s="0" t="n">
        <v>3.08026000976563</v>
      </c>
      <c r="B24" s="2" t="s">
        <v>5</v>
      </c>
      <c r="D24" s="0" t="n">
        <v>0.746630859375</v>
      </c>
      <c r="E24" s="2" t="s">
        <v>5</v>
      </c>
      <c r="G24" s="0" t="n">
        <v>0.71964697265625</v>
      </c>
      <c r="H24" s="2" t="s">
        <v>5</v>
      </c>
      <c r="J24" s="0" t="n">
        <v>0.586607177734375</v>
      </c>
      <c r="K24" s="2" t="s">
        <v>5</v>
      </c>
      <c r="M24" s="0" t="n">
        <v>0.7198447265625</v>
      </c>
      <c r="N24" s="2" t="s">
        <v>8</v>
      </c>
      <c r="P24" s="4" t="n">
        <f aca="false">SUM(G41,M41)/2</f>
        <v>1.35142554681951</v>
      </c>
    </row>
    <row r="25" customFormat="false" ht="12.8" hidden="false" customHeight="false" outlineLevel="0" collapsed="false">
      <c r="A25" s="0" t="n">
        <v>1.48003759765625</v>
      </c>
      <c r="B25" s="2" t="s">
        <v>5</v>
      </c>
      <c r="D25" s="0" t="n">
        <v>1.76010205078125</v>
      </c>
      <c r="E25" s="2" t="s">
        <v>8</v>
      </c>
      <c r="G25" s="0" t="n">
        <v>1.37345825195313</v>
      </c>
      <c r="H25" s="2" t="s">
        <v>8</v>
      </c>
      <c r="J25" s="0" t="n">
        <v>2.81435473632812</v>
      </c>
      <c r="K25" s="2" t="s">
        <v>5</v>
      </c>
      <c r="M25" s="0" t="n">
        <v>0.60016845703125</v>
      </c>
      <c r="N25" s="2" t="s">
        <v>8</v>
      </c>
      <c r="P25" s="3" t="s">
        <v>25</v>
      </c>
    </row>
    <row r="26" customFormat="false" ht="12.8" hidden="false" customHeight="false" outlineLevel="0" collapsed="false">
      <c r="A26" s="0" t="n">
        <v>2.78699633789063</v>
      </c>
      <c r="B26" s="2" t="s">
        <v>5</v>
      </c>
      <c r="D26" s="0" t="n">
        <v>0.866473876953125</v>
      </c>
      <c r="E26" s="2" t="s">
        <v>8</v>
      </c>
      <c r="G26" s="0" t="n">
        <v>2.13355517578125</v>
      </c>
      <c r="H26" s="2" t="s">
        <v>5</v>
      </c>
      <c r="J26" s="0" t="n">
        <v>0.59942041015625</v>
      </c>
      <c r="K26" s="2" t="s">
        <v>8</v>
      </c>
      <c r="M26" s="0" t="n">
        <v>0.546354736328125</v>
      </c>
      <c r="N26" s="2" t="s">
        <v>5</v>
      </c>
      <c r="P26" s="4" t="n">
        <f aca="false">SUM(G44,M44)/2</f>
        <v>1.91979984264214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66.4152744140626</v>
      </c>
      <c r="D29" s="0" t="n">
        <f aca="false">SUM(D2:D27)</f>
        <v>52.6819226074219</v>
      </c>
      <c r="G29" s="0" t="n">
        <f aca="false">SUM(G2:G27)</f>
        <v>43.6808518066407</v>
      </c>
      <c r="J29" s="0" t="n">
        <f aca="false">SUM(J2:J27)</f>
        <v>32.54654296875</v>
      </c>
      <c r="M29" s="0" t="n">
        <f aca="false">SUM(M2:M27)</f>
        <v>41.3879260253906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-0.187716043665182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2.6566109765625</v>
      </c>
      <c r="D32" s="0" t="n">
        <f aca="false">D29/25</f>
        <v>2.10727690429688</v>
      </c>
      <c r="G32" s="0" t="n">
        <f aca="false">G29/25</f>
        <v>1.74723407226563</v>
      </c>
      <c r="J32" s="0" t="n">
        <f aca="false">J29/25</f>
        <v>1.30186171875</v>
      </c>
      <c r="M32" s="0" t="n">
        <f aca="false">M29/25</f>
        <v>1.65551704101563</v>
      </c>
      <c r="P32" s="0" t="n">
        <f aca="false">((P22-P14)/P22)*100</f>
        <v>-0.187716043665052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13.9766734709537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22</v>
      </c>
      <c r="D35" s="0" t="n">
        <f aca="false">COUNTIF(E2:E26,"*False*")</f>
        <v>20</v>
      </c>
      <c r="G35" s="0" t="n">
        <f aca="false">COUNTIF(H2:H26,"*False*")</f>
        <v>14</v>
      </c>
      <c r="J35" s="0" t="n">
        <f aca="false">COUNTIF(K2:K26,"*False*")</f>
        <v>15</v>
      </c>
      <c r="M35" s="0" t="n">
        <f aca="false">COUNTIF(N2:N26,"*False*")</f>
        <v>17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0.874406804893659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3</v>
      </c>
      <c r="D38" s="0" t="n">
        <f aca="false">COUNTIF(E2:E26,"*True*")</f>
        <v>5</v>
      </c>
      <c r="G38" s="0" t="n">
        <f aca="false">COUNTIF(H2:H26,"*True*")</f>
        <v>11</v>
      </c>
      <c r="J38" s="0" t="n">
        <f aca="false">COUNTIF(K2:K26,"*True*")</f>
        <v>10</v>
      </c>
      <c r="M38" s="0" t="n">
        <f aca="false">COUNTIF(N2:N26,"*True*")</f>
        <v>8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21.3622278420441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2.04411222330729</v>
      </c>
      <c r="D41" s="0" t="n">
        <f aca="false">AVERAGEIF(E2:E26,"=*True",D2:D26)</f>
        <v>1.3253166015625</v>
      </c>
      <c r="G41" s="0" t="n">
        <f aca="false">AVERAGEIF(H2:H26,"=*True",G2:G26)</f>
        <v>1.40615196644176</v>
      </c>
      <c r="J41" s="0" t="n">
        <f aca="false">AVERAGEIF(K2:K26,"=*True",J2:J26)</f>
        <v>0.999765820312501</v>
      </c>
      <c r="M41" s="0" t="n">
        <f aca="false">AVERAGEIF(N2:N26,"=*True",M2:M26)</f>
        <v>1.29669912719727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21.3622278420444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2.74013353382458</v>
      </c>
      <c r="D44" s="0" t="n">
        <f aca="false">AVERAGEIF(E2:E26,"=*False",D2:D26)</f>
        <v>2.30276697998047</v>
      </c>
      <c r="G44" s="0" t="n">
        <f aca="false">AVERAGEIF(H2:H26,"=*False",G2:G26)</f>
        <v>2.01522715541295</v>
      </c>
      <c r="J44" s="0" t="n">
        <f aca="false">AVERAGEIF(K2:K26,"=*False",J2:J26)</f>
        <v>1.503258984375</v>
      </c>
      <c r="M44" s="0" t="n">
        <f aca="false">AVERAGEIF(N2:N26,"=*False",M2:M26)</f>
        <v>1.82437252987132</v>
      </c>
      <c r="P44" s="0" t="n">
        <f aca="false">((M41-J41)/M41)*100</f>
        <v>22.8991676370268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17.601314437626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2.03071404247094</v>
      </c>
      <c r="D47" s="0" t="n">
        <f aca="false">STDEV(D2:D26)</f>
        <v>1.22263953892897</v>
      </c>
      <c r="G47" s="0" t="n">
        <f aca="false">STDEV(G2:G26)</f>
        <v>1.01420569822717</v>
      </c>
      <c r="J47" s="0" t="n">
        <f aca="false">STDEV(J2:J26)</f>
        <v>0.637898113139161</v>
      </c>
      <c r="M47" s="0" t="n">
        <f aca="false">STDEV(M2:M26)</f>
        <v>0.765840608474657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4.68732501903344</v>
      </c>
      <c r="D50" s="0" t="n">
        <f aca="false">SUM(D32+D47)</f>
        <v>3.32991644322585</v>
      </c>
      <c r="G50" s="0" t="n">
        <f aca="false">SUM(G32+G47)</f>
        <v>2.7614397704928</v>
      </c>
      <c r="J50" s="0" t="n">
        <f aca="false">SUM(J32+J47)</f>
        <v>1.93975983188916</v>
      </c>
      <c r="M50" s="0" t="n">
        <f aca="false">SUM(M32+M47)</f>
        <v>2.42135764949029</v>
      </c>
      <c r="P50" s="12" t="n">
        <f aca="false">SUM(D52,J52)/2</f>
        <v>1.3759171891646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1.92832318405878</v>
      </c>
      <c r="D52" s="0" t="n">
        <f aca="false">AVERAGEIFS(D2:D26, D2:D26, "&gt;=0", D2:D26,"&lt;="&amp;D50)</f>
        <v>1.61306988525391</v>
      </c>
      <c r="G52" s="0" t="n">
        <f aca="false">AVERAGEIFS(G2:G26, G2:G26, "&gt;=0", G2:G26,"&lt;="&amp;G50)</f>
        <v>1.45510148481889</v>
      </c>
      <c r="J52" s="0" t="n">
        <f aca="false">AVERAGEIFS(J2:J26, J2:J26, "&gt;=0", J2:J26,"&lt;="&amp;J50)</f>
        <v>1.13876449307529</v>
      </c>
      <c r="M52" s="0" t="n">
        <f aca="false">AVERAGEIFS(M2:M26, M2:M26, "&gt;=0", M2:M26,"&lt;="&amp;M50)</f>
        <v>1.36395703125</v>
      </c>
      <c r="P52" s="12" t="n">
        <f aca="false">SUM(D59,J59)/2</f>
        <v>1.06919862976074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1.60925268168039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1.26123880706293</v>
      </c>
      <c r="B55" s="13"/>
      <c r="C55" s="13"/>
      <c r="D55" s="13" t="n">
        <f aca="false" t="array" ref="D55:D55">_xlfn.STDEV.S(IF(E2:E26=" True", D2:D26, ""))</f>
        <v>0.5073441150692</v>
      </c>
      <c r="E55" s="13"/>
      <c r="F55" s="13"/>
      <c r="G55" s="13" t="n">
        <f aca="false" t="array" ref="G55:G55">_xlfn.STDEV.S(IF(H2:H26=" True", G2:G26, ""))</f>
        <v>0.521944697152264</v>
      </c>
      <c r="H55" s="13"/>
      <c r="I55" s="13"/>
      <c r="J55" s="13" t="n">
        <f aca="false" t="array" ref="J55:J55">_xlfn.STDEV.S(IF(K2:K26=" True", J2:J26, ""))</f>
        <v>0.46888703088044</v>
      </c>
      <c r="K55" s="13"/>
      <c r="L55" s="13"/>
      <c r="M55" s="13" t="n">
        <f aca="false" t="array" ref="M55:M55">_xlfn.STDEV.S(IF(N2:N26=" True", M2:M26, ""))</f>
        <v>0.783544261119984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1.40952925803445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3.30535103037022</v>
      </c>
      <c r="D57" s="0" t="n">
        <f aca="false">(D41)+D55</f>
        <v>1.8326607166317</v>
      </c>
      <c r="G57" s="0" t="n">
        <f aca="false">(G41)+G55</f>
        <v>1.92809666359403</v>
      </c>
      <c r="J57" s="0" t="n">
        <f aca="false">(J41)+J55</f>
        <v>1.46865285119294</v>
      </c>
      <c r="M57" s="0" t="n">
        <f aca="false">(M41)+M55</f>
        <v>2.08024338831725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1.15732148863777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1.39947473144531</v>
      </c>
      <c r="D59" s="0" t="n">
        <f aca="false">AVERAGEIFS(D2:D26, D2:D26, "&gt;=0", D2:D26,"&lt;="&amp;D57,E2:E26,"=*True")</f>
        <v>1.3253166015625</v>
      </c>
      <c r="G59" s="0" t="n">
        <f aca="false">AVERAGEIFS(G2:G26, G2:G26, "&gt;=0", G2:G26,"&lt;="&amp;G57,H2:H26,"=*True")</f>
        <v>1.23269110785591</v>
      </c>
      <c r="J59" s="0" t="n">
        <f aca="false">AVERAGEIFS(J2:J26, J2:J26, "&gt;=0", J2:J26,"&lt;="&amp;J57,K2:K26,"=*True")</f>
        <v>0.813080657958985</v>
      </c>
      <c r="M59" s="0" t="n">
        <f aca="false">AVERAGEIFS(M2:M26, M2:M26, "&gt;=0", M2:M26,"&lt;="&amp;M57,N2:N26,"=*True")</f>
        <v>1.08195186941964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1.5424424850662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2.12144161814613</v>
      </c>
      <c r="B62" s="13"/>
      <c r="C62" s="13"/>
      <c r="D62" s="13" t="n">
        <f aca="false" t="array" ref="D62:D62">_xlfn.STDEV.S(IF(E2:E26=" False", D2:D26, ""))</f>
        <v>1.27784995079522</v>
      </c>
      <c r="E62" s="13"/>
      <c r="F62" s="13"/>
      <c r="G62" s="13" t="n">
        <f aca="false" t="array" ref="G62:G62">_xlfn.STDEV.S(IF(H2:H26=" False", G2:G26, ""))</f>
        <v>1.23029899311848</v>
      </c>
      <c r="H62" s="13"/>
      <c r="I62" s="13"/>
      <c r="J62" s="13" t="n">
        <f aca="false" t="array" ref="J62:J62">_xlfn.STDEV.S(IF(K2:K26=" False", J2:J26, ""))</f>
        <v>0.66901892130082</v>
      </c>
      <c r="K62" s="13"/>
      <c r="L62" s="13"/>
      <c r="M62" s="13" t="n">
        <f aca="false" t="array" ref="M62:M62">_xlfn.STDEV.S(IF(N2:N26=" False", M2:M26, ""))</f>
        <v>0.718678626108101</v>
      </c>
      <c r="P62" s="12" t="n">
        <f aca="false">((P56-P50)/P56)*100</f>
        <v>2.38463080338764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4.86157515197071</v>
      </c>
      <c r="D64" s="0" t="n">
        <f aca="false">(D44)+D62</f>
        <v>3.58061693077569</v>
      </c>
      <c r="G64" s="0" t="n">
        <f aca="false">(G44)+G62</f>
        <v>3.24552614853143</v>
      </c>
      <c r="J64" s="0" t="n">
        <f aca="false">(J44)+J62</f>
        <v>2.17227790567582</v>
      </c>
      <c r="M64" s="0" t="n">
        <f aca="false">(M44)+M62</f>
        <v>2.54305115597942</v>
      </c>
      <c r="P64" s="12" t="n">
        <f aca="false">((P58-P52)/P58)*100</f>
        <v>7.61438025148536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1.9090250108507</v>
      </c>
      <c r="D66" s="0" t="n">
        <f aca="false">AVERAGEIFS(D2:D26, D2:D26, "&gt;=0", D2:D26,"&lt;="&amp;D64,E2:E26,"=*False")</f>
        <v>1.91062703929228</v>
      </c>
      <c r="G66" s="0" t="n">
        <f aca="false">AVERAGEIFS(G2:G26, G2:G26, "&gt;=0", G2:G26,"&lt;="&amp;G64,H2:H26,"=*False")</f>
        <v>1.50405100319602</v>
      </c>
      <c r="J66" s="0" t="n">
        <f aca="false">AVERAGEIFS(J2:J26, J2:J26, "&gt;=0", J2:J26,"&lt;="&amp;J64,K2:K26,"=*False")</f>
        <v>1.30787832406851</v>
      </c>
      <c r="M66" s="0" t="n">
        <f aca="false">AVERAGEIFS(M2:M26, M2:M26, "&gt;=0", M2:M26,"&lt;="&amp;M64,N2:N26,"=*False")</f>
        <v>1.58083396693638</v>
      </c>
      <c r="P66" s="14" t="n">
        <f aca="false">((P60-P54)/P60)*100</f>
        <v>-4.33145464165063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16.5102369807308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24.8505704421843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17.2665598397316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2018-01-15T16:24:59Z</dcterms:modified>
  <cp:revision>13</cp:revision>
  <dc:subject/>
  <dc:title/>
</cp:coreProperties>
</file>