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<sst xmlns="http://schemas.openxmlformats.org/spreadsheetml/2006/main" count="255" uniqueCount="55">
  <si>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</si>
  <si>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</si>
  <si>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</si>
  <si>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</si>
  <si>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</si>
  <si>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False</t>
  </si>
  <si>
    <t xml:space="preserve">Name</t>
  </si>
  <si>
    <t xml:space="preserve">Lucas</t>
  </si>
  <si>
    <t xml:space="preserve">Age</t>
  </si>
  <si>
    <t xml:space="preserve"> True</t>
  </si>
  <si>
    <t xml:space="preserve">Sex</t>
  </si>
  <si>
    <t xml:space="preserve">Male</t>
  </si>
  <si>
    <t xml:space="preserve">VR experience</t>
  </si>
  <si>
    <t xml:space="preserve">Experienced</t>
  </si>
  <si>
    <t xml:space="preserve">Comment</t>
  </si>
  <si>
    <t xml:space="preserve">No difference</t>
  </si>
  <si>
    <t xml:space="preserve">Order:</t>
  </si>
  <si>
    <t xml:space="preserve">B-S-B-S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</si>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</sst>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1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5.93273217773438</v>
      </c>
      <c r="B2" s="2" t="s">
        <v>5</v>
      </c>
      <c r="D2" s="0" t="n">
        <v>1.81362548828125</v>
      </c>
      <c r="E2" s="2" t="s">
        <v>5</v>
      </c>
      <c r="G2" s="0" t="n">
        <v>1.10599389648438</v>
      </c>
      <c r="H2" s="2" t="s">
        <v>5</v>
      </c>
      <c r="J2" s="0" t="n">
        <v>1.08227465820313</v>
      </c>
      <c r="K2" s="2" t="s">
        <v>5</v>
      </c>
      <c r="M2" s="0" t="n">
        <v>1.45191186523438</v>
      </c>
      <c r="N2" s="2" t="s">
        <v>5</v>
      </c>
    </row>
    <row r="3" customFormat="false" ht="12.8" hidden="false" customHeight="false" outlineLevel="0" collapsed="false">
      <c r="A3" s="0" t="n">
        <v>12.1338967285156</v>
      </c>
      <c r="B3" s="2" t="s">
        <v>5</v>
      </c>
      <c r="D3" s="0" t="n">
        <v>1.693666015625</v>
      </c>
      <c r="E3" s="2" t="s">
        <v>5</v>
      </c>
      <c r="G3" s="0" t="n">
        <v>0.613696044921875</v>
      </c>
      <c r="H3" s="2" t="s">
        <v>5</v>
      </c>
      <c r="J3" s="0" t="n">
        <v>1.56101977539063</v>
      </c>
      <c r="K3" s="2" t="s">
        <v>5</v>
      </c>
      <c r="M3" s="0" t="n">
        <v>0.47962939453125</v>
      </c>
      <c r="N3" s="2" t="s">
        <v>5</v>
      </c>
      <c r="P3" s="1" t="s">
        <v>6</v>
      </c>
      <c r="Q3" s="0" t="s">
        <v>7</v>
      </c>
    </row>
    <row r="4" customFormat="false" ht="12.8" hidden="false" customHeight="false" outlineLevel="0" collapsed="false">
      <c r="A4" s="0" t="n">
        <v>3.94657836914062</v>
      </c>
      <c r="B4" s="2" t="s">
        <v>5</v>
      </c>
      <c r="D4" s="0" t="n">
        <v>2.74736303710938</v>
      </c>
      <c r="E4" s="2" t="s">
        <v>5</v>
      </c>
      <c r="G4" s="0" t="n">
        <v>1.37383154296875</v>
      </c>
      <c r="H4" s="2" t="s">
        <v>5</v>
      </c>
      <c r="J4" s="0" t="n">
        <v>1.08003564453125</v>
      </c>
      <c r="K4" s="2" t="s">
        <v>5</v>
      </c>
      <c r="M4" s="0" t="n">
        <v>1.44030297851562</v>
      </c>
      <c r="N4" s="2" t="s">
        <v>5</v>
      </c>
      <c r="P4" s="1" t="s">
        <v>8</v>
      </c>
      <c r="Q4" s="0" t="n">
        <v>27</v>
      </c>
    </row>
    <row r="5" customFormat="false" ht="12.8" hidden="false" customHeight="false" outlineLevel="0" collapsed="false">
      <c r="A5" s="0" t="n">
        <v>2.84026513671875</v>
      </c>
      <c r="B5" s="2" t="s">
        <v>5</v>
      </c>
      <c r="D5" s="0" t="n">
        <v>0.919332763671875</v>
      </c>
      <c r="E5" s="2" t="s">
        <v>5</v>
      </c>
      <c r="G5" s="0" t="n">
        <v>1.73381591796875</v>
      </c>
      <c r="H5" s="2" t="s">
        <v>5</v>
      </c>
      <c r="J5" s="0" t="n">
        <v>1.54698095703125</v>
      </c>
      <c r="K5" s="2" t="s">
        <v>5</v>
      </c>
      <c r="M5" s="0" t="n">
        <v>1.25364013671875</v>
      </c>
      <c r="N5" s="2" t="s">
        <v>9</v>
      </c>
      <c r="P5" s="1" t="s">
        <v>10</v>
      </c>
      <c r="Q5" s="0" t="s">
        <v>11</v>
      </c>
    </row>
    <row r="6" customFormat="false" ht="12.8" hidden="false" customHeight="false" outlineLevel="0" collapsed="false">
      <c r="A6" s="0" t="n">
        <v>0.679434814453125</v>
      </c>
      <c r="B6" s="2" t="s">
        <v>5</v>
      </c>
      <c r="D6" s="0" t="n">
        <v>2.02698291015625</v>
      </c>
      <c r="E6" s="2" t="s">
        <v>5</v>
      </c>
      <c r="G6" s="0" t="n">
        <v>2.17365844726563</v>
      </c>
      <c r="H6" s="2" t="s">
        <v>5</v>
      </c>
      <c r="J6" s="0" t="n">
        <v>1.653544921875</v>
      </c>
      <c r="K6" s="2" t="s">
        <v>5</v>
      </c>
      <c r="M6" s="0" t="n">
        <v>0.786356689453125</v>
      </c>
      <c r="N6" s="2" t="s">
        <v>5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3.46733642578125</v>
      </c>
      <c r="B7" s="2" t="s">
        <v>5</v>
      </c>
      <c r="D7" s="0" t="n">
        <v>1.20009497070313</v>
      </c>
      <c r="E7" s="2" t="s">
        <v>5</v>
      </c>
      <c r="G7" s="0" t="n">
        <v>0.79973583984375</v>
      </c>
      <c r="H7" s="2" t="s">
        <v>5</v>
      </c>
      <c r="J7" s="0" t="n">
        <v>0.74678564453125</v>
      </c>
      <c r="K7" s="2" t="s">
        <v>9</v>
      </c>
      <c r="M7" s="0" t="n">
        <v>3.50766674804688</v>
      </c>
      <c r="N7" s="2" t="s">
        <v>5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10.8683820800781</v>
      </c>
      <c r="B8" s="2" t="s">
        <v>5</v>
      </c>
      <c r="D8" s="0" t="n">
        <v>0.45300390625</v>
      </c>
      <c r="E8" s="2" t="s">
        <v>5</v>
      </c>
      <c r="G8" s="0" t="n">
        <v>1.1597177734375</v>
      </c>
      <c r="H8" s="2" t="s">
        <v>5</v>
      </c>
      <c r="J8" s="0" t="n">
        <v>1.62647045898438</v>
      </c>
      <c r="K8" s="2" t="s">
        <v>5</v>
      </c>
      <c r="M8" s="0" t="n">
        <v>2.79998803710938</v>
      </c>
      <c r="N8" s="2" t="s">
        <v>5</v>
      </c>
      <c r="P8" s="1"/>
    </row>
    <row r="9" customFormat="false" ht="12.8" hidden="false" customHeight="false" outlineLevel="0" collapsed="false">
      <c r="A9" s="0" t="n">
        <v>2.38561669921875</v>
      </c>
      <c r="B9" s="2" t="s">
        <v>5</v>
      </c>
      <c r="D9" s="0" t="n">
        <v>1.36012719726563</v>
      </c>
      <c r="E9" s="2" t="s">
        <v>5</v>
      </c>
      <c r="G9" s="0" t="n">
        <v>0.73366845703125</v>
      </c>
      <c r="H9" s="2" t="s">
        <v>5</v>
      </c>
      <c r="J9" s="0" t="n">
        <v>1.76026098632813</v>
      </c>
      <c r="K9" s="2" t="s">
        <v>5</v>
      </c>
      <c r="M9" s="0" t="n">
        <v>1.57287963867188</v>
      </c>
      <c r="N9" s="2" t="s">
        <v>9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2.89343237304688</v>
      </c>
      <c r="B10" s="2" t="s">
        <v>9</v>
      </c>
      <c r="D10" s="0" t="n">
        <v>1.09353149414062</v>
      </c>
      <c r="E10" s="2" t="s">
        <v>5</v>
      </c>
      <c r="G10" s="0" t="n">
        <v>0.91967333984375</v>
      </c>
      <c r="H10" s="2" t="s">
        <v>5</v>
      </c>
      <c r="J10" s="0" t="n">
        <v>1.9865517578125</v>
      </c>
      <c r="K10" s="2" t="s">
        <v>5</v>
      </c>
      <c r="M10" s="0" t="n">
        <v>0.42670068359375</v>
      </c>
      <c r="N10" s="2" t="s">
        <v>9</v>
      </c>
    </row>
    <row r="11" customFormat="false" ht="12.8" hidden="false" customHeight="false" outlineLevel="0" collapsed="false">
      <c r="A11" s="0" t="n">
        <v>0.90653564453125</v>
      </c>
      <c r="B11" s="2" t="s">
        <v>5</v>
      </c>
      <c r="D11" s="0" t="n">
        <v>0.7595126953125</v>
      </c>
      <c r="E11" s="2" t="s">
        <v>9</v>
      </c>
      <c r="G11" s="0" t="n">
        <v>1.74698486328125</v>
      </c>
      <c r="H11" s="2" t="s">
        <v>5</v>
      </c>
      <c r="J11" s="0" t="n">
        <v>2.2540498046875</v>
      </c>
      <c r="K11" s="2" t="s">
        <v>5</v>
      </c>
      <c r="M11" s="0" t="n">
        <v>0.799666259765625</v>
      </c>
      <c r="N11" s="2" t="s">
        <v>5</v>
      </c>
      <c r="P11" s="3" t="s">
        <v>18</v>
      </c>
    </row>
    <row r="12" customFormat="false" ht="12.8" hidden="false" customHeight="false" outlineLevel="0" collapsed="false">
      <c r="A12" s="0" t="n">
        <v>4.33361279296875</v>
      </c>
      <c r="B12" s="2" t="s">
        <v>5</v>
      </c>
      <c r="D12" s="0" t="n">
        <v>1.77423852539063</v>
      </c>
      <c r="E12" s="2" t="s">
        <v>5</v>
      </c>
      <c r="G12" s="0" t="n">
        <v>3.34748388671875</v>
      </c>
      <c r="H12" s="2" t="s">
        <v>5</v>
      </c>
      <c r="J12" s="0" t="n">
        <v>1.13315014648438</v>
      </c>
      <c r="K12" s="2" t="s">
        <v>5</v>
      </c>
      <c r="M12" s="0" t="n">
        <v>0.413374755859375</v>
      </c>
      <c r="N12" s="2" t="s">
        <v>5</v>
      </c>
      <c r="P12" s="4" t="n">
        <f aca="false">SUM(D29,J29)/2</f>
        <v>35.3371008300781</v>
      </c>
    </row>
    <row r="13" customFormat="false" ht="12.8" hidden="false" customHeight="false" outlineLevel="0" collapsed="false">
      <c r="A13" s="0" t="n">
        <v>0.893461181640625</v>
      </c>
      <c r="B13" s="2" t="s">
        <v>5</v>
      </c>
      <c r="D13" s="0" t="n">
        <v>1.27937036132813</v>
      </c>
      <c r="E13" s="2" t="s">
        <v>9</v>
      </c>
      <c r="G13" s="0" t="n">
        <v>1.78654907226563</v>
      </c>
      <c r="H13" s="2" t="s">
        <v>5</v>
      </c>
      <c r="J13" s="0" t="n">
        <v>1.14685205078125</v>
      </c>
      <c r="K13" s="2" t="s">
        <v>9</v>
      </c>
      <c r="M13" s="0" t="n">
        <v>1.84044116210938</v>
      </c>
      <c r="N13" s="2" t="s">
        <v>5</v>
      </c>
      <c r="P13" s="3" t="s">
        <v>19</v>
      </c>
    </row>
    <row r="14" customFormat="false" ht="12.8" hidden="false" customHeight="false" outlineLevel="0" collapsed="false">
      <c r="A14" s="0" t="n">
        <v>4.02698657226563</v>
      </c>
      <c r="B14" s="2" t="s">
        <v>5</v>
      </c>
      <c r="D14" s="0" t="n">
        <v>2.81424926757813</v>
      </c>
      <c r="E14" s="2" t="s">
        <v>5</v>
      </c>
      <c r="G14" s="0" t="n">
        <v>1.63988793945312</v>
      </c>
      <c r="H14" s="2" t="s">
        <v>5</v>
      </c>
      <c r="J14" s="0" t="n">
        <v>0.759687744140625</v>
      </c>
      <c r="K14" s="2" t="s">
        <v>9</v>
      </c>
      <c r="M14" s="0" t="n">
        <v>5.01437451171875</v>
      </c>
      <c r="N14" s="2" t="s">
        <v>5</v>
      </c>
      <c r="P14" s="4" t="n">
        <f aca="false">SUM(D32,J32)/2</f>
        <v>1.41348403320313</v>
      </c>
    </row>
    <row r="15" customFormat="false" ht="12.8" hidden="false" customHeight="false" outlineLevel="0" collapsed="false">
      <c r="A15" s="0" t="n">
        <v>1.11983520507813</v>
      </c>
      <c r="B15" s="2" t="s">
        <v>5</v>
      </c>
      <c r="D15" s="0" t="n">
        <v>2.4399970703125</v>
      </c>
      <c r="E15" s="2" t="s">
        <v>5</v>
      </c>
      <c r="G15" s="0" t="n">
        <v>1.27977856445313</v>
      </c>
      <c r="H15" s="2" t="s">
        <v>9</v>
      </c>
      <c r="J15" s="0" t="n">
        <v>0.5194638671875</v>
      </c>
      <c r="K15" s="2" t="s">
        <v>9</v>
      </c>
      <c r="M15" s="0" t="n">
        <v>1.13290698242187</v>
      </c>
      <c r="N15" s="2" t="s">
        <v>9</v>
      </c>
      <c r="P15" s="3" t="s">
        <v>20</v>
      </c>
    </row>
    <row r="16" customFormat="false" ht="12.8" hidden="false" customHeight="false" outlineLevel="0" collapsed="false">
      <c r="A16" s="0" t="n">
        <v>2.34705151367187</v>
      </c>
      <c r="B16" s="2" t="s">
        <v>5</v>
      </c>
      <c r="D16" s="0" t="n">
        <v>1.45340551757813</v>
      </c>
      <c r="E16" s="2" t="s">
        <v>5</v>
      </c>
      <c r="G16" s="0" t="n">
        <v>1.7336259765625</v>
      </c>
      <c r="H16" s="2" t="s">
        <v>5</v>
      </c>
      <c r="J16" s="0" t="n">
        <v>0.8801396484375</v>
      </c>
      <c r="K16" s="2" t="s">
        <v>9</v>
      </c>
      <c r="M16" s="0" t="n">
        <v>0.90631640625</v>
      </c>
      <c r="N16" s="2" t="s">
        <v>9</v>
      </c>
      <c r="P16" s="4" t="n">
        <f aca="false">SUM(D41,J41)/2</f>
        <v>0.995076513671876</v>
      </c>
    </row>
    <row r="17" customFormat="false" ht="12.8" hidden="false" customHeight="false" outlineLevel="0" collapsed="false">
      <c r="A17" s="0" t="n">
        <v>2.1998134765625</v>
      </c>
      <c r="B17" s="2" t="s">
        <v>9</v>
      </c>
      <c r="D17" s="0" t="n">
        <v>0.86604931640625</v>
      </c>
      <c r="E17" s="2" t="s">
        <v>9</v>
      </c>
      <c r="G17" s="0" t="n">
        <v>1.02678369140625</v>
      </c>
      <c r="H17" s="2" t="s">
        <v>5</v>
      </c>
      <c r="J17" s="0" t="n">
        <v>1.14690380859375</v>
      </c>
      <c r="K17" s="2" t="s">
        <v>9</v>
      </c>
      <c r="M17" s="0" t="n">
        <v>1.200109375</v>
      </c>
      <c r="N17" s="2" t="s">
        <v>5</v>
      </c>
      <c r="P17" s="3" t="s">
        <v>21</v>
      </c>
    </row>
    <row r="18" customFormat="false" ht="12.8" hidden="false" customHeight="false" outlineLevel="0" collapsed="false">
      <c r="A18" s="0" t="n">
        <v>1.17318432617188</v>
      </c>
      <c r="B18" s="2" t="s">
        <v>5</v>
      </c>
      <c r="D18" s="0" t="n">
        <v>2.08063037109375</v>
      </c>
      <c r="E18" s="2" t="s">
        <v>5</v>
      </c>
      <c r="G18" s="0" t="n">
        <v>0.812810791015625</v>
      </c>
      <c r="H18" s="2" t="s">
        <v>5</v>
      </c>
      <c r="J18" s="0" t="n">
        <v>0.853435302734375</v>
      </c>
      <c r="K18" s="2" t="s">
        <v>9</v>
      </c>
      <c r="M18" s="0" t="n">
        <v>1.74700268554688</v>
      </c>
      <c r="N18" s="2" t="s">
        <v>9</v>
      </c>
      <c r="P18" s="4" t="n">
        <f aca="false">SUM(D44,J44)/2</f>
        <v>1.59218266601563</v>
      </c>
    </row>
    <row r="19" customFormat="false" ht="12.8" hidden="false" customHeight="false" outlineLevel="0" collapsed="false">
      <c r="A19" s="0" t="n">
        <v>1.64011645507813</v>
      </c>
      <c r="B19" s="2" t="s">
        <v>9</v>
      </c>
      <c r="D19" s="0" t="n">
        <v>0.67987451171875</v>
      </c>
      <c r="E19" s="2" t="s">
        <v>5</v>
      </c>
      <c r="G19" s="0" t="n">
        <v>0.88037744140625</v>
      </c>
      <c r="H19" s="2" t="s">
        <v>9</v>
      </c>
      <c r="J19" s="0" t="n">
        <v>1.16003979492188</v>
      </c>
      <c r="K19" s="2" t="s">
        <v>9</v>
      </c>
      <c r="M19" s="0" t="n">
        <v>2.3206103515625</v>
      </c>
      <c r="N19" s="2" t="s">
        <v>5</v>
      </c>
      <c r="P19" s="3" t="s">
        <v>22</v>
      </c>
    </row>
    <row r="20" customFormat="false" ht="12.8" hidden="false" customHeight="false" outlineLevel="0" collapsed="false">
      <c r="A20" s="0" t="n">
        <v>6.42758447265625</v>
      </c>
      <c r="B20" s="2" t="s">
        <v>5</v>
      </c>
      <c r="D20" s="0" t="n">
        <v>0.8127900390625</v>
      </c>
      <c r="E20" s="2" t="s">
        <v>5</v>
      </c>
      <c r="G20" s="0" t="n">
        <v>0.759379638671875</v>
      </c>
      <c r="H20" s="2" t="s">
        <v>9</v>
      </c>
      <c r="J20" s="0" t="n">
        <v>1.53361596679688</v>
      </c>
      <c r="K20" s="2" t="s">
        <v>9</v>
      </c>
      <c r="M20" s="0" t="n">
        <v>2.6131748046875</v>
      </c>
      <c r="N20" s="2" t="s">
        <v>5</v>
      </c>
      <c r="P20" s="4" t="n">
        <f aca="false">SUM(G29,M29)/2</f>
        <v>37.734232421875</v>
      </c>
    </row>
    <row r="21" customFormat="false" ht="12.8" hidden="false" customHeight="false" outlineLevel="0" collapsed="false">
      <c r="A21" s="0" t="n">
        <v>1.21303833007812</v>
      </c>
      <c r="B21" s="2" t="s">
        <v>9</v>
      </c>
      <c r="D21" s="0" t="n">
        <v>1.81397436523437</v>
      </c>
      <c r="E21" s="2" t="s">
        <v>5</v>
      </c>
      <c r="G21" s="0" t="n">
        <v>1.62716674804688</v>
      </c>
      <c r="H21" s="2" t="s">
        <v>5</v>
      </c>
      <c r="J21" s="0" t="n">
        <v>2.3739072265625</v>
      </c>
      <c r="K21" s="2" t="s">
        <v>5</v>
      </c>
      <c r="M21" s="0" t="n">
        <v>1.080126953125</v>
      </c>
      <c r="N21" s="2" t="s">
        <v>9</v>
      </c>
      <c r="P21" s="3" t="s">
        <v>23</v>
      </c>
    </row>
    <row r="22" customFormat="false" ht="12.8" hidden="false" customHeight="false" outlineLevel="0" collapsed="false">
      <c r="A22" s="0" t="n">
        <v>5.42751733398438</v>
      </c>
      <c r="B22" s="2" t="s">
        <v>5</v>
      </c>
      <c r="D22" s="0" t="n">
        <v>1.66707592773438</v>
      </c>
      <c r="E22" s="2" t="s">
        <v>5</v>
      </c>
      <c r="G22" s="0" t="n">
        <v>1.24048657226563</v>
      </c>
      <c r="H22" s="2" t="s">
        <v>9</v>
      </c>
      <c r="J22" s="0" t="n">
        <v>0.43933154296875</v>
      </c>
      <c r="K22" s="2" t="s">
        <v>5</v>
      </c>
      <c r="M22" s="0" t="n">
        <v>1.76013989257813</v>
      </c>
      <c r="N22" s="2" t="s">
        <v>5</v>
      </c>
      <c r="P22" s="4" t="n">
        <f aca="false">SUM(G32,M32)/2</f>
        <v>1.509369296875</v>
      </c>
    </row>
    <row r="23" customFormat="false" ht="12.8" hidden="false" customHeight="false" outlineLevel="0" collapsed="false">
      <c r="A23" s="0" t="n">
        <v>1.53246044921875</v>
      </c>
      <c r="B23" s="2" t="s">
        <v>9</v>
      </c>
      <c r="D23" s="0" t="n">
        <v>0.93290673828125</v>
      </c>
      <c r="E23" s="2" t="s">
        <v>9</v>
      </c>
      <c r="G23" s="0" t="n">
        <v>2.1335</v>
      </c>
      <c r="H23" s="2" t="s">
        <v>5</v>
      </c>
      <c r="J23" s="0" t="n">
        <v>1.54693383789063</v>
      </c>
      <c r="K23" s="2" t="s">
        <v>5</v>
      </c>
      <c r="M23" s="0" t="n">
        <v>2.68027514648437</v>
      </c>
      <c r="N23" s="2" t="s">
        <v>5</v>
      </c>
      <c r="P23" s="3" t="s">
        <v>24</v>
      </c>
    </row>
    <row r="24" customFormat="false" ht="12.8" hidden="false" customHeight="false" outlineLevel="0" collapsed="false">
      <c r="A24" s="0" t="n">
        <v>4.81412646484375</v>
      </c>
      <c r="B24" s="2" t="s">
        <v>5</v>
      </c>
      <c r="D24" s="0" t="n">
        <v>1.81393139648438</v>
      </c>
      <c r="E24" s="2" t="s">
        <v>5</v>
      </c>
      <c r="G24" s="0" t="n">
        <v>1.039837890625</v>
      </c>
      <c r="H24" s="2" t="s">
        <v>5</v>
      </c>
      <c r="J24" s="0" t="n">
        <v>2.1870009765625</v>
      </c>
      <c r="K24" s="2" t="s">
        <v>5</v>
      </c>
      <c r="M24" s="0" t="n">
        <v>1.70648168945313</v>
      </c>
      <c r="N24" s="2" t="s">
        <v>5</v>
      </c>
      <c r="P24" s="4" t="n">
        <f aca="false">SUM(G41,M41)/2</f>
        <v>1.08419702453613</v>
      </c>
    </row>
    <row r="25" customFormat="false" ht="12.8" hidden="false" customHeight="false" outlineLevel="0" collapsed="false">
      <c r="A25" s="0" t="n">
        <v>3.0802177734375</v>
      </c>
      <c r="B25" s="2" t="s">
        <v>5</v>
      </c>
      <c r="D25" s="0" t="n">
        <v>1.29289111328125</v>
      </c>
      <c r="E25" s="2" t="s">
        <v>9</v>
      </c>
      <c r="G25" s="0" t="n">
        <v>0.693748779296875</v>
      </c>
      <c r="H25" s="2" t="s">
        <v>5</v>
      </c>
      <c r="J25" s="0" t="n">
        <v>0.89314599609375</v>
      </c>
      <c r="K25" s="2" t="s">
        <v>9</v>
      </c>
      <c r="M25" s="0" t="n">
        <v>2.16034765625</v>
      </c>
      <c r="N25" s="2" t="s">
        <v>5</v>
      </c>
      <c r="P25" s="3" t="s">
        <v>25</v>
      </c>
    </row>
    <row r="26" customFormat="false" ht="12.8" hidden="false" customHeight="false" outlineLevel="0" collapsed="false">
      <c r="A26" s="0" t="n">
        <v>4.40004736328125</v>
      </c>
      <c r="B26" s="2" t="s">
        <v>5</v>
      </c>
      <c r="D26" s="0" t="n">
        <v>1.89379174804687</v>
      </c>
      <c r="E26" s="2" t="s">
        <v>5</v>
      </c>
      <c r="G26" s="0" t="n">
        <v>0.932827392578125</v>
      </c>
      <c r="H26" s="2" t="s">
        <v>9</v>
      </c>
      <c r="J26" s="0" t="n">
        <v>1.12020239257813</v>
      </c>
      <c r="K26" s="2" t="s">
        <v>5</v>
      </c>
      <c r="M26" s="0" t="n">
        <v>1.07901953125</v>
      </c>
      <c r="N26" s="2" t="s">
        <v>9</v>
      </c>
      <c r="P26" s="4" t="n">
        <f aca="false">SUM(G44,M44)/2</f>
        <v>1.67490284064798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90.6832641601562</v>
      </c>
      <c r="D29" s="0" t="n">
        <f aca="false">SUM(D2:D27)</f>
        <v>37.6824167480469</v>
      </c>
      <c r="G29" s="0" t="n">
        <f aca="false">SUM(G2:G27)</f>
        <v>33.2950205078125</v>
      </c>
      <c r="J29" s="0" t="n">
        <f aca="false">SUM(J2:J27)</f>
        <v>32.9917849121094</v>
      </c>
      <c r="M29" s="0" t="n">
        <f aca="false">SUM(M2:M27)</f>
        <v>42.1734443359375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6.352670871893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3.62733056640625</v>
      </c>
      <c r="D32" s="0" t="n">
        <f aca="false">D29/25</f>
        <v>1.50729666992188</v>
      </c>
      <c r="G32" s="0" t="n">
        <f aca="false">G29/25</f>
        <v>1.3318008203125</v>
      </c>
      <c r="J32" s="0" t="n">
        <f aca="false">J29/25</f>
        <v>1.31967139648438</v>
      </c>
      <c r="M32" s="0" t="n">
        <f aca="false">M29/25</f>
        <v>1.6869377734375</v>
      </c>
      <c r="P32" s="0" t="n">
        <f aca="false">((P22-P14)/P22)*100</f>
        <v>6.35267087189272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8.21995530769766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20</v>
      </c>
      <c r="D35" s="0" t="n">
        <f aca="false">COUNTIF(E2:E26,"*False*")</f>
        <v>20</v>
      </c>
      <c r="G35" s="0" t="n">
        <f aca="false">COUNTIF(H2:H26,"*False*")</f>
        <v>20</v>
      </c>
      <c r="J35" s="0" t="n">
        <f aca="false">COUNTIF(K2:K26,"*False*")</f>
        <v>15</v>
      </c>
      <c r="M35" s="0" t="n">
        <f aca="false">COUNTIF(N2:N26,"*False*")</f>
        <v>17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4.93880436672672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5</v>
      </c>
      <c r="D38" s="0" t="n">
        <f aca="false">COUNTIF(E2:E26,"*True*")</f>
        <v>5</v>
      </c>
      <c r="G38" s="0" t="n">
        <f aca="false">COUNTIF(H2:H26,"*True*")</f>
        <v>5</v>
      </c>
      <c r="J38" s="0" t="n">
        <f aca="false">COUNTIF(K2:K26,"*True*")</f>
        <v>10</v>
      </c>
      <c r="M38" s="0" t="n">
        <f aca="false">COUNTIF(N2:N26,"*True*")</f>
        <v>8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21.7711869836633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1.89577221679688</v>
      </c>
      <c r="D41" s="0" t="n">
        <f aca="false">AVERAGEIF(E2:E26,"=*True",D2:D26)</f>
        <v>1.02614604492188</v>
      </c>
      <c r="G41" s="0" t="n">
        <f aca="false">AVERAGEIF(H2:H26,"=*True",G2:G26)</f>
        <v>1.018569921875</v>
      </c>
      <c r="J41" s="0" t="n">
        <f aca="false">AVERAGEIF(K2:K26,"=*True",J2:J26)</f>
        <v>0.964006982421876</v>
      </c>
      <c r="M41" s="0" t="n">
        <f aca="false">AVERAGEIF(N2:N26,"=*True",M2:M26)</f>
        <v>1.14982412719727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21.771186983663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4.06022015380859</v>
      </c>
      <c r="D44" s="0" t="n">
        <f aca="false">AVERAGEIF(E2:E26,"=*False",D2:D26)</f>
        <v>1.62758432617188</v>
      </c>
      <c r="G44" s="0" t="n">
        <f aca="false">AVERAGEIF(H2:H26,"=*False",G2:G26)</f>
        <v>1.41010854492188</v>
      </c>
      <c r="J44" s="0" t="n">
        <f aca="false">AVERAGEIF(K2:K26,"=*False",J2:J26)</f>
        <v>1.55678100585938</v>
      </c>
      <c r="M44" s="0" t="n">
        <f aca="false">AVERAGEIF(N2:N26,"=*False",M2:M26)</f>
        <v>1.93969713637408</v>
      </c>
      <c r="P44" s="0" t="n">
        <f aca="false">((M41-J41)/M41)*100</f>
        <v>16.1604840584034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19.7410267476343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2.89181915653907</v>
      </c>
      <c r="D47" s="0" t="n">
        <f aca="false">STDEV(D2:D26)</f>
        <v>0.632125385364879</v>
      </c>
      <c r="G47" s="0" t="n">
        <f aca="false">STDEV(G2:G26)</f>
        <v>0.621288827825807</v>
      </c>
      <c r="J47" s="0" t="n">
        <f aca="false">STDEV(J2:J26)</f>
        <v>0.528822514306808</v>
      </c>
      <c r="M47" s="0" t="n">
        <f aca="false">STDEV(M2:M26)</f>
        <v>1.05283253418767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6.51914972294532</v>
      </c>
      <c r="D50" s="0" t="n">
        <f aca="false">SUM(D32+D47)</f>
        <v>2.13942205528676</v>
      </c>
      <c r="G50" s="0" t="n">
        <f aca="false">SUM(G32+G47)</f>
        <v>1.95308964813831</v>
      </c>
      <c r="J50" s="0" t="n">
        <f aca="false">SUM(J32+J47)</f>
        <v>1.84849391079119</v>
      </c>
      <c r="M50" s="0" t="n">
        <f aca="false">SUM(M32+M47)</f>
        <v>2.73977030762517</v>
      </c>
      <c r="P50" s="12" t="n">
        <f aca="false">SUM(D52,J52)/2</f>
        <v>1.25052273599204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2.94265153702446</v>
      </c>
      <c r="D52" s="0" t="n">
        <f aca="false">AVERAGEIFS(D2:D26, D2:D26, "&gt;=0", D2:D26,"&lt;="&amp;D50)</f>
        <v>1.34912760786577</v>
      </c>
      <c r="G52" s="0" t="n">
        <f aca="false">AVERAGEIFS(G2:G26, G2:G26, "&gt;=0", G2:G26,"&lt;="&amp;G50)</f>
        <v>1.16547173517401</v>
      </c>
      <c r="J52" s="0" t="n">
        <f aca="false">AVERAGEIFS(J2:J26, J2:J26, "&gt;=0", J2:J26,"&lt;="&amp;J50)</f>
        <v>1.15191786411831</v>
      </c>
      <c r="M52" s="0" t="n">
        <f aca="false">AVERAGEIFS(M2:M26, M2:M26, "&gt;=0", M2:M26,"&lt;="&amp;M50)</f>
        <v>1.40233704723011</v>
      </c>
      <c r="P52" s="12" t="n">
        <f aca="false">SUM(D59,J59)/2</f>
        <v>0.876770005967882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1.41109263760436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0.661673587209638</v>
      </c>
      <c r="B55" s="13"/>
      <c r="C55" s="13"/>
      <c r="D55" s="13" t="n">
        <f aca="false" t="array" ref="D55:D55">_xlfn.STDEV.S(IF(E2:E26=" True", D2:D26, ""))</f>
        <v>0.245302547796394</v>
      </c>
      <c r="E55" s="13"/>
      <c r="F55" s="13"/>
      <c r="G55" s="13" t="n">
        <f aca="false" t="array" ref="G55:G55">_xlfn.STDEV.S(IF(H2:H26=" True", G2:G26, ""))</f>
        <v>0.229731093113968</v>
      </c>
      <c r="H55" s="13"/>
      <c r="I55" s="13"/>
      <c r="J55" s="13" t="n">
        <f aca="false" t="array" ref="J55:J55">_xlfn.STDEV.S(IF(K2:K26=" True", J2:J26, ""))</f>
        <v>0.286860007323653</v>
      </c>
      <c r="K55" s="13"/>
      <c r="L55" s="13"/>
      <c r="M55" s="13" t="n">
        <f aca="false" t="array" ref="M55:M55">_xlfn.STDEV.S(IF(N2:N26=" True", M2:M26, ""))</f>
        <v>0.40333195503965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1.28390439120206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2.55744580400651</v>
      </c>
      <c r="D57" s="0" t="n">
        <f aca="false">(D41)+D55</f>
        <v>1.27144859271827</v>
      </c>
      <c r="G57" s="0" t="n">
        <f aca="false">(G41)+G55</f>
        <v>1.24830101498897</v>
      </c>
      <c r="J57" s="0" t="n">
        <f aca="false">(J41)+J55</f>
        <v>1.25086698974553</v>
      </c>
      <c r="M57" s="0" t="n">
        <f aca="false">(M41)+M55</f>
        <v>1.55315608223692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0.966526438395183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1.64635717773438</v>
      </c>
      <c r="D59" s="0" t="n">
        <f aca="false">AVERAGEIFS(D2:D26, D2:D26, "&gt;=0", D2:D26,"&lt;="&amp;D57,E2:E26,"=*True")</f>
        <v>0.852822916666667</v>
      </c>
      <c r="G59" s="0" t="n">
        <f aca="false">AVERAGEIFS(G2:G26, G2:G26, "&gt;=0", G2:G26,"&lt;="&amp;G57,H2:H26,"=*True")</f>
        <v>0.95326776123047</v>
      </c>
      <c r="J59" s="0" t="n">
        <f aca="false">AVERAGEIFS(J2:J26, J2:J26, "&gt;=0", J2:J26,"&lt;="&amp;J57,K2:K26,"=*True")</f>
        <v>0.900717095269098</v>
      </c>
      <c r="M59" s="0" t="n">
        <f aca="false">AVERAGEIFS(M2:M26, M2:M26, "&gt;=0", M2:M26,"&lt;="&amp;M57,N2:N26,"=*True")</f>
        <v>0.979785115559895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1.41943274404488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3.07974918311329</v>
      </c>
      <c r="B62" s="13"/>
      <c r="C62" s="13"/>
      <c r="D62" s="13" t="n">
        <f aca="false" t="array" ref="D62:D62">_xlfn.STDEV.S(IF(E2:E26=" False", D2:D26, ""))</f>
        <v>0.644914302071511</v>
      </c>
      <c r="E62" s="13"/>
      <c r="F62" s="13"/>
      <c r="G62" s="13" t="n">
        <f aca="false" t="array" ref="G62:G62">_xlfn.STDEV.S(IF(H2:H26=" False", G2:G26, ""))</f>
        <v>0.666478566324326</v>
      </c>
      <c r="H62" s="13"/>
      <c r="I62" s="13"/>
      <c r="J62" s="13" t="n">
        <f aca="false" t="array" ref="J62:J62">_xlfn.STDEV.S(IF(K2:K26=" False", J2:J26, ""))</f>
        <v>0.525275016941285</v>
      </c>
      <c r="K62" s="13"/>
      <c r="L62" s="13"/>
      <c r="M62" s="13" t="n">
        <f aca="false" t="array" ref="M62:M62">_xlfn.STDEV.S(IF(N2:N26=" False", M2:M26, ""))</f>
        <v>1.17447336717245</v>
      </c>
      <c r="P62" s="12" t="n">
        <f aca="false">((P56-P50)/P56)*100</f>
        <v>2.60001098514588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7.13996933692188</v>
      </c>
      <c r="D64" s="0" t="n">
        <f aca="false">(D44)+D62</f>
        <v>2.27249862824339</v>
      </c>
      <c r="G64" s="0" t="n">
        <f aca="false">(G44)+G62</f>
        <v>2.0765871112462</v>
      </c>
      <c r="J64" s="0" t="n">
        <f aca="false">(J44)+J62</f>
        <v>2.08205602280066</v>
      </c>
      <c r="M64" s="0" t="n">
        <f aca="false">(M44)+M62</f>
        <v>3.11417050354654</v>
      </c>
      <c r="P64" s="12" t="n">
        <f aca="false">((P58-P52)/P58)*100</f>
        <v>9.2864953157755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3.23345134819879</v>
      </c>
      <c r="D66" s="0" t="n">
        <f aca="false">AVERAGEIFS(D2:D26, D2:D26, "&gt;=0", D2:D26,"&lt;="&amp;D64,E2:E26,"=*False")</f>
        <v>1.44412218520221</v>
      </c>
      <c r="G66" s="0" t="n">
        <f aca="false">AVERAGEIFS(G2:G26, G2:G26, "&gt;=0", G2:G26,"&lt;="&amp;G64,H2:H26,"=*False")</f>
        <v>1.20867815085018</v>
      </c>
      <c r="J66" s="0" t="n">
        <f aca="false">AVERAGEIFS(J2:J26, J2:J26, "&gt;=0", J2:J26,"&lt;="&amp;J64,K2:K26,"=*False")</f>
        <v>1.37806309000651</v>
      </c>
      <c r="M66" s="0" t="n">
        <f aca="false">AVERAGEIFS(M2:M26, M2:M26, "&gt;=0", M2:M26,"&lt;="&amp;M64,N2:N26,"=*False")</f>
        <v>1.63018733723958</v>
      </c>
      <c r="P66" s="14" t="n">
        <f aca="false">((P60-P54)/P60)*100</f>
        <v>0.587566158066624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17.8572750114842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8.06993482908895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15.4659677126431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2018-01-15T16:26:08Z</dcterms:modified>
  <cp:revision>16</cp:revision>
  <dc:subject/>
  <dc:title/>
</cp:coreProperties>
</file>