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<sst xmlns="http://schemas.openxmlformats.org/spreadsheetml/2006/main" count="255" uniqueCount="55">
  <si>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</si>
  <si>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</si>
  <si>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</si>
  <si>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</si>
  <si>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</si>
  <si>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</si>
  <si>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</si>
  <si>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</si>
  <si>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Erik</t>
  </si>
  <si>
    <t xml:space="preserve">Age</t>
  </si>
  <si>
    <t xml:space="preserve">Sex</t>
  </si>
  <si>
    <t xml:space="preserve">Male</t>
  </si>
  <si>
    <t xml:space="preserve">VR experience</t>
  </si>
  <si>
    <t xml:space="preserve">Average</t>
  </si>
  <si>
    <t xml:space="preserve">Comment</t>
  </si>
  <si>
    <t xml:space="preserve">Clear difference in sound, binaural was much easier to locate (even though he was slower)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</si>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</sst>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3.98593725585937</v>
      </c>
      <c r="B2" s="2" t="s">
        <v>5</v>
      </c>
      <c r="D2" s="0" t="n">
        <v>0.638696533203125</v>
      </c>
      <c r="E2" s="2" t="s">
        <v>6</v>
      </c>
      <c r="G2" s="0" t="n">
        <v>1.34621875</v>
      </c>
      <c r="H2" s="2" t="s">
        <v>5</v>
      </c>
      <c r="J2" s="0" t="n">
        <v>0.573503173828125</v>
      </c>
      <c r="K2" s="2" t="s">
        <v>6</v>
      </c>
      <c r="M2" s="0" t="n">
        <v>1.34621875</v>
      </c>
      <c r="N2" s="2" t="s">
        <v>5</v>
      </c>
    </row>
    <row r="3" customFormat="false" ht="12.8" hidden="false" customHeight="false" outlineLevel="0" collapsed="false">
      <c r="A3" s="0" t="n">
        <v>1.45306640625</v>
      </c>
      <c r="B3" s="2" t="s">
        <v>6</v>
      </c>
      <c r="D3" s="0" t="n">
        <v>1.974255859375</v>
      </c>
      <c r="E3" s="2" t="s">
        <v>5</v>
      </c>
      <c r="G3" s="0" t="n">
        <v>1.56040844726563</v>
      </c>
      <c r="H3" s="2" t="s">
        <v>5</v>
      </c>
      <c r="J3" s="0" t="n">
        <v>0.867547607421875</v>
      </c>
      <c r="K3" s="2" t="s">
        <v>5</v>
      </c>
      <c r="M3" s="0" t="n">
        <v>1.56040844726563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4.200478515625</v>
      </c>
      <c r="B4" s="2" t="s">
        <v>5</v>
      </c>
      <c r="D4" s="0" t="n">
        <v>1.65347583007812</v>
      </c>
      <c r="E4" s="2" t="s">
        <v>5</v>
      </c>
      <c r="G4" s="0" t="n">
        <v>1.37375537109375</v>
      </c>
      <c r="H4" s="2" t="s">
        <v>6</v>
      </c>
      <c r="J4" s="0" t="n">
        <v>0.678518798828125</v>
      </c>
      <c r="K4" s="2" t="s">
        <v>6</v>
      </c>
      <c r="M4" s="0" t="n">
        <v>1.37375537109375</v>
      </c>
      <c r="N4" s="2" t="s">
        <v>6</v>
      </c>
      <c r="P4" s="1" t="s">
        <v>9</v>
      </c>
      <c r="Q4" s="0" t="n">
        <v>30</v>
      </c>
    </row>
    <row r="5" customFormat="false" ht="12.8" hidden="false" customHeight="false" outlineLevel="0" collapsed="false">
      <c r="A5" s="0" t="n">
        <v>8.68046362304687</v>
      </c>
      <c r="B5" s="2" t="s">
        <v>5</v>
      </c>
      <c r="D5" s="0" t="n">
        <v>1.72002954101563</v>
      </c>
      <c r="E5" s="2" t="s">
        <v>5</v>
      </c>
      <c r="G5" s="0" t="n">
        <v>1.253056640625</v>
      </c>
      <c r="H5" s="2" t="s">
        <v>5</v>
      </c>
      <c r="J5" s="0" t="n">
        <v>0.653467041015625</v>
      </c>
      <c r="K5" s="2" t="s">
        <v>6</v>
      </c>
      <c r="M5" s="0" t="n">
        <v>1.253056640625</v>
      </c>
      <c r="N5" s="2" t="s">
        <v>5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0.95947119140625</v>
      </c>
      <c r="B6" s="2" t="s">
        <v>6</v>
      </c>
      <c r="D6" s="0" t="n">
        <v>0.5062412109375</v>
      </c>
      <c r="E6" s="2" t="s">
        <v>5</v>
      </c>
      <c r="G6" s="0" t="n">
        <v>1.00004907226563</v>
      </c>
      <c r="H6" s="2" t="s">
        <v>6</v>
      </c>
      <c r="J6" s="0" t="n">
        <v>0.960552734375</v>
      </c>
      <c r="K6" s="2" t="s">
        <v>5</v>
      </c>
      <c r="M6" s="0" t="n">
        <v>1.00004907226563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0.7997509765625</v>
      </c>
      <c r="B7" s="2" t="s">
        <v>6</v>
      </c>
      <c r="D7" s="0" t="n">
        <v>0.80030712890625</v>
      </c>
      <c r="E7" s="2" t="s">
        <v>5</v>
      </c>
      <c r="G7" s="0" t="n">
        <v>0.759831298828125</v>
      </c>
      <c r="H7" s="2" t="s">
        <v>5</v>
      </c>
      <c r="J7" s="0" t="n">
        <v>1.1075380859375</v>
      </c>
      <c r="K7" s="2" t="s">
        <v>6</v>
      </c>
      <c r="M7" s="0" t="n">
        <v>0.759831298828125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3.92117822265625</v>
      </c>
      <c r="B8" s="2" t="s">
        <v>5</v>
      </c>
      <c r="D8" s="0" t="n">
        <v>1.3069609375</v>
      </c>
      <c r="E8" s="2" t="s">
        <v>6</v>
      </c>
      <c r="G8" s="0" t="n">
        <v>2.34752661132812</v>
      </c>
      <c r="H8" s="2" t="s">
        <v>5</v>
      </c>
      <c r="J8" s="0" t="n">
        <v>0.585616455078125</v>
      </c>
      <c r="K8" s="2" t="s">
        <v>6</v>
      </c>
      <c r="M8" s="0" t="n">
        <v>2.34752661132812</v>
      </c>
      <c r="N8" s="2" t="s">
        <v>5</v>
      </c>
      <c r="P8" s="1"/>
    </row>
    <row r="9" customFormat="false" ht="12.8" hidden="false" customHeight="false" outlineLevel="0" collapsed="false">
      <c r="A9" s="0" t="n">
        <v>4.21333374023437</v>
      </c>
      <c r="B9" s="2" t="s">
        <v>5</v>
      </c>
      <c r="D9" s="0" t="n">
        <v>2.26700610351562</v>
      </c>
      <c r="E9" s="2" t="s">
        <v>5</v>
      </c>
      <c r="G9" s="0" t="n">
        <v>1.45298608398437</v>
      </c>
      <c r="H9" s="2" t="s">
        <v>6</v>
      </c>
      <c r="J9" s="0" t="n">
        <v>2.507712890625</v>
      </c>
      <c r="K9" s="2" t="s">
        <v>5</v>
      </c>
      <c r="M9" s="0" t="n">
        <v>1.45298608398437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2.05319677734375</v>
      </c>
      <c r="B10" s="2" t="s">
        <v>6</v>
      </c>
      <c r="D10" s="0" t="n">
        <v>0.86634521484375</v>
      </c>
      <c r="E10" s="2" t="s">
        <v>5</v>
      </c>
      <c r="G10" s="0" t="n">
        <v>1.57376684570313</v>
      </c>
      <c r="H10" s="2" t="s">
        <v>6</v>
      </c>
      <c r="J10" s="0" t="n">
        <v>1.37317211914063</v>
      </c>
      <c r="K10" s="2" t="s">
        <v>6</v>
      </c>
      <c r="M10" s="0" t="n">
        <v>1.57376684570313</v>
      </c>
      <c r="N10" s="2" t="s">
        <v>6</v>
      </c>
    </row>
    <row r="11" customFormat="false" ht="12.8" hidden="false" customHeight="false" outlineLevel="0" collapsed="false">
      <c r="A11" s="0" t="n">
        <v>0.679453857421875</v>
      </c>
      <c r="B11" s="2" t="s">
        <v>6</v>
      </c>
      <c r="D11" s="0" t="n">
        <v>1.347201171875</v>
      </c>
      <c r="E11" s="2" t="s">
        <v>6</v>
      </c>
      <c r="G11" s="0" t="n">
        <v>1.68019873046875</v>
      </c>
      <c r="H11" s="2" t="s">
        <v>5</v>
      </c>
      <c r="J11" s="0" t="n">
        <v>0.666106201171875</v>
      </c>
      <c r="K11" s="2" t="s">
        <v>6</v>
      </c>
      <c r="M11" s="0" t="n">
        <v>1.68019873046875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3.09411279296875</v>
      </c>
      <c r="B12" s="2" t="s">
        <v>5</v>
      </c>
      <c r="D12" s="0" t="n">
        <v>1.11943432617188</v>
      </c>
      <c r="E12" s="2" t="s">
        <v>5</v>
      </c>
      <c r="G12" s="0" t="n">
        <v>0.612576904296875</v>
      </c>
      <c r="H12" s="2" t="s">
        <v>5</v>
      </c>
      <c r="J12" s="0" t="n">
        <v>1.547330078125</v>
      </c>
      <c r="K12" s="2" t="s">
        <v>6</v>
      </c>
      <c r="M12" s="0" t="n">
        <v>0.612576904296875</v>
      </c>
      <c r="N12" s="2" t="s">
        <v>5</v>
      </c>
      <c r="P12" s="4" t="n">
        <f aca="false">SUM(D29,J29)/2</f>
        <v>33.6018435058594</v>
      </c>
    </row>
    <row r="13" customFormat="false" ht="12.8" hidden="false" customHeight="false" outlineLevel="0" collapsed="false">
      <c r="A13" s="0" t="n">
        <v>3.81358422851563</v>
      </c>
      <c r="B13" s="2" t="s">
        <v>5</v>
      </c>
      <c r="D13" s="0" t="n">
        <v>2.747560546875</v>
      </c>
      <c r="E13" s="2" t="s">
        <v>5</v>
      </c>
      <c r="G13" s="0" t="n">
        <v>1.21390747070313</v>
      </c>
      <c r="H13" s="2" t="s">
        <v>6</v>
      </c>
      <c r="J13" s="0" t="n">
        <v>0.73324072265625</v>
      </c>
      <c r="K13" s="2" t="s">
        <v>5</v>
      </c>
      <c r="M13" s="0" t="n">
        <v>1.21390747070313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0.6660390625</v>
      </c>
      <c r="B14" s="2" t="s">
        <v>5</v>
      </c>
      <c r="D14" s="0" t="n">
        <v>1.39971728515625</v>
      </c>
      <c r="E14" s="2" t="s">
        <v>5</v>
      </c>
      <c r="G14" s="0" t="n">
        <v>0.58602294921875</v>
      </c>
      <c r="H14" s="2" t="s">
        <v>6</v>
      </c>
      <c r="J14" s="0" t="n">
        <v>0.50614306640625</v>
      </c>
      <c r="K14" s="2" t="s">
        <v>5</v>
      </c>
      <c r="M14" s="0" t="n">
        <v>0.58602294921875</v>
      </c>
      <c r="N14" s="2" t="s">
        <v>6</v>
      </c>
      <c r="P14" s="4" t="n">
        <f aca="false">SUM(D32,J32)/2</f>
        <v>1.34407374023438</v>
      </c>
    </row>
    <row r="15" customFormat="false" ht="12.8" hidden="false" customHeight="false" outlineLevel="0" collapsed="false">
      <c r="A15" s="0" t="n">
        <v>2.77371435546875</v>
      </c>
      <c r="B15" s="2" t="s">
        <v>6</v>
      </c>
      <c r="D15" s="0" t="n">
        <v>1.3335908203125</v>
      </c>
      <c r="E15" s="2" t="s">
        <v>5</v>
      </c>
      <c r="G15" s="0" t="n">
        <v>1.25386596679688</v>
      </c>
      <c r="H15" s="2" t="s">
        <v>5</v>
      </c>
      <c r="J15" s="0" t="n">
        <v>0.787066162109375</v>
      </c>
      <c r="K15" s="2" t="s">
        <v>5</v>
      </c>
      <c r="M15" s="0" t="n">
        <v>1.25386596679688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0.63994970703125</v>
      </c>
      <c r="B16" s="2" t="s">
        <v>6</v>
      </c>
      <c r="D16" s="0" t="n">
        <v>0.479513427734375</v>
      </c>
      <c r="E16" s="2" t="s">
        <v>6</v>
      </c>
      <c r="G16" s="0" t="n">
        <v>1.65337548828125</v>
      </c>
      <c r="H16" s="2" t="s">
        <v>6</v>
      </c>
      <c r="J16" s="0" t="n">
        <v>0.7202099609375</v>
      </c>
      <c r="K16" s="2" t="s">
        <v>6</v>
      </c>
      <c r="M16" s="0" t="n">
        <v>1.65337548828125</v>
      </c>
      <c r="N16" s="2" t="s">
        <v>6</v>
      </c>
      <c r="P16" s="4" t="n">
        <f aca="false">SUM(D41,J41)/2</f>
        <v>1.07457904607599</v>
      </c>
    </row>
    <row r="17" customFormat="false" ht="12.8" hidden="false" customHeight="false" outlineLevel="0" collapsed="false">
      <c r="A17" s="0" t="n">
        <v>1.23997998046875</v>
      </c>
      <c r="B17" s="2" t="s">
        <v>5</v>
      </c>
      <c r="D17" s="0" t="n">
        <v>1.78685864257813</v>
      </c>
      <c r="E17" s="2" t="s">
        <v>5</v>
      </c>
      <c r="G17" s="0" t="n">
        <v>1.34668432617188</v>
      </c>
      <c r="H17" s="2" t="s">
        <v>5</v>
      </c>
      <c r="J17" s="0" t="n">
        <v>0.75954248046875</v>
      </c>
      <c r="K17" s="2" t="s">
        <v>5</v>
      </c>
      <c r="M17" s="0" t="n">
        <v>1.34668432617188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0.80013671875</v>
      </c>
      <c r="B18" s="2" t="s">
        <v>5</v>
      </c>
      <c r="D18" s="0" t="n">
        <v>1.6272861328125</v>
      </c>
      <c r="E18" s="2" t="s">
        <v>5</v>
      </c>
      <c r="G18" s="0" t="n">
        <v>1.0935625</v>
      </c>
      <c r="H18" s="2" t="s">
        <v>6</v>
      </c>
      <c r="J18" s="0" t="n">
        <v>0.66644580078125</v>
      </c>
      <c r="K18" s="2" t="s">
        <v>6</v>
      </c>
      <c r="M18" s="0" t="n">
        <v>1.0935625</v>
      </c>
      <c r="N18" s="2" t="s">
        <v>6</v>
      </c>
      <c r="P18" s="4" t="n">
        <f aca="false">SUM(D44,J44)/2</f>
        <v>1.50861304582868</v>
      </c>
    </row>
    <row r="19" customFormat="false" ht="12.8" hidden="false" customHeight="false" outlineLevel="0" collapsed="false">
      <c r="A19" s="0" t="n">
        <v>2.84043115234375</v>
      </c>
      <c r="B19" s="2" t="s">
        <v>5</v>
      </c>
      <c r="D19" s="0" t="n">
        <v>0.97282421875</v>
      </c>
      <c r="E19" s="2" t="s">
        <v>5</v>
      </c>
      <c r="G19" s="0" t="n">
        <v>1.59998413085938</v>
      </c>
      <c r="H19" s="2" t="s">
        <v>5</v>
      </c>
      <c r="J19" s="0" t="n">
        <v>1.20054321289063</v>
      </c>
      <c r="K19" s="2" t="s">
        <v>5</v>
      </c>
      <c r="M19" s="0" t="n">
        <v>1.59998413085938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2.76024340820313</v>
      </c>
      <c r="B20" s="2" t="s">
        <v>5</v>
      </c>
      <c r="D20" s="0" t="n">
        <v>1.18665625</v>
      </c>
      <c r="E20" s="2" t="s">
        <v>6</v>
      </c>
      <c r="G20" s="0" t="n">
        <v>2.30704467773438</v>
      </c>
      <c r="H20" s="2" t="s">
        <v>5</v>
      </c>
      <c r="J20" s="0" t="n">
        <v>1.44014721679688</v>
      </c>
      <c r="K20" s="2" t="s">
        <v>5</v>
      </c>
      <c r="M20" s="0" t="n">
        <v>2.30704467773438</v>
      </c>
      <c r="N20" s="2" t="s">
        <v>5</v>
      </c>
      <c r="P20" s="4" t="n">
        <f aca="false">SUM(G29,M29)/2</f>
        <v>30.9743010253907</v>
      </c>
    </row>
    <row r="21" customFormat="false" ht="12.8" hidden="false" customHeight="false" outlineLevel="0" collapsed="false">
      <c r="A21" s="0" t="n">
        <v>2.13319995117187</v>
      </c>
      <c r="B21" s="2" t="s">
        <v>5</v>
      </c>
      <c r="D21" s="0" t="n">
        <v>2.360625</v>
      </c>
      <c r="E21" s="2" t="s">
        <v>5</v>
      </c>
      <c r="G21" s="0" t="n">
        <v>0.50639892578125</v>
      </c>
      <c r="H21" s="2" t="s">
        <v>5</v>
      </c>
      <c r="J21" s="0" t="n">
        <v>2.0394423828125</v>
      </c>
      <c r="K21" s="2" t="s">
        <v>5</v>
      </c>
      <c r="M21" s="0" t="n">
        <v>0.50639892578125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2.22708154296875</v>
      </c>
      <c r="B22" s="2" t="s">
        <v>5</v>
      </c>
      <c r="D22" s="0" t="n">
        <v>1.42665258789063</v>
      </c>
      <c r="E22" s="2" t="s">
        <v>5</v>
      </c>
      <c r="G22" s="0" t="n">
        <v>1.2399326171875</v>
      </c>
      <c r="H22" s="2" t="s">
        <v>6</v>
      </c>
      <c r="J22" s="0" t="n">
        <v>2.18788598632813</v>
      </c>
      <c r="K22" s="2" t="s">
        <v>5</v>
      </c>
      <c r="M22" s="0" t="n">
        <v>1.2399326171875</v>
      </c>
      <c r="N22" s="2" t="s">
        <v>6</v>
      </c>
      <c r="P22" s="4" t="n">
        <f aca="false">SUM(G32,M32)/2</f>
        <v>1.23897204101563</v>
      </c>
    </row>
    <row r="23" customFormat="false" ht="12.8" hidden="false" customHeight="false" outlineLevel="0" collapsed="false">
      <c r="A23" s="0" t="n">
        <v>1.41326440429687</v>
      </c>
      <c r="B23" s="2" t="s">
        <v>6</v>
      </c>
      <c r="D23" s="0" t="n">
        <v>1.31979174804688</v>
      </c>
      <c r="E23" s="2" t="s">
        <v>5</v>
      </c>
      <c r="G23" s="0" t="n">
        <v>1.30708251953125</v>
      </c>
      <c r="H23" s="2" t="s">
        <v>5</v>
      </c>
      <c r="J23" s="0" t="n">
        <v>2.07996630859375</v>
      </c>
      <c r="K23" s="2" t="s">
        <v>6</v>
      </c>
      <c r="M23" s="0" t="n">
        <v>1.30708251953125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4.04037841796875</v>
      </c>
      <c r="B24" s="2" t="s">
        <v>5</v>
      </c>
      <c r="D24" s="0" t="n">
        <v>1.45344409179687</v>
      </c>
      <c r="E24" s="2" t="s">
        <v>6</v>
      </c>
      <c r="G24" s="0" t="n">
        <v>0.6532548828125</v>
      </c>
      <c r="H24" s="2" t="s">
        <v>5</v>
      </c>
      <c r="J24" s="0" t="n">
        <v>2.08130322265625</v>
      </c>
      <c r="K24" s="2" t="s">
        <v>5</v>
      </c>
      <c r="M24" s="0" t="n">
        <v>0.6532548828125</v>
      </c>
      <c r="N24" s="2" t="s">
        <v>5</v>
      </c>
      <c r="P24" s="4" t="n">
        <f aca="false">SUM(G41,M41)/2</f>
        <v>1.24303982204861</v>
      </c>
    </row>
    <row r="25" customFormat="false" ht="12.8" hidden="false" customHeight="false" outlineLevel="0" collapsed="false">
      <c r="A25" s="0" t="n">
        <v>0.5990400390625</v>
      </c>
      <c r="B25" s="2" t="s">
        <v>5</v>
      </c>
      <c r="D25" s="0" t="n">
        <v>1.3205263671875</v>
      </c>
      <c r="E25" s="2" t="s">
        <v>5</v>
      </c>
      <c r="G25" s="0" t="n">
        <v>0.59980078125</v>
      </c>
      <c r="H25" s="2" t="s">
        <v>5</v>
      </c>
      <c r="J25" s="0" t="n">
        <v>2.01229296875</v>
      </c>
      <c r="K25" s="2" t="s">
        <v>5</v>
      </c>
      <c r="M25" s="0" t="n">
        <v>0.59980078125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0.546464599609375</v>
      </c>
      <c r="B26" s="2" t="s">
        <v>5</v>
      </c>
      <c r="D26" s="0" t="n">
        <v>1.8531689453125</v>
      </c>
      <c r="E26" s="2" t="s">
        <v>6</v>
      </c>
      <c r="G26" s="0" t="n">
        <v>0.653009033203125</v>
      </c>
      <c r="H26" s="2" t="s">
        <v>5</v>
      </c>
      <c r="J26" s="0" t="n">
        <v>3.00022241210938</v>
      </c>
      <c r="K26" s="2" t="s">
        <v>5</v>
      </c>
      <c r="M26" s="0" t="n">
        <v>0.653009033203125</v>
      </c>
      <c r="N26" s="2" t="s">
        <v>5</v>
      </c>
      <c r="P26" s="4" t="n">
        <f aca="false">SUM(G44,M44)/2</f>
        <v>1.23668391418457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60.5339509277344</v>
      </c>
      <c r="D29" s="0" t="n">
        <f aca="false">SUM(D2:D27)</f>
        <v>35.468169921875</v>
      </c>
      <c r="G29" s="0" t="n">
        <f aca="false">SUM(G2:G27)</f>
        <v>30.9743010253907</v>
      </c>
      <c r="J29" s="0" t="n">
        <f aca="false">SUM(J2:J27)</f>
        <v>31.7355170898438</v>
      </c>
      <c r="M29" s="0" t="n">
        <f aca="false">SUM(M2:M27)</f>
        <v>30.9743010253907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-8.48297586542739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2.42135803710937</v>
      </c>
      <c r="D32" s="0" t="n">
        <f aca="false">D29/25</f>
        <v>1.418726796875</v>
      </c>
      <c r="G32" s="0" t="n">
        <f aca="false">G29/25</f>
        <v>1.23897204101563</v>
      </c>
      <c r="J32" s="0" t="n">
        <f aca="false">J29/25</f>
        <v>1.26942068359375</v>
      </c>
      <c r="M32" s="0" t="n">
        <f aca="false">M29/25</f>
        <v>1.23897204101563</v>
      </c>
      <c r="P32" s="0" t="n">
        <f aca="false">((P22-P14)/P22)*100</f>
        <v>-8.48297586542722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13.5523233435099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17</v>
      </c>
      <c r="D35" s="0" t="n">
        <f aca="false">COUNTIF(E2:E26,"*False*")</f>
        <v>18</v>
      </c>
      <c r="G35" s="0" t="n">
        <f aca="false">COUNTIF(H2:H26,"*False*")</f>
        <v>16</v>
      </c>
      <c r="J35" s="0" t="n">
        <f aca="false">COUNTIF(K2:K26,"*False*")</f>
        <v>14</v>
      </c>
      <c r="M35" s="0" t="n">
        <f aca="false">COUNTIF(N2:N26,"*False*")</f>
        <v>16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-21.9885718998305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8</v>
      </c>
      <c r="D38" s="0" t="n">
        <f aca="false">COUNTIF(E2:E26,"*True*")</f>
        <v>7</v>
      </c>
      <c r="G38" s="0" t="n">
        <f aca="false">COUNTIF(H2:H26,"*True*")</f>
        <v>9</v>
      </c>
      <c r="J38" s="0" t="n">
        <f aca="false">COUNTIF(K2:K26,"*True*")</f>
        <v>11</v>
      </c>
      <c r="M38" s="0" t="n">
        <f aca="false">COUNTIF(N2:N26,"*True*")</f>
        <v>9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-2.45757301780306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1.34648345947266</v>
      </c>
      <c r="D41" s="0" t="n">
        <f aca="false">AVERAGEIF(E2:E26,"=*True",D2:D26)</f>
        <v>1.18080590820312</v>
      </c>
      <c r="G41" s="0" t="n">
        <f aca="false">AVERAGEIF(H2:H26,"=*True",G2:G26)</f>
        <v>1.24303982204861</v>
      </c>
      <c r="J41" s="0" t="n">
        <f aca="false">AVERAGEIF(K2:K26,"=*True",J2:J26)</f>
        <v>0.968352183948864</v>
      </c>
      <c r="M41" s="0" t="n">
        <f aca="false">AVERAGEIF(N2:N26,"=*True",M2:M26)</f>
        <v>1.24303982204861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-2.45757301780274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2.92718136776195</v>
      </c>
      <c r="D44" s="0" t="n">
        <f aca="false">AVERAGEIF(E2:E26,"=*False",D2:D26)</f>
        <v>1.51125158691406</v>
      </c>
      <c r="G44" s="0" t="n">
        <f aca="false">AVERAGEIF(H2:H26,"=*False",G2:G26)</f>
        <v>1.23668391418457</v>
      </c>
      <c r="J44" s="0" t="n">
        <f aca="false">AVERAGEIF(K2:K26,"=*False",J2:J26)</f>
        <v>1.50597450474331</v>
      </c>
      <c r="M44" s="0" t="n">
        <f aca="false">AVERAGEIF(N2:N26,"=*False",M2:M26)</f>
        <v>1.23668391418457</v>
      </c>
      <c r="P44" s="0" t="n">
        <f aca="false">((M41-J41)/M41)*100</f>
        <v>22.0980561706418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-21.7752157580456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1.85744801424088</v>
      </c>
      <c r="D47" s="0" t="n">
        <f aca="false">STDEV(D2:D26)</f>
        <v>0.562500214826399</v>
      </c>
      <c r="G47" s="0" t="n">
        <f aca="false">STDEV(G2:G26)</f>
        <v>0.497188799681061</v>
      </c>
      <c r="J47" s="0" t="n">
        <f aca="false">STDEV(J2:J26)</f>
        <v>0.716208884936118</v>
      </c>
      <c r="M47" s="0" t="n">
        <f aca="false">STDEV(M2:M26)</f>
        <v>0.497188799681061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4.27880605135025</v>
      </c>
      <c r="D50" s="0" t="n">
        <f aca="false">SUM(D32+D47)</f>
        <v>1.9812270117014</v>
      </c>
      <c r="G50" s="0" t="n">
        <f aca="false">SUM(G32+G47)</f>
        <v>1.73616084069669</v>
      </c>
      <c r="J50" s="0" t="n">
        <f aca="false">SUM(J32+J47)</f>
        <v>1.98562956852987</v>
      </c>
      <c r="M50" s="0" t="n">
        <f aca="false">SUM(M32+M47)</f>
        <v>1.73616084069669</v>
      </c>
      <c r="P50" s="12" t="n">
        <f aca="false">SUM(D52,J52)/2</f>
        <v>1.07810708217428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2.16056197102864</v>
      </c>
      <c r="D52" s="0" t="n">
        <f aca="false">AVERAGEIFS(D2:D26, D2:D26, "&gt;=0", D2:D26,"&lt;="&amp;D50)</f>
        <v>1.27695355779474</v>
      </c>
      <c r="G52" s="0" t="n">
        <f aca="false">AVERAGEIFS(G2:G26, G2:G26, "&gt;=0", G2:G26,"&lt;="&amp;G50)</f>
        <v>1.14433607549253</v>
      </c>
      <c r="J52" s="0" t="n">
        <f aca="false">AVERAGEIFS(J2:J26, J2:J26, "&gt;=0", J2:J26,"&lt;="&amp;J50)</f>
        <v>0.87926060655382</v>
      </c>
      <c r="M52" s="0" t="n">
        <f aca="false">AVERAGEIFS(M2:M26, M2:M26, "&gt;=0", M2:M26,"&lt;="&amp;M50)</f>
        <v>1.14433607549253</v>
      </c>
      <c r="P52" s="12" t="n">
        <f aca="false">SUM(D59,J59)/2</f>
        <v>0.924627014160156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1.30989905395508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0.750720101933709</v>
      </c>
      <c r="B55" s="13"/>
      <c r="C55" s="13"/>
      <c r="D55" s="13" t="n">
        <f aca="false" t="array" ref="D55:D55">_xlfn.STDEV.S(IF(E2:E26=" True", D2:D26, ""))</f>
        <v>0.475347951879745</v>
      </c>
      <c r="E55" s="13"/>
      <c r="F55" s="13"/>
      <c r="G55" s="13" t="n">
        <f aca="false" t="array" ref="G55:G55">_xlfn.STDEV.S(IF(H2:H26=" True", G2:G26, ""))</f>
        <v>0.326503676263366</v>
      </c>
      <c r="H55" s="13"/>
      <c r="I55" s="13"/>
      <c r="J55" s="13" t="n">
        <f aca="false" t="array" ref="J55:J55">_xlfn.STDEV.S(IF(K2:K26=" True", J2:J26, ""))</f>
        <v>0.498374993730332</v>
      </c>
      <c r="K55" s="13"/>
      <c r="L55" s="13"/>
      <c r="M55" s="13" t="n">
        <f aca="false" t="array" ref="M55:M55">_xlfn.STDEV.S(IF(N2:N26=" True", M2:M26, ""))</f>
        <v>0.326503676263366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1.14433607549253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2.09720356140636</v>
      </c>
      <c r="D57" s="0" t="n">
        <f aca="false">(D41)+D55</f>
        <v>1.65615386008287</v>
      </c>
      <c r="G57" s="0" t="n">
        <f aca="false">(G41)+G55</f>
        <v>1.56954349831198</v>
      </c>
      <c r="J57" s="0" t="n">
        <f aca="false">(J41)+J55</f>
        <v>1.4667271776792</v>
      </c>
      <c r="M57" s="0" t="n">
        <f aca="false">(M41)+M55</f>
        <v>1.56954349831198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1.1371737234933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1.14259333147321</v>
      </c>
      <c r="D59" s="0" t="n">
        <f aca="false">AVERAGEIFS(D2:D26, D2:D26, "&gt;=0", D2:D26,"&lt;="&amp;D57,E2:E26,"=*True")</f>
        <v>1.06874540201823</v>
      </c>
      <c r="G59" s="0" t="n">
        <f aca="false">AVERAGEIFS(G2:G26, G2:G26, "&gt;=0", G2:G26,"&lt;="&amp;G57,H2:H26,"=*True")</f>
        <v>1.1371737234933</v>
      </c>
      <c r="J59" s="0" t="n">
        <f aca="false">AVERAGEIFS(J2:J26, J2:J26, "&gt;=0", J2:J26,"&lt;="&amp;J57,K2:K26,"=*True")</f>
        <v>0.780508626302084</v>
      </c>
      <c r="M59" s="0" t="n">
        <f aca="false">AVERAGEIFS(M2:M26, M2:M26, "&gt;=0", M2:M26,"&lt;="&amp;M57,N2:N26,"=*True")</f>
        <v>1.1371737234933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1.08088366699219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2.01967253444241</v>
      </c>
      <c r="B62" s="13"/>
      <c r="C62" s="13"/>
      <c r="D62" s="13" t="n">
        <f aca="false" t="array" ref="D62:D62">_xlfn.STDEV.S(IF(E2:E26=" False", D2:D26, ""))</f>
        <v>0.578419867927191</v>
      </c>
      <c r="E62" s="13"/>
      <c r="F62" s="13"/>
      <c r="G62" s="13" t="n">
        <f aca="false" t="array" ref="G62:G62">_xlfn.STDEV.S(IF(H2:H26=" False", G2:G26, ""))</f>
        <v>0.581930749934961</v>
      </c>
      <c r="H62" s="13"/>
      <c r="I62" s="13"/>
      <c r="J62" s="13" t="n">
        <f aca="false" t="array" ref="J62:J62">_xlfn.STDEV.S(IF(K2:K26=" False", J2:J26, ""))</f>
        <v>0.78674964547172</v>
      </c>
      <c r="K62" s="13"/>
      <c r="L62" s="13"/>
      <c r="M62" s="13" t="n">
        <f aca="false" t="array" ref="M62:M62">_xlfn.STDEV.S(IF(N2:N26=" False", M2:M26, ""))</f>
        <v>0.581930749934961</v>
      </c>
      <c r="P62" s="12" t="n">
        <f aca="false">((P56-P50)/P56)*100</f>
        <v>5.78754744664853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4.94685390220436</v>
      </c>
      <c r="D64" s="0" t="n">
        <f aca="false">(D44)+D62</f>
        <v>2.08967145484125</v>
      </c>
      <c r="G64" s="0" t="n">
        <f aca="false">(G44)+G62</f>
        <v>1.81861466411953</v>
      </c>
      <c r="J64" s="0" t="n">
        <f aca="false">(J44)+J62</f>
        <v>2.29272415021502</v>
      </c>
      <c r="M64" s="0" t="n">
        <f aca="false">(M44)+M62</f>
        <v>1.81861466411953</v>
      </c>
      <c r="P64" s="12" t="n">
        <f aca="false">((P58-P52)/P58)*100</f>
        <v>18.6907861958173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2.56760122680664</v>
      </c>
      <c r="D66" s="0" t="n">
        <f aca="false">AVERAGEIFS(D2:D26, D2:D26, "&gt;=0", D2:D26,"&lt;="&amp;D64,E2:E26,"=*False")</f>
        <v>1.3218224609375</v>
      </c>
      <c r="G66" s="0" t="n">
        <f aca="false">AVERAGEIFS(G2:G26, G2:G26, "&gt;=0", G2:G26,"&lt;="&amp;G64,H2:H26,"=*False")</f>
        <v>1.08088366699219</v>
      </c>
      <c r="J66" s="0" t="n">
        <f aca="false">AVERAGEIFS(J2:J26, J2:J26, "&gt;=0", J2:J26,"&lt;="&amp;J64,K2:K26,"=*False")</f>
        <v>1.29797564697266</v>
      </c>
      <c r="M66" s="0" t="n">
        <f aca="false">AVERAGEIFS(M2:M26, M2:M26, "&gt;=0", M2:M26,"&lt;="&amp;M64,N2:N26,"=*False")</f>
        <v>1.08088366699219</v>
      </c>
      <c r="P66" s="14" t="n">
        <f aca="false">((P60-P54)/P60)*100</f>
        <v>-21.1877923551365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23.1641276208668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31.3641697677972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-20.0846757713138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2018-01-15T16:28:24Z</dcterms:modified>
  <cp:revision>16</cp:revision>
  <dc:subject/>
  <dc:title/>
</cp:coreProperties>
</file>