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_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<sst xmlns="http://schemas.openxmlformats.org/spreadsheetml/2006/main" count="255" uniqueCount="55">
  <si>
    <t xml:space="preserve">Silent / No Sound</t>
  </si>
  <si>
    <t xml:space="preserve">Binaural 01</t>
  </si>
  <si>
    <t xml:space="preserve">Stereo 01</t>
  </si>
  <si>
    <t xml:space="preserve">Binaural 02</t>
  </si>
  <si>
    <t xml:space="preserve">Stereo 02</t>
  </si>
  <si>
    <t xml:space="preserve"> True</t>
  </si>
  <si>
    <t xml:space="preserve"> False</t>
  </si>
  <si>
    <t xml:space="preserve">Name</t>
  </si>
  <si>
    <t xml:space="preserve">Hans</t>
  </si>
  <si>
    <t xml:space="preserve">Age</t>
  </si>
  <si>
    <t xml:space="preserve">Sex</t>
  </si>
  <si>
    <t xml:space="preserve">Male</t>
  </si>
  <si>
    <t xml:space="preserve">VR experience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</si>
  <si>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time</t>
    </r>
  </si>
  <si>
    <t xml:space="preserve">Comment</t>
  </si>
  <si>
    <t xml:space="preserve">No Differnce</t>
  </si>
  <si>
    <t xml:space="preserve">Order:</t>
  </si>
  <si>
    <t xml:space="preserve">S-B-B-S</t>
  </si>
  <si>
    <t xml:space="preserve">Binaural Total</t>
  </si>
  <si>
    <t xml:space="preserve">Binaural Average time</t>
  </si>
  <si>
    <t xml:space="preserve">Binaural Average time True</t>
  </si>
  <si>
    <t xml:space="preserve">Binaural Average time False</t>
  </si>
  <si>
    <t xml:space="preserve">Stereo Total</t>
  </si>
  <si>
    <t xml:space="preserve">Stereo Average time</t>
  </si>
  <si>
    <t xml:space="preserve">Stereo Average time True</t>
  </si>
  <si>
    <t xml:space="preserve">Stereo Average time False</t>
  </si>
  <si>
    <t xml:space="preserve">Total time</t>
  </si>
  <si>
    <t xml:space="preserve">BOTH Binaural Speed Compared to Stereo in %:</t>
  </si>
  <si>
    <t xml:space="preserve">Total Time</t>
  </si>
  <si>
    <t xml:space="preserve">%</t>
  </si>
  <si>
    <t xml:space="preserve">Average time</t>
  </si>
  <si>
    <t xml:space="preserve">Average Time</t>
  </si>
  <si>
    <t xml:space="preserve">Average Time True</t>
  </si>
  <si>
    <t xml:space="preserve">Amount of False</t>
  </si>
  <si>
    <t xml:space="preserve">Average Time False</t>
  </si>
  <si>
    <t xml:space="preserve">Amount of True</t>
  </si>
  <si>
    <t xml:space="preserve">LAST ROUND ONLY Binaural Speed Compared to Stereo in %:</t>
  </si>
  <si>
    <t xml:space="preserve">Average time True</t>
  </si>
  <si>
    <t xml:space="preserve">Average time False</t>
  </si>
  <si>
    <t xml:space="preserve">Standard Deviation</t>
  </si>
  <si>
    <t xml:space="preserve">RECALCULATED USING STANDARD DEVIATION</t>
  </si>
  <si>
    <t xml:space="preserve">STDV Max Range</t>
  </si>
  <si>
    <t xml:space="preserve">Average time Within STDV Range</t>
  </si>
  <si>
    <t xml:space="preserve">Standard Deviation True</t>
  </si>
  <si>
    <t xml:space="preserve">STDV Max Range True</t>
  </si>
  <si>
    <t xml:space="preserve">Average time Within STDV Range True</t>
  </si>
  <si>
    <t xml:space="preserve">Standard Deviation False</t>
  </si>
  <si>
    <t xml:space="preserve">% Faster Binaural &gt; Stereo</t>
  </si>
  <si>
    <t xml:space="preserve">STDV Max Range False</t>
  </si>
  <si>
    <t xml:space="preserve">% Faster Binaural &gt; Stereo True</t>
  </si>
  <si>
    <t xml:space="preserve">Average time Within STDV Range False</t>
  </si>
  <si>
    <t xml:space="preserve">% Faster Binaural &gt; Stereo False</t>
  </si>
  <si>
    <t xml:space="preserve">% LAST ROUND ONLY Faster Binaural &gt; Stereo</t>
  </si>
  <si>
    <t xml:space="preserve">% LAST ROUND ONLY Faster Binaural &gt; Stereo True</t>
  </si>
  <si>
    <t xml:space="preserve">% LAST ROUND ONLY Faster Binaural &gt; Stereo 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</si>
</sst>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F8AA97"/>
        <bgColor rgb="FFFFCC99"/>
      </patternFill>
    </fill>
    <fill>
      <patternFill patternType="solid">
        <fgColor rgb="FFADD58A"/>
        <bgColor rgb="FF99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2"/>
  <sheetViews>
    <sheetView showFormulas="false" showGridLines="true" showRowColHeaders="true" showZeros="true" rightToLeft="false" tabSelected="true" showOutlineSymbols="true" defaultGridColor="true" view="normal" topLeftCell="A37" colorId="64" zoomScale="110" zoomScaleNormal="110" zoomScalePageLayoutView="100" workbookViewId="0">
      <selection pane="topLeft" activeCell="P48" activeCellId="0" sqref="P48:T73"/>
    </sheetView>
  </sheetViews>
  <sheetFormatPr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9.86"/>
    <col collapsed="false" customWidth="true" hidden="false" outlineLevel="0" max="3" min="3" style="0" width="4.58"/>
    <col collapsed="false" customWidth="true" hidden="false" outlineLevel="0" max="4" min="4" style="0" width="25.4"/>
    <col collapsed="false" customWidth="false" hidden="false" outlineLevel="0" max="5" min="5" style="0" width="11.52"/>
    <col collapsed="false" customWidth="true" hidden="false" outlineLevel="0" max="6" min="6" style="0" width="4.3"/>
    <col collapsed="false" customWidth="true" hidden="false" outlineLevel="0" max="7" min="7" style="0" width="24.87"/>
    <col collapsed="false" customWidth="false" hidden="false" outlineLevel="0" max="8" min="8" style="0" width="11.52"/>
    <col collapsed="false" customWidth="true" hidden="false" outlineLevel="0" max="9" min="9" style="0" width="4.44"/>
    <col collapsed="false" customWidth="true" hidden="false" outlineLevel="0" max="10" min="10" style="0" width="22.36"/>
    <col collapsed="false" customWidth="false" hidden="false" outlineLevel="0" max="11" min="11" style="0" width="11.52"/>
    <col collapsed="false" customWidth="true" hidden="false" outlineLevel="0" max="12" min="12" style="0" width="4.17"/>
    <col collapsed="false" customWidth="true" hidden="false" outlineLevel="0" max="13" min="13" style="0" width="20.56"/>
    <col collapsed="false" customWidth="false" hidden="false" outlineLevel="0" max="15" min="14" style="0" width="11.52"/>
    <col collapsed="false" customWidth="true" hidden="false" outlineLevel="0" max="16" min="16" style="0" width="16.26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  <c r="F1" s="1"/>
      <c r="G1" s="1" t="s">
        <v>2</v>
      </c>
      <c r="J1" s="1" t="s">
        <v>3</v>
      </c>
      <c r="K1" s="1"/>
      <c r="M1" s="1" t="s">
        <v>4</v>
      </c>
    </row>
    <row r="2" customFormat="false" ht="12.8" hidden="false" customHeight="false" outlineLevel="0" collapsed="false">
      <c r="A2" s="0" t="n">
        <v>2.3461083984375</v>
      </c>
      <c r="B2" s="2" t="s">
        <v>5</v>
      </c>
      <c r="D2" s="0" t="n">
        <v>0.585585693359375</v>
      </c>
      <c r="E2" s="2" t="s">
        <v>5</v>
      </c>
      <c r="G2" s="0" t="n">
        <v>3.77169702148437</v>
      </c>
      <c r="H2" s="2" t="s">
        <v>6</v>
      </c>
      <c r="J2" s="0" t="n">
        <v>1.53228955078125</v>
      </c>
      <c r="K2" s="2" t="s">
        <v>6</v>
      </c>
      <c r="M2" s="0" t="n">
        <v>1.09197119140625</v>
      </c>
      <c r="N2" s="2" t="s">
        <v>6</v>
      </c>
    </row>
    <row r="3" customFormat="false" ht="12.8" hidden="false" customHeight="false" outlineLevel="0" collapsed="false">
      <c r="A3" s="0" t="n">
        <v>17.0387895507812</v>
      </c>
      <c r="B3" s="2" t="s">
        <v>6</v>
      </c>
      <c r="D3" s="0" t="n">
        <v>0.880723876953125</v>
      </c>
      <c r="E3" s="2" t="s">
        <v>6</v>
      </c>
      <c r="G3" s="0" t="n">
        <v>1.88151489257813</v>
      </c>
      <c r="H3" s="2" t="s">
        <v>5</v>
      </c>
      <c r="J3" s="0" t="n">
        <v>0.466589599609375</v>
      </c>
      <c r="K3" s="2" t="s">
        <v>6</v>
      </c>
      <c r="M3" s="0" t="n">
        <v>2.52039965820313</v>
      </c>
      <c r="N3" s="2" t="s">
        <v>6</v>
      </c>
      <c r="P3" s="1" t="s">
        <v>7</v>
      </c>
      <c r="Q3" s="0" t="s">
        <v>8</v>
      </c>
    </row>
    <row r="4" customFormat="false" ht="12.8" hidden="false" customHeight="false" outlineLevel="0" collapsed="false">
      <c r="A4" s="0" t="n">
        <v>7.13384643554688</v>
      </c>
      <c r="B4" s="2" t="s">
        <v>6</v>
      </c>
      <c r="D4" s="0" t="n">
        <v>1.106826171875</v>
      </c>
      <c r="E4" s="2" t="s">
        <v>5</v>
      </c>
      <c r="G4" s="0" t="n">
        <v>4.06551953125</v>
      </c>
      <c r="H4" s="2" t="s">
        <v>6</v>
      </c>
      <c r="J4" s="0" t="n">
        <v>1.52161181640625</v>
      </c>
      <c r="K4" s="2" t="s">
        <v>6</v>
      </c>
      <c r="M4" s="0" t="n">
        <v>0.626526611328125</v>
      </c>
      <c r="N4" s="2" t="s">
        <v>6</v>
      </c>
      <c r="P4" s="1" t="s">
        <v>9</v>
      </c>
      <c r="Q4" s="0" t="n">
        <v>57</v>
      </c>
    </row>
    <row r="5" customFormat="false" ht="12.8" hidden="false" customHeight="false" outlineLevel="0" collapsed="false">
      <c r="A5" s="0" t="n">
        <v>4.001056640625</v>
      </c>
      <c r="B5" s="2" t="s">
        <v>6</v>
      </c>
      <c r="D5" s="0" t="n">
        <v>1.74689477539063</v>
      </c>
      <c r="E5" s="2" t="s">
        <v>6</v>
      </c>
      <c r="G5" s="0" t="n">
        <v>2.34639086914062</v>
      </c>
      <c r="H5" s="2" t="s">
        <v>5</v>
      </c>
      <c r="J5" s="0" t="n">
        <v>1.57280444335938</v>
      </c>
      <c r="K5" s="2" t="s">
        <v>6</v>
      </c>
      <c r="M5" s="0" t="n">
        <v>1.01248071289063</v>
      </c>
      <c r="N5" s="2" t="s">
        <v>5</v>
      </c>
      <c r="P5" s="1" t="s">
        <v>10</v>
      </c>
      <c r="Q5" s="0" t="s">
        <v>11</v>
      </c>
    </row>
    <row r="6" customFormat="false" ht="12.95" hidden="false" customHeight="false" outlineLevel="0" collapsed="false">
      <c r="A6" s="0" t="n">
        <v>5.2790673828125</v>
      </c>
      <c r="B6" s="2" t="s">
        <v>5</v>
      </c>
      <c r="D6" s="0" t="n">
        <v>0.506374755859375</v>
      </c>
      <c r="E6" s="2" t="s">
        <v>6</v>
      </c>
      <c r="G6" s="0" t="n">
        <v>3.26654663085937</v>
      </c>
      <c r="H6" s="2" t="s">
        <v>6</v>
      </c>
      <c r="J6" s="0" t="n">
        <v>1.3873125</v>
      </c>
      <c r="K6" s="2" t="s">
        <v>6</v>
      </c>
      <c r="M6" s="0" t="n">
        <v>1.76050170898438</v>
      </c>
      <c r="N6" s="2" t="s">
        <v>6</v>
      </c>
      <c r="P6" s="1" t="s">
        <v>12</v>
      </c>
      <c r="Q6" s="0" t="s">
        <v>13</v>
      </c>
    </row>
    <row r="7" customFormat="false" ht="12.8" hidden="false" customHeight="false" outlineLevel="0" collapsed="false">
      <c r="A7" s="0" t="n">
        <v>1.3207451171875</v>
      </c>
      <c r="B7" s="2" t="s">
        <v>5</v>
      </c>
      <c r="D7" s="0" t="n">
        <v>1.50757788085937</v>
      </c>
      <c r="E7" s="2" t="s">
        <v>6</v>
      </c>
      <c r="G7" s="0" t="n">
        <v>1.64035815429688</v>
      </c>
      <c r="H7" s="2" t="s">
        <v>6</v>
      </c>
      <c r="J7" s="0" t="n">
        <v>2.42502026367188</v>
      </c>
      <c r="K7" s="2" t="s">
        <v>6</v>
      </c>
      <c r="M7" s="0" t="n">
        <v>0.62677392578125</v>
      </c>
      <c r="N7" s="2" t="s">
        <v>6</v>
      </c>
      <c r="P7" s="1" t="s">
        <v>14</v>
      </c>
      <c r="Q7" s="0" t="s">
        <v>15</v>
      </c>
    </row>
    <row r="8" customFormat="false" ht="12.8" hidden="false" customHeight="false" outlineLevel="0" collapsed="false">
      <c r="A8" s="0" t="n">
        <v>9.71959448242188</v>
      </c>
      <c r="B8" s="2" t="s">
        <v>6</v>
      </c>
      <c r="D8" s="0" t="n">
        <v>0.66661279296875</v>
      </c>
      <c r="E8" s="2" t="s">
        <v>6</v>
      </c>
      <c r="G8" s="0" t="n">
        <v>1.44005444335937</v>
      </c>
      <c r="H8" s="2" t="s">
        <v>6</v>
      </c>
      <c r="J8" s="0" t="n">
        <v>0.7467763671875</v>
      </c>
      <c r="K8" s="2" t="s">
        <v>6</v>
      </c>
      <c r="M8" s="0" t="n">
        <v>1.86632739257813</v>
      </c>
      <c r="N8" s="2" t="s">
        <v>6</v>
      </c>
      <c r="P8" s="1"/>
    </row>
    <row r="9" customFormat="false" ht="12.8" hidden="false" customHeight="false" outlineLevel="0" collapsed="false">
      <c r="A9" s="0" t="n">
        <v>0.9337373046875</v>
      </c>
      <c r="B9" s="2" t="s">
        <v>6</v>
      </c>
      <c r="D9" s="0" t="n">
        <v>0.9862275390625</v>
      </c>
      <c r="E9" s="2" t="s">
        <v>6</v>
      </c>
      <c r="G9" s="0" t="n">
        <v>0.93265185546875</v>
      </c>
      <c r="H9" s="2" t="s">
        <v>5</v>
      </c>
      <c r="J9" s="0" t="n">
        <v>1.3467685546875</v>
      </c>
      <c r="K9" s="2" t="s">
        <v>5</v>
      </c>
      <c r="M9" s="0" t="n">
        <v>0.894338623046875</v>
      </c>
      <c r="N9" s="2" t="s">
        <v>6</v>
      </c>
      <c r="P9" s="1" t="s">
        <v>16</v>
      </c>
      <c r="Q9" s="0" t="s">
        <v>17</v>
      </c>
    </row>
    <row r="10" customFormat="false" ht="12.8" hidden="false" customHeight="false" outlineLevel="0" collapsed="false">
      <c r="A10" s="0" t="n">
        <v>1.3459072265625</v>
      </c>
      <c r="B10" s="2" t="s">
        <v>5</v>
      </c>
      <c r="D10" s="0" t="n">
        <v>0.413881591796875</v>
      </c>
      <c r="E10" s="2" t="s">
        <v>6</v>
      </c>
      <c r="G10" s="0" t="n">
        <v>0.653310546875</v>
      </c>
      <c r="H10" s="2" t="s">
        <v>5</v>
      </c>
      <c r="J10" s="0" t="n">
        <v>0.6267275390625</v>
      </c>
      <c r="K10" s="2" t="s">
        <v>5</v>
      </c>
      <c r="M10" s="0" t="n">
        <v>1.09200048828125</v>
      </c>
      <c r="N10" s="2" t="s">
        <v>5</v>
      </c>
    </row>
    <row r="11" customFormat="false" ht="12.8" hidden="false" customHeight="false" outlineLevel="0" collapsed="false">
      <c r="A11" s="0" t="n">
        <v>2.57314184570313</v>
      </c>
      <c r="B11" s="2" t="s">
        <v>6</v>
      </c>
      <c r="D11" s="0" t="n">
        <v>1.70572607421875</v>
      </c>
      <c r="E11" s="2" t="s">
        <v>6</v>
      </c>
      <c r="G11" s="0" t="n">
        <v>1.0675498046875</v>
      </c>
      <c r="H11" s="2" t="s">
        <v>6</v>
      </c>
      <c r="J11" s="0" t="n">
        <v>1.16072192382813</v>
      </c>
      <c r="K11" s="2" t="s">
        <v>5</v>
      </c>
      <c r="M11" s="0" t="n">
        <v>1.04136328125</v>
      </c>
      <c r="N11" s="2" t="s">
        <v>5</v>
      </c>
      <c r="P11" s="3" t="s">
        <v>18</v>
      </c>
    </row>
    <row r="12" customFormat="false" ht="12.8" hidden="false" customHeight="false" outlineLevel="0" collapsed="false">
      <c r="A12" s="0" t="n">
        <v>3.480515625</v>
      </c>
      <c r="B12" s="2" t="s">
        <v>6</v>
      </c>
      <c r="D12" s="0" t="n">
        <v>0.519930419921875</v>
      </c>
      <c r="E12" s="2" t="s">
        <v>6</v>
      </c>
      <c r="G12" s="0" t="n">
        <v>3.99877416992187</v>
      </c>
      <c r="H12" s="2" t="s">
        <v>6</v>
      </c>
      <c r="J12" s="0" t="n">
        <v>0.399245361328125</v>
      </c>
      <c r="K12" s="2" t="s">
        <v>5</v>
      </c>
      <c r="M12" s="0" t="n">
        <v>0.82608984375</v>
      </c>
      <c r="N12" s="2" t="s">
        <v>6</v>
      </c>
      <c r="P12" s="4" t="n">
        <f aca="false">SUM(D29,J29)/2</f>
        <v>31.406003540039</v>
      </c>
    </row>
    <row r="13" customFormat="false" ht="12.8" hidden="false" customHeight="false" outlineLevel="0" collapsed="false">
      <c r="A13" s="0" t="n">
        <v>2.50606372070312</v>
      </c>
      <c r="B13" s="2" t="s">
        <v>6</v>
      </c>
      <c r="D13" s="0" t="n">
        <v>1.53323046875</v>
      </c>
      <c r="E13" s="2" t="s">
        <v>6</v>
      </c>
      <c r="G13" s="0" t="n">
        <v>1.06756225585937</v>
      </c>
      <c r="H13" s="2" t="s">
        <v>6</v>
      </c>
      <c r="J13" s="0" t="n">
        <v>1.21379150390625</v>
      </c>
      <c r="K13" s="2" t="s">
        <v>6</v>
      </c>
      <c r="M13" s="0" t="n">
        <v>2.479603515625</v>
      </c>
      <c r="N13" s="2" t="s">
        <v>6</v>
      </c>
      <c r="P13" s="3" t="s">
        <v>19</v>
      </c>
    </row>
    <row r="14" customFormat="false" ht="12.8" hidden="false" customHeight="false" outlineLevel="0" collapsed="false">
      <c r="A14" s="0" t="n">
        <v>2.7599716796875</v>
      </c>
      <c r="B14" s="2" t="s">
        <v>6</v>
      </c>
      <c r="D14" s="0" t="n">
        <v>0.58764990234375</v>
      </c>
      <c r="E14" s="2" t="s">
        <v>6</v>
      </c>
      <c r="G14" s="0" t="n">
        <v>0.747162353515625</v>
      </c>
      <c r="H14" s="2" t="s">
        <v>6</v>
      </c>
      <c r="J14" s="0" t="n">
        <v>2.01373803710938</v>
      </c>
      <c r="K14" s="2" t="s">
        <v>6</v>
      </c>
      <c r="M14" s="0" t="n">
        <v>2.33343774414063</v>
      </c>
      <c r="N14" s="2" t="s">
        <v>6</v>
      </c>
      <c r="P14" s="4" t="n">
        <f aca="false">SUM(D32,J32)/2</f>
        <v>1.25624014160157</v>
      </c>
    </row>
    <row r="15" customFormat="false" ht="12.8" hidden="false" customHeight="false" outlineLevel="0" collapsed="false">
      <c r="A15" s="0" t="n">
        <v>2.84044189453125</v>
      </c>
      <c r="B15" s="2" t="s">
        <v>5</v>
      </c>
      <c r="D15" s="0" t="n">
        <v>0.599371826171875</v>
      </c>
      <c r="E15" s="2" t="s">
        <v>6</v>
      </c>
      <c r="G15" s="0" t="n">
        <v>0.773074951171875</v>
      </c>
      <c r="H15" s="2" t="s">
        <v>6</v>
      </c>
      <c r="J15" s="0" t="n">
        <v>0.959412353515625</v>
      </c>
      <c r="K15" s="2" t="s">
        <v>6</v>
      </c>
      <c r="M15" s="0" t="n">
        <v>1.01429467773438</v>
      </c>
      <c r="N15" s="2" t="s">
        <v>5</v>
      </c>
      <c r="P15" s="3" t="s">
        <v>20</v>
      </c>
    </row>
    <row r="16" customFormat="false" ht="12.8" hidden="false" customHeight="false" outlineLevel="0" collapsed="false">
      <c r="A16" s="0" t="n">
        <v>8.0400595703125</v>
      </c>
      <c r="B16" s="2" t="s">
        <v>5</v>
      </c>
      <c r="D16" s="0" t="n">
        <v>2.46777465820312</v>
      </c>
      <c r="E16" s="2" t="s">
        <v>5</v>
      </c>
      <c r="G16" s="0" t="n">
        <v>2.23980712890625</v>
      </c>
      <c r="H16" s="2" t="s">
        <v>6</v>
      </c>
      <c r="J16" s="0" t="n">
        <v>1.47979833984375</v>
      </c>
      <c r="K16" s="2" t="s">
        <v>6</v>
      </c>
      <c r="M16" s="0" t="n">
        <v>1.1064833984375</v>
      </c>
      <c r="N16" s="2" t="s">
        <v>6</v>
      </c>
      <c r="P16" s="4" t="n">
        <f aca="false">SUM(D41,J41)/2</f>
        <v>1.1122656656901</v>
      </c>
    </row>
    <row r="17" customFormat="false" ht="12.8" hidden="false" customHeight="false" outlineLevel="0" collapsed="false">
      <c r="A17" s="0" t="n">
        <v>1.87953735351563</v>
      </c>
      <c r="B17" s="2" t="s">
        <v>5</v>
      </c>
      <c r="D17" s="0" t="n">
        <v>0.70581005859375</v>
      </c>
      <c r="E17" s="2" t="s">
        <v>5</v>
      </c>
      <c r="G17" s="0" t="n">
        <v>1.7725361328125</v>
      </c>
      <c r="H17" s="2" t="s">
        <v>6</v>
      </c>
      <c r="J17" s="0" t="n">
        <v>1.17343212890625</v>
      </c>
      <c r="K17" s="2" t="s">
        <v>6</v>
      </c>
      <c r="M17" s="0" t="n">
        <v>1.07958911132813</v>
      </c>
      <c r="N17" s="2" t="s">
        <v>6</v>
      </c>
      <c r="P17" s="3" t="s">
        <v>21</v>
      </c>
    </row>
    <row r="18" customFormat="false" ht="12.8" hidden="false" customHeight="false" outlineLevel="0" collapsed="false">
      <c r="A18" s="0" t="n">
        <v>2.65471752929688</v>
      </c>
      <c r="B18" s="2" t="s">
        <v>6</v>
      </c>
      <c r="D18" s="0" t="n">
        <v>1.24037719726563</v>
      </c>
      <c r="E18" s="2" t="s">
        <v>6</v>
      </c>
      <c r="G18" s="0" t="n">
        <v>0.573444580078125</v>
      </c>
      <c r="H18" s="2" t="s">
        <v>6</v>
      </c>
      <c r="J18" s="0" t="n">
        <v>0.653067626953125</v>
      </c>
      <c r="K18" s="2" t="s">
        <v>5</v>
      </c>
      <c r="M18" s="0" t="n">
        <v>0.80013720703125</v>
      </c>
      <c r="N18" s="2" t="s">
        <v>6</v>
      </c>
      <c r="P18" s="4" t="n">
        <f aca="false">SUM(D44,J44)/2</f>
        <v>1.3017057655736</v>
      </c>
    </row>
    <row r="19" customFormat="false" ht="12.8" hidden="false" customHeight="false" outlineLevel="0" collapsed="false">
      <c r="A19" s="0" t="n">
        <v>2.225419921875</v>
      </c>
      <c r="B19" s="2" t="s">
        <v>5</v>
      </c>
      <c r="D19" s="0" t="n">
        <v>1.34644653320313</v>
      </c>
      <c r="E19" s="2" t="s">
        <v>5</v>
      </c>
      <c r="G19" s="0" t="n">
        <v>3.81357299804688</v>
      </c>
      <c r="H19" s="2" t="s">
        <v>6</v>
      </c>
      <c r="J19" s="0" t="n">
        <v>1.45359228515625</v>
      </c>
      <c r="K19" s="2" t="s">
        <v>6</v>
      </c>
      <c r="M19" s="0" t="n">
        <v>0.973188232421875</v>
      </c>
      <c r="N19" s="2" t="s">
        <v>6</v>
      </c>
      <c r="P19" s="3" t="s">
        <v>22</v>
      </c>
    </row>
    <row r="20" customFormat="false" ht="12.8" hidden="false" customHeight="false" outlineLevel="0" collapsed="false">
      <c r="A20" s="0" t="n">
        <v>2.6806396484375</v>
      </c>
      <c r="B20" s="2" t="s">
        <v>6</v>
      </c>
      <c r="D20" s="0" t="n">
        <v>0.931969482421875</v>
      </c>
      <c r="E20" s="2" t="s">
        <v>6</v>
      </c>
      <c r="G20" s="0" t="n">
        <v>2.34684399414063</v>
      </c>
      <c r="H20" s="2" t="s">
        <v>6</v>
      </c>
      <c r="J20" s="0" t="n">
        <v>0.853345947265625</v>
      </c>
      <c r="K20" s="2" t="s">
        <v>6</v>
      </c>
      <c r="M20" s="0" t="n">
        <v>0.786322998046875</v>
      </c>
      <c r="N20" s="2" t="s">
        <v>5</v>
      </c>
      <c r="P20" s="4" t="n">
        <f aca="false">SUM(G29,M29)/2</f>
        <v>41.4915093994141</v>
      </c>
    </row>
    <row r="21" customFormat="false" ht="12.8" hidden="false" customHeight="false" outlineLevel="0" collapsed="false">
      <c r="A21" s="0" t="n">
        <v>1.39943115234375</v>
      </c>
      <c r="B21" s="2" t="s">
        <v>6</v>
      </c>
      <c r="D21" s="0" t="n">
        <v>1.73295629882813</v>
      </c>
      <c r="E21" s="2" t="s">
        <v>6</v>
      </c>
      <c r="G21" s="0" t="n">
        <v>0.426401123046875</v>
      </c>
      <c r="H21" s="2" t="s">
        <v>6</v>
      </c>
      <c r="J21" s="0" t="n">
        <v>1.38714868164063</v>
      </c>
      <c r="K21" s="2" t="s">
        <v>5</v>
      </c>
      <c r="M21" s="0" t="n">
        <v>2.4133935546875</v>
      </c>
      <c r="N21" s="2" t="s">
        <v>6</v>
      </c>
      <c r="P21" s="3" t="s">
        <v>23</v>
      </c>
    </row>
    <row r="22" customFormat="false" ht="12.8" hidden="false" customHeight="false" outlineLevel="0" collapsed="false">
      <c r="A22" s="0" t="n">
        <v>2.09302075195313</v>
      </c>
      <c r="B22" s="2" t="s">
        <v>5</v>
      </c>
      <c r="D22" s="0" t="n">
        <v>1.68054248046875</v>
      </c>
      <c r="E22" s="2" t="s">
        <v>6</v>
      </c>
      <c r="G22" s="0" t="n">
        <v>1.30802587890625</v>
      </c>
      <c r="H22" s="2" t="s">
        <v>5</v>
      </c>
      <c r="J22" s="0" t="n">
        <v>1.93355029296875</v>
      </c>
      <c r="K22" s="2" t="s">
        <v>6</v>
      </c>
      <c r="M22" s="0" t="n">
        <v>1.94718017578125</v>
      </c>
      <c r="N22" s="2" t="s">
        <v>6</v>
      </c>
      <c r="P22" s="4" t="n">
        <f aca="false">SUM(G32,M32)/2</f>
        <v>1.65966037597657</v>
      </c>
    </row>
    <row r="23" customFormat="false" ht="12.8" hidden="false" customHeight="false" outlineLevel="0" collapsed="false">
      <c r="A23" s="0" t="n">
        <v>1.10650854492188</v>
      </c>
      <c r="B23" s="2" t="s">
        <v>6</v>
      </c>
      <c r="D23" s="0" t="n">
        <v>1.56106518554687</v>
      </c>
      <c r="E23" s="2" t="s">
        <v>5</v>
      </c>
      <c r="G23" s="0" t="n">
        <v>0.666081298828125</v>
      </c>
      <c r="H23" s="2" t="s">
        <v>5</v>
      </c>
      <c r="J23" s="0" t="n">
        <v>1.14565698242188</v>
      </c>
      <c r="K23" s="2" t="s">
        <v>6</v>
      </c>
      <c r="M23" s="0" t="n">
        <v>2.69325219726562</v>
      </c>
      <c r="N23" s="2" t="s">
        <v>6</v>
      </c>
      <c r="P23" s="3" t="s">
        <v>24</v>
      </c>
    </row>
    <row r="24" customFormat="false" ht="12.8" hidden="false" customHeight="false" outlineLevel="0" collapsed="false">
      <c r="A24" s="0" t="n">
        <v>1.52073193359375</v>
      </c>
      <c r="B24" s="2" t="s">
        <v>6</v>
      </c>
      <c r="D24" s="0" t="n">
        <v>1.98604956054688</v>
      </c>
      <c r="E24" s="2" t="s">
        <v>6</v>
      </c>
      <c r="G24" s="0" t="n">
        <v>3.39916235351562</v>
      </c>
      <c r="H24" s="2" t="s">
        <v>6</v>
      </c>
      <c r="J24" s="0" t="n">
        <v>0.680345703125</v>
      </c>
      <c r="K24" s="2" t="s">
        <v>6</v>
      </c>
      <c r="M24" s="0" t="n">
        <v>0.972453369140625</v>
      </c>
      <c r="N24" s="2" t="s">
        <v>6</v>
      </c>
      <c r="P24" s="4" t="n">
        <f aca="false">SUM(G41,M41)/2</f>
        <v>1.15290470842634</v>
      </c>
    </row>
    <row r="25" customFormat="false" ht="12.8" hidden="false" customHeight="false" outlineLevel="0" collapsed="false">
      <c r="A25" s="0" t="n">
        <v>0.98728662109375</v>
      </c>
      <c r="B25" s="2" t="s">
        <v>6</v>
      </c>
      <c r="D25" s="0" t="n">
        <v>1.43997998046875</v>
      </c>
      <c r="E25" s="2" t="s">
        <v>6</v>
      </c>
      <c r="G25" s="0" t="n">
        <v>1.4276435546875</v>
      </c>
      <c r="H25" s="2" t="s">
        <v>5</v>
      </c>
      <c r="J25" s="0" t="n">
        <v>3.16095556640625</v>
      </c>
      <c r="K25" s="2" t="s">
        <v>6</v>
      </c>
      <c r="M25" s="0" t="n">
        <v>2.09354223632812</v>
      </c>
      <c r="N25" s="2" t="s">
        <v>6</v>
      </c>
      <c r="P25" s="3" t="s">
        <v>25</v>
      </c>
    </row>
    <row r="26" customFormat="false" ht="12.8" hidden="false" customHeight="false" outlineLevel="0" collapsed="false">
      <c r="A26" s="0" t="n">
        <v>3.47967846679688</v>
      </c>
      <c r="B26" s="2" t="s">
        <v>6</v>
      </c>
      <c r="D26" s="0" t="n">
        <v>0.86681640625</v>
      </c>
      <c r="E26" s="2" t="s">
        <v>6</v>
      </c>
      <c r="G26" s="0" t="n">
        <v>1.26617236328125</v>
      </c>
      <c r="H26" s="2" t="s">
        <v>6</v>
      </c>
      <c r="J26" s="0" t="n">
        <v>2.21190209960937</v>
      </c>
      <c r="K26" s="2" t="s">
        <v>6</v>
      </c>
      <c r="M26" s="0" t="n">
        <v>2.03950805664063</v>
      </c>
      <c r="N26" s="2" t="s">
        <v>6</v>
      </c>
      <c r="P26" s="4" t="n">
        <f aca="false">SUM(G44,M44)/2</f>
        <v>1.82517966579861</v>
      </c>
    </row>
    <row r="27" customFormat="false" ht="12.8" hidden="false" customHeight="false" outlineLevel="0" collapsed="false">
      <c r="P27" s="4"/>
    </row>
    <row r="28" customFormat="false" ht="12.8" hidden="false" customHeight="false" outlineLevel="0" collapsed="false">
      <c r="A28" s="0" t="s">
        <v>26</v>
      </c>
      <c r="D28" s="0" t="s">
        <v>26</v>
      </c>
      <c r="G28" s="0" t="s">
        <v>26</v>
      </c>
      <c r="J28" s="0" t="s">
        <v>26</v>
      </c>
      <c r="M28" s="0" t="s">
        <v>26</v>
      </c>
      <c r="P28" s="1" t="s">
        <v>27</v>
      </c>
    </row>
    <row r="29" customFormat="false" ht="12.8" hidden="false" customHeight="false" outlineLevel="0" collapsed="false">
      <c r="A29" s="0" t="n">
        <f aca="false">SUM(A2:A27)</f>
        <v>91.3460187988281</v>
      </c>
      <c r="D29" s="0" t="n">
        <f aca="false">SUM(D2:D27)</f>
        <v>29.3064016113281</v>
      </c>
      <c r="G29" s="0" t="n">
        <f aca="false">SUM(G2:G27)</f>
        <v>46.8918588867187</v>
      </c>
      <c r="J29" s="0" t="n">
        <f aca="false">SUM(J2:J27)</f>
        <v>33.50560546875</v>
      </c>
      <c r="M29" s="0" t="n">
        <f aca="false">SUM(M2:M27)</f>
        <v>36.0911599121094</v>
      </c>
      <c r="P29" s="1" t="s">
        <v>28</v>
      </c>
    </row>
    <row r="30" customFormat="false" ht="12.8" hidden="false" customHeight="false" outlineLevel="0" collapsed="false">
      <c r="P30" s="0" t="n">
        <f aca="false">((P20-P12)/P20)*100</f>
        <v>24.3073968755579</v>
      </c>
      <c r="Q30" s="0" t="s">
        <v>29</v>
      </c>
    </row>
    <row r="31" customFormat="false" ht="12.8" hidden="false" customHeight="false" outlineLevel="0" collapsed="false">
      <c r="A31" s="0" t="s">
        <v>30</v>
      </c>
      <c r="D31" s="0" t="s">
        <v>30</v>
      </c>
      <c r="G31" s="0" t="s">
        <v>30</v>
      </c>
      <c r="J31" s="0" t="s">
        <v>30</v>
      </c>
      <c r="M31" s="0" t="s">
        <v>30</v>
      </c>
      <c r="P31" s="3" t="s">
        <v>31</v>
      </c>
    </row>
    <row r="32" customFormat="false" ht="12.8" hidden="false" customHeight="false" outlineLevel="0" collapsed="false">
      <c r="A32" s="0" t="n">
        <f aca="false">A29/25</f>
        <v>3.65384075195312</v>
      </c>
      <c r="D32" s="0" t="n">
        <f aca="false">D29/25</f>
        <v>1.17225606445313</v>
      </c>
      <c r="G32" s="0" t="n">
        <f aca="false">G29/25</f>
        <v>1.87567435546875</v>
      </c>
      <c r="J32" s="0" t="n">
        <f aca="false">J29/25</f>
        <v>1.34022421875</v>
      </c>
      <c r="M32" s="0" t="n">
        <f aca="false">M29/25</f>
        <v>1.44364639648438</v>
      </c>
      <c r="P32" s="0" t="n">
        <f aca="false">((P22-P14)/P22)*100</f>
        <v>24.3073968755579</v>
      </c>
      <c r="Q32" s="0" t="s">
        <v>29</v>
      </c>
    </row>
    <row r="33" customFormat="false" ht="12.8" hidden="false" customHeight="false" outlineLevel="0" collapsed="false">
      <c r="P33" s="3" t="s">
        <v>32</v>
      </c>
    </row>
    <row r="34" customFormat="false" ht="12.8" hidden="false" customHeight="false" outlineLevel="0" collapsed="false">
      <c r="A34" s="0" t="s">
        <v>33</v>
      </c>
      <c r="D34" s="0" t="s">
        <v>33</v>
      </c>
      <c r="G34" s="0" t="s">
        <v>33</v>
      </c>
      <c r="J34" s="0" t="s">
        <v>33</v>
      </c>
      <c r="M34" s="0" t="s">
        <v>33</v>
      </c>
      <c r="P34" s="0" t="n">
        <f aca="false">((P24-P16)/P24)*100</f>
        <v>3.52492642620099</v>
      </c>
      <c r="Q34" s="0" t="s">
        <v>29</v>
      </c>
    </row>
    <row r="35" customFormat="false" ht="12.8" hidden="false" customHeight="false" outlineLevel="0" collapsed="false">
      <c r="A35" s="0" t="n">
        <f aca="false">COUNTIF(B2:B26,"*False*")</f>
        <v>16</v>
      </c>
      <c r="D35" s="0" t="n">
        <f aca="false">COUNTIF(E2:E26,"*False*")</f>
        <v>19</v>
      </c>
      <c r="G35" s="0" t="n">
        <f aca="false">COUNTIF(H2:H26,"*False*")</f>
        <v>18</v>
      </c>
      <c r="J35" s="0" t="n">
        <f aca="false">COUNTIF(K2:K26,"*False*")</f>
        <v>19</v>
      </c>
      <c r="M35" s="0" t="n">
        <f aca="false">COUNTIF(N2:N26,"*False*")</f>
        <v>20</v>
      </c>
      <c r="P35" s="3" t="s">
        <v>34</v>
      </c>
    </row>
    <row r="36" customFormat="false" ht="12.8" hidden="false" customHeight="false" outlineLevel="0" collapsed="false">
      <c r="P36" s="0" t="n">
        <f aca="false">((P26-P18)/P26)*100</f>
        <v>28.6806778551284</v>
      </c>
      <c r="Q36" s="0" t="s">
        <v>29</v>
      </c>
    </row>
    <row r="37" customFormat="false" ht="12.8" hidden="false" customHeight="false" outlineLevel="0" collapsed="false">
      <c r="A37" s="0" t="s">
        <v>35</v>
      </c>
      <c r="D37" s="0" t="s">
        <v>35</v>
      </c>
      <c r="G37" s="0" t="s">
        <v>35</v>
      </c>
      <c r="J37" s="0" t="s">
        <v>35</v>
      </c>
      <c r="M37" s="0" t="s">
        <v>35</v>
      </c>
      <c r="P37" s="4"/>
    </row>
    <row r="38" customFormat="false" ht="12.8" hidden="false" customHeight="false" outlineLevel="0" collapsed="false">
      <c r="A38" s="0" t="n">
        <f aca="false">COUNTIF(B2:B26,"*True*")</f>
        <v>9</v>
      </c>
      <c r="D38" s="0" t="n">
        <f aca="false">COUNTIF(E2:E26,"*True*")</f>
        <v>6</v>
      </c>
      <c r="G38" s="0" t="n">
        <f aca="false">COUNTIF(H2:H26,"*True*")</f>
        <v>7</v>
      </c>
      <c r="J38" s="0" t="n">
        <f aca="false">COUNTIF(K2:K26,"*True*")</f>
        <v>6</v>
      </c>
      <c r="M38" s="0" t="n">
        <f aca="false">COUNTIF(N2:N26,"*True*")</f>
        <v>5</v>
      </c>
      <c r="P38" s="1" t="s">
        <v>36</v>
      </c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1" t="s">
        <v>28</v>
      </c>
    </row>
    <row r="40" customFormat="false" ht="12.8" hidden="false" customHeight="false" outlineLevel="0" collapsed="false">
      <c r="A40" s="0" t="s">
        <v>37</v>
      </c>
      <c r="D40" s="0" t="s">
        <v>37</v>
      </c>
      <c r="G40" s="0" t="s">
        <v>37</v>
      </c>
      <c r="J40" s="0" t="s">
        <v>37</v>
      </c>
      <c r="M40" s="0" t="s">
        <v>37</v>
      </c>
      <c r="P40" s="0" t="n">
        <f aca="false">((M29-J29)/M29)*100</f>
        <v>7.1639549675207</v>
      </c>
      <c r="Q40" s="0" t="s">
        <v>29</v>
      </c>
    </row>
    <row r="41" customFormat="false" ht="12.8" hidden="false" customHeight="false" outlineLevel="0" collapsed="false">
      <c r="A41" s="0" t="n">
        <f aca="false">AVERAGEIF(B2:B26,"=*True",A2:A26)</f>
        <v>3.04114529079861</v>
      </c>
      <c r="D41" s="0" t="n">
        <f aca="false">AVERAGEIF(E2:E26,"=*True",D2:D26)</f>
        <v>1.29558471679687</v>
      </c>
      <c r="G41" s="0" t="n">
        <f aca="false">AVERAGEIF(H2:H26,"=*True",G2:G26)</f>
        <v>1.31651698521205</v>
      </c>
      <c r="J41" s="0" t="n">
        <f aca="false">AVERAGEIF(K2:K26,"=*True",J2:J26)</f>
        <v>0.928946614583335</v>
      </c>
      <c r="M41" s="0" t="n">
        <f aca="false">AVERAGEIF(N2:N26,"=*True",M2:M26)</f>
        <v>0.989292431640627</v>
      </c>
      <c r="P41" s="3" t="s">
        <v>31</v>
      </c>
    </row>
    <row r="42" customFormat="false" ht="12.8" hidden="false" customHeight="false" outlineLevel="0" collapsed="false">
      <c r="P42" s="0" t="n">
        <f aca="false">((M32-J32)/M32)*100</f>
        <v>7.16395496752096</v>
      </c>
      <c r="Q42" s="0" t="s">
        <v>29</v>
      </c>
    </row>
    <row r="43" customFormat="false" ht="12.8" hidden="false" customHeight="false" outlineLevel="0" collapsed="false">
      <c r="A43" s="0" t="s">
        <v>38</v>
      </c>
      <c r="D43" s="0" t="s">
        <v>38</v>
      </c>
      <c r="G43" s="0" t="s">
        <v>38</v>
      </c>
      <c r="J43" s="0" t="s">
        <v>38</v>
      </c>
      <c r="M43" s="0" t="s">
        <v>38</v>
      </c>
      <c r="P43" s="3" t="s">
        <v>32</v>
      </c>
    </row>
    <row r="44" customFormat="false" ht="12.8" hidden="false" customHeight="false" outlineLevel="0" collapsed="false">
      <c r="A44" s="0" t="n">
        <f aca="false">AVERAGEIF(B2:B26,"=*False",A2:A26)</f>
        <v>3.99848194885254</v>
      </c>
      <c r="D44" s="0" t="n">
        <f aca="false">AVERAGEIF(E2:E26,"=*False",D2:D26)</f>
        <v>1.13331017423931</v>
      </c>
      <c r="G44" s="0" t="n">
        <f aca="false">AVERAGEIF(H2:H26,"=*False",G2:G26)</f>
        <v>2.09312444390191</v>
      </c>
      <c r="J44" s="0" t="n">
        <f aca="false">AVERAGEIF(K2:K26,"=*False",J2:J26)</f>
        <v>1.4701013569079</v>
      </c>
      <c r="M44" s="0" t="n">
        <f aca="false">AVERAGEIF(N2:N26,"=*False",M2:M26)</f>
        <v>1.55723488769531</v>
      </c>
      <c r="P44" s="0" t="n">
        <f aca="false">((M41-J41)/M41)*100</f>
        <v>6.0998967673507</v>
      </c>
      <c r="Q44" s="0" t="s">
        <v>29</v>
      </c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3" t="s">
        <v>34</v>
      </c>
    </row>
    <row r="46" customFormat="false" ht="12.8" hidden="false" customHeight="false" outlineLevel="0" collapsed="false">
      <c r="A46" s="0" t="s">
        <v>39</v>
      </c>
      <c r="D46" s="0" t="s">
        <v>39</v>
      </c>
      <c r="G46" s="0" t="s">
        <v>39</v>
      </c>
      <c r="J46" s="0" t="s">
        <v>39</v>
      </c>
      <c r="M46" s="0" t="s">
        <v>39</v>
      </c>
      <c r="P46" s="0" t="n">
        <f aca="false">((M44-J44)/M44)*100</f>
        <v>5.5954006345423</v>
      </c>
      <c r="Q46" s="0" t="s">
        <v>29</v>
      </c>
    </row>
    <row r="47" customFormat="false" ht="12.8" hidden="false" customHeight="false" outlineLevel="0" collapsed="false">
      <c r="A47" s="0" t="n">
        <f aca="false">STDEV(A2:A26)</f>
        <v>3.57508045785807</v>
      </c>
      <c r="D47" s="0" t="n">
        <f aca="false">STDEV(D2:D26)</f>
        <v>0.549056036728536</v>
      </c>
      <c r="G47" s="0" t="n">
        <f aca="false">STDEV(G2:G26)</f>
        <v>1.19152294755011</v>
      </c>
      <c r="J47" s="0" t="n">
        <f aca="false">STDEV(J2:J26)</f>
        <v>0.649727966514137</v>
      </c>
      <c r="M47" s="0" t="n">
        <f aca="false">STDEV(M2:M26)</f>
        <v>0.682199683997012</v>
      </c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P48" s="7" t="s">
        <v>40</v>
      </c>
      <c r="Q48" s="8"/>
      <c r="R48" s="8"/>
      <c r="S48" s="8"/>
      <c r="T48" s="9"/>
    </row>
    <row r="49" customFormat="false" ht="12.8" hidden="false" customHeight="false" outlineLevel="0" collapsed="false">
      <c r="A49" s="0" t="s">
        <v>41</v>
      </c>
      <c r="D49" s="0" t="s">
        <v>41</v>
      </c>
      <c r="G49" s="0" t="s">
        <v>41</v>
      </c>
      <c r="J49" s="0" t="s">
        <v>41</v>
      </c>
      <c r="M49" s="0" t="s">
        <v>41</v>
      </c>
      <c r="P49" s="10" t="s">
        <v>19</v>
      </c>
      <c r="Q49" s="6"/>
      <c r="R49" s="6"/>
      <c r="S49" s="6"/>
      <c r="T49" s="11"/>
    </row>
    <row r="50" customFormat="false" ht="12.8" hidden="false" customHeight="false" outlineLevel="0" collapsed="false">
      <c r="A50" s="0" t="n">
        <f aca="false">SUM(A32+A47)</f>
        <v>7.22892120981119</v>
      </c>
      <c r="D50" s="0" t="n">
        <f aca="false">SUM(D32+D47)</f>
        <v>1.72131210118167</v>
      </c>
      <c r="G50" s="0" t="n">
        <f aca="false">SUM(G32+G47)</f>
        <v>3.06719730301886</v>
      </c>
      <c r="J50" s="0" t="n">
        <f aca="false">SUM(J32+J47)</f>
        <v>1.98995218526414</v>
      </c>
      <c r="M50" s="0" t="n">
        <f aca="false">SUM(M32+M47)</f>
        <v>2.12584608048139</v>
      </c>
      <c r="P50" s="12" t="n">
        <f aca="false">SUM(D52,J52)/2</f>
        <v>1.07301704334077</v>
      </c>
      <c r="Q50" s="6"/>
      <c r="R50" s="6"/>
      <c r="S50" s="6"/>
      <c r="T50" s="11"/>
    </row>
    <row r="51" customFormat="false" ht="12.8" hidden="false" customHeight="false" outlineLevel="0" collapsed="false">
      <c r="A51" s="0" t="s">
        <v>42</v>
      </c>
      <c r="D51" s="0" t="s">
        <v>42</v>
      </c>
      <c r="G51" s="0" t="s">
        <v>42</v>
      </c>
      <c r="J51" s="0" t="s">
        <v>42</v>
      </c>
      <c r="M51" s="0" t="s">
        <v>42</v>
      </c>
      <c r="P51" s="10" t="s">
        <v>20</v>
      </c>
      <c r="Q51" s="6"/>
      <c r="R51" s="6"/>
      <c r="S51" s="6"/>
      <c r="T51" s="11"/>
    </row>
    <row r="52" customFormat="false" ht="12.8" hidden="false" customHeight="false" outlineLevel="0" collapsed="false">
      <c r="A52" s="0" t="n">
        <f aca="false">AVERAGEIFS(A2:A26, A2:A26, "&gt;=0", A2:A26,"&lt;="&amp;A50)</f>
        <v>2.57034432705966</v>
      </c>
      <c r="D52" s="0" t="n">
        <f aca="false">AVERAGEIFS(D2:D26, D2:D26, "&gt;=0", D2:D26,"&lt;="&amp;D50)</f>
        <v>1.01774887230283</v>
      </c>
      <c r="G52" s="0" t="n">
        <f aca="false">AVERAGEIFS(G2:G26, G2:G26, "&gt;=0", G2:G26,"&lt;="&amp;G50)</f>
        <v>1.29350453587582</v>
      </c>
      <c r="J52" s="0" t="n">
        <f aca="false">AVERAGEIFS(J2:J26, J2:J26, "&gt;=0", J2:J26,"&lt;="&amp;J50)</f>
        <v>1.12828521437872</v>
      </c>
      <c r="M52" s="0" t="n">
        <f aca="false">AVERAGEIFS(M2:M26, M2:M26, "&gt;=0", M2:M26,"&lt;="&amp;M50)</f>
        <v>1.18255366210938</v>
      </c>
      <c r="P52" s="12" t="n">
        <f aca="false">SUM(D59,J59)/2</f>
        <v>0.949226464843751</v>
      </c>
      <c r="Q52" s="6"/>
      <c r="R52" s="6"/>
      <c r="S52" s="6"/>
      <c r="T52" s="11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P53" s="10" t="s">
        <v>21</v>
      </c>
      <c r="Q53" s="6"/>
      <c r="R53" s="6"/>
      <c r="S53" s="6"/>
      <c r="T53" s="11"/>
    </row>
    <row r="54" customFormat="false" ht="12.8" hidden="false" customHeight="false" outlineLevel="0" collapsed="false">
      <c r="A54" s="13" t="s">
        <v>43</v>
      </c>
      <c r="B54" s="13"/>
      <c r="C54" s="13"/>
      <c r="D54" s="13" t="s">
        <v>43</v>
      </c>
      <c r="E54" s="13"/>
      <c r="F54" s="13"/>
      <c r="G54" s="13" t="s">
        <v>43</v>
      </c>
      <c r="H54" s="13"/>
      <c r="I54" s="13"/>
      <c r="J54" s="13" t="s">
        <v>43</v>
      </c>
      <c r="K54" s="13"/>
      <c r="L54" s="13"/>
      <c r="M54" s="13" t="s">
        <v>43</v>
      </c>
      <c r="P54" s="12" t="n">
        <f aca="false">SUM(D66,J66)/2</f>
        <v>1.08207199968611</v>
      </c>
      <c r="Q54" s="6"/>
      <c r="R54" s="6"/>
      <c r="S54" s="6"/>
      <c r="T54" s="11"/>
    </row>
    <row r="55" customFormat="false" ht="12.8" hidden="false" customHeight="false" outlineLevel="0" collapsed="false">
      <c r="A55" s="13" t="n">
        <f aca="false" t="array" ref="A55:A55">_xlfn.STDEV.S(IF(B2:B26=" True", A2:A26, ""))</f>
        <v>2.21551594637935</v>
      </c>
      <c r="B55" s="13"/>
      <c r="C55" s="13"/>
      <c r="D55" s="13" t="n">
        <f aca="false" t="array" ref="D55:D55">_xlfn.STDEV.S(IF(E2:E26=" True", D2:D26, ""))</f>
        <v>0.683324024370822</v>
      </c>
      <c r="E55" s="13"/>
      <c r="F55" s="13"/>
      <c r="G55" s="13" t="n">
        <f aca="false" t="array" ref="G55:G55">_xlfn.STDEV.S(IF(H2:H26=" True", G2:G26, ""))</f>
        <v>0.632790890323985</v>
      </c>
      <c r="H55" s="13"/>
      <c r="I55" s="13"/>
      <c r="J55" s="13" t="n">
        <f aca="false" t="array" ref="J55:J55">_xlfn.STDEV.S(IF(K2:K26=" True", J2:J26, ""))</f>
        <v>0.421016176646025</v>
      </c>
      <c r="K55" s="13"/>
      <c r="L55" s="13"/>
      <c r="M55" s="13" t="n">
        <f aca="false" t="array" ref="M55:M55">_xlfn.STDEV.S(IF(N2:N26=" True", M2:M26, ""))</f>
        <v>0.11791916505425</v>
      </c>
      <c r="P55" s="10" t="s">
        <v>23</v>
      </c>
      <c r="Q55" s="6"/>
      <c r="R55" s="6"/>
      <c r="S55" s="6"/>
      <c r="T55" s="11"/>
    </row>
    <row r="56" customFormat="false" ht="12.8" hidden="false" customHeight="false" outlineLevel="0" collapsed="false">
      <c r="A56" s="0" t="s">
        <v>44</v>
      </c>
      <c r="D56" s="0" t="s">
        <v>44</v>
      </c>
      <c r="G56" s="0" t="s">
        <v>44</v>
      </c>
      <c r="J56" s="0" t="s">
        <v>44</v>
      </c>
      <c r="M56" s="0" t="s">
        <v>44</v>
      </c>
      <c r="P56" s="12" t="n">
        <f aca="false">SUM(G52,M52)/2</f>
        <v>1.2380290989926</v>
      </c>
      <c r="Q56" s="6"/>
      <c r="R56" s="6"/>
      <c r="S56" s="6"/>
      <c r="T56" s="11"/>
    </row>
    <row r="57" customFormat="false" ht="12.8" hidden="false" customHeight="false" outlineLevel="0" collapsed="false">
      <c r="A57" s="0" t="n">
        <f aca="false">(A41)+A55</f>
        <v>5.25666123717796</v>
      </c>
      <c r="D57" s="0" t="n">
        <f aca="false">(D41)+D55</f>
        <v>1.9789087411677</v>
      </c>
      <c r="G57" s="0" t="n">
        <f aca="false">(G41)+G55</f>
        <v>1.94930787553604</v>
      </c>
      <c r="J57" s="0" t="n">
        <f aca="false">(J41)+J55</f>
        <v>1.34996279122936</v>
      </c>
      <c r="M57" s="0" t="n">
        <f aca="false">(M41)+M55</f>
        <v>1.10721159669488</v>
      </c>
      <c r="P57" s="10" t="s">
        <v>24</v>
      </c>
      <c r="Q57" s="6"/>
      <c r="R57" s="6"/>
      <c r="S57" s="6"/>
      <c r="T57" s="11"/>
    </row>
    <row r="58" customFormat="false" ht="12.8" hidden="false" customHeight="false" outlineLevel="0" collapsed="false">
      <c r="A58" s="0" t="s">
        <v>45</v>
      </c>
      <c r="D58" s="0" t="s">
        <v>45</v>
      </c>
      <c r="G58" s="0" t="s">
        <v>45</v>
      </c>
      <c r="J58" s="0" t="s">
        <v>45</v>
      </c>
      <c r="M58" s="0" t="s">
        <v>45</v>
      </c>
      <c r="P58" s="12" t="n">
        <f aca="false">SUM(G59,M59)/2</f>
        <v>1.06708188476563</v>
      </c>
      <c r="Q58" s="6"/>
      <c r="R58" s="6"/>
      <c r="S58" s="6"/>
      <c r="T58" s="11"/>
    </row>
    <row r="59" customFormat="false" ht="12.8" hidden="false" customHeight="false" outlineLevel="0" collapsed="false">
      <c r="A59" s="0" t="n">
        <f aca="false">AVERAGEIFS(A2:A26, A2:A26, "&gt;=0", A2:A26,"&lt;="&amp;A57,B2:B26,"=*True")</f>
        <v>2.0073115234375</v>
      </c>
      <c r="D59" s="0" t="n">
        <f aca="false">AVERAGEIFS(D2:D26, D2:D26, "&gt;=0", D2:D26,"&lt;="&amp;D57,E2:E26,"=*True")</f>
        <v>1.06114672851563</v>
      </c>
      <c r="G59" s="0" t="n">
        <f aca="false">AVERAGEIFS(G2:G26, G2:G26, "&gt;=0", G2:G26,"&lt;="&amp;G57,H2:H26,"=*True")</f>
        <v>1.14487133789063</v>
      </c>
      <c r="J59" s="0" t="n">
        <f aca="false">AVERAGEIFS(J2:J26, J2:J26, "&gt;=0", J2:J26,"&lt;="&amp;J57,K2:K26,"=*True")</f>
        <v>0.837306201171876</v>
      </c>
      <c r="M59" s="0" t="n">
        <f aca="false">AVERAGEIFS(M2:M26, M2:M26, "&gt;=0", M2:M26,"&lt;="&amp;M57,N2:N26,"=*True")</f>
        <v>0.989292431640627</v>
      </c>
      <c r="P59" s="10" t="s">
        <v>25</v>
      </c>
      <c r="Q59" s="6"/>
      <c r="R59" s="6"/>
      <c r="S59" s="6"/>
      <c r="T59" s="11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P60" s="12" t="n">
        <f aca="false">SUM(G66,M66)/2</f>
        <v>1.33992987905649</v>
      </c>
      <c r="Q60" s="6"/>
      <c r="R60" s="6"/>
      <c r="S60" s="6"/>
      <c r="T60" s="11"/>
    </row>
    <row r="61" customFormat="false" ht="12.8" hidden="false" customHeight="false" outlineLevel="0" collapsed="false">
      <c r="A61" s="0" t="s">
        <v>46</v>
      </c>
      <c r="D61" s="0" t="s">
        <v>46</v>
      </c>
      <c r="G61" s="0" t="s">
        <v>46</v>
      </c>
      <c r="J61" s="0" t="s">
        <v>46</v>
      </c>
      <c r="M61" s="0" t="s">
        <v>46</v>
      </c>
      <c r="P61" s="10" t="s">
        <v>47</v>
      </c>
      <c r="Q61" s="6"/>
      <c r="R61" s="6"/>
      <c r="S61" s="6"/>
      <c r="T61" s="11"/>
    </row>
    <row r="62" customFormat="false" ht="12.8" hidden="false" customHeight="false" outlineLevel="0" collapsed="false">
      <c r="A62" s="13" t="n">
        <f aca="false" t="array" ref="A62:A62">_xlfn.STDEV.S(IF(B2:B26=" False", A2:A26, ""))</f>
        <v>4.18092268148105</v>
      </c>
      <c r="B62" s="13"/>
      <c r="C62" s="13"/>
      <c r="D62" s="13" t="n">
        <f aca="false" t="array" ref="D62:D62">_xlfn.STDEV.S(IF(E2:E26=" False", D2:D26, ""))</f>
        <v>0.515340423623147</v>
      </c>
      <c r="E62" s="13"/>
      <c r="F62" s="13"/>
      <c r="G62" s="13" t="n">
        <f aca="false" t="array" ref="G62:G62">_xlfn.STDEV.S(IF(H2:H26=" False", G2:G26, ""))</f>
        <v>1.29776232921955</v>
      </c>
      <c r="H62" s="13"/>
      <c r="I62" s="13"/>
      <c r="J62" s="13" t="n">
        <f aca="false" t="array" ref="J62:J62">_xlfn.STDEV.S(IF(K2:K26=" False", J2:J26, ""))</f>
        <v>0.662899869716639</v>
      </c>
      <c r="K62" s="13"/>
      <c r="L62" s="13"/>
      <c r="M62" s="13" t="n">
        <f aca="false" t="array" ref="M62:M62">_xlfn.STDEV.S(IF(N2:N26=" False", M2:M26, ""))</f>
        <v>0.719051259456327</v>
      </c>
      <c r="P62" s="12" t="n">
        <f aca="false">((P56-P50)/P56)*100</f>
        <v>13.3286088175228</v>
      </c>
      <c r="Q62" s="6"/>
      <c r="R62" s="6"/>
      <c r="S62" s="6"/>
      <c r="T62" s="11"/>
    </row>
    <row r="63" customFormat="false" ht="12.8" hidden="false" customHeight="false" outlineLevel="0" collapsed="false">
      <c r="A63" s="0" t="s">
        <v>48</v>
      </c>
      <c r="D63" s="0" t="s">
        <v>48</v>
      </c>
      <c r="G63" s="0" t="s">
        <v>48</v>
      </c>
      <c r="J63" s="0" t="s">
        <v>48</v>
      </c>
      <c r="M63" s="0" t="s">
        <v>48</v>
      </c>
      <c r="P63" s="10" t="s">
        <v>49</v>
      </c>
      <c r="Q63" s="6"/>
      <c r="R63" s="6"/>
      <c r="S63" s="6"/>
      <c r="T63" s="11"/>
    </row>
    <row r="64" customFormat="false" ht="12.8" hidden="false" customHeight="false" outlineLevel="0" collapsed="false">
      <c r="A64" s="0" t="n">
        <f aca="false">(A44)+A62</f>
        <v>8.17940463033359</v>
      </c>
      <c r="D64" s="0" t="n">
        <f aca="false">(D44)+D62</f>
        <v>1.64865059786246</v>
      </c>
      <c r="G64" s="0" t="n">
        <f aca="false">(G44)+G62</f>
        <v>3.39088677312146</v>
      </c>
      <c r="J64" s="0" t="n">
        <f aca="false">(J44)+J62</f>
        <v>2.13300122662453</v>
      </c>
      <c r="M64" s="0" t="n">
        <f aca="false">(M44)+M62</f>
        <v>2.27628614715164</v>
      </c>
      <c r="P64" s="12" t="n">
        <f aca="false">((P58-P52)/P58)*100</f>
        <v>11.0446463016999</v>
      </c>
      <c r="Q64" s="6"/>
      <c r="R64" s="6"/>
      <c r="S64" s="6"/>
      <c r="T64" s="11"/>
    </row>
    <row r="65" customFormat="false" ht="12.8" hidden="false" customHeight="false" outlineLevel="0" collapsed="false">
      <c r="A65" s="0" t="s">
        <v>50</v>
      </c>
      <c r="D65" s="0" t="s">
        <v>50</v>
      </c>
      <c r="G65" s="0" t="s">
        <v>50</v>
      </c>
      <c r="J65" s="0" t="s">
        <v>50</v>
      </c>
      <c r="M65" s="0" t="s">
        <v>50</v>
      </c>
      <c r="P65" s="10" t="s">
        <v>51</v>
      </c>
      <c r="Q65" s="6"/>
      <c r="R65" s="6"/>
      <c r="S65" s="6"/>
      <c r="T65" s="11"/>
    </row>
    <row r="66" customFormat="false" ht="12.8" hidden="false" customHeight="false" outlineLevel="0" collapsed="false">
      <c r="A66" s="0" t="n">
        <f aca="false">AVERAGEIFS(A2:A26, A2:A26, "&gt;=0", A2:A26,"&lt;="&amp;A64,B2:B26,"=*False")</f>
        <v>2.65838051060268</v>
      </c>
      <c r="D66" s="0" t="n">
        <f aca="false">AVERAGEIFS(D2:D26, D2:D26, "&gt;=0", D2:D26,"&lt;="&amp;D64,E2:E26,"=*False")</f>
        <v>0.905766008649553</v>
      </c>
      <c r="G66" s="0" t="n">
        <f aca="false">AVERAGEIFS(G2:G26, G2:G26, "&gt;=0", G2:G26,"&lt;="&amp;G64,H2:H26,"=*False")</f>
        <v>1.43288568584736</v>
      </c>
      <c r="J66" s="0" t="n">
        <f aca="false">AVERAGEIFS(J2:J26, J2:J26, "&gt;=0", J2:J26,"&lt;="&amp;J64,K2:K26,"=*False")</f>
        <v>1.25837799072266</v>
      </c>
      <c r="M66" s="0" t="n">
        <f aca="false">AVERAGEIFS(M2:M26, M2:M26, "&gt;=0", M2:M26,"&lt;="&amp;M64,N2:N26,"=*False")</f>
        <v>1.24697407226563</v>
      </c>
      <c r="P66" s="14" t="n">
        <f aca="false">((P60-P54)/P60)*100</f>
        <v>19.2441323535494</v>
      </c>
      <c r="Q66" s="15"/>
      <c r="R66" s="15"/>
      <c r="S66" s="15"/>
      <c r="T66" s="16"/>
    </row>
    <row r="67" customFormat="false" ht="12.8" hidden="false" customHeight="false" outlineLevel="0" collapsed="false">
      <c r="P67" s="17" t="s">
        <v>52</v>
      </c>
      <c r="Q67" s="18"/>
      <c r="R67" s="18"/>
      <c r="S67" s="18"/>
      <c r="T67" s="19"/>
    </row>
    <row r="68" customFormat="false" ht="12.8" hidden="false" customHeight="false" outlineLevel="0" collapsed="false">
      <c r="P68" s="20" t="n">
        <f aca="false">((M52-J52)/M52)*100</f>
        <v>4.5890896514458</v>
      </c>
      <c r="Q68" s="21"/>
      <c r="R68" s="21"/>
      <c r="S68" s="21"/>
      <c r="T68" s="22"/>
    </row>
    <row r="69" customFormat="false" ht="12.8" hidden="false" customHeight="false" outlineLevel="0" collapsed="false">
      <c r="P69" s="23" t="s">
        <v>53</v>
      </c>
      <c r="Q69" s="21"/>
      <c r="R69" s="21"/>
      <c r="S69" s="21"/>
      <c r="T69" s="22"/>
    </row>
    <row r="70" customFormat="false" ht="12.8" hidden="false" customHeight="false" outlineLevel="0" collapsed="false">
      <c r="P70" s="20" t="n">
        <f aca="false">((M59-J59)/M59)*100</f>
        <v>15.3631247554072</v>
      </c>
      <c r="Q70" s="21"/>
      <c r="R70" s="21"/>
      <c r="S70" s="21"/>
      <c r="T70" s="22"/>
    </row>
    <row r="71" customFormat="false" ht="12.8" hidden="false" customHeight="false" outlineLevel="0" collapsed="false">
      <c r="P71" s="23" t="s">
        <v>54</v>
      </c>
      <c r="Q71" s="21"/>
      <c r="R71" s="21"/>
      <c r="S71" s="21"/>
      <c r="T71" s="22"/>
    </row>
    <row r="72" customFormat="false" ht="12.8" hidden="false" customHeight="false" outlineLevel="0" collapsed="false">
      <c r="P72" s="24" t="n">
        <f aca="false">((M66-J66)/M66)*100</f>
        <v>-0.914527311406835</v>
      </c>
      <c r="Q72" s="25"/>
      <c r="R72" s="25"/>
      <c r="S72" s="25"/>
      <c r="T7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2018-01-15T16:29:13Z</dcterms:modified>
  <cp:revision>14</cp:revision>
  <dc:subject/>
  <dc:title/>
</cp:coreProperties>
</file>