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MyProjects\Artillery\Shiny_Shots\shots\"/>
    </mc:Choice>
  </mc:AlternateContent>
  <xr:revisionPtr revIDLastSave="0" documentId="13_ncr:1_{B1D8C797-1FE1-4577-B7CF-AEDFF61A8390}" xr6:coauthVersionLast="45" xr6:coauthVersionMax="45" xr10:uidLastSave="{00000000-0000-0000-0000-000000000000}"/>
  <bookViews>
    <workbookView xWindow="-120" yWindow="-120" windowWidth="20730" windowHeight="11310" activeTab="1" xr2:uid="{D41AFF8C-840D-43AD-97AE-2D2622C51C40}"/>
  </bookViews>
  <sheets>
    <sheet name="Vacuum" sheetId="2" r:id="rId1"/>
    <sheet name="3H 9000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O4" i="1"/>
  <c r="N4" i="1"/>
  <c r="Q4" i="1"/>
  <c r="P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  <c r="C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" i="1"/>
  <c r="J2" i="1"/>
  <c r="K4" i="1"/>
  <c r="E4" i="1"/>
  <c r="B26" i="1"/>
  <c r="C26" i="1"/>
  <c r="B27" i="1"/>
  <c r="C27" i="1"/>
  <c r="B28" i="1"/>
  <c r="C28" i="1"/>
  <c r="B29" i="1"/>
  <c r="C29" i="1"/>
  <c r="C23" i="1"/>
  <c r="C24" i="1"/>
  <c r="C2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5" i="1"/>
  <c r="C6" i="2"/>
  <c r="C7" i="2"/>
  <c r="C8" i="2"/>
  <c r="C9" i="2"/>
  <c r="C10" i="2"/>
  <c r="C11" i="2"/>
  <c r="C12" i="2"/>
  <c r="C13" i="2"/>
  <c r="D13" i="2" s="1"/>
  <c r="C14" i="2"/>
  <c r="C15" i="2"/>
  <c r="C16" i="2"/>
  <c r="C17" i="2"/>
  <c r="D17" i="2" s="1"/>
  <c r="C18" i="2"/>
  <c r="C19" i="2"/>
  <c r="C20" i="2"/>
  <c r="C21" i="2"/>
  <c r="C22" i="2"/>
  <c r="C23" i="2"/>
  <c r="D24" i="2" s="1"/>
  <c r="C24" i="2"/>
  <c r="C25" i="2"/>
  <c r="C26" i="2"/>
  <c r="C27" i="2"/>
  <c r="D28" i="2" s="1"/>
  <c r="C28" i="2"/>
  <c r="C29" i="2"/>
  <c r="C30" i="2"/>
  <c r="C31" i="2"/>
  <c r="C32" i="2"/>
  <c r="C33" i="2"/>
  <c r="D33" i="2" s="1"/>
  <c r="C34" i="2"/>
  <c r="C35" i="2"/>
  <c r="C36" i="2"/>
  <c r="C37" i="2"/>
  <c r="C38" i="2"/>
  <c r="C39" i="2"/>
  <c r="D39" i="2" s="1"/>
  <c r="C40" i="2"/>
  <c r="C5" i="2"/>
  <c r="B30" i="2"/>
  <c r="D30" i="2"/>
  <c r="B31" i="2"/>
  <c r="D31" i="2"/>
  <c r="B32" i="2"/>
  <c r="B33" i="2"/>
  <c r="D34" i="2" s="1"/>
  <c r="B34" i="2"/>
  <c r="B35" i="2"/>
  <c r="D35" i="2"/>
  <c r="B36" i="2"/>
  <c r="B37" i="2"/>
  <c r="D38" i="2" s="1"/>
  <c r="B38" i="2"/>
  <c r="B39" i="2"/>
  <c r="D40" i="2" s="1"/>
  <c r="B40" i="2"/>
  <c r="B21" i="2"/>
  <c r="D21" i="2"/>
  <c r="B22" i="2"/>
  <c r="D22" i="2"/>
  <c r="B23" i="2"/>
  <c r="B24" i="2"/>
  <c r="D25" i="2" s="1"/>
  <c r="B25" i="2"/>
  <c r="B26" i="2"/>
  <c r="D26" i="2"/>
  <c r="B27" i="2"/>
  <c r="B28" i="2"/>
  <c r="D29" i="2" s="1"/>
  <c r="B29" i="2"/>
  <c r="B10" i="2"/>
  <c r="D10" i="2"/>
  <c r="B11" i="2"/>
  <c r="D11" i="2"/>
  <c r="B12" i="2"/>
  <c r="B13" i="2"/>
  <c r="D14" i="2" s="1"/>
  <c r="B14" i="2"/>
  <c r="B15" i="2"/>
  <c r="D15" i="2"/>
  <c r="B16" i="2"/>
  <c r="B17" i="2"/>
  <c r="D18" i="2" s="1"/>
  <c r="B18" i="2"/>
  <c r="B19" i="2"/>
  <c r="D19" i="2"/>
  <c r="B20" i="2"/>
  <c r="C4" i="2"/>
  <c r="D5" i="2" s="1"/>
  <c r="D7" i="2" s="1"/>
  <c r="B5" i="2"/>
  <c r="B6" i="2"/>
  <c r="B7" i="2"/>
  <c r="B8" i="2"/>
  <c r="B9" i="2"/>
  <c r="B4" i="2"/>
  <c r="D2" i="2"/>
  <c r="B22" i="1"/>
  <c r="B23" i="1"/>
  <c r="B24" i="1"/>
  <c r="B25" i="1"/>
  <c r="B13" i="1"/>
  <c r="B14" i="1"/>
  <c r="B15" i="1"/>
  <c r="B16" i="1"/>
  <c r="B17" i="1"/>
  <c r="B18" i="1"/>
  <c r="B19" i="1"/>
  <c r="B20" i="1"/>
  <c r="B21" i="1"/>
  <c r="B7" i="1"/>
  <c r="B8" i="1"/>
  <c r="B9" i="1"/>
  <c r="B10" i="1"/>
  <c r="B11" i="1"/>
  <c r="B12" i="1"/>
  <c r="B4" i="1"/>
  <c r="B5" i="1"/>
  <c r="B6" i="1"/>
  <c r="D2" i="1"/>
  <c r="P9" i="1" l="1"/>
  <c r="J8" i="1"/>
  <c r="D18" i="1"/>
  <c r="D29" i="1"/>
  <c r="D27" i="1"/>
  <c r="P5" i="1"/>
  <c r="Q5" i="1" s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8" i="1"/>
  <c r="P7" i="1"/>
  <c r="P6" i="1"/>
  <c r="J24" i="1"/>
  <c r="J16" i="1"/>
  <c r="J28" i="1"/>
  <c r="J20" i="1"/>
  <c r="J12" i="1"/>
  <c r="J26" i="1"/>
  <c r="J22" i="1"/>
  <c r="J18" i="1"/>
  <c r="J14" i="1"/>
  <c r="J10" i="1"/>
  <c r="J5" i="1"/>
  <c r="J29" i="1"/>
  <c r="J27" i="1"/>
  <c r="J25" i="1"/>
  <c r="J23" i="1"/>
  <c r="J21" i="1"/>
  <c r="J19" i="1"/>
  <c r="J17" i="1"/>
  <c r="J15" i="1"/>
  <c r="J13" i="1"/>
  <c r="J11" i="1"/>
  <c r="J9" i="1"/>
  <c r="J7" i="1"/>
  <c r="J6" i="1"/>
  <c r="D24" i="1"/>
  <c r="D28" i="1"/>
  <c r="D26" i="1"/>
  <c r="D25" i="1"/>
  <c r="D6" i="1"/>
  <c r="D5" i="1"/>
  <c r="D14" i="1"/>
  <c r="D11" i="1"/>
  <c r="D20" i="2"/>
  <c r="D16" i="2"/>
  <c r="D12" i="2"/>
  <c r="D27" i="2"/>
  <c r="D23" i="2"/>
  <c r="D36" i="2"/>
  <c r="D32" i="2"/>
  <c r="D6" i="2"/>
  <c r="D37" i="2"/>
  <c r="D8" i="2"/>
  <c r="D9" i="2"/>
  <c r="D22" i="1"/>
  <c r="D21" i="1"/>
  <c r="D17" i="1"/>
  <c r="D13" i="1"/>
  <c r="D20" i="1"/>
  <c r="D16" i="1"/>
  <c r="D19" i="1"/>
  <c r="D15" i="1"/>
  <c r="D23" i="1"/>
  <c r="D9" i="1"/>
  <c r="D12" i="1"/>
  <c r="D10" i="1"/>
  <c r="D8" i="1"/>
  <c r="D7" i="1"/>
  <c r="Q29" i="1" l="1"/>
  <c r="Q14" i="1"/>
  <c r="Q21" i="1"/>
  <c r="Q22" i="1"/>
  <c r="Q13" i="1"/>
  <c r="Q27" i="1"/>
  <c r="Q10" i="1"/>
  <c r="Q18" i="1"/>
  <c r="Q26" i="1"/>
  <c r="Q9" i="1"/>
  <c r="Q17" i="1"/>
  <c r="Q25" i="1"/>
  <c r="Q8" i="1"/>
  <c r="Q12" i="1"/>
  <c r="Q16" i="1"/>
  <c r="Q20" i="1"/>
  <c r="Q24" i="1"/>
  <c r="Q28" i="1"/>
  <c r="Q7" i="1"/>
  <c r="Q11" i="1"/>
  <c r="Q15" i="1"/>
  <c r="Q19" i="1"/>
  <c r="Q23" i="1"/>
  <c r="Q6" i="1"/>
  <c r="K9" i="1"/>
  <c r="K11" i="1"/>
  <c r="K15" i="1"/>
  <c r="K19" i="1"/>
  <c r="K23" i="1"/>
  <c r="K27" i="1"/>
  <c r="K6" i="1"/>
  <c r="K8" i="1"/>
  <c r="K10" i="1"/>
  <c r="K12" i="1"/>
  <c r="K14" i="1"/>
  <c r="K16" i="1"/>
  <c r="K18" i="1"/>
  <c r="K20" i="1"/>
  <c r="K22" i="1"/>
  <c r="K24" i="1"/>
  <c r="K26" i="1"/>
  <c r="K28" i="1"/>
  <c r="K5" i="1"/>
  <c r="K7" i="1"/>
  <c r="K13" i="1"/>
  <c r="K17" i="1"/>
  <c r="K21" i="1"/>
  <c r="K25" i="1"/>
  <c r="K29" i="1"/>
  <c r="E6" i="1"/>
  <c r="E14" i="1"/>
  <c r="E18" i="1"/>
  <c r="E22" i="1"/>
  <c r="E26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8" i="1"/>
  <c r="E10" i="1"/>
  <c r="E12" i="1"/>
  <c r="E16" i="1"/>
  <c r="E20" i="1"/>
  <c r="E24" i="1"/>
  <c r="E28" i="1"/>
</calcChain>
</file>

<file path=xl/sharedStrings.xml><?xml version="1.0" encoding="utf-8"?>
<sst xmlns="http://schemas.openxmlformats.org/spreadsheetml/2006/main" count="29" uniqueCount="9">
  <si>
    <t>k</t>
  </si>
  <si>
    <t>alpha</t>
  </si>
  <si>
    <t>V0</t>
  </si>
  <si>
    <t>t</t>
  </si>
  <si>
    <t>y</t>
  </si>
  <si>
    <t>x</t>
  </si>
  <si>
    <t>Dist</t>
  </si>
  <si>
    <t>Total</t>
  </si>
  <si>
    <t>TGT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</si>
</sst>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4260717410323E-2"/>
          <c:y val="0.10809751366292508"/>
          <c:w val="0.84586351706036744"/>
          <c:h val="0.835096441691309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'3H 9000'!$C$3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'3H 9000'!$B$4:$B$32</c:f>
              <c:numCache>
                <c:formatCode>General</c:formatCode>
                <c:ptCount val="29"/>
                <c:pt idx="0">
                  <c:v>0</c:v>
                </c:pt>
                <c:pt idx="1">
                  <c:v>540.16475641438092</c:v>
                </c:pt>
                <c:pt idx="2">
                  <c:v>1060.8572890175212</c:v>
                </c:pt>
                <c:pt idx="3">
                  <c:v>1562.7795456793117</c:v>
                </c:pt>
                <c:pt idx="4">
                  <c:v>2046.6081699789361</c:v>
                </c:pt>
                <c:pt idx="5">
                  <c:v>2512.9954133910232</c:v>
                </c:pt>
                <c:pt idx="6">
                  <c:v>2962.5700145887031</c:v>
                </c:pt>
                <c:pt idx="7">
                  <c:v>3395.9380470489468</c:v>
                </c:pt>
                <c:pt idx="8">
                  <c:v>3813.6837361028574</c:v>
                </c:pt>
                <c:pt idx="9">
                  <c:v>4216.3702465323895</c:v>
                </c:pt>
                <c:pt idx="10">
                  <c:v>4604.5404417752361</c:v>
                </c:pt>
                <c:pt idx="11">
                  <c:v>4978.7176157613912</c:v>
                </c:pt>
                <c:pt idx="12">
                  <c:v>5339.4061983679794</c:v>
                </c:pt>
                <c:pt idx="13">
                  <c:v>5687.0924354433737</c:v>
                </c:pt>
                <c:pt idx="14">
                  <c:v>6022.2450443173248</c:v>
                </c:pt>
                <c:pt idx="15">
                  <c:v>6345.3158456808505</c:v>
                </c:pt>
                <c:pt idx="16">
                  <c:v>6656.7403726876664</c:v>
                </c:pt>
                <c:pt idx="17">
                  <c:v>6956.9384580983278</c:v>
                </c:pt>
                <c:pt idx="18">
                  <c:v>7246.3148002586067</c:v>
                </c:pt>
                <c:pt idx="19">
                  <c:v>7525.259508675088</c:v>
                </c:pt>
                <c:pt idx="20">
                  <c:v>7794.1486299234921</c:v>
                </c:pt>
                <c:pt idx="21">
                  <c:v>8053.3446545987108</c:v>
                </c:pt>
                <c:pt idx="22">
                  <c:v>8303.197005989945</c:v>
                </c:pt>
                <c:pt idx="23">
                  <c:v>8544.0425111397617</c:v>
                </c:pt>
                <c:pt idx="24">
                  <c:v>8776.2058549221165</c:v>
                </c:pt>
                <c:pt idx="25">
                  <c:v>9000.0000177514103</c:v>
                </c:pt>
              </c:numCache>
            </c:numRef>
          </c:xVal>
          <c:yVal>
            <c:numRef>
              <c:f>'3H 9000'!$C$4:$C$32</c:f>
              <c:numCache>
                <c:formatCode>General</c:formatCode>
                <c:ptCount val="29"/>
                <c:pt idx="0">
                  <c:v>0</c:v>
                </c:pt>
                <c:pt idx="1">
                  <c:v>133.90668539333143</c:v>
                </c:pt>
                <c:pt idx="2">
                  <c:v>253.36393153840612</c:v>
                </c:pt>
                <c:pt idx="3">
                  <c:v>358.89262157624194</c:v>
                </c:pt>
                <c:pt idx="4">
                  <c:v>450.99486150073784</c:v>
                </c:pt>
                <c:pt idx="5">
                  <c:v>530.15465704994244</c:v>
                </c:pt>
                <c:pt idx="6">
                  <c:v>596.83856619630433</c:v>
                </c:pt>
                <c:pt idx="7">
                  <c:v>651.49632811550089</c:v>
                </c:pt>
                <c:pt idx="8">
                  <c:v>694.5614694817798</c:v>
                </c:pt>
                <c:pt idx="9">
                  <c:v>726.4518889071569</c:v>
                </c:pt>
                <c:pt idx="10">
                  <c:v>747.57042031235267</c:v>
                </c:pt>
                <c:pt idx="11">
                  <c:v>758.30537598895489</c:v>
                </c:pt>
                <c:pt idx="12">
                  <c:v>759.0310700849102</c:v>
                </c:pt>
                <c:pt idx="13">
                  <c:v>750.10832321905912</c:v>
                </c:pt>
                <c:pt idx="14">
                  <c:v>731.88494890497225</c:v>
                </c:pt>
                <c:pt idx="15">
                  <c:v>704.6962224398776</c:v>
                </c:pt>
                <c:pt idx="16">
                  <c:v>668.86533289073418</c:v>
                </c:pt>
                <c:pt idx="17">
                  <c:v>624.70381878682883</c:v>
                </c:pt>
                <c:pt idx="18">
                  <c:v>572.51198810622282</c:v>
                </c:pt>
                <c:pt idx="19">
                  <c:v>512.5793231222392</c:v>
                </c:pt>
                <c:pt idx="20">
                  <c:v>445.1848706557812</c:v>
                </c:pt>
                <c:pt idx="21">
                  <c:v>370.59761825956343</c:v>
                </c:pt>
                <c:pt idx="22">
                  <c:v>289.07685684140301</c:v>
                </c:pt>
                <c:pt idx="23">
                  <c:v>200.8725302154221</c:v>
                </c:pt>
                <c:pt idx="24">
                  <c:v>106.22557205239173</c:v>
                </c:pt>
                <c:pt idx="25">
                  <c:v>5.3682306834602969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9-4A5A-9704-D095D166A0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'3H 9000'!$H$4:$H$29</c:f>
              <c:numCache>
                <c:formatCode>General</c:formatCode>
                <c:ptCount val="26"/>
                <c:pt idx="0">
                  <c:v>0</c:v>
                </c:pt>
                <c:pt idx="1">
                  <c:v>535.0638861790685</c:v>
                </c:pt>
                <c:pt idx="2">
                  <c:v>1050.8394281608005</c:v>
                </c:pt>
                <c:pt idx="3">
                  <c:v>1548.0219451986254</c:v>
                </c:pt>
                <c:pt idx="4">
                  <c:v>2027.2816912081066</c:v>
                </c:pt>
                <c:pt idx="5">
                  <c:v>2489.2647583391608</c:v>
                </c:pt>
                <c:pt idx="6">
                  <c:v>2934.5939479757012</c:v>
                </c:pt>
                <c:pt idx="7">
                  <c:v>3363.869610336892</c:v>
                </c:pt>
                <c:pt idx="8">
                  <c:v>3777.6704538118915</c:v>
                </c:pt>
                <c:pt idx="9">
                  <c:v>4176.5543251191557</c:v>
                </c:pt>
                <c:pt idx="10">
                  <c:v>4561.0589613420225</c:v>
                </c:pt>
                <c:pt idx="11">
                  <c:v>4931.7027148544157</c:v>
                </c:pt>
                <c:pt idx="12">
                  <c:v>5288.9852521139364</c:v>
                </c:pt>
                <c:pt idx="13">
                  <c:v>5633.3882272643978</c:v>
                </c:pt>
                <c:pt idx="14">
                  <c:v>5965.3759314558583</c:v>
                </c:pt>
                <c:pt idx="15">
                  <c:v>6285.3959187575547</c:v>
                </c:pt>
                <c:pt idx="16">
                  <c:v>6593.8796095074849</c:v>
                </c:pt>
                <c:pt idx="17">
                  <c:v>6891.2428719120444</c:v>
                </c:pt>
                <c:pt idx="18">
                  <c:v>7177.8865826797701</c:v>
                </c:pt>
                <c:pt idx="19">
                  <c:v>7454.1971674449696</c:v>
                </c:pt>
                <c:pt idx="20">
                  <c:v>7720.5471217098047</c:v>
                </c:pt>
                <c:pt idx="21">
                  <c:v>7977.2955130071005</c:v>
                </c:pt>
                <c:pt idx="22">
                  <c:v>8224.7884649608477</c:v>
                </c:pt>
                <c:pt idx="23">
                  <c:v>8463.3596238969603</c:v>
                </c:pt>
                <c:pt idx="24">
                  <c:v>8693.3306086333614</c:v>
                </c:pt>
                <c:pt idx="25">
                  <c:v>8915.0114440556808</c:v>
                </c:pt>
              </c:numCache>
            </c:numRef>
          </c:xVal>
          <c:yVal>
            <c:numRef>
              <c:f>'3H 9000'!$I$4:$I$29</c:f>
              <c:numCache>
                <c:formatCode>General</c:formatCode>
                <c:ptCount val="26"/>
                <c:pt idx="0">
                  <c:v>0</c:v>
                </c:pt>
                <c:pt idx="1">
                  <c:v>152.43435587646331</c:v>
                </c:pt>
                <c:pt idx="2">
                  <c:v>289.75137453083079</c:v>
                </c:pt>
                <c:pt idx="3">
                  <c:v>412.49601594118752</c:v>
                </c:pt>
                <c:pt idx="4">
                  <c:v>521.19359500042253</c:v>
                </c:pt>
                <c:pt idx="5">
                  <c:v>616.35048969551531</c:v>
                </c:pt>
                <c:pt idx="6">
                  <c:v>698.45482375791175</c:v>
                </c:pt>
                <c:pt idx="7">
                  <c:v>767.97712470524698</c:v>
                </c:pt>
                <c:pt idx="8">
                  <c:v>825.37095816154113</c:v>
                </c:pt>
                <c:pt idx="9">
                  <c:v>871.0735393109926</c:v>
                </c:pt>
                <c:pt idx="10">
                  <c:v>905.50632230966914</c:v>
                </c:pt>
                <c:pt idx="11">
                  <c:v>929.0755684496919</c:v>
                </c:pt>
                <c:pt idx="12">
                  <c:v>942.17289384185165</c:v>
                </c:pt>
                <c:pt idx="13">
                  <c:v>945.17579735499555</c:v>
                </c:pt>
                <c:pt idx="14">
                  <c:v>938.44816952388544</c:v>
                </c:pt>
                <c:pt idx="15">
                  <c:v>922.34078311162625</c:v>
                </c:pt>
                <c:pt idx="16">
                  <c:v>897.19176598794161</c:v>
                </c:pt>
                <c:pt idx="17">
                  <c:v>863.32705696083599</c:v>
                </c:pt>
                <c:pt idx="18">
                  <c:v>821.06084517611839</c:v>
                </c:pt>
                <c:pt idx="19">
                  <c:v>770.69599367715455</c:v>
                </c:pt>
                <c:pt idx="20">
                  <c:v>712.52444769585713</c:v>
                </c:pt>
                <c:pt idx="21">
                  <c:v>646.82762822532254</c:v>
                </c:pt>
                <c:pt idx="22">
                  <c:v>573.87681140469772</c:v>
                </c:pt>
                <c:pt idx="23">
                  <c:v>493.9334942277228</c:v>
                </c:pt>
                <c:pt idx="24">
                  <c:v>407.24974706796957</c:v>
                </c:pt>
                <c:pt idx="25">
                  <c:v>314.06855349600528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9-4A5A-9704-D095D166A0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'3H 9000'!$N$4:$N$29</c:f>
              <c:numCache>
                <c:formatCode>General</c:formatCode>
                <c:ptCount val="26"/>
                <c:pt idx="0">
                  <c:v>0</c:v>
                </c:pt>
                <c:pt idx="1">
                  <c:v>544.58889071805004</c:v>
                </c:pt>
                <c:pt idx="2">
                  <c:v>1069.546073444692</c:v>
                </c:pt>
                <c:pt idx="3">
                  <c:v>1575.5792452432133</c:v>
                </c:pt>
                <c:pt idx="4">
                  <c:v>2063.3705916353892</c:v>
                </c:pt>
                <c:pt idx="5">
                  <c:v>2533.5777062587522</c:v>
                </c:pt>
                <c:pt idx="6">
                  <c:v>2986.8344773714407</c:v>
                </c:pt>
                <c:pt idx="7">
                  <c:v>3423.7519423997173</c:v>
                </c:pt>
                <c:pt idx="8">
                  <c:v>3844.9191116801826</c:v>
                </c:pt>
                <c:pt idx="9">
                  <c:v>4250.9037625071778</c:v>
                </c:pt>
                <c:pt idx="10">
                  <c:v>4642.2532045558237</c:v>
                </c:pt>
                <c:pt idx="11">
                  <c:v>5019.4950177125729</c:v>
                </c:pt>
                <c:pt idx="12">
                  <c:v>5383.1377633079574</c:v>
                </c:pt>
                <c:pt idx="13">
                  <c:v>5733.6716697103357</c:v>
                </c:pt>
                <c:pt idx="14">
                  <c:v>6071.5692932048742</c:v>
                </c:pt>
                <c:pt idx="15">
                  <c:v>6397.2861550487505</c:v>
                </c:pt>
                <c:pt idx="16">
                  <c:v>6711.2613555613316</c:v>
                </c:pt>
                <c:pt idx="17">
                  <c:v>7013.9181660772319</c:v>
                </c:pt>
                <c:pt idx="18">
                  <c:v>7305.6645995602403</c:v>
                </c:pt>
                <c:pt idx="19">
                  <c:v>7586.8939606473696</c:v>
                </c:pt>
                <c:pt idx="20">
                  <c:v>7857.9853758645531</c:v>
                </c:pt>
                <c:pt idx="21">
                  <c:v>8119.3043047287683</c:v>
                </c:pt>
                <c:pt idx="22">
                  <c:v>8371.2030324255938</c:v>
                </c:pt>
                <c:pt idx="23">
                  <c:v>8614.0211447264046</c:v>
                </c:pt>
                <c:pt idx="24">
                  <c:v>8848.0859857854412</c:v>
                </c:pt>
                <c:pt idx="25">
                  <c:v>9073.713099433864</c:v>
                </c:pt>
              </c:numCache>
            </c:numRef>
          </c:xVal>
          <c:yVal>
            <c:numRef>
              <c:f>'3H 9000'!$O$4:$O$29</c:f>
              <c:numCache>
                <c:formatCode>General</c:formatCode>
                <c:ptCount val="26"/>
                <c:pt idx="0">
                  <c:v>0</c:v>
                </c:pt>
                <c:pt idx="1">
                  <c:v>115.37467614977508</c:v>
                </c:pt>
                <c:pt idx="2">
                  <c:v>216.96796743169747</c:v>
                </c:pt>
                <c:pt idx="3">
                  <c:v>305.27667451146829</c:v>
                </c:pt>
                <c:pt idx="4">
                  <c:v>380.77968904899836</c:v>
                </c:pt>
                <c:pt idx="5">
                  <c:v>443.93863929433206</c:v>
                </c:pt>
                <c:pt idx="6">
                  <c:v>495.19851241070887</c:v>
                </c:pt>
                <c:pt idx="7">
                  <c:v>534.98825436368975</c:v>
                </c:pt>
                <c:pt idx="8">
                  <c:v>563.72134818508221</c:v>
                </c:pt>
                <c:pt idx="9">
                  <c:v>581.79637139121633</c:v>
                </c:pt>
                <c:pt idx="10">
                  <c:v>589.5975333070279</c:v>
                </c:pt>
                <c:pt idx="11">
                  <c:v>587.49519302032286</c:v>
                </c:pt>
                <c:pt idx="12">
                  <c:v>575.84635866447593</c:v>
                </c:pt>
                <c:pt idx="13">
                  <c:v>554.9951687026529</c:v>
                </c:pt>
                <c:pt idx="14">
                  <c:v>525.27335586235961</c:v>
                </c:pt>
                <c:pt idx="15">
                  <c:v>487.00069434579132</c:v>
                </c:pt>
                <c:pt idx="16">
                  <c:v>440.48543091881356</c:v>
                </c:pt>
                <c:pt idx="17">
                  <c:v>386.02470045977748</c:v>
                </c:pt>
                <c:pt idx="18">
                  <c:v>323.90492652834064</c:v>
                </c:pt>
                <c:pt idx="19">
                  <c:v>254.40220749431137</c:v>
                </c:pt>
                <c:pt idx="20">
                  <c:v>177.7826887470676</c:v>
                </c:pt>
                <c:pt idx="21">
                  <c:v>94.302921487311778</c:v>
                </c:pt>
                <c:pt idx="22">
                  <c:v>4.2102085848628121</c:v>
                </c:pt>
                <c:pt idx="23">
                  <c:v>-92.257062031268788</c:v>
                </c:pt>
                <c:pt idx="24">
                  <c:v>-194.8690960010756</c:v>
                </c:pt>
                <c:pt idx="25">
                  <c:v>-303.40438274677786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9-4A5A-9704-D095D166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48376"/>
        <c:axId val="455750344"/>
      </c:scatterChart>
      <c:valAx>
        <c:axId val="4557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50344"/>
        <c:crosses val="autoZero"/>
        <c:crossBetween val="midCat"/>
      </c:valAx>
      <c:valAx>
        <c:axId val="4557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2</xdr:row>
      <xdr:rowOff>38099</xdr:rowOff>
    </xdr:from>
    <xdr:to>
      <xdr:col>25</xdr:col>
      <xdr:colOff>352425</xdr:colOff>
      <xdr:row>10</xdr:row>
      <xdr:rowOff>52386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C466B4-6F24-466E-B847-EE96F1379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EE98-E9AF-44BA-A266-1441FB50AA17}">
  <dimension ref="A1:F40"/>
  <sheetViews>
    <sheetView topLeftCell="A4" workbookViewId="0">
      <selection activeCell="C5" sqref="C5:C40"/>
    </sheetView>
  </sheetViews>
  <sheetFormatPr defaultRowHeight="15" x14ac:dyDescent="0.25"/>
  <sheetData>
    <row r="1" spans="1:6" x14ac:dyDescent="0.25">
      <c r="C1" s="1" t="s">
        <v>1</v>
      </c>
      <c r="D1" s="1">
        <v>256.10000000000002</v>
      </c>
      <c r="E1" s="1" t="s">
        <v>2</v>
      </c>
      <c r="F1" s="1">
        <v>568</v>
      </c>
    </row>
    <row r="2" spans="1:6" x14ac:dyDescent="0.25">
      <c r="C2" s="1"/>
      <c r="D2" s="1">
        <f>D1*PI()/3200</f>
        <v>0.25142558705760815</v>
      </c>
      <c r="E2" s="1"/>
      <c r="F2" s="1"/>
    </row>
    <row r="3" spans="1:6" x14ac:dyDescent="0.25">
      <c r="A3" s="1" t="s">
        <v>3</v>
      </c>
      <c r="B3" s="1" t="s">
        <v>5</v>
      </c>
      <c r="C3" s="1" t="s">
        <v>4</v>
      </c>
      <c r="D3" s="1" t="s">
        <v>6</v>
      </c>
    </row>
    <row r="4" spans="1:6" x14ac:dyDescent="0.25">
      <c r="A4" s="1">
        <v>0</v>
      </c>
      <c r="B4" s="1">
        <f>$F$1*COS($D$2)*A4</f>
        <v>0</v>
      </c>
      <c r="C4" s="1">
        <f>$F$1*SIN($D$2)*A4-1/2*(-9.8)*A4^2</f>
        <v>0</v>
      </c>
      <c r="D4" s="1">
        <v>0</v>
      </c>
    </row>
    <row r="5" spans="1:6" x14ac:dyDescent="0.25">
      <c r="A5" s="1">
        <v>1</v>
      </c>
      <c r="B5" s="1">
        <f t="shared" ref="B5:B40" si="0">$F$1*COS($D$2)*A5</f>
        <v>550.14136510858305</v>
      </c>
      <c r="C5" s="1">
        <f>$F$1*SIN($D$2)*A5-1/2*(9.8)*A5^2</f>
        <v>136.40986659276382</v>
      </c>
      <c r="D5" s="1">
        <f>SQRT((B5-B4)^2+(C5-C4)^2)</f>
        <v>566.80082331220274</v>
      </c>
    </row>
    <row r="6" spans="1:6" x14ac:dyDescent="0.25">
      <c r="A6" s="1">
        <v>2</v>
      </c>
      <c r="B6" s="1">
        <f t="shared" si="0"/>
        <v>1100.2827302171661</v>
      </c>
      <c r="C6" s="1">
        <f t="shared" ref="C6:C40" si="1">$F$1*SIN($D$2)*A6-1/2*(9.8)*A6^2</f>
        <v>263.01973318552763</v>
      </c>
      <c r="D6" s="1">
        <f t="shared" ref="D6:D9" si="2">SQRT((B6-B5)^2+(C6-C5)^2)</f>
        <v>564.52243526911548</v>
      </c>
    </row>
    <row r="7" spans="1:6" x14ac:dyDescent="0.25">
      <c r="A7" s="1">
        <v>3</v>
      </c>
      <c r="B7" s="1">
        <f t="shared" si="0"/>
        <v>1650.424095325749</v>
      </c>
      <c r="C7" s="1">
        <f t="shared" si="1"/>
        <v>379.82959977829148</v>
      </c>
      <c r="D7" s="1">
        <f t="shared" si="2"/>
        <v>562.40560677944381</v>
      </c>
    </row>
    <row r="8" spans="1:6" x14ac:dyDescent="0.25">
      <c r="A8" s="1">
        <v>4</v>
      </c>
      <c r="B8" s="1">
        <f t="shared" si="0"/>
        <v>2200.5654604343322</v>
      </c>
      <c r="C8" s="1">
        <f t="shared" si="1"/>
        <v>486.83946637105532</v>
      </c>
      <c r="D8" s="1">
        <f t="shared" si="2"/>
        <v>560.45216847803931</v>
      </c>
    </row>
    <row r="9" spans="1:6" x14ac:dyDescent="0.25">
      <c r="A9" s="1">
        <v>5</v>
      </c>
      <c r="B9" s="1">
        <f t="shared" si="0"/>
        <v>2750.7068255429153</v>
      </c>
      <c r="C9" s="1">
        <f t="shared" si="1"/>
        <v>584.0493329638191</v>
      </c>
      <c r="D9" s="1">
        <f t="shared" si="2"/>
        <v>558.66383431050758</v>
      </c>
    </row>
    <row r="10" spans="1:6" x14ac:dyDescent="0.25">
      <c r="A10" s="1">
        <v>6</v>
      </c>
      <c r="B10" s="1">
        <f t="shared" si="0"/>
        <v>3300.848190651498</v>
      </c>
      <c r="C10" s="1">
        <f t="shared" si="1"/>
        <v>671.45919955658303</v>
      </c>
      <c r="D10" s="1">
        <f t="shared" ref="D10:D23" si="3">SQRT((B10-B9)^2+(C10-C9)^2)</f>
        <v>557.04219443530451</v>
      </c>
    </row>
    <row r="11" spans="1:6" x14ac:dyDescent="0.25">
      <c r="A11" s="1">
        <v>7</v>
      </c>
      <c r="B11" s="1">
        <f t="shared" si="0"/>
        <v>3850.9895557600812</v>
      </c>
      <c r="C11" s="1">
        <f t="shared" si="1"/>
        <v>749.06906614934678</v>
      </c>
      <c r="D11" s="1">
        <f t="shared" si="3"/>
        <v>555.58870848504648</v>
      </c>
    </row>
    <row r="12" spans="1:6" x14ac:dyDescent="0.25">
      <c r="A12" s="1">
        <v>8</v>
      </c>
      <c r="B12" s="1">
        <f t="shared" si="0"/>
        <v>4401.1309208686644</v>
      </c>
      <c r="C12" s="1">
        <f t="shared" si="1"/>
        <v>816.87893274211058</v>
      </c>
      <c r="D12" s="1">
        <f t="shared" si="3"/>
        <v>554.30469925020827</v>
      </c>
    </row>
    <row r="13" spans="1:6" x14ac:dyDescent="0.25">
      <c r="A13" s="1">
        <v>9</v>
      </c>
      <c r="B13" s="1">
        <f t="shared" si="0"/>
        <v>4951.2722859772475</v>
      </c>
      <c r="C13" s="1">
        <f t="shared" si="1"/>
        <v>874.88879933487442</v>
      </c>
      <c r="D13" s="1">
        <f t="shared" si="3"/>
        <v>553.19134684632013</v>
      </c>
    </row>
    <row r="14" spans="1:6" x14ac:dyDescent="0.25">
      <c r="A14" s="1">
        <v>10</v>
      </c>
      <c r="B14" s="1">
        <f t="shared" si="0"/>
        <v>5501.4136510858307</v>
      </c>
      <c r="C14" s="1">
        <f t="shared" si="1"/>
        <v>923.09866592763819</v>
      </c>
      <c r="D14" s="1">
        <f t="shared" si="3"/>
        <v>552.24968342265936</v>
      </c>
    </row>
    <row r="15" spans="1:6" x14ac:dyDescent="0.25">
      <c r="A15" s="1">
        <v>11</v>
      </c>
      <c r="B15" s="1">
        <f t="shared" si="0"/>
        <v>6051.5550161944138</v>
      </c>
      <c r="C15" s="1">
        <f t="shared" si="1"/>
        <v>961.50853252040201</v>
      </c>
      <c r="D15" s="1">
        <f t="shared" si="3"/>
        <v>551.48058846636604</v>
      </c>
    </row>
    <row r="16" spans="1:6" x14ac:dyDescent="0.25">
      <c r="A16" s="1">
        <v>12</v>
      </c>
      <c r="B16" s="1">
        <f t="shared" si="0"/>
        <v>6601.6963813029961</v>
      </c>
      <c r="C16" s="1">
        <f t="shared" si="1"/>
        <v>990.11839911316599</v>
      </c>
      <c r="D16" s="1">
        <f t="shared" si="3"/>
        <v>550.8847847508498</v>
      </c>
    </row>
    <row r="17" spans="1:4" x14ac:dyDescent="0.25">
      <c r="A17" s="1">
        <v>13</v>
      </c>
      <c r="B17" s="1">
        <f t="shared" si="0"/>
        <v>7151.8377464115792</v>
      </c>
      <c r="C17" s="1">
        <f t="shared" si="1"/>
        <v>1008.9282657059297</v>
      </c>
      <c r="D17" s="1">
        <f t="shared" si="3"/>
        <v>550.46283497142019</v>
      </c>
    </row>
    <row r="18" spans="1:4" x14ac:dyDescent="0.25">
      <c r="A18" s="1">
        <v>14</v>
      </c>
      <c r="B18" s="1">
        <f t="shared" si="0"/>
        <v>7701.9791115201624</v>
      </c>
      <c r="C18" s="1">
        <f t="shared" si="1"/>
        <v>1017.9381322986935</v>
      </c>
      <c r="D18" s="1">
        <f t="shared" si="3"/>
        <v>550.21513910429144</v>
      </c>
    </row>
    <row r="19" spans="1:4" x14ac:dyDescent="0.25">
      <c r="A19" s="1">
        <v>15</v>
      </c>
      <c r="B19" s="1">
        <f t="shared" si="0"/>
        <v>8252.1204766287465</v>
      </c>
      <c r="C19" s="1">
        <f t="shared" si="1"/>
        <v>1017.1479988914575</v>
      </c>
      <c r="D19" s="1">
        <f t="shared" si="3"/>
        <v>550.14193251772542</v>
      </c>
    </row>
    <row r="20" spans="1:4" x14ac:dyDescent="0.25">
      <c r="A20" s="1">
        <v>16</v>
      </c>
      <c r="B20" s="1">
        <f t="shared" si="0"/>
        <v>8802.2618417373287</v>
      </c>
      <c r="C20" s="1">
        <f t="shared" si="1"/>
        <v>1006.5578654842211</v>
      </c>
      <c r="D20" s="1">
        <f t="shared" si="3"/>
        <v>550.24328485599665</v>
      </c>
    </row>
    <row r="21" spans="1:4" x14ac:dyDescent="0.25">
      <c r="A21" s="1">
        <v>17</v>
      </c>
      <c r="B21" s="1">
        <f t="shared" si="0"/>
        <v>9352.403206845911</v>
      </c>
      <c r="C21" s="1">
        <f t="shared" si="1"/>
        <v>986.16773207698475</v>
      </c>
      <c r="D21" s="1">
        <f t="shared" si="3"/>
        <v>550.51909970853808</v>
      </c>
    </row>
    <row r="22" spans="1:4" x14ac:dyDescent="0.25">
      <c r="A22" s="1">
        <v>18</v>
      </c>
      <c r="B22" s="1">
        <f t="shared" si="0"/>
        <v>9902.544571954495</v>
      </c>
      <c r="C22" s="1">
        <f t="shared" si="1"/>
        <v>955.97759866974889</v>
      </c>
      <c r="D22" s="1">
        <f t="shared" si="3"/>
        <v>550.96911506788024</v>
      </c>
    </row>
    <row r="23" spans="1:4" x14ac:dyDescent="0.25">
      <c r="A23" s="1">
        <v>19</v>
      </c>
      <c r="B23" s="1">
        <f t="shared" si="0"/>
        <v>10452.685937063077</v>
      </c>
      <c r="C23" s="1">
        <f t="shared" si="1"/>
        <v>915.98746526251261</v>
      </c>
      <c r="D23" s="1">
        <f t="shared" si="3"/>
        <v>551.5929045713541</v>
      </c>
    </row>
    <row r="24" spans="1:4" x14ac:dyDescent="0.25">
      <c r="A24" s="1">
        <v>20</v>
      </c>
      <c r="B24" s="1">
        <f t="shared" si="0"/>
        <v>11002.827302171661</v>
      </c>
      <c r="C24" s="1">
        <f t="shared" si="1"/>
        <v>866.19733185527616</v>
      </c>
      <c r="D24" s="1">
        <f t="shared" ref="D24:D40" si="4">SQRT((B24-B23)^2+(C24-C23)^2)</f>
        <v>552.38987951287345</v>
      </c>
    </row>
    <row r="25" spans="1:4" x14ac:dyDescent="0.25">
      <c r="A25" s="1">
        <v>21</v>
      </c>
      <c r="B25" s="1">
        <f t="shared" si="0"/>
        <v>11552.968667280244</v>
      </c>
      <c r="C25" s="1">
        <f t="shared" si="1"/>
        <v>806.60719844804044</v>
      </c>
      <c r="D25" s="1">
        <f t="shared" si="4"/>
        <v>553.35929160268608</v>
      </c>
    </row>
    <row r="26" spans="1:4" x14ac:dyDescent="0.25">
      <c r="A26" s="1">
        <v>22</v>
      </c>
      <c r="B26" s="1">
        <f t="shared" si="0"/>
        <v>12103.110032388828</v>
      </c>
      <c r="C26" s="1">
        <f t="shared" si="1"/>
        <v>737.21706504080385</v>
      </c>
      <c r="D26" s="1">
        <f t="shared" si="4"/>
        <v>554.50023644522503</v>
      </c>
    </row>
    <row r="27" spans="1:4" x14ac:dyDescent="0.25">
      <c r="A27" s="1">
        <v>23</v>
      </c>
      <c r="B27" s="1">
        <f t="shared" si="0"/>
        <v>12653.25139749741</v>
      </c>
      <c r="C27" s="1">
        <f t="shared" si="1"/>
        <v>658.02693163356753</v>
      </c>
      <c r="D27" s="1">
        <f t="shared" si="4"/>
        <v>555.81165769763254</v>
      </c>
    </row>
    <row r="28" spans="1:4" x14ac:dyDescent="0.25">
      <c r="A28" s="1">
        <v>24</v>
      </c>
      <c r="B28" s="1">
        <f t="shared" si="0"/>
        <v>13203.392762605992</v>
      </c>
      <c r="C28" s="1">
        <f t="shared" si="1"/>
        <v>569.03679822633194</v>
      </c>
      <c r="D28" s="1">
        <f t="shared" si="4"/>
        <v>557.2923518651337</v>
      </c>
    </row>
    <row r="29" spans="1:4" x14ac:dyDescent="0.25">
      <c r="A29" s="1">
        <v>25</v>
      </c>
      <c r="B29" s="1">
        <f t="shared" si="0"/>
        <v>13753.534127714576</v>
      </c>
      <c r="C29" s="1">
        <f t="shared" si="1"/>
        <v>470.24666481909571</v>
      </c>
      <c r="D29" s="1">
        <f t="shared" si="4"/>
        <v>558.94097368340772</v>
      </c>
    </row>
    <row r="30" spans="1:4" x14ac:dyDescent="0.25">
      <c r="A30" s="1">
        <v>26</v>
      </c>
      <c r="B30" s="1">
        <f t="shared" si="0"/>
        <v>14303.675492823158</v>
      </c>
      <c r="C30" s="1">
        <f t="shared" si="1"/>
        <v>361.65653141185931</v>
      </c>
      <c r="D30" s="1">
        <f t="shared" si="4"/>
        <v>560.75604203337468</v>
      </c>
    </row>
    <row r="31" spans="1:4" x14ac:dyDescent="0.25">
      <c r="A31" s="1">
        <v>27</v>
      </c>
      <c r="B31" s="1">
        <f t="shared" si="0"/>
        <v>14853.816857931743</v>
      </c>
      <c r="C31" s="1">
        <f t="shared" si="1"/>
        <v>243.26639800462272</v>
      </c>
      <c r="D31" s="1">
        <f t="shared" si="4"/>
        <v>562.73594632982145</v>
      </c>
    </row>
    <row r="32" spans="1:4" x14ac:dyDescent="0.25">
      <c r="A32" s="1">
        <v>28</v>
      </c>
      <c r="B32" s="1">
        <f t="shared" si="0"/>
        <v>15403.958223040325</v>
      </c>
      <c r="C32" s="1">
        <f t="shared" si="1"/>
        <v>115.07626459738685</v>
      </c>
      <c r="D32" s="1">
        <f t="shared" si="4"/>
        <v>564.87895332230187</v>
      </c>
    </row>
    <row r="33" spans="1:4" x14ac:dyDescent="0.25">
      <c r="A33" s="1">
        <v>29</v>
      </c>
      <c r="B33" s="1">
        <f t="shared" si="0"/>
        <v>15954.099588148909</v>
      </c>
      <c r="C33" s="1">
        <f t="shared" si="1"/>
        <v>-22.913868809849191</v>
      </c>
      <c r="D33" s="1">
        <f t="shared" si="4"/>
        <v>567.18321424499436</v>
      </c>
    </row>
    <row r="34" spans="1:4" x14ac:dyDescent="0.25">
      <c r="A34" s="1">
        <v>30</v>
      </c>
      <c r="B34" s="1">
        <f t="shared" si="0"/>
        <v>16504.240953257493</v>
      </c>
      <c r="C34" s="1">
        <f t="shared" si="1"/>
        <v>-170.70400221708496</v>
      </c>
      <c r="D34" s="1">
        <f t="shared" si="4"/>
        <v>569.64677225107221</v>
      </c>
    </row>
    <row r="35" spans="1:4" x14ac:dyDescent="0.25">
      <c r="A35" s="1">
        <v>31</v>
      </c>
      <c r="B35" s="1">
        <f t="shared" si="0"/>
        <v>17054.382318366075</v>
      </c>
      <c r="C35" s="1">
        <f t="shared" si="1"/>
        <v>-328.29413562432183</v>
      </c>
      <c r="D35" s="1">
        <f t="shared" si="4"/>
        <v>572.26757006739876</v>
      </c>
    </row>
    <row r="36" spans="1:4" x14ac:dyDescent="0.25">
      <c r="A36" s="1">
        <v>32</v>
      </c>
      <c r="B36" s="1">
        <f t="shared" si="0"/>
        <v>17604.523683474657</v>
      </c>
      <c r="C36" s="1">
        <f t="shared" si="1"/>
        <v>-495.68426903155796</v>
      </c>
      <c r="D36" s="1">
        <f t="shared" si="4"/>
        <v>575.04345780612675</v>
      </c>
    </row>
    <row r="37" spans="1:4" x14ac:dyDescent="0.25">
      <c r="A37" s="1">
        <v>33</v>
      </c>
      <c r="B37" s="1">
        <f t="shared" si="0"/>
        <v>18154.66504858324</v>
      </c>
      <c r="C37" s="1">
        <f t="shared" si="1"/>
        <v>-672.87440243879428</v>
      </c>
      <c r="D37" s="1">
        <f t="shared" si="4"/>
        <v>577.97220087164112</v>
      </c>
    </row>
    <row r="38" spans="1:4" x14ac:dyDescent="0.25">
      <c r="A38" s="1">
        <v>34</v>
      </c>
      <c r="B38" s="1">
        <f t="shared" si="0"/>
        <v>18704.806413691822</v>
      </c>
      <c r="C38" s="1">
        <f t="shared" si="1"/>
        <v>-859.86453584603078</v>
      </c>
      <c r="D38" s="1">
        <f t="shared" si="4"/>
        <v>581.05148790377473</v>
      </c>
    </row>
    <row r="39" spans="1:4" x14ac:dyDescent="0.25">
      <c r="A39" s="1">
        <v>35</v>
      </c>
      <c r="B39" s="1">
        <f t="shared" si="0"/>
        <v>19254.947778800408</v>
      </c>
      <c r="C39" s="1">
        <f t="shared" si="1"/>
        <v>-1056.6546692532665</v>
      </c>
      <c r="D39" s="1">
        <f t="shared" si="4"/>
        <v>584.27893870135017</v>
      </c>
    </row>
    <row r="40" spans="1:4" x14ac:dyDescent="0.25">
      <c r="A40" s="1">
        <v>36</v>
      </c>
      <c r="B40" s="1">
        <f t="shared" si="0"/>
        <v>19805.08914390899</v>
      </c>
      <c r="C40" s="1">
        <f t="shared" si="1"/>
        <v>-1263.2448026605025</v>
      </c>
      <c r="D40" s="1">
        <f t="shared" si="4"/>
        <v>587.65211207376251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0803-39C6-41E0-B9B3-5730997AF783}">
  <dimension ref="A1:Q29"/>
  <sheetViews>
    <sheetView tabSelected="1" topLeftCell="G1" zoomScaleNormal="100" workbookViewId="0">
      <selection activeCell="B29" sqref="B29"/>
    </sheetView>
  </sheetViews>
  <sheetFormatPr defaultRowHeight="15" x14ac:dyDescent="0.25"/>
  <cols>
    <col min="1" max="16384" width="9.140625" style="1"/>
  </cols>
  <sheetData>
    <row r="1" spans="1:17" x14ac:dyDescent="0.25">
      <c r="A1" s="1" t="s">
        <v>0</v>
      </c>
      <c r="B1" s="1">
        <v>3.6714478501757422E-2</v>
      </c>
      <c r="C1" s="1" t="s">
        <v>1</v>
      </c>
      <c r="D1" s="1">
        <v>256.10000000000002</v>
      </c>
      <c r="E1" s="1" t="s">
        <v>2</v>
      </c>
      <c r="F1" s="1">
        <v>568</v>
      </c>
      <c r="I1" s="1" t="s">
        <v>1</v>
      </c>
      <c r="J1" s="1">
        <v>291.2</v>
      </c>
      <c r="O1" s="1" t="s">
        <v>1</v>
      </c>
      <c r="P1" s="1">
        <v>221.3</v>
      </c>
    </row>
    <row r="2" spans="1:17" x14ac:dyDescent="0.25">
      <c r="A2" s="1" t="s">
        <v>8</v>
      </c>
      <c r="B2" s="1">
        <v>0</v>
      </c>
      <c r="D2" s="1">
        <f>D1*PI()/3200</f>
        <v>0.25142558705760815</v>
      </c>
      <c r="G2" s="1" t="s">
        <v>8</v>
      </c>
      <c r="H2" s="1">
        <v>300</v>
      </c>
      <c r="J2" s="1">
        <f>J1*PI()/3200</f>
        <v>0.28588493147667116</v>
      </c>
      <c r="M2" s="1" t="s">
        <v>8</v>
      </c>
      <c r="N2" s="1">
        <v>-300</v>
      </c>
      <c r="P2" s="1">
        <f>P1*PI()/3200</f>
        <v>0.21726076694981913</v>
      </c>
    </row>
    <row r="3" spans="1:17" x14ac:dyDescent="0.25">
      <c r="A3" s="1" t="s">
        <v>3</v>
      </c>
      <c r="B3" s="1" t="s">
        <v>5</v>
      </c>
      <c r="C3" s="1" t="s">
        <v>4</v>
      </c>
      <c r="D3" s="1" t="s">
        <v>6</v>
      </c>
      <c r="E3" s="1" t="s">
        <v>7</v>
      </c>
      <c r="G3" s="1" t="s">
        <v>3</v>
      </c>
      <c r="H3" s="1" t="s">
        <v>5</v>
      </c>
      <c r="I3" s="1" t="s">
        <v>4</v>
      </c>
      <c r="J3" s="1" t="s">
        <v>6</v>
      </c>
      <c r="K3" s="1" t="s">
        <v>7</v>
      </c>
      <c r="M3" s="1" t="s">
        <v>3</v>
      </c>
      <c r="N3" s="1" t="s">
        <v>5</v>
      </c>
      <c r="O3" s="1" t="s">
        <v>4</v>
      </c>
      <c r="P3" s="1" t="s">
        <v>6</v>
      </c>
      <c r="Q3" s="1" t="s">
        <v>7</v>
      </c>
    </row>
    <row r="4" spans="1:17" x14ac:dyDescent="0.25">
      <c r="A4" s="1">
        <v>0</v>
      </c>
      <c r="B4" s="1">
        <f>$F$1/$B$1*(1-EXP(-1*$B$1*A4))*COS($D$2)</f>
        <v>0</v>
      </c>
      <c r="C4" s="1">
        <f>$F$1/$B$1*(1-EXP(-1*$B$1*A4))*SIN($D$2)+9.8/$B$1^2*(1-$B$1*A4-EXP(-1*$B$1*A4))</f>
        <v>0</v>
      </c>
      <c r="D4" s="1">
        <v>0</v>
      </c>
      <c r="E4" s="1">
        <f>D4</f>
        <v>0</v>
      </c>
      <c r="G4" s="1">
        <v>0</v>
      </c>
      <c r="H4" s="1">
        <f>$F$1/$B$1*(1-EXP(-1*$B$1*G4))*COS($J$2)</f>
        <v>0</v>
      </c>
      <c r="I4" s="1">
        <f>$F$1/$B$1*(1-EXP(-1*$B$1*G4))*SIN($J$2)+9.8/$B$1^2*(1-$B$1*G4-EXP(-1*$B$1*G4))</f>
        <v>0</v>
      </c>
      <c r="J4" s="1">
        <v>0</v>
      </c>
      <c r="K4" s="1">
        <f>J4</f>
        <v>0</v>
      </c>
      <c r="M4" s="1">
        <v>0</v>
      </c>
      <c r="N4" s="1">
        <f>$F$1/$B$1*(1-EXP(-1*$B$1*M4))*COS($P$2)</f>
        <v>0</v>
      </c>
      <c r="O4" s="1">
        <f>$F$1/$B$1*(1-EXP(-1*$B$1*M4))*SIN($P$2)+9.8/$B$1^2*(1-$B$1*M4-EXP(-1*$B$1*M4))</f>
        <v>0</v>
      </c>
      <c r="P4" s="1">
        <v>0</v>
      </c>
      <c r="Q4" s="1">
        <f>P4</f>
        <v>0</v>
      </c>
    </row>
    <row r="5" spans="1:17" x14ac:dyDescent="0.25">
      <c r="A5" s="1">
        <v>1</v>
      </c>
      <c r="B5" s="1">
        <f t="shared" ref="B5:B29" si="0">$F$1/$B$1*(1-EXP(-1*$B$1*A5))*COS($D$2)</f>
        <v>540.16475641438092</v>
      </c>
      <c r="C5" s="1">
        <f>$F$1/$B$1*(1-EXP(-1*$B$1*A5))*SIN($D$2)+9.8/$B$1^2*(1-$B$1*A5-EXP(-1*$B$1*A5))</f>
        <v>133.90668539333143</v>
      </c>
      <c r="D5" s="1">
        <f>SQRT((B5-B4)^2+(C5-C4)^2)</f>
        <v>556.51501728635867</v>
      </c>
      <c r="E5" s="1">
        <f>SUM($D$4:D5)</f>
        <v>556.51501728635867</v>
      </c>
      <c r="G5" s="1">
        <v>1</v>
      </c>
      <c r="H5" s="1">
        <f t="shared" ref="H5:H29" si="1">$F$1/$B$1*(1-EXP(-1*$B$1*G5))*COS($J$2)</f>
        <v>535.0638861790685</v>
      </c>
      <c r="I5" s="1">
        <f t="shared" ref="I5:I29" si="2">$F$1/$B$1*(1-EXP(-1*$B$1*G5))*SIN($J$2)+9.8/$B$1^2*(1-$B$1*G5-EXP(-1*$B$1*G5))</f>
        <v>152.43435587646331</v>
      </c>
      <c r="J5" s="1">
        <f>SQRT((H5-H4)^2+(I5-I4)^2)</f>
        <v>556.35383987577495</v>
      </c>
      <c r="K5" s="1">
        <f>SUM($J$4:J5)</f>
        <v>556.35383987577495</v>
      </c>
      <c r="M5" s="1">
        <v>1</v>
      </c>
      <c r="N5" s="1">
        <f t="shared" ref="N5:N29" si="3">$F$1/$B$1*(1-EXP(-1*$B$1*M5))*COS($P$2)</f>
        <v>544.58889071805004</v>
      </c>
      <c r="O5" s="1">
        <f t="shared" ref="O5:O29" si="4">$F$1/$B$1*(1-EXP(-1*$B$1*M5))*SIN($P$2)+9.8/$B$1^2*(1-$B$1*M5-EXP(-1*$B$1*M5))</f>
        <v>115.37467614977508</v>
      </c>
      <c r="P5" s="1">
        <f>SQRT((N5-N4)^2+(O5-O4)^2)</f>
        <v>556.67618575809558</v>
      </c>
      <c r="Q5" s="1">
        <f>SUM($P$4:P5)</f>
        <v>556.67618575809558</v>
      </c>
    </row>
    <row r="6" spans="1:17" x14ac:dyDescent="0.25">
      <c r="A6" s="1">
        <v>2</v>
      </c>
      <c r="B6" s="1">
        <f t="shared" si="0"/>
        <v>1060.8572890175212</v>
      </c>
      <c r="C6" s="1">
        <f t="shared" ref="C6:C26" si="5">$F$1/$B$1*(1-EXP(-1*$B$1*A6))*SIN($D$2)+9.8/$B$1^2*(1-$B$1*A6-EXP(-1*$B$1*A6))</f>
        <v>253.36393153840612</v>
      </c>
      <c r="D6" s="1">
        <f t="shared" ref="D6:D12" si="6">SQRT((B6-B5)^2+(C6-C5)^2)</f>
        <v>534.21975549883712</v>
      </c>
      <c r="E6" s="1">
        <f>SUM($D$4:D6)</f>
        <v>1090.7347727851957</v>
      </c>
      <c r="G6" s="1">
        <v>2</v>
      </c>
      <c r="H6" s="1">
        <f t="shared" si="1"/>
        <v>1050.8394281608005</v>
      </c>
      <c r="I6" s="1">
        <f t="shared" si="2"/>
        <v>289.75137453083079</v>
      </c>
      <c r="J6" s="1">
        <f t="shared" ref="J6:J29" si="7">SQRT((H6-H5)^2+(I6-I5)^2)</f>
        <v>533.74186018961757</v>
      </c>
      <c r="K6" s="1">
        <f>SUM($J$4:J6)</f>
        <v>1090.0957000653925</v>
      </c>
      <c r="M6" s="1">
        <v>2</v>
      </c>
      <c r="N6" s="1">
        <f t="shared" si="3"/>
        <v>1069.546073444692</v>
      </c>
      <c r="O6" s="1">
        <f t="shared" si="4"/>
        <v>216.96796743169747</v>
      </c>
      <c r="P6" s="1">
        <f t="shared" ref="P6:P29" si="8">SQRT((N6-N5)^2+(O6-O5)^2)</f>
        <v>534.69733544294616</v>
      </c>
      <c r="Q6" s="1">
        <f>SUM($P$4:P6)</f>
        <v>1091.3735212010417</v>
      </c>
    </row>
    <row r="7" spans="1:17" x14ac:dyDescent="0.25">
      <c r="A7" s="1">
        <v>3</v>
      </c>
      <c r="B7" s="1">
        <f t="shared" si="0"/>
        <v>1562.7795456793117</v>
      </c>
      <c r="C7" s="1">
        <f t="shared" si="5"/>
        <v>358.89262157624194</v>
      </c>
      <c r="D7" s="1">
        <f t="shared" si="6"/>
        <v>512.89595061139437</v>
      </c>
      <c r="E7" s="1">
        <f>SUM($D$4:D7)</f>
        <v>1603.6307233965899</v>
      </c>
      <c r="G7" s="1">
        <v>3</v>
      </c>
      <c r="H7" s="1">
        <f t="shared" si="1"/>
        <v>1548.0219451986254</v>
      </c>
      <c r="I7" s="1">
        <f t="shared" si="2"/>
        <v>412.49601594118752</v>
      </c>
      <c r="J7" s="1">
        <f t="shared" si="7"/>
        <v>512.11004895727649</v>
      </c>
      <c r="K7" s="1">
        <f>SUM($J$4:J7)</f>
        <v>1602.2057490226689</v>
      </c>
      <c r="M7" s="1">
        <v>3</v>
      </c>
      <c r="N7" s="1">
        <f t="shared" si="3"/>
        <v>1575.5792452432133</v>
      </c>
      <c r="O7" s="1">
        <f t="shared" si="4"/>
        <v>305.27667451146829</v>
      </c>
      <c r="P7" s="1">
        <f t="shared" si="8"/>
        <v>513.68083350128279</v>
      </c>
      <c r="Q7" s="1">
        <f>SUM($P$4:P7)</f>
        <v>1605.0543547023244</v>
      </c>
    </row>
    <row r="8" spans="1:17" x14ac:dyDescent="0.25">
      <c r="A8" s="1">
        <v>4</v>
      </c>
      <c r="B8" s="1">
        <f t="shared" si="0"/>
        <v>2046.6081699789361</v>
      </c>
      <c r="C8" s="1">
        <f t="shared" si="5"/>
        <v>450.99486150073784</v>
      </c>
      <c r="D8" s="1">
        <f t="shared" si="6"/>
        <v>492.51696447003371</v>
      </c>
      <c r="E8" s="1">
        <f>SUM($D$4:D8)</f>
        <v>2096.1476878666235</v>
      </c>
      <c r="G8" s="1">
        <v>4</v>
      </c>
      <c r="H8" s="1">
        <f t="shared" si="1"/>
        <v>2027.2816912081066</v>
      </c>
      <c r="I8" s="1">
        <f t="shared" si="2"/>
        <v>521.19359500042253</v>
      </c>
      <c r="J8" s="1">
        <f t="shared" si="7"/>
        <v>491.43165123790214</v>
      </c>
      <c r="K8" s="1">
        <f>SUM($J$4:J8)</f>
        <v>2093.6374002605712</v>
      </c>
      <c r="M8" s="1">
        <v>4</v>
      </c>
      <c r="N8" s="1">
        <f t="shared" si="3"/>
        <v>2063.3705916353892</v>
      </c>
      <c r="O8" s="1">
        <f t="shared" si="4"/>
        <v>380.77968904899836</v>
      </c>
      <c r="P8" s="1">
        <f t="shared" si="8"/>
        <v>493.60014467111557</v>
      </c>
      <c r="Q8" s="1">
        <f>SUM($P$4:P8)</f>
        <v>2098.6544993734401</v>
      </c>
    </row>
    <row r="9" spans="1:17" x14ac:dyDescent="0.25">
      <c r="A9" s="1">
        <v>5</v>
      </c>
      <c r="B9" s="1">
        <f t="shared" si="0"/>
        <v>2512.9954133910232</v>
      </c>
      <c r="C9" s="1">
        <f t="shared" si="5"/>
        <v>530.15465704994244</v>
      </c>
      <c r="D9" s="1">
        <f t="shared" si="6"/>
        <v>473.05743208295263</v>
      </c>
      <c r="E9" s="1">
        <f>SUM($D$4:D9)</f>
        <v>2569.2051199495763</v>
      </c>
      <c r="G9" s="1">
        <v>5</v>
      </c>
      <c r="H9" s="1">
        <f t="shared" si="1"/>
        <v>2489.2647583391608</v>
      </c>
      <c r="I9" s="1">
        <f t="shared" si="2"/>
        <v>616.35048969551531</v>
      </c>
      <c r="J9" s="1">
        <f t="shared" si="7"/>
        <v>471.68123656112198</v>
      </c>
      <c r="K9" s="1">
        <f>SUM($J$4:J9)</f>
        <v>2565.318636821693</v>
      </c>
      <c r="M9" s="1">
        <v>5</v>
      </c>
      <c r="N9" s="1">
        <f t="shared" si="3"/>
        <v>2533.5777062587522</v>
      </c>
      <c r="O9" s="1">
        <f t="shared" si="4"/>
        <v>443.93863929433206</v>
      </c>
      <c r="P9" s="1">
        <f t="shared" si="8"/>
        <v>474.42995651467976</v>
      </c>
      <c r="Q9" s="1">
        <f>SUM($P$4:P9)</f>
        <v>2573.0844558881199</v>
      </c>
    </row>
    <row r="10" spans="1:17" x14ac:dyDescent="0.25">
      <c r="A10" s="1">
        <v>6</v>
      </c>
      <c r="B10" s="1">
        <f t="shared" si="0"/>
        <v>2962.5700145887031</v>
      </c>
      <c r="C10" s="1">
        <f t="shared" si="5"/>
        <v>596.83856619630433</v>
      </c>
      <c r="D10" s="1">
        <f t="shared" si="6"/>
        <v>454.49319662795074</v>
      </c>
      <c r="E10" s="1">
        <f>SUM($D$4:D10)</f>
        <v>3023.6983165775273</v>
      </c>
      <c r="G10" s="1">
        <v>6</v>
      </c>
      <c r="H10" s="1">
        <f t="shared" si="1"/>
        <v>2934.5939479757012</v>
      </c>
      <c r="I10" s="1">
        <f t="shared" si="2"/>
        <v>698.45482375791175</v>
      </c>
      <c r="J10" s="1">
        <f t="shared" si="7"/>
        <v>452.83463738341322</v>
      </c>
      <c r="K10" s="1">
        <f>SUM($J$4:J10)</f>
        <v>3018.1532742051063</v>
      </c>
      <c r="M10" s="1">
        <v>6</v>
      </c>
      <c r="N10" s="1">
        <f t="shared" si="3"/>
        <v>2986.8344773714407</v>
      </c>
      <c r="O10" s="1">
        <f t="shared" si="4"/>
        <v>495.19851241070887</v>
      </c>
      <c r="P10" s="1">
        <f t="shared" si="8"/>
        <v>456.14611162587715</v>
      </c>
      <c r="Q10" s="1">
        <f>SUM($P$4:P10)</f>
        <v>3029.2305675139969</v>
      </c>
    </row>
    <row r="11" spans="1:17" x14ac:dyDescent="0.25">
      <c r="A11" s="1">
        <v>7</v>
      </c>
      <c r="B11" s="1">
        <f t="shared" si="0"/>
        <v>3395.9380470489468</v>
      </c>
      <c r="C11" s="1">
        <f t="shared" si="5"/>
        <v>651.49632811550089</v>
      </c>
      <c r="D11" s="1">
        <f t="shared" si="6"/>
        <v>436.80123911966922</v>
      </c>
      <c r="E11" s="1">
        <f>SUM($D$4:D11)</f>
        <v>3460.4995556971967</v>
      </c>
      <c r="G11" s="1">
        <v>7</v>
      </c>
      <c r="H11" s="1">
        <f t="shared" si="1"/>
        <v>3363.869610336892</v>
      </c>
      <c r="I11" s="1">
        <f t="shared" si="2"/>
        <v>767.97712470524698</v>
      </c>
      <c r="J11" s="1">
        <f t="shared" si="7"/>
        <v>434.86888210660805</v>
      </c>
      <c r="K11" s="1">
        <f>SUM($J$4:J11)</f>
        <v>3453.0221563117143</v>
      </c>
      <c r="M11" s="1">
        <v>7</v>
      </c>
      <c r="N11" s="1">
        <f t="shared" si="3"/>
        <v>3423.7519423997173</v>
      </c>
      <c r="O11" s="1">
        <f t="shared" si="4"/>
        <v>534.98825436368975</v>
      </c>
      <c r="P11" s="1">
        <f t="shared" si="8"/>
        <v>438.72553471552135</v>
      </c>
      <c r="Q11" s="1">
        <f>SUM($P$4:P11)</f>
        <v>3467.9561022295184</v>
      </c>
    </row>
    <row r="12" spans="1:17" x14ac:dyDescent="0.25">
      <c r="A12" s="1">
        <v>8</v>
      </c>
      <c r="B12" s="1">
        <f t="shared" si="0"/>
        <v>3813.6837361028574</v>
      </c>
      <c r="C12" s="1">
        <f t="shared" si="5"/>
        <v>694.5614694817798</v>
      </c>
      <c r="D12" s="1">
        <f t="shared" si="6"/>
        <v>419.95960177619958</v>
      </c>
      <c r="E12" s="1">
        <f>SUM($D$4:D12)</f>
        <v>3880.4591574733963</v>
      </c>
      <c r="G12" s="1">
        <v>8</v>
      </c>
      <c r="H12" s="1">
        <f t="shared" si="1"/>
        <v>3777.6704538118915</v>
      </c>
      <c r="I12" s="1">
        <f t="shared" si="2"/>
        <v>825.37095816154113</v>
      </c>
      <c r="J12" s="1">
        <f t="shared" si="7"/>
        <v>417.76212152303833</v>
      </c>
      <c r="K12" s="1">
        <f>SUM($J$4:J12)</f>
        <v>3870.7842778347526</v>
      </c>
      <c r="M12" s="1">
        <v>8</v>
      </c>
      <c r="N12" s="1">
        <f t="shared" si="3"/>
        <v>3844.9191116801826</v>
      </c>
      <c r="O12" s="1">
        <f t="shared" si="4"/>
        <v>563.72134818508221</v>
      </c>
      <c r="P12" s="1">
        <f t="shared" si="8"/>
        <v>422.14615379068545</v>
      </c>
      <c r="Q12" s="1">
        <f>SUM($P$4:P12)</f>
        <v>3890.1022560202036</v>
      </c>
    </row>
    <row r="13" spans="1:17" x14ac:dyDescent="0.25">
      <c r="A13" s="1">
        <v>9</v>
      </c>
      <c r="B13" s="1">
        <f t="shared" si="0"/>
        <v>4216.3702465323895</v>
      </c>
      <c r="C13" s="1">
        <f t="shared" si="5"/>
        <v>726.4518889071569</v>
      </c>
      <c r="D13" s="1">
        <f t="shared" ref="D13:D23" si="9">SQRT((B13-B12)^2+(C13-C12)^2)</f>
        <v>403.94730415369787</v>
      </c>
      <c r="E13" s="1">
        <f>SUM($D$4:D13)</f>
        <v>4284.4064616270944</v>
      </c>
      <c r="G13" s="1">
        <v>9</v>
      </c>
      <c r="H13" s="1">
        <f t="shared" si="1"/>
        <v>4176.5543251191557</v>
      </c>
      <c r="I13" s="1">
        <f t="shared" si="2"/>
        <v>871.0735393109926</v>
      </c>
      <c r="J13" s="1">
        <f t="shared" si="7"/>
        <v>401.49354753568866</v>
      </c>
      <c r="K13" s="1">
        <f>SUM($J$4:J13)</f>
        <v>4272.277825370441</v>
      </c>
      <c r="M13" s="1">
        <v>9</v>
      </c>
      <c r="N13" s="1">
        <f t="shared" si="3"/>
        <v>4250.9037625071778</v>
      </c>
      <c r="O13" s="1">
        <f t="shared" si="4"/>
        <v>581.79637139121633</v>
      </c>
      <c r="P13" s="1">
        <f t="shared" si="8"/>
        <v>406.38681471108225</v>
      </c>
      <c r="Q13" s="1">
        <f>SUM($P$4:P13)</f>
        <v>4296.4890707312861</v>
      </c>
    </row>
    <row r="14" spans="1:17" x14ac:dyDescent="0.25">
      <c r="A14" s="1">
        <v>10</v>
      </c>
      <c r="B14" s="1">
        <f t="shared" si="0"/>
        <v>4604.5404417752361</v>
      </c>
      <c r="C14" s="1">
        <f t="shared" si="5"/>
        <v>747.57042031235267</v>
      </c>
      <c r="D14" s="1">
        <f t="shared" si="9"/>
        <v>388.74425120325816</v>
      </c>
      <c r="E14" s="1">
        <f>SUM($D$4:D14)</f>
        <v>4673.1507128303529</v>
      </c>
      <c r="G14" s="1">
        <v>10</v>
      </c>
      <c r="H14" s="1">
        <f t="shared" si="1"/>
        <v>4561.0589613420225</v>
      </c>
      <c r="I14" s="1">
        <f t="shared" si="2"/>
        <v>905.50632230966914</v>
      </c>
      <c r="J14" s="1">
        <f t="shared" si="7"/>
        <v>386.04330303984432</v>
      </c>
      <c r="K14" s="1">
        <f>SUM($J$4:J14)</f>
        <v>4658.3211284102854</v>
      </c>
      <c r="M14" s="1">
        <v>10</v>
      </c>
      <c r="N14" s="1">
        <f t="shared" si="3"/>
        <v>4642.2532045558237</v>
      </c>
      <c r="O14" s="1">
        <f t="shared" si="4"/>
        <v>589.5975333070279</v>
      </c>
      <c r="P14" s="1">
        <f t="shared" si="8"/>
        <v>391.42718852811328</v>
      </c>
      <c r="Q14" s="1">
        <f>SUM($P$4:P14)</f>
        <v>4687.9162592593993</v>
      </c>
    </row>
    <row r="15" spans="1:17" x14ac:dyDescent="0.25">
      <c r="A15" s="1">
        <v>11</v>
      </c>
      <c r="B15" s="1">
        <f t="shared" si="0"/>
        <v>4978.7176157613912</v>
      </c>
      <c r="C15" s="1">
        <f t="shared" si="5"/>
        <v>758.30537598895489</v>
      </c>
      <c r="D15" s="1">
        <f t="shared" si="9"/>
        <v>374.3311325626604</v>
      </c>
      <c r="E15" s="1">
        <f>SUM($D$4:D15)</f>
        <v>5047.4818453930129</v>
      </c>
      <c r="G15" s="1">
        <v>11</v>
      </c>
      <c r="H15" s="1">
        <f t="shared" si="1"/>
        <v>4931.7027148544157</v>
      </c>
      <c r="I15" s="1">
        <f t="shared" si="2"/>
        <v>929.0755684496919</v>
      </c>
      <c r="J15" s="1">
        <f t="shared" si="7"/>
        <v>371.39238196463413</v>
      </c>
      <c r="K15" s="1">
        <f>SUM($J$4:J15)</f>
        <v>5029.7135103749197</v>
      </c>
      <c r="M15" s="1">
        <v>11</v>
      </c>
      <c r="N15" s="1">
        <f t="shared" si="3"/>
        <v>5019.4950177125729</v>
      </c>
      <c r="O15" s="1">
        <f t="shared" si="4"/>
        <v>587.49519302032286</v>
      </c>
      <c r="P15" s="1">
        <f t="shared" si="8"/>
        <v>377.24767120351163</v>
      </c>
      <c r="Q15" s="1">
        <f>SUM($P$4:P15)</f>
        <v>5065.1639304629107</v>
      </c>
    </row>
    <row r="16" spans="1:17" x14ac:dyDescent="0.25">
      <c r="A16" s="1">
        <v>12</v>
      </c>
      <c r="B16" s="1">
        <f t="shared" si="0"/>
        <v>5339.4061983679794</v>
      </c>
      <c r="C16" s="1">
        <f t="shared" si="5"/>
        <v>759.0310700849102</v>
      </c>
      <c r="D16" s="1">
        <f t="shared" si="9"/>
        <v>360.68931264270981</v>
      </c>
      <c r="E16" s="1">
        <f>SUM($D$4:D16)</f>
        <v>5408.1711580357223</v>
      </c>
      <c r="G16" s="1">
        <v>12</v>
      </c>
      <c r="H16" s="1">
        <f t="shared" si="1"/>
        <v>5288.9852521139364</v>
      </c>
      <c r="I16" s="1">
        <f t="shared" si="2"/>
        <v>942.17289384185165</v>
      </c>
      <c r="J16" s="1">
        <f t="shared" si="7"/>
        <v>357.52251867963355</v>
      </c>
      <c r="K16" s="1">
        <f>SUM($J$4:J16)</f>
        <v>5387.236029054553</v>
      </c>
      <c r="M16" s="1">
        <v>12</v>
      </c>
      <c r="N16" s="1">
        <f t="shared" si="3"/>
        <v>5383.1377633079574</v>
      </c>
      <c r="O16" s="1">
        <f t="shared" si="4"/>
        <v>575.84635866447593</v>
      </c>
      <c r="P16" s="1">
        <f t="shared" si="8"/>
        <v>363.82927557578353</v>
      </c>
      <c r="Q16" s="1">
        <f>SUM($P$4:P16)</f>
        <v>5428.9932060386946</v>
      </c>
    </row>
    <row r="17" spans="1:17" x14ac:dyDescent="0.25">
      <c r="A17" s="1">
        <v>13</v>
      </c>
      <c r="B17" s="1">
        <f t="shared" si="0"/>
        <v>5687.0924354433737</v>
      </c>
      <c r="C17" s="1">
        <f t="shared" si="5"/>
        <v>750.10832321905912</v>
      </c>
      <c r="D17" s="1">
        <f t="shared" si="9"/>
        <v>347.80071141859287</v>
      </c>
      <c r="E17" s="1">
        <f>SUM($D$4:D17)</f>
        <v>5755.9718694543153</v>
      </c>
      <c r="G17" s="1">
        <v>13</v>
      </c>
      <c r="H17" s="1">
        <f t="shared" si="1"/>
        <v>5633.3882272643978</v>
      </c>
      <c r="I17" s="1">
        <f t="shared" si="2"/>
        <v>945.17579735499555</v>
      </c>
      <c r="J17" s="1">
        <f t="shared" si="7"/>
        <v>344.41606629482101</v>
      </c>
      <c r="K17" s="1">
        <f>SUM($J$4:J17)</f>
        <v>5731.6520953493737</v>
      </c>
      <c r="M17" s="1">
        <v>13</v>
      </c>
      <c r="N17" s="1">
        <f t="shared" si="3"/>
        <v>5733.6716697103357</v>
      </c>
      <c r="O17" s="1">
        <f t="shared" si="4"/>
        <v>554.9951687026529</v>
      </c>
      <c r="P17" s="1">
        <f t="shared" si="8"/>
        <v>351.15351580261211</v>
      </c>
      <c r="Q17" s="1">
        <f>SUM($P$4:P17)</f>
        <v>5780.1467218413063</v>
      </c>
    </row>
    <row r="18" spans="1:17" x14ac:dyDescent="0.25">
      <c r="A18" s="1">
        <v>14</v>
      </c>
      <c r="B18" s="1">
        <f t="shared" si="0"/>
        <v>6022.2450443173248</v>
      </c>
      <c r="C18" s="1">
        <f t="shared" si="5"/>
        <v>731.88494890497225</v>
      </c>
      <c r="D18" s="1">
        <f t="shared" si="9"/>
        <v>335.64767630121759</v>
      </c>
      <c r="E18" s="1">
        <f>SUM($D$4:D18)</f>
        <v>6091.6195457555332</v>
      </c>
      <c r="G18" s="1">
        <v>14</v>
      </c>
      <c r="H18" s="1">
        <f t="shared" si="1"/>
        <v>5965.3759314558583</v>
      </c>
      <c r="I18" s="1">
        <f t="shared" si="2"/>
        <v>938.44816952388544</v>
      </c>
      <c r="J18" s="1">
        <f t="shared" si="7"/>
        <v>332.05586384003317</v>
      </c>
      <c r="K18" s="1">
        <f>SUM($J$4:J18)</f>
        <v>6063.7079591894071</v>
      </c>
      <c r="M18" s="1">
        <v>14</v>
      </c>
      <c r="N18" s="1">
        <f t="shared" si="3"/>
        <v>6071.5692932048742</v>
      </c>
      <c r="O18" s="1">
        <f t="shared" si="4"/>
        <v>525.27335586235961</v>
      </c>
      <c r="P18" s="1">
        <f t="shared" si="8"/>
        <v>339.20228495953609</v>
      </c>
      <c r="Q18" s="1">
        <f>SUM($P$4:P18)</f>
        <v>6119.3490068008423</v>
      </c>
    </row>
    <row r="19" spans="1:17" x14ac:dyDescent="0.25">
      <c r="A19" s="1">
        <v>15</v>
      </c>
      <c r="B19" s="1">
        <f t="shared" si="0"/>
        <v>6345.3158456808505</v>
      </c>
      <c r="C19" s="1">
        <f t="shared" si="5"/>
        <v>704.6962224398776</v>
      </c>
      <c r="D19" s="1">
        <f t="shared" si="9"/>
        <v>324.21284604479274</v>
      </c>
      <c r="E19" s="1">
        <f>SUM($D$4:D19)</f>
        <v>6415.8323918003261</v>
      </c>
      <c r="G19" s="1">
        <v>15</v>
      </c>
      <c r="H19" s="1">
        <f t="shared" si="1"/>
        <v>6285.3959187575547</v>
      </c>
      <c r="I19" s="1">
        <f t="shared" si="2"/>
        <v>922.34078311162625</v>
      </c>
      <c r="J19" s="1">
        <f t="shared" si="7"/>
        <v>320.42509291503956</v>
      </c>
      <c r="K19" s="1">
        <f>SUM($J$4:J19)</f>
        <v>6384.1330521044465</v>
      </c>
      <c r="M19" s="1">
        <v>15</v>
      </c>
      <c r="N19" s="1">
        <f t="shared" si="3"/>
        <v>6397.2861550487505</v>
      </c>
      <c r="O19" s="1">
        <f t="shared" si="4"/>
        <v>487.00069434579132</v>
      </c>
      <c r="P19" s="1">
        <f t="shared" si="8"/>
        <v>327.95772701521253</v>
      </c>
      <c r="Q19" s="1">
        <f>SUM($P$4:P19)</f>
        <v>6447.3067338160545</v>
      </c>
    </row>
    <row r="20" spans="1:17" x14ac:dyDescent="0.25">
      <c r="A20" s="1">
        <v>16</v>
      </c>
      <c r="B20" s="1">
        <f t="shared" si="0"/>
        <v>6656.7403726876664</v>
      </c>
      <c r="C20" s="1">
        <f t="shared" si="5"/>
        <v>668.86533289073418</v>
      </c>
      <c r="D20" s="1">
        <f t="shared" si="9"/>
        <v>313.47900833596805</v>
      </c>
      <c r="E20" s="1">
        <f>SUM($D$4:D20)</f>
        <v>6729.3114001362937</v>
      </c>
      <c r="G20" s="1">
        <v>16</v>
      </c>
      <c r="H20" s="1">
        <f t="shared" si="1"/>
        <v>6593.8796095074849</v>
      </c>
      <c r="I20" s="1">
        <f t="shared" si="2"/>
        <v>897.19176598794161</v>
      </c>
      <c r="J20" s="1">
        <f t="shared" si="7"/>
        <v>309.50712515382577</v>
      </c>
      <c r="K20" s="1">
        <f>SUM($J$4:J20)</f>
        <v>6693.6401772582722</v>
      </c>
      <c r="M20" s="1">
        <v>16</v>
      </c>
      <c r="N20" s="1">
        <f t="shared" si="3"/>
        <v>6711.2613555613316</v>
      </c>
      <c r="O20" s="1">
        <f t="shared" si="4"/>
        <v>440.48543091881356</v>
      </c>
      <c r="P20" s="1">
        <f t="shared" si="8"/>
        <v>317.40210501601376</v>
      </c>
      <c r="Q20" s="1">
        <f>SUM($P$4:P20)</f>
        <v>6764.7088388320681</v>
      </c>
    </row>
    <row r="21" spans="1:17" x14ac:dyDescent="0.25">
      <c r="A21" s="1">
        <v>17</v>
      </c>
      <c r="B21" s="1">
        <f t="shared" si="0"/>
        <v>6956.9384580983278</v>
      </c>
      <c r="C21" s="1">
        <f t="shared" si="5"/>
        <v>624.70381878682883</v>
      </c>
      <c r="D21" s="1">
        <f t="shared" si="9"/>
        <v>303.42895348363874</v>
      </c>
      <c r="E21" s="1">
        <f>SUM($D$4:D21)</f>
        <v>7032.7403536199326</v>
      </c>
      <c r="G21" s="1">
        <v>17</v>
      </c>
      <c r="H21" s="1">
        <f t="shared" si="1"/>
        <v>6891.2428719120444</v>
      </c>
      <c r="I21" s="1">
        <f t="shared" si="2"/>
        <v>863.32705696083599</v>
      </c>
      <c r="J21" s="1">
        <f t="shared" si="7"/>
        <v>299.28536273157999</v>
      </c>
      <c r="K21" s="1">
        <f>SUM($J$4:J21)</f>
        <v>6992.925539989852</v>
      </c>
      <c r="M21" s="1">
        <v>17</v>
      </c>
      <c r="N21" s="1">
        <f t="shared" si="3"/>
        <v>7013.9181660772319</v>
      </c>
      <c r="O21" s="1">
        <f t="shared" si="4"/>
        <v>386.02470045977748</v>
      </c>
      <c r="P21" s="1">
        <f t="shared" si="8"/>
        <v>307.51766797013369</v>
      </c>
      <c r="Q21" s="1">
        <f>SUM($P$4:P21)</f>
        <v>7072.2265068022016</v>
      </c>
    </row>
    <row r="22" spans="1:17" x14ac:dyDescent="0.25">
      <c r="A22" s="1">
        <v>18</v>
      </c>
      <c r="B22" s="1">
        <f t="shared" si="0"/>
        <v>7246.3148002586067</v>
      </c>
      <c r="C22" s="1">
        <f t="shared" si="5"/>
        <v>572.51198810622282</v>
      </c>
      <c r="D22" s="1">
        <f t="shared" si="9"/>
        <v>294.04532744435141</v>
      </c>
      <c r="E22" s="1">
        <f>SUM($D$4:D22)</f>
        <v>7326.7856810642843</v>
      </c>
      <c r="G22" s="1">
        <v>18</v>
      </c>
      <c r="H22" s="1">
        <f t="shared" si="1"/>
        <v>7177.8865826797701</v>
      </c>
      <c r="I22" s="1">
        <f t="shared" si="2"/>
        <v>821.06084517611839</v>
      </c>
      <c r="J22" s="1">
        <f t="shared" si="7"/>
        <v>289.74307512229205</v>
      </c>
      <c r="K22" s="1">
        <f>SUM($J$4:J22)</f>
        <v>7282.6686151121439</v>
      </c>
      <c r="M22" s="1">
        <v>18</v>
      </c>
      <c r="N22" s="1">
        <f t="shared" si="3"/>
        <v>7305.6645995602403</v>
      </c>
      <c r="O22" s="1">
        <f t="shared" si="4"/>
        <v>323.90492652834064</v>
      </c>
      <c r="P22" s="1">
        <f t="shared" si="8"/>
        <v>298.28651958033277</v>
      </c>
      <c r="Q22" s="1">
        <f>SUM($P$4:P22)</f>
        <v>7370.513026382534</v>
      </c>
    </row>
    <row r="23" spans="1:17" x14ac:dyDescent="0.25">
      <c r="A23" s="1">
        <v>19</v>
      </c>
      <c r="B23" s="1">
        <f t="shared" si="0"/>
        <v>7525.259508675088</v>
      </c>
      <c r="C23" s="1">
        <f>$F$1/$B$1*(1-EXP(-1*$B$1*A23))*SIN($D$2)+9.8/$B$1^2*(1-$B$1*A23-EXP(-1*$B$1*A23))</f>
        <v>512.5793231222392</v>
      </c>
      <c r="D23" s="1">
        <f t="shared" si="9"/>
        <v>285.31048821527429</v>
      </c>
      <c r="E23" s="1">
        <f>SUM($D$4:D23)</f>
        <v>7612.096169279559</v>
      </c>
      <c r="G23" s="1">
        <v>19</v>
      </c>
      <c r="H23" s="1">
        <f t="shared" si="1"/>
        <v>7454.1971674449696</v>
      </c>
      <c r="I23" s="1">
        <f t="shared" si="2"/>
        <v>770.69599367715455</v>
      </c>
      <c r="J23" s="1">
        <f t="shared" si="7"/>
        <v>280.86323632650681</v>
      </c>
      <c r="K23" s="1">
        <f>SUM($J$4:J23)</f>
        <v>7563.5318514386508</v>
      </c>
      <c r="M23" s="1">
        <v>19</v>
      </c>
      <c r="N23" s="1">
        <f t="shared" si="3"/>
        <v>7586.8939606473696</v>
      </c>
      <c r="O23" s="1">
        <f t="shared" si="4"/>
        <v>254.40220749431137</v>
      </c>
      <c r="P23" s="1">
        <f t="shared" si="8"/>
        <v>289.69049257888696</v>
      </c>
      <c r="Q23" s="1">
        <f>SUM($P$4:P23)</f>
        <v>7660.2035189614207</v>
      </c>
    </row>
    <row r="24" spans="1:17" x14ac:dyDescent="0.25">
      <c r="A24" s="1">
        <v>20</v>
      </c>
      <c r="B24" s="1">
        <f t="shared" si="0"/>
        <v>7794.1486299234921</v>
      </c>
      <c r="C24" s="1">
        <f t="shared" si="5"/>
        <v>445.1848706557812</v>
      </c>
      <c r="D24" s="1">
        <f t="shared" ref="D24:D26" si="10">SQRT((B24-B23)^2+(C24-C23)^2)</f>
        <v>277.20637032541771</v>
      </c>
      <c r="E24" s="1">
        <f>SUM($D$4:D24)</f>
        <v>7889.302539604977</v>
      </c>
      <c r="G24" s="1">
        <v>20</v>
      </c>
      <c r="H24" s="1">
        <f t="shared" si="1"/>
        <v>7720.5471217098047</v>
      </c>
      <c r="I24" s="1">
        <f t="shared" si="2"/>
        <v>712.52444769585713</v>
      </c>
      <c r="J24" s="1">
        <f t="shared" si="7"/>
        <v>272.62836774395646</v>
      </c>
      <c r="K24" s="1">
        <f>SUM($J$4:J24)</f>
        <v>7836.1602191826078</v>
      </c>
      <c r="M24" s="1">
        <v>20</v>
      </c>
      <c r="N24" s="1">
        <f t="shared" si="3"/>
        <v>7857.9853758645531</v>
      </c>
      <c r="O24" s="1">
        <f t="shared" si="4"/>
        <v>177.7826887470676</v>
      </c>
      <c r="P24" s="1">
        <f t="shared" si="8"/>
        <v>281.71103289987536</v>
      </c>
      <c r="Q24" s="1">
        <f>SUM($P$4:P24)</f>
        <v>7941.9145518612959</v>
      </c>
    </row>
    <row r="25" spans="1:17" x14ac:dyDescent="0.25">
      <c r="A25" s="1">
        <v>21</v>
      </c>
      <c r="B25" s="1">
        <f t="shared" si="0"/>
        <v>8053.3446545987108</v>
      </c>
      <c r="C25" s="1">
        <f t="shared" si="5"/>
        <v>370.59761825956343</v>
      </c>
      <c r="D25" s="1">
        <f t="shared" si="10"/>
        <v>269.71436266438184</v>
      </c>
      <c r="E25" s="1">
        <f>SUM($D$4:D25)</f>
        <v>8159.016902269359</v>
      </c>
      <c r="G25" s="1">
        <v>21</v>
      </c>
      <c r="H25" s="1">
        <f t="shared" si="1"/>
        <v>7977.2955130071005</v>
      </c>
      <c r="I25" s="1">
        <f t="shared" si="2"/>
        <v>646.82762822532254</v>
      </c>
      <c r="J25" s="1">
        <f t="shared" si="7"/>
        <v>265.02039265364709</v>
      </c>
      <c r="K25" s="1">
        <f>SUM($J$4:J25)</f>
        <v>8101.1806118362547</v>
      </c>
      <c r="M25" s="1">
        <v>21</v>
      </c>
      <c r="N25" s="1">
        <f t="shared" si="3"/>
        <v>8119.3043047287683</v>
      </c>
      <c r="O25" s="1">
        <f t="shared" si="4"/>
        <v>94.302921487311778</v>
      </c>
      <c r="P25" s="1">
        <f t="shared" si="8"/>
        <v>274.32909820958434</v>
      </c>
      <c r="Q25" s="1">
        <f>SUM($P$4:P25)</f>
        <v>8216.2436500708809</v>
      </c>
    </row>
    <row r="26" spans="1:17" x14ac:dyDescent="0.25">
      <c r="A26" s="1">
        <v>22</v>
      </c>
      <c r="B26" s="1">
        <f t="shared" si="0"/>
        <v>8303.197005989945</v>
      </c>
      <c r="C26" s="1">
        <f t="shared" si="5"/>
        <v>289.07685684140301</v>
      </c>
      <c r="D26" s="1">
        <f t="shared" si="10"/>
        <v>262.81520511173886</v>
      </c>
      <c r="E26" s="1">
        <f>SUM($D$4:D26)</f>
        <v>8421.8321073810985</v>
      </c>
      <c r="G26" s="1">
        <v>22</v>
      </c>
      <c r="H26" s="1">
        <f t="shared" si="1"/>
        <v>8224.7884649608477</v>
      </c>
      <c r="I26" s="1">
        <f t="shared" si="2"/>
        <v>573.87681140469772</v>
      </c>
      <c r="J26" s="1">
        <f t="shared" si="7"/>
        <v>258.02050876156375</v>
      </c>
      <c r="K26" s="1">
        <f>SUM($J$4:J26)</f>
        <v>8359.2011205978179</v>
      </c>
      <c r="M26" s="1">
        <v>22</v>
      </c>
      <c r="N26" s="1">
        <f t="shared" si="3"/>
        <v>8371.2030324255938</v>
      </c>
      <c r="O26" s="1">
        <f t="shared" si="4"/>
        <v>4.2102085848628121</v>
      </c>
      <c r="P26" s="1">
        <f t="shared" si="8"/>
        <v>267.52507533575715</v>
      </c>
      <c r="Q26" s="1">
        <f>SUM($P$4:P26)</f>
        <v>8483.7687254066386</v>
      </c>
    </row>
    <row r="27" spans="1:17" x14ac:dyDescent="0.25">
      <c r="A27" s="1">
        <v>23</v>
      </c>
      <c r="B27" s="1">
        <f t="shared" si="0"/>
        <v>8544.0425111397617</v>
      </c>
      <c r="C27" s="1">
        <f t="shared" ref="C27:C29" si="11">$F$1/$B$1*(1-EXP(-1*$B$1*A27))*SIN($D$2)+9.8/$B$1^2*(1-$B$1*A27-EXP(-1*$B$1*A27))</f>
        <v>200.8725302154221</v>
      </c>
      <c r="D27" s="1">
        <f t="shared" ref="D27:D29" si="12">SQRT((B27-B26)^2+(C27-C26)^2)</f>
        <v>256.48890928539799</v>
      </c>
      <c r="E27" s="1">
        <f>SUM($D$4:D27)</f>
        <v>8678.3210166664958</v>
      </c>
      <c r="G27" s="1">
        <v>23</v>
      </c>
      <c r="H27" s="1">
        <f t="shared" si="1"/>
        <v>8463.3596238969603</v>
      </c>
      <c r="I27" s="1">
        <f t="shared" si="2"/>
        <v>493.9334942277228</v>
      </c>
      <c r="J27" s="1">
        <f t="shared" si="7"/>
        <v>251.60908536334361</v>
      </c>
      <c r="K27" s="1">
        <f>SUM($J$4:J27)</f>
        <v>8610.810205961161</v>
      </c>
      <c r="M27" s="1">
        <v>23</v>
      </c>
      <c r="N27" s="1">
        <f t="shared" si="3"/>
        <v>8614.0211447264046</v>
      </c>
      <c r="O27" s="1">
        <f t="shared" si="4"/>
        <v>-92.257062031268788</v>
      </c>
      <c r="P27" s="1">
        <f t="shared" si="8"/>
        <v>261.27872083553819</v>
      </c>
      <c r="Q27" s="1">
        <f>SUM($P$4:P27)</f>
        <v>8745.0474462421771</v>
      </c>
    </row>
    <row r="28" spans="1:17" x14ac:dyDescent="0.25">
      <c r="A28" s="1">
        <v>24</v>
      </c>
      <c r="B28" s="1">
        <f t="shared" si="0"/>
        <v>8776.2058549221165</v>
      </c>
      <c r="C28" s="1">
        <f t="shared" si="11"/>
        <v>106.22557205239173</v>
      </c>
      <c r="D28" s="1">
        <f t="shared" si="12"/>
        <v>250.71470815594023</v>
      </c>
      <c r="E28" s="1">
        <f>SUM($D$4:D28)</f>
        <v>8929.0357248224354</v>
      </c>
      <c r="G28" s="1">
        <v>24</v>
      </c>
      <c r="H28" s="1">
        <f t="shared" si="1"/>
        <v>8693.3306086333614</v>
      </c>
      <c r="I28" s="1">
        <f t="shared" si="2"/>
        <v>407.24974706796957</v>
      </c>
      <c r="J28" s="1">
        <f t="shared" si="7"/>
        <v>245.76559124964189</v>
      </c>
      <c r="K28" s="1">
        <f>SUM($J$4:J28)</f>
        <v>8856.5757972108022</v>
      </c>
      <c r="M28" s="1">
        <v>24</v>
      </c>
      <c r="N28" s="1">
        <f t="shared" si="3"/>
        <v>8848.0859857854412</v>
      </c>
      <c r="O28" s="1">
        <f t="shared" si="4"/>
        <v>-194.8690960010756</v>
      </c>
      <c r="P28" s="1">
        <f t="shared" si="8"/>
        <v>255.5691282909828</v>
      </c>
      <c r="Q28" s="1">
        <f>SUM($P$4:P28)</f>
        <v>9000.61657453316</v>
      </c>
    </row>
    <row r="29" spans="1:17" x14ac:dyDescent="0.25">
      <c r="A29" s="1">
        <v>25</v>
      </c>
      <c r="B29" s="1">
        <f t="shared" si="0"/>
        <v>9000.0000177514103</v>
      </c>
      <c r="C29" s="1">
        <f t="shared" si="11"/>
        <v>5.3682306834602969</v>
      </c>
      <c r="D29" s="1">
        <f t="shared" si="12"/>
        <v>245.47103826006364</v>
      </c>
      <c r="E29" s="1">
        <f>SUM($D$4:D29)</f>
        <v>9174.5067630824997</v>
      </c>
      <c r="G29" s="1">
        <v>25</v>
      </c>
      <c r="H29" s="1">
        <f t="shared" si="1"/>
        <v>8915.0114440556808</v>
      </c>
      <c r="I29" s="1">
        <f t="shared" si="2"/>
        <v>314.06855349600528</v>
      </c>
      <c r="J29" s="1">
        <f t="shared" si="7"/>
        <v>240.46855850408667</v>
      </c>
      <c r="K29" s="1">
        <f>SUM($J$4:J29)</f>
        <v>9097.0443557148883</v>
      </c>
      <c r="M29" s="1">
        <v>25</v>
      </c>
      <c r="N29" s="1">
        <f t="shared" si="3"/>
        <v>9073.713099433864</v>
      </c>
      <c r="O29" s="1">
        <f t="shared" si="4"/>
        <v>-303.40438274677786</v>
      </c>
      <c r="P29" s="1">
        <f t="shared" si="8"/>
        <v>250.37472492703841</v>
      </c>
      <c r="Q29" s="1">
        <f>SUM($P$4:P29)</f>
        <v>9250.9912994601982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Vacuum</vt:lpstr>
      <vt:lpstr>3H 9000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2020-05-22T17:54:29Z</dcterms:created>
  <dcterms:modified xsi:type="dcterms:W3CDTF">2020-05-23T15:30:50Z</dcterms:modified>
</cp:coreProperties>
</file>