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 filterPrivacy="1"/>
  <xr:revisionPtr revIDLastSave="0" documentId="13_ncr:1_{1A5EE465-DEB0-416C-8C76-CBE628777BE2}" xr6:coauthVersionLast="47" xr6:coauthVersionMax="47" xr10:uidLastSave="{00000000-0000-0000-0000-000000000000}"/>
  <bookViews>
    <workbookView xWindow="-120" yWindow="-120" windowWidth="24240" windowHeight="13290" xr2:uid="{00000000-000D-0000-FFFF-FFFF00000000}"/>
  </bookViews>
  <sheets>
    <sheet name="Data" sheetId="1" r:id="rId1"/>
    <sheet name="Random" sheetId="3" r:id="rId2"/>
    <sheet name="Sheet2" sheetId="2" r:id="rId3"/>
    <sheet name="Static (2)" sheetId="4" r:id="rId4"/>
    <sheet name="Static" sheetId="5" r:id="rId5"/>
    <sheet name="Sheet3" sheetId="6" r:id="rId6"/>
    <sheet name="Variable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" i="1" l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B5" i="4"/>
  <c r="K2" i="7"/>
  <c r="C2" i="7"/>
  <c r="A2" i="7" s="1"/>
  <c r="A10" i="5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9" i="5"/>
  <c r="A8" i="5"/>
  <c r="C2" i="5"/>
  <c r="A2" i="5" s="1"/>
  <c r="A9" i="4"/>
  <c r="B9" i="4" s="1"/>
  <c r="A8" i="4"/>
  <c r="B8" i="4" s="1"/>
  <c r="C5" i="4"/>
  <c r="D4" i="4"/>
  <c r="C4" i="4"/>
  <c r="C213" i="1"/>
  <c r="F213" i="1"/>
  <c r="B2" i="7" l="1"/>
  <c r="B13" i="7" s="1"/>
  <c r="B8" i="7"/>
  <c r="B20" i="7"/>
  <c r="B12" i="7"/>
  <c r="B19" i="7"/>
  <c r="B11" i="7"/>
  <c r="B18" i="7"/>
  <c r="B17" i="7"/>
  <c r="B9" i="7"/>
  <c r="B16" i="7"/>
  <c r="B14" i="7"/>
  <c r="B15" i="7"/>
  <c r="B25" i="5"/>
  <c r="B21" i="5"/>
  <c r="B17" i="5"/>
  <c r="B13" i="5"/>
  <c r="B9" i="5"/>
  <c r="B28" i="5"/>
  <c r="B24" i="5"/>
  <c r="B20" i="5"/>
  <c r="B16" i="5"/>
  <c r="B12" i="5"/>
  <c r="B8" i="5"/>
  <c r="B27" i="5"/>
  <c r="B23" i="5"/>
  <c r="B19" i="5"/>
  <c r="B15" i="5"/>
  <c r="B11" i="5"/>
  <c r="B26" i="5"/>
  <c r="B22" i="5"/>
  <c r="B18" i="5"/>
  <c r="B14" i="5"/>
  <c r="B10" i="5"/>
  <c r="A10" i="4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6" i="1"/>
  <c r="C243" i="1"/>
  <c r="C244" i="1"/>
  <c r="C245" i="1"/>
  <c r="C250" i="1"/>
  <c r="C247" i="1"/>
  <c r="C248" i="1"/>
  <c r="C249" i="1"/>
  <c r="C254" i="1"/>
  <c r="C251" i="1"/>
  <c r="C252" i="1"/>
  <c r="C253" i="1"/>
  <c r="C257" i="1"/>
  <c r="C255" i="1"/>
  <c r="C256" i="1"/>
  <c r="C258" i="1"/>
  <c r="C260" i="1"/>
  <c r="C259" i="1"/>
  <c r="C264" i="1"/>
  <c r="C261" i="1"/>
  <c r="C262" i="1"/>
  <c r="C263" i="1"/>
  <c r="C268" i="1"/>
  <c r="C265" i="1"/>
  <c r="C266" i="1"/>
  <c r="C267" i="1"/>
  <c r="C272" i="1"/>
  <c r="C269" i="1"/>
  <c r="C270" i="1"/>
  <c r="C271" i="1"/>
  <c r="C276" i="1"/>
  <c r="C273" i="1"/>
  <c r="C274" i="1"/>
  <c r="C275" i="1"/>
  <c r="C280" i="1"/>
  <c r="C277" i="1"/>
  <c r="C278" i="1"/>
  <c r="C279" i="1"/>
  <c r="C284" i="1"/>
  <c r="C281" i="1"/>
  <c r="C282" i="1"/>
  <c r="C283" i="1"/>
  <c r="C288" i="1"/>
  <c r="C285" i="1"/>
  <c r="C286" i="1"/>
  <c r="C287" i="1"/>
  <c r="C292" i="1"/>
  <c r="C289" i="1"/>
  <c r="C290" i="1"/>
  <c r="C291" i="1"/>
  <c r="C296" i="1"/>
  <c r="C293" i="1"/>
  <c r="C294" i="1"/>
  <c r="C295" i="1"/>
  <c r="C300" i="1"/>
  <c r="C297" i="1"/>
  <c r="C298" i="1"/>
  <c r="C299" i="1"/>
  <c r="C304" i="1"/>
  <c r="C301" i="1"/>
  <c r="C302" i="1"/>
  <c r="C303" i="1"/>
  <c r="C308" i="1"/>
  <c r="C305" i="1"/>
  <c r="C306" i="1"/>
  <c r="C307" i="1"/>
  <c r="C312" i="1"/>
  <c r="C309" i="1"/>
  <c r="C310" i="1"/>
  <c r="C311" i="1"/>
  <c r="C316" i="1"/>
  <c r="C313" i="1"/>
  <c r="C314" i="1"/>
  <c r="C315" i="1"/>
  <c r="C320" i="1"/>
  <c r="C317" i="1"/>
  <c r="C318" i="1"/>
  <c r="C319" i="1"/>
  <c r="C325" i="1"/>
  <c r="C321" i="1"/>
  <c r="C322" i="1"/>
  <c r="C323" i="1"/>
  <c r="C324" i="1"/>
  <c r="C242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81" i="1"/>
  <c r="C466" i="1"/>
  <c r="C467" i="1"/>
  <c r="C468" i="1"/>
  <c r="C485" i="1"/>
  <c r="C470" i="1"/>
  <c r="C471" i="1"/>
  <c r="C472" i="1"/>
  <c r="C489" i="1"/>
  <c r="C474" i="1"/>
  <c r="C475" i="1"/>
  <c r="C476" i="1"/>
  <c r="C493" i="1"/>
  <c r="C478" i="1"/>
  <c r="C479" i="1"/>
  <c r="C480" i="1"/>
  <c r="C501" i="1"/>
  <c r="C482" i="1"/>
  <c r="C483" i="1"/>
  <c r="C484" i="1"/>
  <c r="C505" i="1"/>
  <c r="C486" i="1"/>
  <c r="C487" i="1"/>
  <c r="C488" i="1"/>
  <c r="C509" i="1"/>
  <c r="C490" i="1"/>
  <c r="C491" i="1"/>
  <c r="C492" i="1"/>
  <c r="C512" i="1"/>
  <c r="C494" i="1"/>
  <c r="C495" i="1"/>
  <c r="C496" i="1"/>
  <c r="C515" i="1"/>
  <c r="C498" i="1"/>
  <c r="C499" i="1"/>
  <c r="C500" i="1"/>
  <c r="C516" i="1"/>
  <c r="C502" i="1"/>
  <c r="C503" i="1"/>
  <c r="C504" i="1"/>
  <c r="C517" i="1"/>
  <c r="C506" i="1"/>
  <c r="C507" i="1"/>
  <c r="C508" i="1"/>
  <c r="C519" i="1"/>
  <c r="C510" i="1"/>
  <c r="C511" i="1"/>
  <c r="C477" i="1"/>
  <c r="C469" i="1"/>
  <c r="C473" i="1"/>
  <c r="C465" i="1"/>
  <c r="C514" i="1"/>
  <c r="C513" i="1"/>
  <c r="C518" i="1"/>
  <c r="C497" i="1"/>
  <c r="C520" i="1"/>
  <c r="B21" i="7" l="1"/>
  <c r="A11" i="4"/>
  <c r="B10" i="4"/>
  <c r="B10" i="7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71" i="1"/>
  <c r="F16" i="1"/>
  <c r="F72" i="1"/>
  <c r="F17" i="1"/>
  <c r="F18" i="1"/>
  <c r="F73" i="1"/>
  <c r="F19" i="1"/>
  <c r="F74" i="1"/>
  <c r="F20" i="1"/>
  <c r="F21" i="1"/>
  <c r="F75" i="1"/>
  <c r="F22" i="1"/>
  <c r="F76" i="1"/>
  <c r="F23" i="1"/>
  <c r="F24" i="1"/>
  <c r="F77" i="1"/>
  <c r="F25" i="1"/>
  <c r="F78" i="1"/>
  <c r="F26" i="1"/>
  <c r="F329" i="1"/>
  <c r="F330" i="1"/>
  <c r="F27" i="1"/>
  <c r="F79" i="1"/>
  <c r="F28" i="1"/>
  <c r="F80" i="1"/>
  <c r="F191" i="1"/>
  <c r="F29" i="1"/>
  <c r="F81" i="1"/>
  <c r="F30" i="1"/>
  <c r="F82" i="1"/>
  <c r="F31" i="1"/>
  <c r="F83" i="1"/>
  <c r="F32" i="1"/>
  <c r="F84" i="1"/>
  <c r="F192" i="1"/>
  <c r="F33" i="1"/>
  <c r="F85" i="1"/>
  <c r="F34" i="1"/>
  <c r="F86" i="1"/>
  <c r="F35" i="1"/>
  <c r="F87" i="1"/>
  <c r="F36" i="1"/>
  <c r="F88" i="1"/>
  <c r="F193" i="1"/>
  <c r="F37" i="1"/>
  <c r="F89" i="1"/>
  <c r="F194" i="1"/>
  <c r="F38" i="1"/>
  <c r="F90" i="1"/>
  <c r="F39" i="1"/>
  <c r="F91" i="1"/>
  <c r="F40" i="1"/>
  <c r="F92" i="1"/>
  <c r="F195" i="1"/>
  <c r="F41" i="1"/>
  <c r="F93" i="1"/>
  <c r="F196" i="1"/>
  <c r="F42" i="1"/>
  <c r="F94" i="1"/>
  <c r="F43" i="1"/>
  <c r="F95" i="1"/>
  <c r="F44" i="1"/>
  <c r="F96" i="1"/>
  <c r="F197" i="1"/>
  <c r="F45" i="1"/>
  <c r="F97" i="1"/>
  <c r="F198" i="1"/>
  <c r="F46" i="1"/>
  <c r="F98" i="1"/>
  <c r="F47" i="1"/>
  <c r="F99" i="1"/>
  <c r="F48" i="1"/>
  <c r="F100" i="1"/>
  <c r="F199" i="1"/>
  <c r="F49" i="1"/>
  <c r="F101" i="1"/>
  <c r="F200" i="1"/>
  <c r="F50" i="1"/>
  <c r="F102" i="1"/>
  <c r="F51" i="1"/>
  <c r="F103" i="1"/>
  <c r="F201" i="1"/>
  <c r="F52" i="1"/>
  <c r="F104" i="1"/>
  <c r="F202" i="1"/>
  <c r="F53" i="1"/>
  <c r="F105" i="1"/>
  <c r="F203" i="1"/>
  <c r="F54" i="1"/>
  <c r="F106" i="1"/>
  <c r="F204" i="1"/>
  <c r="F55" i="1"/>
  <c r="F107" i="1"/>
  <c r="F205" i="1"/>
  <c r="F56" i="1"/>
  <c r="F108" i="1"/>
  <c r="F206" i="1"/>
  <c r="F57" i="1"/>
  <c r="F109" i="1"/>
  <c r="F207" i="1"/>
  <c r="F58" i="1"/>
  <c r="F110" i="1"/>
  <c r="F208" i="1"/>
  <c r="F59" i="1"/>
  <c r="F111" i="1"/>
  <c r="F60" i="1"/>
  <c r="F112" i="1"/>
  <c r="F61" i="1"/>
  <c r="F113" i="1"/>
  <c r="F114" i="1"/>
  <c r="F62" i="1"/>
  <c r="F115" i="1"/>
  <c r="F63" i="1"/>
  <c r="F116" i="1"/>
  <c r="F331" i="1"/>
  <c r="F64" i="1"/>
  <c r="F117" i="1"/>
  <c r="F332" i="1"/>
  <c r="F118" i="1"/>
  <c r="F65" i="1"/>
  <c r="F119" i="1"/>
  <c r="F66" i="1"/>
  <c r="F120" i="1"/>
  <c r="F67" i="1"/>
  <c r="F121" i="1"/>
  <c r="F122" i="1"/>
  <c r="F68" i="1"/>
  <c r="F123" i="1"/>
  <c r="F69" i="1"/>
  <c r="F124" i="1"/>
  <c r="F333" i="1"/>
  <c r="F70" i="1"/>
  <c r="F125" i="1"/>
  <c r="F334" i="1"/>
  <c r="F126" i="1"/>
  <c r="F127" i="1"/>
  <c r="F209" i="1"/>
  <c r="F384" i="1"/>
  <c r="F128" i="1"/>
  <c r="F210" i="1"/>
  <c r="F385" i="1"/>
  <c r="F129" i="1"/>
  <c r="F211" i="1"/>
  <c r="F386" i="1"/>
  <c r="F130" i="1"/>
  <c r="F212" i="1"/>
  <c r="F387" i="1"/>
  <c r="F131" i="1"/>
  <c r="F388" i="1"/>
  <c r="F132" i="1"/>
  <c r="F214" i="1"/>
  <c r="F389" i="1"/>
  <c r="F133" i="1"/>
  <c r="F215" i="1"/>
  <c r="F390" i="1"/>
  <c r="F134" i="1"/>
  <c r="F216" i="1"/>
  <c r="F391" i="1"/>
  <c r="F135" i="1"/>
  <c r="F217" i="1"/>
  <c r="F392" i="1"/>
  <c r="F136" i="1"/>
  <c r="F218" i="1"/>
  <c r="F393" i="1"/>
  <c r="F137" i="1"/>
  <c r="F219" i="1"/>
  <c r="F394" i="1"/>
  <c r="F138" i="1"/>
  <c r="F220" i="1"/>
  <c r="F395" i="1"/>
  <c r="F139" i="1"/>
  <c r="F221" i="1"/>
  <c r="F396" i="1"/>
  <c r="F140" i="1"/>
  <c r="F222" i="1"/>
  <c r="F397" i="1"/>
  <c r="F141" i="1"/>
  <c r="F223" i="1"/>
  <c r="F398" i="1"/>
  <c r="F142" i="1"/>
  <c r="F224" i="1"/>
  <c r="F399" i="1"/>
  <c r="F143" i="1"/>
  <c r="F225" i="1"/>
  <c r="F144" i="1"/>
  <c r="F226" i="1"/>
  <c r="F145" i="1"/>
  <c r="F227" i="1"/>
  <c r="F146" i="1"/>
  <c r="F228" i="1"/>
  <c r="F147" i="1"/>
  <c r="F229" i="1"/>
  <c r="F335" i="1"/>
  <c r="F148" i="1"/>
  <c r="F230" i="1"/>
  <c r="F336" i="1"/>
  <c r="F149" i="1"/>
  <c r="F231" i="1"/>
  <c r="F337" i="1"/>
  <c r="F150" i="1"/>
  <c r="F232" i="1"/>
  <c r="F338" i="1"/>
  <c r="F151" i="1"/>
  <c r="F233" i="1"/>
  <c r="F152" i="1"/>
  <c r="F234" i="1"/>
  <c r="F153" i="1"/>
  <c r="F235" i="1"/>
  <c r="F154" i="1"/>
  <c r="F236" i="1"/>
  <c r="F155" i="1"/>
  <c r="F237" i="1"/>
  <c r="F339" i="1"/>
  <c r="F156" i="1"/>
  <c r="F238" i="1"/>
  <c r="F340" i="1"/>
  <c r="F157" i="1"/>
  <c r="F239" i="1"/>
  <c r="F341" i="1"/>
  <c r="F158" i="1"/>
  <c r="F240" i="1"/>
  <c r="F342" i="1"/>
  <c r="F241" i="1"/>
  <c r="F400" i="1"/>
  <c r="F246" i="1"/>
  <c r="F401" i="1"/>
  <c r="F243" i="1"/>
  <c r="F402" i="1"/>
  <c r="F244" i="1"/>
  <c r="F403" i="1"/>
  <c r="F245" i="1"/>
  <c r="F404" i="1"/>
  <c r="F250" i="1"/>
  <c r="F405" i="1"/>
  <c r="F247" i="1"/>
  <c r="F406" i="1"/>
  <c r="F248" i="1"/>
  <c r="F407" i="1"/>
  <c r="F249" i="1"/>
  <c r="F408" i="1"/>
  <c r="F254" i="1"/>
  <c r="F409" i="1"/>
  <c r="F251" i="1"/>
  <c r="F410" i="1"/>
  <c r="F252" i="1"/>
  <c r="F411" i="1"/>
  <c r="F253" i="1"/>
  <c r="F412" i="1"/>
  <c r="F257" i="1"/>
  <c r="F413" i="1"/>
  <c r="F255" i="1"/>
  <c r="F414" i="1"/>
  <c r="F256" i="1"/>
  <c r="F415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258" i="1"/>
  <c r="F260" i="1"/>
  <c r="F175" i="1"/>
  <c r="F259" i="1"/>
  <c r="F176" i="1"/>
  <c r="F264" i="1"/>
  <c r="F177" i="1"/>
  <c r="F261" i="1"/>
  <c r="F178" i="1"/>
  <c r="F262" i="1"/>
  <c r="F179" i="1"/>
  <c r="F263" i="1"/>
  <c r="F343" i="1"/>
  <c r="F180" i="1"/>
  <c r="F268" i="1"/>
  <c r="F344" i="1"/>
  <c r="F181" i="1"/>
  <c r="F265" i="1"/>
  <c r="F345" i="1"/>
  <c r="F182" i="1"/>
  <c r="F266" i="1"/>
  <c r="F346" i="1"/>
  <c r="F183" i="1"/>
  <c r="F267" i="1"/>
  <c r="F184" i="1"/>
  <c r="F272" i="1"/>
  <c r="F185" i="1"/>
  <c r="F269" i="1"/>
  <c r="F186" i="1"/>
  <c r="F270" i="1"/>
  <c r="F187" i="1"/>
  <c r="F271" i="1"/>
  <c r="F347" i="1"/>
  <c r="F188" i="1"/>
  <c r="F276" i="1"/>
  <c r="F348" i="1"/>
  <c r="F189" i="1"/>
  <c r="F273" i="1"/>
  <c r="F349" i="1"/>
  <c r="F190" i="1"/>
  <c r="F274" i="1"/>
  <c r="F350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351" i="1"/>
  <c r="F352" i="1"/>
  <c r="F275" i="1"/>
  <c r="F280" i="1"/>
  <c r="F277" i="1"/>
  <c r="F278" i="1"/>
  <c r="F279" i="1"/>
  <c r="F284" i="1"/>
  <c r="F281" i="1"/>
  <c r="F282" i="1"/>
  <c r="F283" i="1"/>
  <c r="F288" i="1"/>
  <c r="F285" i="1"/>
  <c r="F286" i="1"/>
  <c r="F287" i="1"/>
  <c r="F292" i="1"/>
  <c r="F289" i="1"/>
  <c r="F290" i="1"/>
  <c r="F353" i="1"/>
  <c r="F354" i="1"/>
  <c r="F355" i="1"/>
  <c r="F356" i="1"/>
  <c r="F357" i="1"/>
  <c r="F358" i="1"/>
  <c r="F291" i="1"/>
  <c r="F432" i="1"/>
  <c r="F296" i="1"/>
  <c r="F433" i="1"/>
  <c r="F293" i="1"/>
  <c r="F434" i="1"/>
  <c r="F294" i="1"/>
  <c r="F435" i="1"/>
  <c r="F295" i="1"/>
  <c r="F436" i="1"/>
  <c r="F300" i="1"/>
  <c r="F437" i="1"/>
  <c r="F297" i="1"/>
  <c r="F438" i="1"/>
  <c r="F298" i="1"/>
  <c r="F439" i="1"/>
  <c r="F299" i="1"/>
  <c r="F440" i="1"/>
  <c r="F304" i="1"/>
  <c r="F441" i="1"/>
  <c r="F301" i="1"/>
  <c r="F442" i="1"/>
  <c r="F302" i="1"/>
  <c r="F443" i="1"/>
  <c r="F303" i="1"/>
  <c r="F444" i="1"/>
  <c r="F308" i="1"/>
  <c r="F445" i="1"/>
  <c r="F305" i="1"/>
  <c r="F446" i="1"/>
  <c r="F306" i="1"/>
  <c r="F447" i="1"/>
  <c r="F307" i="1"/>
  <c r="F312" i="1"/>
  <c r="F309" i="1"/>
  <c r="F310" i="1"/>
  <c r="F311" i="1"/>
  <c r="F359" i="1"/>
  <c r="F316" i="1"/>
  <c r="F360" i="1"/>
  <c r="F313" i="1"/>
  <c r="F361" i="1"/>
  <c r="F314" i="1"/>
  <c r="F362" i="1"/>
  <c r="F315" i="1"/>
  <c r="F320" i="1"/>
  <c r="F317" i="1"/>
  <c r="F318" i="1"/>
  <c r="F319" i="1"/>
  <c r="F363" i="1"/>
  <c r="F325" i="1"/>
  <c r="F364" i="1"/>
  <c r="F321" i="1"/>
  <c r="F365" i="1"/>
  <c r="F322" i="1"/>
  <c r="F366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367" i="1"/>
  <c r="F368" i="1"/>
  <c r="F369" i="1"/>
  <c r="F370" i="1"/>
  <c r="F371" i="1"/>
  <c r="F372" i="1"/>
  <c r="F373" i="1"/>
  <c r="F374" i="1"/>
  <c r="F464" i="1"/>
  <c r="F481" i="1"/>
  <c r="F466" i="1"/>
  <c r="F467" i="1"/>
  <c r="F468" i="1"/>
  <c r="F485" i="1"/>
  <c r="F470" i="1"/>
  <c r="F471" i="1"/>
  <c r="F472" i="1"/>
  <c r="F489" i="1"/>
  <c r="F474" i="1"/>
  <c r="F475" i="1"/>
  <c r="F476" i="1"/>
  <c r="F493" i="1"/>
  <c r="F478" i="1"/>
  <c r="F479" i="1"/>
  <c r="F375" i="1"/>
  <c r="F376" i="1"/>
  <c r="F377" i="1"/>
  <c r="F378" i="1"/>
  <c r="F379" i="1"/>
  <c r="F380" i="1"/>
  <c r="F381" i="1"/>
  <c r="F382" i="1"/>
  <c r="F480" i="1"/>
  <c r="F501" i="1"/>
  <c r="F482" i="1"/>
  <c r="F483" i="1"/>
  <c r="F484" i="1"/>
  <c r="F505" i="1"/>
  <c r="F486" i="1"/>
  <c r="F487" i="1"/>
  <c r="F488" i="1"/>
  <c r="F509" i="1"/>
  <c r="F490" i="1"/>
  <c r="F491" i="1"/>
  <c r="F492" i="1"/>
  <c r="F512" i="1"/>
  <c r="F494" i="1"/>
  <c r="F495" i="1"/>
  <c r="F496" i="1"/>
  <c r="F515" i="1"/>
  <c r="F498" i="1"/>
  <c r="F499" i="1"/>
  <c r="F500" i="1"/>
  <c r="F516" i="1"/>
  <c r="F502" i="1"/>
  <c r="F503" i="1"/>
  <c r="F504" i="1"/>
  <c r="F517" i="1"/>
  <c r="F506" i="1"/>
  <c r="F507" i="1"/>
  <c r="F508" i="1"/>
  <c r="F519" i="1"/>
  <c r="F510" i="1"/>
  <c r="F511" i="1"/>
  <c r="F477" i="1"/>
  <c r="F469" i="1"/>
  <c r="F473" i="1"/>
  <c r="F465" i="1"/>
  <c r="F514" i="1"/>
  <c r="F513" i="1"/>
  <c r="F323" i="1"/>
  <c r="F518" i="1"/>
  <c r="F383" i="1"/>
  <c r="F324" i="1"/>
  <c r="F497" i="1"/>
  <c r="F520" i="1"/>
  <c r="F242" i="1"/>
  <c r="F326" i="1"/>
  <c r="F327" i="1"/>
  <c r="F328" i="1"/>
  <c r="B11" i="4" l="1"/>
  <c r="A12" i="4"/>
  <c r="C3" i="3"/>
  <c r="D3" i="3" s="1"/>
  <c r="C4" i="3"/>
  <c r="D4" i="3" s="1"/>
  <c r="C5" i="3"/>
  <c r="D5" i="3" s="1"/>
  <c r="C6" i="3"/>
  <c r="D6" i="3" s="1"/>
  <c r="C7" i="3"/>
  <c r="D7" i="3" s="1"/>
  <c r="C8" i="3"/>
  <c r="D8" i="3" s="1"/>
  <c r="C9" i="3"/>
  <c r="D9" i="3" s="1"/>
  <c r="C10" i="3"/>
  <c r="D10" i="3" s="1"/>
  <c r="C11" i="3"/>
  <c r="D11" i="3" s="1"/>
  <c r="C12" i="3"/>
  <c r="D12" i="3" s="1"/>
  <c r="C13" i="3"/>
  <c r="D13" i="3" s="1"/>
  <c r="C14" i="3"/>
  <c r="D14" i="3" s="1"/>
  <c r="C15" i="3"/>
  <c r="D15" i="3" s="1"/>
  <c r="C16" i="3"/>
  <c r="D16" i="3" s="1"/>
  <c r="C17" i="3"/>
  <c r="D17" i="3" s="1"/>
  <c r="C18" i="3"/>
  <c r="D18" i="3" s="1"/>
  <c r="C19" i="3"/>
  <c r="D19" i="3" s="1"/>
  <c r="C20" i="3"/>
  <c r="D20" i="3" s="1"/>
  <c r="C2" i="3"/>
  <c r="D2" i="3" s="1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" i="3"/>
  <c r="A13" i="4" l="1"/>
  <c r="B12" i="4"/>
  <c r="U56" i="2"/>
  <c r="U58" i="2"/>
  <c r="U60" i="2"/>
  <c r="U62" i="2"/>
  <c r="U64" i="2"/>
  <c r="R56" i="2"/>
  <c r="R58" i="2"/>
  <c r="R60" i="2"/>
  <c r="R62" i="2"/>
  <c r="R64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2" i="2"/>
  <c r="X1" i="2"/>
  <c r="T57" i="2" s="1"/>
  <c r="O3" i="2"/>
  <c r="P3" i="2"/>
  <c r="O4" i="2"/>
  <c r="P4" i="2"/>
  <c r="O5" i="2"/>
  <c r="P5" i="2"/>
  <c r="O6" i="2"/>
  <c r="P6" i="2"/>
  <c r="O7" i="2"/>
  <c r="P7" i="2"/>
  <c r="O8" i="2"/>
  <c r="P8" i="2"/>
  <c r="O9" i="2"/>
  <c r="P9" i="2"/>
  <c r="O10" i="2"/>
  <c r="P10" i="2"/>
  <c r="O11" i="2"/>
  <c r="P11" i="2"/>
  <c r="O12" i="2"/>
  <c r="P12" i="2"/>
  <c r="O13" i="2"/>
  <c r="P13" i="2"/>
  <c r="O14" i="2"/>
  <c r="P14" i="2"/>
  <c r="O15" i="2"/>
  <c r="P15" i="2"/>
  <c r="O16" i="2"/>
  <c r="P16" i="2"/>
  <c r="O17" i="2"/>
  <c r="P17" i="2"/>
  <c r="O18" i="2"/>
  <c r="P18" i="2"/>
  <c r="O19" i="2"/>
  <c r="P19" i="2"/>
  <c r="O20" i="2"/>
  <c r="P20" i="2"/>
  <c r="O21" i="2"/>
  <c r="P21" i="2"/>
  <c r="O22" i="2"/>
  <c r="P22" i="2"/>
  <c r="O23" i="2"/>
  <c r="P23" i="2"/>
  <c r="O24" i="2"/>
  <c r="P24" i="2"/>
  <c r="O25" i="2"/>
  <c r="P25" i="2"/>
  <c r="O26" i="2"/>
  <c r="P26" i="2"/>
  <c r="O27" i="2"/>
  <c r="P27" i="2"/>
  <c r="O28" i="2"/>
  <c r="P28" i="2"/>
  <c r="O29" i="2"/>
  <c r="P29" i="2"/>
  <c r="O30" i="2"/>
  <c r="P30" i="2"/>
  <c r="O31" i="2"/>
  <c r="P31" i="2"/>
  <c r="O32" i="2"/>
  <c r="P32" i="2"/>
  <c r="O33" i="2"/>
  <c r="P33" i="2"/>
  <c r="O34" i="2"/>
  <c r="P34" i="2"/>
  <c r="O35" i="2"/>
  <c r="P35" i="2"/>
  <c r="O36" i="2"/>
  <c r="P36" i="2"/>
  <c r="O37" i="2"/>
  <c r="P37" i="2"/>
  <c r="O38" i="2"/>
  <c r="P38" i="2"/>
  <c r="O39" i="2"/>
  <c r="P39" i="2"/>
  <c r="O40" i="2"/>
  <c r="P40" i="2"/>
  <c r="O41" i="2"/>
  <c r="P41" i="2"/>
  <c r="O42" i="2"/>
  <c r="P42" i="2"/>
  <c r="O43" i="2"/>
  <c r="P43" i="2"/>
  <c r="O44" i="2"/>
  <c r="P44" i="2"/>
  <c r="O45" i="2"/>
  <c r="P45" i="2"/>
  <c r="O46" i="2"/>
  <c r="P46" i="2"/>
  <c r="O47" i="2"/>
  <c r="P47" i="2"/>
  <c r="O48" i="2"/>
  <c r="P48" i="2"/>
  <c r="O49" i="2"/>
  <c r="P49" i="2"/>
  <c r="O50" i="2"/>
  <c r="P50" i="2"/>
  <c r="O51" i="2"/>
  <c r="P51" i="2"/>
  <c r="O52" i="2"/>
  <c r="P52" i="2"/>
  <c r="O53" i="2"/>
  <c r="P53" i="2"/>
  <c r="O54" i="2"/>
  <c r="P54" i="2"/>
  <c r="O55" i="2"/>
  <c r="P55" i="2"/>
  <c r="O56" i="2"/>
  <c r="P56" i="2"/>
  <c r="O57" i="2"/>
  <c r="P57" i="2"/>
  <c r="O58" i="2"/>
  <c r="P58" i="2"/>
  <c r="O59" i="2"/>
  <c r="P59" i="2"/>
  <c r="O60" i="2"/>
  <c r="P60" i="2"/>
  <c r="O61" i="2"/>
  <c r="P61" i="2"/>
  <c r="O62" i="2"/>
  <c r="P62" i="2"/>
  <c r="O63" i="2"/>
  <c r="P63" i="2"/>
  <c r="O64" i="2"/>
  <c r="P64" i="2"/>
  <c r="O65" i="2"/>
  <c r="P65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Q20" i="2"/>
  <c r="R20" i="2"/>
  <c r="U20" i="2"/>
  <c r="Q21" i="2"/>
  <c r="R21" i="2"/>
  <c r="U21" i="2"/>
  <c r="Q22" i="2"/>
  <c r="R22" i="2"/>
  <c r="U22" i="2"/>
  <c r="Q23" i="2"/>
  <c r="R23" i="2"/>
  <c r="U23" i="2"/>
  <c r="Q24" i="2"/>
  <c r="R24" i="2"/>
  <c r="U24" i="2"/>
  <c r="Q25" i="2"/>
  <c r="R25" i="2"/>
  <c r="U25" i="2"/>
  <c r="Q26" i="2"/>
  <c r="R26" i="2"/>
  <c r="U26" i="2"/>
  <c r="Q27" i="2"/>
  <c r="R27" i="2"/>
  <c r="U27" i="2"/>
  <c r="Q28" i="2"/>
  <c r="R28" i="2"/>
  <c r="U28" i="2"/>
  <c r="Q29" i="2"/>
  <c r="R29" i="2"/>
  <c r="U29" i="2"/>
  <c r="Q30" i="2"/>
  <c r="R30" i="2"/>
  <c r="U30" i="2"/>
  <c r="Q31" i="2"/>
  <c r="R31" i="2"/>
  <c r="U31" i="2"/>
  <c r="Q32" i="2"/>
  <c r="R32" i="2"/>
  <c r="U32" i="2"/>
  <c r="Q33" i="2"/>
  <c r="R33" i="2"/>
  <c r="U33" i="2"/>
  <c r="Q34" i="2"/>
  <c r="R34" i="2"/>
  <c r="U34" i="2"/>
  <c r="Q35" i="2"/>
  <c r="R35" i="2"/>
  <c r="U35" i="2"/>
  <c r="Q36" i="2"/>
  <c r="R36" i="2"/>
  <c r="U36" i="2"/>
  <c r="Q37" i="2"/>
  <c r="R37" i="2"/>
  <c r="U37" i="2"/>
  <c r="Q38" i="2"/>
  <c r="R38" i="2"/>
  <c r="U38" i="2"/>
  <c r="Q39" i="2"/>
  <c r="R39" i="2"/>
  <c r="U39" i="2"/>
  <c r="Q40" i="2"/>
  <c r="R40" i="2"/>
  <c r="U40" i="2"/>
  <c r="Q41" i="2"/>
  <c r="R41" i="2"/>
  <c r="U41" i="2"/>
  <c r="Q42" i="2"/>
  <c r="R42" i="2"/>
  <c r="U42" i="2"/>
  <c r="Q43" i="2"/>
  <c r="R43" i="2"/>
  <c r="U43" i="2"/>
  <c r="Q44" i="2"/>
  <c r="R44" i="2"/>
  <c r="U44" i="2"/>
  <c r="Q45" i="2"/>
  <c r="R45" i="2"/>
  <c r="U45" i="2"/>
  <c r="Q46" i="2"/>
  <c r="R46" i="2"/>
  <c r="U46" i="2"/>
  <c r="Q47" i="2"/>
  <c r="R47" i="2"/>
  <c r="U47" i="2"/>
  <c r="Q48" i="2"/>
  <c r="R48" i="2"/>
  <c r="U48" i="2"/>
  <c r="Q49" i="2"/>
  <c r="R49" i="2"/>
  <c r="U49" i="2"/>
  <c r="Q50" i="2"/>
  <c r="R50" i="2"/>
  <c r="U50" i="2"/>
  <c r="Q51" i="2"/>
  <c r="R51" i="2"/>
  <c r="U51" i="2"/>
  <c r="Q52" i="2"/>
  <c r="R52" i="2"/>
  <c r="U52" i="2"/>
  <c r="Q53" i="2"/>
  <c r="R53" i="2"/>
  <c r="U53" i="2"/>
  <c r="Q54" i="2"/>
  <c r="R54" i="2"/>
  <c r="U54" i="2"/>
  <c r="Q55" i="2"/>
  <c r="R55" i="2"/>
  <c r="U55" i="2"/>
  <c r="U3" i="2"/>
  <c r="U5" i="2"/>
  <c r="T8" i="2"/>
  <c r="T10" i="2"/>
  <c r="U11" i="2"/>
  <c r="U14" i="2"/>
  <c r="T16" i="2"/>
  <c r="U17" i="2"/>
  <c r="R6" i="2"/>
  <c r="R8" i="2"/>
  <c r="R12" i="2"/>
  <c r="R17" i="2"/>
  <c r="U2" i="2"/>
  <c r="Q3" i="2"/>
  <c r="Q9" i="2"/>
  <c r="Q12" i="2"/>
  <c r="Q15" i="2"/>
  <c r="Q2" i="2"/>
  <c r="P2" i="2"/>
  <c r="O2" i="2"/>
  <c r="L2" i="2"/>
  <c r="N2" i="2"/>
  <c r="Q64" i="2" l="1"/>
  <c r="Q62" i="2"/>
  <c r="Q60" i="2"/>
  <c r="Q58" i="2"/>
  <c r="Q56" i="2"/>
  <c r="T64" i="2"/>
  <c r="T62" i="2"/>
  <c r="T60" i="2"/>
  <c r="T58" i="2"/>
  <c r="T56" i="2"/>
  <c r="Q19" i="2"/>
  <c r="Q6" i="2"/>
  <c r="R15" i="2"/>
  <c r="T19" i="2"/>
  <c r="U12" i="2"/>
  <c r="T7" i="2"/>
  <c r="T55" i="2"/>
  <c r="T54" i="2"/>
  <c r="T53" i="2"/>
  <c r="T52" i="2"/>
  <c r="T51" i="2"/>
  <c r="T50" i="2"/>
  <c r="T49" i="2"/>
  <c r="T48" i="2"/>
  <c r="T47" i="2"/>
  <c r="T46" i="2"/>
  <c r="T45" i="2"/>
  <c r="T44" i="2"/>
  <c r="T43" i="2"/>
  <c r="T42" i="2"/>
  <c r="T41" i="2"/>
  <c r="T40" i="2"/>
  <c r="T39" i="2"/>
  <c r="T38" i="2"/>
  <c r="T37" i="2"/>
  <c r="T36" i="2"/>
  <c r="T35" i="2"/>
  <c r="T34" i="2"/>
  <c r="T33" i="2"/>
  <c r="T32" i="2"/>
  <c r="T31" i="2"/>
  <c r="T30" i="2"/>
  <c r="T29" i="2"/>
  <c r="T28" i="2"/>
  <c r="T27" i="2"/>
  <c r="T26" i="2"/>
  <c r="T25" i="2"/>
  <c r="T24" i="2"/>
  <c r="T23" i="2"/>
  <c r="T22" i="2"/>
  <c r="T21" i="2"/>
  <c r="T20" i="2"/>
  <c r="R65" i="2"/>
  <c r="R63" i="2"/>
  <c r="R61" i="2"/>
  <c r="R59" i="2"/>
  <c r="R57" i="2"/>
  <c r="U65" i="2"/>
  <c r="U63" i="2"/>
  <c r="U61" i="2"/>
  <c r="U59" i="2"/>
  <c r="U57" i="2"/>
  <c r="Q65" i="2"/>
  <c r="Q63" i="2"/>
  <c r="Q61" i="2"/>
  <c r="Q59" i="2"/>
  <c r="Q57" i="2"/>
  <c r="T65" i="2"/>
  <c r="T63" i="2"/>
  <c r="T61" i="2"/>
  <c r="T59" i="2"/>
  <c r="A14" i="4"/>
  <c r="B13" i="4"/>
  <c r="Q14" i="2"/>
  <c r="Q5" i="2"/>
  <c r="R10" i="2"/>
  <c r="U18" i="2"/>
  <c r="T14" i="2"/>
  <c r="U9" i="2"/>
  <c r="U4" i="2"/>
  <c r="Q13" i="2"/>
  <c r="Q4" i="2"/>
  <c r="R18" i="2"/>
  <c r="R9" i="2"/>
  <c r="T18" i="2"/>
  <c r="U13" i="2"/>
  <c r="U8" i="2"/>
  <c r="T4" i="2"/>
  <c r="Q11" i="2"/>
  <c r="T2" i="2"/>
  <c r="R16" i="2"/>
  <c r="R7" i="2"/>
  <c r="U16" i="2"/>
  <c r="T12" i="2"/>
  <c r="U7" i="2"/>
  <c r="T3" i="2"/>
  <c r="Q17" i="2"/>
  <c r="Q8" i="2"/>
  <c r="R14" i="2"/>
  <c r="R5" i="2"/>
  <c r="U15" i="2"/>
  <c r="T11" i="2"/>
  <c r="U6" i="2"/>
  <c r="Q16" i="2"/>
  <c r="Q7" i="2"/>
  <c r="R13" i="2"/>
  <c r="R4" i="2"/>
  <c r="U19" i="2"/>
  <c r="T15" i="2"/>
  <c r="U10" i="2"/>
  <c r="T6" i="2"/>
  <c r="Q18" i="2"/>
  <c r="Q10" i="2"/>
  <c r="R2" i="2"/>
  <c r="R19" i="2"/>
  <c r="R11" i="2"/>
  <c r="R3" i="2"/>
  <c r="T17" i="2"/>
  <c r="T13" i="2"/>
  <c r="T9" i="2"/>
  <c r="T5" i="2"/>
  <c r="A15" i="4" l="1"/>
  <c r="B14" i="4"/>
  <c r="B15" i="4" l="1"/>
  <c r="A16" i="4"/>
  <c r="B16" i="4" l="1"/>
  <c r="A17" i="4"/>
  <c r="B17" i="4" l="1"/>
  <c r="A18" i="4"/>
  <c r="A19" i="4" l="1"/>
  <c r="B18" i="4"/>
  <c r="B19" i="4" l="1"/>
  <c r="A20" i="4"/>
  <c r="A21" i="4" l="1"/>
  <c r="B20" i="4"/>
  <c r="A22" i="4" l="1"/>
  <c r="B21" i="4"/>
  <c r="A23" i="4" l="1"/>
  <c r="B22" i="4"/>
  <c r="B23" i="4" l="1"/>
  <c r="A24" i="4"/>
  <c r="A25" i="4" l="1"/>
  <c r="B24" i="4"/>
  <c r="B25" i="4" l="1"/>
  <c r="A26" i="4"/>
  <c r="A27" i="4" l="1"/>
  <c r="B26" i="4"/>
  <c r="B27" i="4" l="1"/>
  <c r="A28" i="4"/>
  <c r="B28" i="4" s="1"/>
</calcChain>
</file>

<file path=xl/sharedStrings.xml><?xml version="1.0" encoding="utf-8"?>
<sst xmlns="http://schemas.openxmlformats.org/spreadsheetml/2006/main" count="675" uniqueCount="50">
  <si>
    <t>Range (M)</t>
  </si>
  <si>
    <t>GTL (mils)</t>
  </si>
  <si>
    <t>Galt (M)</t>
  </si>
  <si>
    <t>Talt (M)</t>
  </si>
  <si>
    <t>Chg</t>
  </si>
  <si>
    <t>MV (m/s)</t>
  </si>
  <si>
    <t>Drift</t>
  </si>
  <si>
    <t>QE (mils)</t>
  </si>
  <si>
    <t>TOF</t>
  </si>
  <si>
    <t>MAX Ord (M)</t>
  </si>
  <si>
    <t>1L</t>
  </si>
  <si>
    <t>2L</t>
  </si>
  <si>
    <t>4H</t>
  </si>
  <si>
    <t>3H</t>
  </si>
  <si>
    <t>5H</t>
  </si>
  <si>
    <t>LAT (deg)</t>
  </si>
  <si>
    <t>VI (M)</t>
  </si>
  <si>
    <t>AOS (mils)</t>
  </si>
  <si>
    <t>sinAZ</t>
  </si>
  <si>
    <t>a</t>
  </si>
  <si>
    <t>b</t>
  </si>
  <si>
    <t>c</t>
  </si>
  <si>
    <t>d</t>
  </si>
  <si>
    <t>qe</t>
  </si>
  <si>
    <t>k</t>
  </si>
  <si>
    <t>m</t>
  </si>
  <si>
    <t>q</t>
  </si>
  <si>
    <t>r</t>
  </si>
  <si>
    <t>range</t>
  </si>
  <si>
    <t>alt</t>
  </si>
  <si>
    <t>a = -3.0012004801919945e-10 b = -3.260804321728701e-05 c = 0.17153361344537843 d = 500.0</t>
  </si>
  <si>
    <t>import numpy as np</t>
  </si>
  <si>
    <t>from scipy.optimize import curve_fit</t>
  </si>
  <si>
    <t># Define the cubic polynomial function</t>
  </si>
  <si>
    <t>def cubic_function(x, a, b, c, d):</t>
  </si>
  <si>
    <t xml:space="preserve">    return a * x**3 + b * x**2 + c * x + d</t>
  </si>
  <si>
    <t># Define the x and y coordinates of the four points</t>
  </si>
  <si>
    <t>x_data = np.array([0, 6000, -6000, 10000])</t>
  </si>
  <si>
    <t>y_data = np.array([0, 2000, 2000, 200])</t>
  </si>
  <si>
    <t># Use curve_fit to fit the cubic function to the data</t>
  </si>
  <si>
    <t>popt, pcov = curve_fit(cubic_function, x_data, y_data)</t>
  </si>
  <si>
    <t># Retrieve the fitted coefficients</t>
  </si>
  <si>
    <t>a_fit, b_fit, c_fit, d_fit = popt</t>
  </si>
  <si>
    <t># Print the fitted coefficients</t>
  </si>
  <si>
    <t>print("Fitted coefficients:")</t>
  </si>
  <si>
    <t>print("a =", a_fit)</t>
  </si>
  <si>
    <t>print("b =", b_fit)</t>
  </si>
  <si>
    <t>print("c =", c_fit)</t>
  </si>
  <si>
    <t>print("d =", d_fit)</t>
  </si>
  <si>
    <t>Moz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</si>
</sst>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D5D5D5"/>
      <name val="Courier New"/>
      <family val="3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3" borderId="1" xfId="0" applyFont="1" applyFill="1" applyBorder="1"/>
    <xf numFmtId="0" fontId="1" fillId="3" borderId="2" xfId="0" applyFont="1" applyFill="1" applyBorder="1"/>
    <xf numFmtId="0" fontId="1" fillId="3" borderId="3" xfId="0" applyFont="1" applyFill="1" applyBorder="1"/>
    <xf numFmtId="11" fontId="0" fillId="0" borderId="0" xfId="0" applyNumberFormat="1"/>
    <xf numFmtId="0" fontId="2" fillId="0" borderId="0" xfId="0" applyFont="1"/>
  </cellXfs>
  <cellStyles count="1">
    <cellStyle name="Normal" xfId="0" builtinId="0"/>
  </cellStyles>
  <dxfs count="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Data!$A$2:$A$527</c:f>
              <c:numCache>
                <c:formatCode>General</c:formatCode>
                <c:ptCount val="526"/>
                <c:pt idx="0">
                  <c:v>2501</c:v>
                </c:pt>
                <c:pt idx="1">
                  <c:v>2501</c:v>
                </c:pt>
                <c:pt idx="2">
                  <c:v>2501</c:v>
                </c:pt>
                <c:pt idx="3">
                  <c:v>2501</c:v>
                </c:pt>
                <c:pt idx="4">
                  <c:v>2501</c:v>
                </c:pt>
                <c:pt idx="5">
                  <c:v>2501</c:v>
                </c:pt>
                <c:pt idx="6">
                  <c:v>2501</c:v>
                </c:pt>
                <c:pt idx="7">
                  <c:v>2501</c:v>
                </c:pt>
                <c:pt idx="8">
                  <c:v>2501</c:v>
                </c:pt>
                <c:pt idx="9">
                  <c:v>2501</c:v>
                </c:pt>
                <c:pt idx="10">
                  <c:v>2501</c:v>
                </c:pt>
                <c:pt idx="11">
                  <c:v>2501</c:v>
                </c:pt>
                <c:pt idx="12">
                  <c:v>3001</c:v>
                </c:pt>
                <c:pt idx="13">
                  <c:v>3001</c:v>
                </c:pt>
                <c:pt idx="14">
                  <c:v>3001</c:v>
                </c:pt>
                <c:pt idx="15">
                  <c:v>3001</c:v>
                </c:pt>
                <c:pt idx="16">
                  <c:v>3001</c:v>
                </c:pt>
                <c:pt idx="17">
                  <c:v>3001</c:v>
                </c:pt>
                <c:pt idx="18">
                  <c:v>3001</c:v>
                </c:pt>
                <c:pt idx="19">
                  <c:v>3001</c:v>
                </c:pt>
                <c:pt idx="20">
                  <c:v>3001</c:v>
                </c:pt>
                <c:pt idx="21">
                  <c:v>3001</c:v>
                </c:pt>
                <c:pt idx="22">
                  <c:v>3001</c:v>
                </c:pt>
                <c:pt idx="23">
                  <c:v>3001</c:v>
                </c:pt>
                <c:pt idx="24">
                  <c:v>3001</c:v>
                </c:pt>
                <c:pt idx="25">
                  <c:v>4002</c:v>
                </c:pt>
                <c:pt idx="26">
                  <c:v>4002</c:v>
                </c:pt>
                <c:pt idx="27">
                  <c:v>4002</c:v>
                </c:pt>
                <c:pt idx="28">
                  <c:v>4002</c:v>
                </c:pt>
                <c:pt idx="29">
                  <c:v>4002</c:v>
                </c:pt>
                <c:pt idx="30">
                  <c:v>4002</c:v>
                </c:pt>
                <c:pt idx="31">
                  <c:v>4002</c:v>
                </c:pt>
                <c:pt idx="32">
                  <c:v>4002</c:v>
                </c:pt>
                <c:pt idx="33">
                  <c:v>4002</c:v>
                </c:pt>
                <c:pt idx="34">
                  <c:v>4002</c:v>
                </c:pt>
                <c:pt idx="35">
                  <c:v>4002</c:v>
                </c:pt>
                <c:pt idx="36">
                  <c:v>4002</c:v>
                </c:pt>
                <c:pt idx="37">
                  <c:v>4002</c:v>
                </c:pt>
                <c:pt idx="38">
                  <c:v>4002</c:v>
                </c:pt>
                <c:pt idx="39">
                  <c:v>4002</c:v>
                </c:pt>
                <c:pt idx="40">
                  <c:v>4002</c:v>
                </c:pt>
                <c:pt idx="41">
                  <c:v>5002</c:v>
                </c:pt>
                <c:pt idx="42">
                  <c:v>5002</c:v>
                </c:pt>
                <c:pt idx="43">
                  <c:v>5002</c:v>
                </c:pt>
                <c:pt idx="44">
                  <c:v>5002</c:v>
                </c:pt>
                <c:pt idx="45">
                  <c:v>5002</c:v>
                </c:pt>
                <c:pt idx="46">
                  <c:v>5002</c:v>
                </c:pt>
                <c:pt idx="47">
                  <c:v>5002</c:v>
                </c:pt>
                <c:pt idx="48">
                  <c:v>5002</c:v>
                </c:pt>
                <c:pt idx="49">
                  <c:v>5002</c:v>
                </c:pt>
                <c:pt idx="50">
                  <c:v>5002</c:v>
                </c:pt>
                <c:pt idx="51">
                  <c:v>5002</c:v>
                </c:pt>
                <c:pt idx="52">
                  <c:v>5002</c:v>
                </c:pt>
                <c:pt idx="53">
                  <c:v>5002</c:v>
                </c:pt>
                <c:pt idx="54">
                  <c:v>5002</c:v>
                </c:pt>
                <c:pt idx="55">
                  <c:v>5002</c:v>
                </c:pt>
                <c:pt idx="56">
                  <c:v>5002</c:v>
                </c:pt>
                <c:pt idx="57">
                  <c:v>6002</c:v>
                </c:pt>
                <c:pt idx="58">
                  <c:v>6002</c:v>
                </c:pt>
                <c:pt idx="59">
                  <c:v>6002</c:v>
                </c:pt>
                <c:pt idx="60">
                  <c:v>6002</c:v>
                </c:pt>
                <c:pt idx="61">
                  <c:v>6002</c:v>
                </c:pt>
                <c:pt idx="62">
                  <c:v>6002</c:v>
                </c:pt>
                <c:pt idx="63">
                  <c:v>6002</c:v>
                </c:pt>
                <c:pt idx="64">
                  <c:v>6002</c:v>
                </c:pt>
                <c:pt idx="65">
                  <c:v>6002</c:v>
                </c:pt>
                <c:pt idx="66">
                  <c:v>6002</c:v>
                </c:pt>
                <c:pt idx="67">
                  <c:v>6002</c:v>
                </c:pt>
                <c:pt idx="68">
                  <c:v>6002</c:v>
                </c:pt>
                <c:pt idx="69">
                  <c:v>3001</c:v>
                </c:pt>
                <c:pt idx="70">
                  <c:v>3001</c:v>
                </c:pt>
                <c:pt idx="71">
                  <c:v>3001</c:v>
                </c:pt>
                <c:pt idx="72">
                  <c:v>3001</c:v>
                </c:pt>
                <c:pt idx="73">
                  <c:v>3001</c:v>
                </c:pt>
                <c:pt idx="74">
                  <c:v>3001</c:v>
                </c:pt>
                <c:pt idx="75">
                  <c:v>3001</c:v>
                </c:pt>
                <c:pt idx="76">
                  <c:v>3001</c:v>
                </c:pt>
                <c:pt idx="77">
                  <c:v>4002</c:v>
                </c:pt>
                <c:pt idx="78">
                  <c:v>4002</c:v>
                </c:pt>
                <c:pt idx="79">
                  <c:v>4002</c:v>
                </c:pt>
                <c:pt idx="80">
                  <c:v>4002</c:v>
                </c:pt>
                <c:pt idx="81">
                  <c:v>4002</c:v>
                </c:pt>
                <c:pt idx="82">
                  <c:v>4002</c:v>
                </c:pt>
                <c:pt idx="83">
                  <c:v>4002</c:v>
                </c:pt>
                <c:pt idx="84">
                  <c:v>4002</c:v>
                </c:pt>
                <c:pt idx="85">
                  <c:v>4002</c:v>
                </c:pt>
                <c:pt idx="86">
                  <c:v>4002</c:v>
                </c:pt>
                <c:pt idx="87">
                  <c:v>4002</c:v>
                </c:pt>
                <c:pt idx="88">
                  <c:v>4002</c:v>
                </c:pt>
                <c:pt idx="89">
                  <c:v>4002</c:v>
                </c:pt>
                <c:pt idx="90">
                  <c:v>4002</c:v>
                </c:pt>
                <c:pt idx="91">
                  <c:v>4002</c:v>
                </c:pt>
                <c:pt idx="92">
                  <c:v>4002</c:v>
                </c:pt>
                <c:pt idx="93">
                  <c:v>5002</c:v>
                </c:pt>
                <c:pt idx="94">
                  <c:v>5002</c:v>
                </c:pt>
                <c:pt idx="95">
                  <c:v>5002</c:v>
                </c:pt>
                <c:pt idx="96">
                  <c:v>5002</c:v>
                </c:pt>
                <c:pt idx="97">
                  <c:v>5002</c:v>
                </c:pt>
                <c:pt idx="98">
                  <c:v>5002</c:v>
                </c:pt>
                <c:pt idx="99">
                  <c:v>5002</c:v>
                </c:pt>
                <c:pt idx="100">
                  <c:v>5002</c:v>
                </c:pt>
                <c:pt idx="101">
                  <c:v>5002</c:v>
                </c:pt>
                <c:pt idx="102">
                  <c:v>5002</c:v>
                </c:pt>
                <c:pt idx="103">
                  <c:v>5002</c:v>
                </c:pt>
                <c:pt idx="104">
                  <c:v>5002</c:v>
                </c:pt>
                <c:pt idx="105">
                  <c:v>5002</c:v>
                </c:pt>
                <c:pt idx="106">
                  <c:v>5002</c:v>
                </c:pt>
                <c:pt idx="107">
                  <c:v>5002</c:v>
                </c:pt>
                <c:pt idx="108">
                  <c:v>5002</c:v>
                </c:pt>
                <c:pt idx="109">
                  <c:v>6002</c:v>
                </c:pt>
                <c:pt idx="110">
                  <c:v>6002</c:v>
                </c:pt>
                <c:pt idx="111">
                  <c:v>6002</c:v>
                </c:pt>
                <c:pt idx="112">
                  <c:v>6002</c:v>
                </c:pt>
                <c:pt idx="113">
                  <c:v>6002</c:v>
                </c:pt>
                <c:pt idx="114">
                  <c:v>6002</c:v>
                </c:pt>
                <c:pt idx="115">
                  <c:v>6002</c:v>
                </c:pt>
                <c:pt idx="116">
                  <c:v>6002</c:v>
                </c:pt>
                <c:pt idx="117">
                  <c:v>6002</c:v>
                </c:pt>
                <c:pt idx="118">
                  <c:v>6002</c:v>
                </c:pt>
                <c:pt idx="119">
                  <c:v>6002</c:v>
                </c:pt>
                <c:pt idx="120">
                  <c:v>6002</c:v>
                </c:pt>
                <c:pt idx="121">
                  <c:v>6002</c:v>
                </c:pt>
                <c:pt idx="122">
                  <c:v>6002</c:v>
                </c:pt>
                <c:pt idx="123">
                  <c:v>6002</c:v>
                </c:pt>
                <c:pt idx="124">
                  <c:v>6002</c:v>
                </c:pt>
                <c:pt idx="125">
                  <c:v>7003</c:v>
                </c:pt>
                <c:pt idx="126">
                  <c:v>7003</c:v>
                </c:pt>
                <c:pt idx="127">
                  <c:v>7003</c:v>
                </c:pt>
                <c:pt idx="128">
                  <c:v>7003</c:v>
                </c:pt>
                <c:pt idx="129">
                  <c:v>7003</c:v>
                </c:pt>
                <c:pt idx="130">
                  <c:v>7003</c:v>
                </c:pt>
                <c:pt idx="131">
                  <c:v>7003</c:v>
                </c:pt>
                <c:pt idx="132">
                  <c:v>7003</c:v>
                </c:pt>
                <c:pt idx="133">
                  <c:v>7003</c:v>
                </c:pt>
                <c:pt idx="134">
                  <c:v>7003</c:v>
                </c:pt>
                <c:pt idx="135">
                  <c:v>7003</c:v>
                </c:pt>
                <c:pt idx="136">
                  <c:v>7003</c:v>
                </c:pt>
                <c:pt idx="137">
                  <c:v>7003</c:v>
                </c:pt>
                <c:pt idx="138">
                  <c:v>7003</c:v>
                </c:pt>
                <c:pt idx="139">
                  <c:v>7003</c:v>
                </c:pt>
                <c:pt idx="140">
                  <c:v>7003</c:v>
                </c:pt>
                <c:pt idx="141">
                  <c:v>8003</c:v>
                </c:pt>
                <c:pt idx="142">
                  <c:v>8003</c:v>
                </c:pt>
                <c:pt idx="143">
                  <c:v>8003</c:v>
                </c:pt>
                <c:pt idx="144">
                  <c:v>8003</c:v>
                </c:pt>
                <c:pt idx="145">
                  <c:v>8003</c:v>
                </c:pt>
                <c:pt idx="146">
                  <c:v>8003</c:v>
                </c:pt>
                <c:pt idx="147">
                  <c:v>8003</c:v>
                </c:pt>
                <c:pt idx="148">
                  <c:v>8003</c:v>
                </c:pt>
                <c:pt idx="149">
                  <c:v>8003</c:v>
                </c:pt>
                <c:pt idx="150">
                  <c:v>8003</c:v>
                </c:pt>
                <c:pt idx="151">
                  <c:v>8003</c:v>
                </c:pt>
                <c:pt idx="152">
                  <c:v>8003</c:v>
                </c:pt>
                <c:pt idx="153">
                  <c:v>8003</c:v>
                </c:pt>
                <c:pt idx="154">
                  <c:v>8003</c:v>
                </c:pt>
                <c:pt idx="155">
                  <c:v>8003</c:v>
                </c:pt>
                <c:pt idx="156">
                  <c:v>8003</c:v>
                </c:pt>
                <c:pt idx="157">
                  <c:v>9004</c:v>
                </c:pt>
                <c:pt idx="158">
                  <c:v>9004</c:v>
                </c:pt>
                <c:pt idx="159">
                  <c:v>9004</c:v>
                </c:pt>
                <c:pt idx="160">
                  <c:v>9004</c:v>
                </c:pt>
                <c:pt idx="161">
                  <c:v>9004</c:v>
                </c:pt>
                <c:pt idx="162">
                  <c:v>9004</c:v>
                </c:pt>
                <c:pt idx="163">
                  <c:v>9004</c:v>
                </c:pt>
                <c:pt idx="164">
                  <c:v>9004</c:v>
                </c:pt>
                <c:pt idx="165">
                  <c:v>9004</c:v>
                </c:pt>
                <c:pt idx="166">
                  <c:v>9004</c:v>
                </c:pt>
                <c:pt idx="167">
                  <c:v>9004</c:v>
                </c:pt>
                <c:pt idx="168">
                  <c:v>9004</c:v>
                </c:pt>
                <c:pt idx="169">
                  <c:v>9004</c:v>
                </c:pt>
                <c:pt idx="170">
                  <c:v>9004</c:v>
                </c:pt>
                <c:pt idx="171">
                  <c:v>9004</c:v>
                </c:pt>
                <c:pt idx="172">
                  <c:v>9004</c:v>
                </c:pt>
                <c:pt idx="173">
                  <c:v>10004</c:v>
                </c:pt>
                <c:pt idx="174">
                  <c:v>10004</c:v>
                </c:pt>
                <c:pt idx="175">
                  <c:v>10004</c:v>
                </c:pt>
                <c:pt idx="176">
                  <c:v>10004</c:v>
                </c:pt>
                <c:pt idx="177">
                  <c:v>10004</c:v>
                </c:pt>
                <c:pt idx="178">
                  <c:v>10004</c:v>
                </c:pt>
                <c:pt idx="179">
                  <c:v>10004</c:v>
                </c:pt>
                <c:pt idx="180">
                  <c:v>10004</c:v>
                </c:pt>
                <c:pt idx="181">
                  <c:v>10004</c:v>
                </c:pt>
                <c:pt idx="182">
                  <c:v>10004</c:v>
                </c:pt>
                <c:pt idx="183">
                  <c:v>10004</c:v>
                </c:pt>
                <c:pt idx="184">
                  <c:v>10004</c:v>
                </c:pt>
                <c:pt idx="185">
                  <c:v>10004</c:v>
                </c:pt>
                <c:pt idx="186">
                  <c:v>10004</c:v>
                </c:pt>
                <c:pt idx="187">
                  <c:v>10004</c:v>
                </c:pt>
                <c:pt idx="188">
                  <c:v>10004</c:v>
                </c:pt>
                <c:pt idx="189">
                  <c:v>4002</c:v>
                </c:pt>
                <c:pt idx="190">
                  <c:v>4002</c:v>
                </c:pt>
                <c:pt idx="191">
                  <c:v>4002</c:v>
                </c:pt>
                <c:pt idx="192">
                  <c:v>4002</c:v>
                </c:pt>
                <c:pt idx="193">
                  <c:v>4002</c:v>
                </c:pt>
                <c:pt idx="194">
                  <c:v>4002</c:v>
                </c:pt>
                <c:pt idx="195">
                  <c:v>5002</c:v>
                </c:pt>
                <c:pt idx="196">
                  <c:v>5002</c:v>
                </c:pt>
                <c:pt idx="197">
                  <c:v>5002</c:v>
                </c:pt>
                <c:pt idx="198">
                  <c:v>5002</c:v>
                </c:pt>
                <c:pt idx="199">
                  <c:v>5002</c:v>
                </c:pt>
                <c:pt idx="200">
                  <c:v>5002</c:v>
                </c:pt>
                <c:pt idx="201">
                  <c:v>5002</c:v>
                </c:pt>
                <c:pt idx="202">
                  <c:v>5002</c:v>
                </c:pt>
                <c:pt idx="203">
                  <c:v>5002</c:v>
                </c:pt>
                <c:pt idx="204">
                  <c:v>5002</c:v>
                </c:pt>
                <c:pt idx="205">
                  <c:v>5002</c:v>
                </c:pt>
                <c:pt idx="206">
                  <c:v>5002</c:v>
                </c:pt>
                <c:pt idx="207">
                  <c:v>7003</c:v>
                </c:pt>
                <c:pt idx="208">
                  <c:v>7003</c:v>
                </c:pt>
                <c:pt idx="209">
                  <c:v>7003</c:v>
                </c:pt>
                <c:pt idx="210">
                  <c:v>7003</c:v>
                </c:pt>
                <c:pt idx="211">
                  <c:v>7003</c:v>
                </c:pt>
                <c:pt idx="212">
                  <c:v>7003</c:v>
                </c:pt>
                <c:pt idx="213">
                  <c:v>7003</c:v>
                </c:pt>
                <c:pt idx="214">
                  <c:v>7003</c:v>
                </c:pt>
                <c:pt idx="215">
                  <c:v>7003</c:v>
                </c:pt>
                <c:pt idx="216">
                  <c:v>7003</c:v>
                </c:pt>
                <c:pt idx="217">
                  <c:v>7003</c:v>
                </c:pt>
                <c:pt idx="218">
                  <c:v>7003</c:v>
                </c:pt>
                <c:pt idx="219">
                  <c:v>7003</c:v>
                </c:pt>
                <c:pt idx="220">
                  <c:v>7003</c:v>
                </c:pt>
                <c:pt idx="221">
                  <c:v>7003</c:v>
                </c:pt>
                <c:pt idx="222">
                  <c:v>7003</c:v>
                </c:pt>
                <c:pt idx="223">
                  <c:v>8003</c:v>
                </c:pt>
                <c:pt idx="224">
                  <c:v>8003</c:v>
                </c:pt>
                <c:pt idx="225">
                  <c:v>8003</c:v>
                </c:pt>
                <c:pt idx="226">
                  <c:v>8003</c:v>
                </c:pt>
                <c:pt idx="227">
                  <c:v>8003</c:v>
                </c:pt>
                <c:pt idx="228">
                  <c:v>8003</c:v>
                </c:pt>
                <c:pt idx="229">
                  <c:v>8003</c:v>
                </c:pt>
                <c:pt idx="230">
                  <c:v>8003</c:v>
                </c:pt>
                <c:pt idx="231">
                  <c:v>8003</c:v>
                </c:pt>
                <c:pt idx="232">
                  <c:v>8003</c:v>
                </c:pt>
                <c:pt idx="233">
                  <c:v>8003</c:v>
                </c:pt>
                <c:pt idx="234">
                  <c:v>8003</c:v>
                </c:pt>
                <c:pt idx="235">
                  <c:v>8003</c:v>
                </c:pt>
                <c:pt idx="236">
                  <c:v>8003</c:v>
                </c:pt>
                <c:pt idx="237">
                  <c:v>8003</c:v>
                </c:pt>
                <c:pt idx="238">
                  <c:v>8003</c:v>
                </c:pt>
                <c:pt idx="239">
                  <c:v>9003</c:v>
                </c:pt>
                <c:pt idx="240">
                  <c:v>8997</c:v>
                </c:pt>
                <c:pt idx="241">
                  <c:v>9003</c:v>
                </c:pt>
                <c:pt idx="242">
                  <c:v>9003</c:v>
                </c:pt>
                <c:pt idx="243">
                  <c:v>9003</c:v>
                </c:pt>
                <c:pt idx="244">
                  <c:v>9003</c:v>
                </c:pt>
                <c:pt idx="245">
                  <c:v>9003</c:v>
                </c:pt>
                <c:pt idx="246">
                  <c:v>9003</c:v>
                </c:pt>
                <c:pt idx="247">
                  <c:v>9003</c:v>
                </c:pt>
                <c:pt idx="248">
                  <c:v>9003</c:v>
                </c:pt>
                <c:pt idx="249">
                  <c:v>9003</c:v>
                </c:pt>
                <c:pt idx="250">
                  <c:v>9003</c:v>
                </c:pt>
                <c:pt idx="251">
                  <c:v>9003</c:v>
                </c:pt>
                <c:pt idx="252">
                  <c:v>9003</c:v>
                </c:pt>
                <c:pt idx="253">
                  <c:v>9003</c:v>
                </c:pt>
                <c:pt idx="254">
                  <c:v>9003</c:v>
                </c:pt>
                <c:pt idx="255">
                  <c:v>9003</c:v>
                </c:pt>
                <c:pt idx="256">
                  <c:v>9005</c:v>
                </c:pt>
                <c:pt idx="257">
                  <c:v>10004</c:v>
                </c:pt>
                <c:pt idx="258">
                  <c:v>9998</c:v>
                </c:pt>
                <c:pt idx="259">
                  <c:v>10004</c:v>
                </c:pt>
                <c:pt idx="260">
                  <c:v>10004</c:v>
                </c:pt>
                <c:pt idx="261">
                  <c:v>10004</c:v>
                </c:pt>
                <c:pt idx="262">
                  <c:v>10004</c:v>
                </c:pt>
                <c:pt idx="263">
                  <c:v>10004</c:v>
                </c:pt>
                <c:pt idx="264">
                  <c:v>10004</c:v>
                </c:pt>
                <c:pt idx="265">
                  <c:v>10004</c:v>
                </c:pt>
                <c:pt idx="266">
                  <c:v>10004</c:v>
                </c:pt>
                <c:pt idx="267">
                  <c:v>10004</c:v>
                </c:pt>
                <c:pt idx="268">
                  <c:v>10004</c:v>
                </c:pt>
                <c:pt idx="269">
                  <c:v>10004</c:v>
                </c:pt>
                <c:pt idx="270">
                  <c:v>10004</c:v>
                </c:pt>
                <c:pt idx="271">
                  <c:v>10004</c:v>
                </c:pt>
                <c:pt idx="272">
                  <c:v>10004</c:v>
                </c:pt>
                <c:pt idx="273">
                  <c:v>12004</c:v>
                </c:pt>
                <c:pt idx="274">
                  <c:v>10004</c:v>
                </c:pt>
                <c:pt idx="275">
                  <c:v>12004</c:v>
                </c:pt>
                <c:pt idx="276">
                  <c:v>12004</c:v>
                </c:pt>
                <c:pt idx="277">
                  <c:v>12004</c:v>
                </c:pt>
                <c:pt idx="278">
                  <c:v>12004</c:v>
                </c:pt>
                <c:pt idx="279">
                  <c:v>12004</c:v>
                </c:pt>
                <c:pt idx="280">
                  <c:v>12004</c:v>
                </c:pt>
                <c:pt idx="281">
                  <c:v>12004</c:v>
                </c:pt>
                <c:pt idx="282">
                  <c:v>12004</c:v>
                </c:pt>
                <c:pt idx="283">
                  <c:v>12004</c:v>
                </c:pt>
                <c:pt idx="284">
                  <c:v>12004</c:v>
                </c:pt>
                <c:pt idx="285">
                  <c:v>12004</c:v>
                </c:pt>
                <c:pt idx="286">
                  <c:v>12004</c:v>
                </c:pt>
                <c:pt idx="287">
                  <c:v>12004</c:v>
                </c:pt>
                <c:pt idx="288">
                  <c:v>12004</c:v>
                </c:pt>
                <c:pt idx="289">
                  <c:v>13005</c:v>
                </c:pt>
                <c:pt idx="290">
                  <c:v>12004</c:v>
                </c:pt>
                <c:pt idx="291">
                  <c:v>13005</c:v>
                </c:pt>
                <c:pt idx="292">
                  <c:v>13005</c:v>
                </c:pt>
                <c:pt idx="293">
                  <c:v>13005</c:v>
                </c:pt>
                <c:pt idx="294">
                  <c:v>13005</c:v>
                </c:pt>
                <c:pt idx="295">
                  <c:v>13005</c:v>
                </c:pt>
                <c:pt idx="296">
                  <c:v>13005</c:v>
                </c:pt>
                <c:pt idx="297">
                  <c:v>13005</c:v>
                </c:pt>
                <c:pt idx="298">
                  <c:v>13005</c:v>
                </c:pt>
                <c:pt idx="299">
                  <c:v>13005</c:v>
                </c:pt>
                <c:pt idx="300">
                  <c:v>13005</c:v>
                </c:pt>
                <c:pt idx="301">
                  <c:v>13005</c:v>
                </c:pt>
                <c:pt idx="302">
                  <c:v>13005</c:v>
                </c:pt>
                <c:pt idx="303">
                  <c:v>13005</c:v>
                </c:pt>
                <c:pt idx="304">
                  <c:v>13005</c:v>
                </c:pt>
                <c:pt idx="305">
                  <c:v>14005</c:v>
                </c:pt>
                <c:pt idx="306">
                  <c:v>13005</c:v>
                </c:pt>
                <c:pt idx="307">
                  <c:v>14005</c:v>
                </c:pt>
                <c:pt idx="308">
                  <c:v>14005</c:v>
                </c:pt>
                <c:pt idx="309">
                  <c:v>14005</c:v>
                </c:pt>
                <c:pt idx="310">
                  <c:v>14005</c:v>
                </c:pt>
                <c:pt idx="311">
                  <c:v>14005</c:v>
                </c:pt>
                <c:pt idx="312">
                  <c:v>14005</c:v>
                </c:pt>
                <c:pt idx="313">
                  <c:v>14005</c:v>
                </c:pt>
                <c:pt idx="314">
                  <c:v>14005</c:v>
                </c:pt>
                <c:pt idx="315">
                  <c:v>14005</c:v>
                </c:pt>
                <c:pt idx="316">
                  <c:v>14005</c:v>
                </c:pt>
                <c:pt idx="317">
                  <c:v>14005</c:v>
                </c:pt>
                <c:pt idx="318">
                  <c:v>14005</c:v>
                </c:pt>
                <c:pt idx="319">
                  <c:v>14005</c:v>
                </c:pt>
                <c:pt idx="320">
                  <c:v>14005</c:v>
                </c:pt>
                <c:pt idx="321">
                  <c:v>8000</c:v>
                </c:pt>
                <c:pt idx="322">
                  <c:v>11000</c:v>
                </c:pt>
                <c:pt idx="323">
                  <c:v>14005</c:v>
                </c:pt>
                <c:pt idx="324">
                  <c:v>6997</c:v>
                </c:pt>
                <c:pt idx="325">
                  <c:v>6997</c:v>
                </c:pt>
                <c:pt idx="326">
                  <c:v>2999</c:v>
                </c:pt>
                <c:pt idx="327">
                  <c:v>4001</c:v>
                </c:pt>
                <c:pt idx="328">
                  <c:v>4001</c:v>
                </c:pt>
                <c:pt idx="329">
                  <c:v>6002</c:v>
                </c:pt>
                <c:pt idx="330">
                  <c:v>6002</c:v>
                </c:pt>
                <c:pt idx="331">
                  <c:v>6002</c:v>
                </c:pt>
                <c:pt idx="332">
                  <c:v>6002</c:v>
                </c:pt>
                <c:pt idx="333">
                  <c:v>8003</c:v>
                </c:pt>
                <c:pt idx="334">
                  <c:v>8003</c:v>
                </c:pt>
                <c:pt idx="335">
                  <c:v>8003</c:v>
                </c:pt>
                <c:pt idx="336">
                  <c:v>8003</c:v>
                </c:pt>
                <c:pt idx="337">
                  <c:v>8003</c:v>
                </c:pt>
                <c:pt idx="338">
                  <c:v>8003</c:v>
                </c:pt>
                <c:pt idx="339">
                  <c:v>8003</c:v>
                </c:pt>
                <c:pt idx="340">
                  <c:v>8003</c:v>
                </c:pt>
                <c:pt idx="341">
                  <c:v>10004</c:v>
                </c:pt>
                <c:pt idx="342">
                  <c:v>10004</c:v>
                </c:pt>
                <c:pt idx="343">
                  <c:v>10004</c:v>
                </c:pt>
                <c:pt idx="344">
                  <c:v>10004</c:v>
                </c:pt>
                <c:pt idx="345">
                  <c:v>10004</c:v>
                </c:pt>
                <c:pt idx="346">
                  <c:v>10004</c:v>
                </c:pt>
                <c:pt idx="347">
                  <c:v>10004</c:v>
                </c:pt>
                <c:pt idx="348">
                  <c:v>10004</c:v>
                </c:pt>
                <c:pt idx="349">
                  <c:v>12000</c:v>
                </c:pt>
                <c:pt idx="350">
                  <c:v>12000</c:v>
                </c:pt>
                <c:pt idx="351">
                  <c:v>12005</c:v>
                </c:pt>
                <c:pt idx="352">
                  <c:v>12005</c:v>
                </c:pt>
                <c:pt idx="353">
                  <c:v>12005</c:v>
                </c:pt>
                <c:pt idx="354">
                  <c:v>12005</c:v>
                </c:pt>
                <c:pt idx="355">
                  <c:v>12005</c:v>
                </c:pt>
                <c:pt idx="356">
                  <c:v>12005</c:v>
                </c:pt>
                <c:pt idx="357">
                  <c:v>14005</c:v>
                </c:pt>
                <c:pt idx="358">
                  <c:v>14005</c:v>
                </c:pt>
                <c:pt idx="359">
                  <c:v>14005</c:v>
                </c:pt>
                <c:pt idx="360">
                  <c:v>14005</c:v>
                </c:pt>
                <c:pt idx="361">
                  <c:v>14005</c:v>
                </c:pt>
                <c:pt idx="362">
                  <c:v>14005</c:v>
                </c:pt>
                <c:pt idx="363">
                  <c:v>14005</c:v>
                </c:pt>
                <c:pt idx="364">
                  <c:v>14005</c:v>
                </c:pt>
                <c:pt idx="365">
                  <c:v>16000</c:v>
                </c:pt>
                <c:pt idx="366">
                  <c:v>16006</c:v>
                </c:pt>
                <c:pt idx="367">
                  <c:v>16006</c:v>
                </c:pt>
                <c:pt idx="368">
                  <c:v>16006</c:v>
                </c:pt>
                <c:pt idx="369">
                  <c:v>16006</c:v>
                </c:pt>
                <c:pt idx="370">
                  <c:v>16006</c:v>
                </c:pt>
                <c:pt idx="371">
                  <c:v>16006</c:v>
                </c:pt>
                <c:pt idx="372">
                  <c:v>16006</c:v>
                </c:pt>
                <c:pt idx="373">
                  <c:v>18006</c:v>
                </c:pt>
                <c:pt idx="374">
                  <c:v>18006</c:v>
                </c:pt>
                <c:pt idx="375">
                  <c:v>18006</c:v>
                </c:pt>
                <c:pt idx="376">
                  <c:v>18006</c:v>
                </c:pt>
                <c:pt idx="377">
                  <c:v>18006</c:v>
                </c:pt>
                <c:pt idx="378">
                  <c:v>18006</c:v>
                </c:pt>
                <c:pt idx="379">
                  <c:v>18006</c:v>
                </c:pt>
                <c:pt idx="380">
                  <c:v>18006</c:v>
                </c:pt>
                <c:pt idx="381">
                  <c:v>11996</c:v>
                </c:pt>
                <c:pt idx="382">
                  <c:v>7003</c:v>
                </c:pt>
                <c:pt idx="383">
                  <c:v>7003</c:v>
                </c:pt>
                <c:pt idx="384">
                  <c:v>7003</c:v>
                </c:pt>
                <c:pt idx="385">
                  <c:v>7003</c:v>
                </c:pt>
                <c:pt idx="386">
                  <c:v>7003</c:v>
                </c:pt>
                <c:pt idx="387">
                  <c:v>7003</c:v>
                </c:pt>
                <c:pt idx="388">
                  <c:v>7003</c:v>
                </c:pt>
                <c:pt idx="389">
                  <c:v>7003</c:v>
                </c:pt>
                <c:pt idx="390">
                  <c:v>7003</c:v>
                </c:pt>
                <c:pt idx="391">
                  <c:v>7003</c:v>
                </c:pt>
                <c:pt idx="392">
                  <c:v>7003</c:v>
                </c:pt>
                <c:pt idx="393">
                  <c:v>7003</c:v>
                </c:pt>
                <c:pt idx="394">
                  <c:v>7003</c:v>
                </c:pt>
                <c:pt idx="395">
                  <c:v>7003</c:v>
                </c:pt>
                <c:pt idx="396">
                  <c:v>7003</c:v>
                </c:pt>
                <c:pt idx="397">
                  <c:v>7003</c:v>
                </c:pt>
                <c:pt idx="398">
                  <c:v>9003</c:v>
                </c:pt>
                <c:pt idx="399">
                  <c:v>9003</c:v>
                </c:pt>
                <c:pt idx="400">
                  <c:v>9003</c:v>
                </c:pt>
                <c:pt idx="401">
                  <c:v>9003</c:v>
                </c:pt>
                <c:pt idx="402">
                  <c:v>9003</c:v>
                </c:pt>
                <c:pt idx="403">
                  <c:v>9003</c:v>
                </c:pt>
                <c:pt idx="404">
                  <c:v>9003</c:v>
                </c:pt>
                <c:pt idx="405">
                  <c:v>9003</c:v>
                </c:pt>
                <c:pt idx="406">
                  <c:v>9003</c:v>
                </c:pt>
                <c:pt idx="407">
                  <c:v>9003</c:v>
                </c:pt>
                <c:pt idx="408">
                  <c:v>9003</c:v>
                </c:pt>
                <c:pt idx="409">
                  <c:v>9003</c:v>
                </c:pt>
                <c:pt idx="410">
                  <c:v>9003</c:v>
                </c:pt>
                <c:pt idx="411">
                  <c:v>9003</c:v>
                </c:pt>
                <c:pt idx="412">
                  <c:v>9003</c:v>
                </c:pt>
                <c:pt idx="413">
                  <c:v>9003</c:v>
                </c:pt>
                <c:pt idx="414">
                  <c:v>11004</c:v>
                </c:pt>
                <c:pt idx="415">
                  <c:v>11004</c:v>
                </c:pt>
                <c:pt idx="416">
                  <c:v>11004</c:v>
                </c:pt>
                <c:pt idx="417">
                  <c:v>11004</c:v>
                </c:pt>
                <c:pt idx="418">
                  <c:v>11004</c:v>
                </c:pt>
                <c:pt idx="419">
                  <c:v>11004</c:v>
                </c:pt>
                <c:pt idx="420">
                  <c:v>11004</c:v>
                </c:pt>
                <c:pt idx="421">
                  <c:v>11004</c:v>
                </c:pt>
                <c:pt idx="422">
                  <c:v>11004</c:v>
                </c:pt>
                <c:pt idx="423">
                  <c:v>11004</c:v>
                </c:pt>
                <c:pt idx="424">
                  <c:v>11004</c:v>
                </c:pt>
                <c:pt idx="425">
                  <c:v>11004</c:v>
                </c:pt>
                <c:pt idx="426">
                  <c:v>11004</c:v>
                </c:pt>
                <c:pt idx="427">
                  <c:v>11004</c:v>
                </c:pt>
                <c:pt idx="428">
                  <c:v>11004</c:v>
                </c:pt>
                <c:pt idx="429">
                  <c:v>11004</c:v>
                </c:pt>
                <c:pt idx="430">
                  <c:v>13005</c:v>
                </c:pt>
                <c:pt idx="431">
                  <c:v>13005</c:v>
                </c:pt>
                <c:pt idx="432">
                  <c:v>13005</c:v>
                </c:pt>
                <c:pt idx="433">
                  <c:v>13005</c:v>
                </c:pt>
                <c:pt idx="434">
                  <c:v>13005</c:v>
                </c:pt>
                <c:pt idx="435">
                  <c:v>13005</c:v>
                </c:pt>
                <c:pt idx="436">
                  <c:v>13005</c:v>
                </c:pt>
                <c:pt idx="437">
                  <c:v>13005</c:v>
                </c:pt>
                <c:pt idx="438">
                  <c:v>13005</c:v>
                </c:pt>
                <c:pt idx="439">
                  <c:v>13005</c:v>
                </c:pt>
                <c:pt idx="440">
                  <c:v>13005</c:v>
                </c:pt>
                <c:pt idx="441">
                  <c:v>13005</c:v>
                </c:pt>
                <c:pt idx="442">
                  <c:v>13005</c:v>
                </c:pt>
                <c:pt idx="443">
                  <c:v>13005</c:v>
                </c:pt>
                <c:pt idx="444">
                  <c:v>13005</c:v>
                </c:pt>
                <c:pt idx="445">
                  <c:v>13005</c:v>
                </c:pt>
                <c:pt idx="446">
                  <c:v>15005</c:v>
                </c:pt>
                <c:pt idx="447">
                  <c:v>15005</c:v>
                </c:pt>
                <c:pt idx="448">
                  <c:v>15005</c:v>
                </c:pt>
                <c:pt idx="449">
                  <c:v>15005</c:v>
                </c:pt>
                <c:pt idx="450">
                  <c:v>15005</c:v>
                </c:pt>
                <c:pt idx="451">
                  <c:v>15005</c:v>
                </c:pt>
                <c:pt idx="452">
                  <c:v>15005</c:v>
                </c:pt>
                <c:pt idx="453">
                  <c:v>15005</c:v>
                </c:pt>
                <c:pt idx="454">
                  <c:v>15005</c:v>
                </c:pt>
                <c:pt idx="455">
                  <c:v>15005</c:v>
                </c:pt>
                <c:pt idx="456">
                  <c:v>15005</c:v>
                </c:pt>
                <c:pt idx="457">
                  <c:v>15005</c:v>
                </c:pt>
                <c:pt idx="458">
                  <c:v>15005</c:v>
                </c:pt>
                <c:pt idx="459">
                  <c:v>15005</c:v>
                </c:pt>
                <c:pt idx="460">
                  <c:v>15005</c:v>
                </c:pt>
                <c:pt idx="461">
                  <c:v>15005</c:v>
                </c:pt>
                <c:pt idx="462">
                  <c:v>17006</c:v>
                </c:pt>
                <c:pt idx="463">
                  <c:v>15993</c:v>
                </c:pt>
                <c:pt idx="464">
                  <c:v>17006</c:v>
                </c:pt>
                <c:pt idx="465">
                  <c:v>17006</c:v>
                </c:pt>
                <c:pt idx="466">
                  <c:v>17006</c:v>
                </c:pt>
                <c:pt idx="467">
                  <c:v>15994</c:v>
                </c:pt>
                <c:pt idx="468">
                  <c:v>17006</c:v>
                </c:pt>
                <c:pt idx="469">
                  <c:v>17006</c:v>
                </c:pt>
                <c:pt idx="470">
                  <c:v>17006</c:v>
                </c:pt>
                <c:pt idx="471">
                  <c:v>15994</c:v>
                </c:pt>
                <c:pt idx="472">
                  <c:v>17006</c:v>
                </c:pt>
                <c:pt idx="473">
                  <c:v>17006</c:v>
                </c:pt>
                <c:pt idx="474">
                  <c:v>17006</c:v>
                </c:pt>
                <c:pt idx="475">
                  <c:v>15995</c:v>
                </c:pt>
                <c:pt idx="476">
                  <c:v>17006</c:v>
                </c:pt>
                <c:pt idx="477">
                  <c:v>17006</c:v>
                </c:pt>
                <c:pt idx="478">
                  <c:v>19007</c:v>
                </c:pt>
                <c:pt idx="479">
                  <c:v>17006</c:v>
                </c:pt>
                <c:pt idx="480">
                  <c:v>19007</c:v>
                </c:pt>
                <c:pt idx="481">
                  <c:v>19007</c:v>
                </c:pt>
                <c:pt idx="482">
                  <c:v>19007</c:v>
                </c:pt>
                <c:pt idx="483">
                  <c:v>17006</c:v>
                </c:pt>
                <c:pt idx="484">
                  <c:v>19007</c:v>
                </c:pt>
                <c:pt idx="485">
                  <c:v>19007</c:v>
                </c:pt>
                <c:pt idx="486">
                  <c:v>19007</c:v>
                </c:pt>
                <c:pt idx="487">
                  <c:v>17006</c:v>
                </c:pt>
                <c:pt idx="488">
                  <c:v>19007</c:v>
                </c:pt>
                <c:pt idx="489">
                  <c:v>19007</c:v>
                </c:pt>
                <c:pt idx="490">
                  <c:v>19007</c:v>
                </c:pt>
                <c:pt idx="491">
                  <c:v>17006</c:v>
                </c:pt>
                <c:pt idx="492">
                  <c:v>19007</c:v>
                </c:pt>
                <c:pt idx="493">
                  <c:v>19007</c:v>
                </c:pt>
                <c:pt idx="494">
                  <c:v>21007</c:v>
                </c:pt>
                <c:pt idx="495">
                  <c:v>17994</c:v>
                </c:pt>
                <c:pt idx="496">
                  <c:v>21007</c:v>
                </c:pt>
                <c:pt idx="497">
                  <c:v>21007</c:v>
                </c:pt>
                <c:pt idx="498">
                  <c:v>21007</c:v>
                </c:pt>
                <c:pt idx="499">
                  <c:v>19007</c:v>
                </c:pt>
                <c:pt idx="500">
                  <c:v>21007</c:v>
                </c:pt>
                <c:pt idx="501">
                  <c:v>21007</c:v>
                </c:pt>
                <c:pt idx="502">
                  <c:v>21007</c:v>
                </c:pt>
                <c:pt idx="503">
                  <c:v>19007</c:v>
                </c:pt>
                <c:pt idx="504">
                  <c:v>21007</c:v>
                </c:pt>
                <c:pt idx="505">
                  <c:v>21007</c:v>
                </c:pt>
                <c:pt idx="506">
                  <c:v>21007</c:v>
                </c:pt>
                <c:pt idx="507">
                  <c:v>19007</c:v>
                </c:pt>
                <c:pt idx="508">
                  <c:v>21007</c:v>
                </c:pt>
                <c:pt idx="509">
                  <c:v>21007</c:v>
                </c:pt>
                <c:pt idx="510">
                  <c:v>19007</c:v>
                </c:pt>
                <c:pt idx="511">
                  <c:v>19991</c:v>
                </c:pt>
                <c:pt idx="512">
                  <c:v>19993</c:v>
                </c:pt>
                <c:pt idx="513">
                  <c:v>21007</c:v>
                </c:pt>
                <c:pt idx="514">
                  <c:v>21007</c:v>
                </c:pt>
                <c:pt idx="515">
                  <c:v>21007</c:v>
                </c:pt>
                <c:pt idx="516">
                  <c:v>18993</c:v>
                </c:pt>
                <c:pt idx="517">
                  <c:v>21007</c:v>
                </c:pt>
                <c:pt idx="518">
                  <c:v>20992</c:v>
                </c:pt>
              </c:numCache>
            </c:numRef>
          </c:xVal>
          <c:yVal>
            <c:numRef>
              <c:f>Data!#REF!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DB4A-41BB-9BD8-9C04F9DA51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0761640"/>
        <c:axId val="560765248"/>
      </c:scatterChart>
      <c:valAx>
        <c:axId val="560761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765248"/>
        <c:crosses val="autoZero"/>
        <c:crossBetween val="midCat"/>
      </c:valAx>
      <c:valAx>
        <c:axId val="56076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761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'Static (2)'!$B$7</c:f>
              <c:strCache>
                <c:ptCount val="1"/>
                <c:pt idx="0">
                  <c:v>alt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'Static (2)'!$A$8:$A$34</c:f>
              <c:numCache>
                <c:formatCode>General</c:formatCode>
                <c:ptCount val="27"/>
                <c:pt idx="0">
                  <c:v>0</c:v>
                </c:pt>
                <c:pt idx="1">
                  <c:v>350</c:v>
                </c:pt>
                <c:pt idx="2">
                  <c:v>700</c:v>
                </c:pt>
                <c:pt idx="3">
                  <c:v>1050</c:v>
                </c:pt>
                <c:pt idx="4">
                  <c:v>1400</c:v>
                </c:pt>
                <c:pt idx="5">
                  <c:v>1750</c:v>
                </c:pt>
                <c:pt idx="6">
                  <c:v>2100</c:v>
                </c:pt>
                <c:pt idx="7">
                  <c:v>2450</c:v>
                </c:pt>
                <c:pt idx="8">
                  <c:v>2800</c:v>
                </c:pt>
                <c:pt idx="9">
                  <c:v>3150</c:v>
                </c:pt>
                <c:pt idx="10">
                  <c:v>3500</c:v>
                </c:pt>
                <c:pt idx="11">
                  <c:v>3850</c:v>
                </c:pt>
                <c:pt idx="12">
                  <c:v>4200</c:v>
                </c:pt>
                <c:pt idx="13">
                  <c:v>4550</c:v>
                </c:pt>
                <c:pt idx="14">
                  <c:v>4900</c:v>
                </c:pt>
                <c:pt idx="15">
                  <c:v>5250</c:v>
                </c:pt>
                <c:pt idx="16">
                  <c:v>5600</c:v>
                </c:pt>
                <c:pt idx="17">
                  <c:v>5950</c:v>
                </c:pt>
                <c:pt idx="18">
                  <c:v>6300</c:v>
                </c:pt>
                <c:pt idx="19">
                  <c:v>6650</c:v>
                </c:pt>
                <c:pt idx="20">
                  <c:v>7000</c:v>
                </c:pt>
              </c:numCache>
            </c:numRef>
          </c:xVal>
          <c:yVal>
            <c:numRef>
              <c:f>'Static (2)'!$B$8:$B$34</c:f>
              <c:numCache>
                <c:formatCode>0.00E+00</c:formatCode>
                <c:ptCount val="27"/>
                <c:pt idx="0">
                  <c:v>500</c:v>
                </c:pt>
                <c:pt idx="1">
                  <c:v>556.02941176470586</c:v>
                </c:pt>
                <c:pt idx="2">
                  <c:v>603.99264705882342</c:v>
                </c:pt>
                <c:pt idx="3">
                  <c:v>643.81249999999977</c:v>
                </c:pt>
                <c:pt idx="4">
                  <c:v>675.41176470588198</c:v>
                </c:pt>
                <c:pt idx="5">
                  <c:v>698.71323529411723</c:v>
                </c:pt>
                <c:pt idx="6">
                  <c:v>713.63970588235236</c:v>
                </c:pt>
                <c:pt idx="7">
                  <c:v>720.11397058823457</c:v>
                </c:pt>
                <c:pt idx="8">
                  <c:v>718.05882352941092</c:v>
                </c:pt>
                <c:pt idx="9">
                  <c:v>707.39705882352837</c:v>
                </c:pt>
                <c:pt idx="10">
                  <c:v>688.05147058823422</c:v>
                </c:pt>
                <c:pt idx="11">
                  <c:v>659.94485294117521</c:v>
                </c:pt>
                <c:pt idx="12">
                  <c:v>622.99999999999852</c:v>
                </c:pt>
                <c:pt idx="13">
                  <c:v>577.13970588235145</c:v>
                </c:pt>
                <c:pt idx="14">
                  <c:v>522.28676470588061</c:v>
                </c:pt>
                <c:pt idx="15">
                  <c:v>458.36397058823354</c:v>
                </c:pt>
                <c:pt idx="16">
                  <c:v>385.29411764705696</c:v>
                </c:pt>
                <c:pt idx="17">
                  <c:v>302.99999999999807</c:v>
                </c:pt>
                <c:pt idx="18">
                  <c:v>211.40441176470381</c:v>
                </c:pt>
                <c:pt idx="19">
                  <c:v>110.43014705882138</c:v>
                </c:pt>
                <c:pt idx="20">
                  <c:v>-2.0463630789890885E-12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94-4604-AC40-DCF941A6B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2373432"/>
        <c:axId val="712371136"/>
      </c:scatterChart>
      <c:valAx>
        <c:axId val="712373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371136"/>
        <c:crosses val="autoZero"/>
        <c:crossBetween val="midCat"/>
      </c:valAx>
      <c:valAx>
        <c:axId val="71237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373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Static!$B$7</c:f>
              <c:strCache>
                <c:ptCount val="1"/>
                <c:pt idx="0">
                  <c:v>alt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Static!$A$8:$A$34</c:f>
              <c:numCache>
                <c:formatCode>General</c:formatCode>
                <c:ptCount val="27"/>
                <c:pt idx="0">
                  <c:v>0</c:v>
                </c:pt>
                <c:pt idx="1">
                  <c:v>350</c:v>
                </c:pt>
                <c:pt idx="2">
                  <c:v>700</c:v>
                </c:pt>
                <c:pt idx="3">
                  <c:v>1050</c:v>
                </c:pt>
                <c:pt idx="4">
                  <c:v>1400</c:v>
                </c:pt>
                <c:pt idx="5">
                  <c:v>1750</c:v>
                </c:pt>
                <c:pt idx="6">
                  <c:v>2100</c:v>
                </c:pt>
                <c:pt idx="7">
                  <c:v>2450</c:v>
                </c:pt>
                <c:pt idx="8">
                  <c:v>2800</c:v>
                </c:pt>
                <c:pt idx="9">
                  <c:v>3150</c:v>
                </c:pt>
                <c:pt idx="10">
                  <c:v>3500</c:v>
                </c:pt>
                <c:pt idx="11">
                  <c:v>3850</c:v>
                </c:pt>
                <c:pt idx="12">
                  <c:v>4200</c:v>
                </c:pt>
                <c:pt idx="13">
                  <c:v>4550</c:v>
                </c:pt>
                <c:pt idx="14">
                  <c:v>4900</c:v>
                </c:pt>
                <c:pt idx="15">
                  <c:v>5250</c:v>
                </c:pt>
                <c:pt idx="16">
                  <c:v>5600</c:v>
                </c:pt>
                <c:pt idx="17">
                  <c:v>5950</c:v>
                </c:pt>
                <c:pt idx="18">
                  <c:v>6300</c:v>
                </c:pt>
                <c:pt idx="19">
                  <c:v>6650</c:v>
                </c:pt>
                <c:pt idx="20">
                  <c:v>7000</c:v>
                </c:pt>
              </c:numCache>
            </c:numRef>
          </c:xVal>
          <c:yVal>
            <c:numRef>
              <c:f>Static!$B$8:$B$34</c:f>
              <c:numCache>
                <c:formatCode>General</c:formatCode>
                <c:ptCount val="27"/>
                <c:pt idx="0">
                  <c:v>0</c:v>
                </c:pt>
                <c:pt idx="1">
                  <c:v>83.108247203670842</c:v>
                </c:pt>
                <c:pt idx="2">
                  <c:v>165.05953504951796</c:v>
                </c:pt>
                <c:pt idx="3">
                  <c:v>244.69690417971762</c:v>
                </c:pt>
                <c:pt idx="4">
                  <c:v>320.86339523644614</c:v>
                </c:pt>
                <c:pt idx="5">
                  <c:v>392.40204886187973</c:v>
                </c:pt>
                <c:pt idx="6">
                  <c:v>458.15590569819472</c:v>
                </c:pt>
                <c:pt idx="7">
                  <c:v>516.96800638756724</c:v>
                </c:pt>
                <c:pt idx="8">
                  <c:v>567.68139157217388</c:v>
                </c:pt>
                <c:pt idx="9">
                  <c:v>609.13910189419062</c:v>
                </c:pt>
                <c:pt idx="10">
                  <c:v>640.1841779957939</c:v>
                </c:pt>
                <c:pt idx="11">
                  <c:v>659.65966051915984</c:v>
                </c:pt>
                <c:pt idx="12">
                  <c:v>666.408590106465</c:v>
                </c:pt>
                <c:pt idx="13">
                  <c:v>659.27400739988525</c:v>
                </c:pt>
                <c:pt idx="14">
                  <c:v>637.09895304159727</c:v>
                </c:pt>
                <c:pt idx="15">
                  <c:v>598.72646767377717</c:v>
                </c:pt>
                <c:pt idx="16">
                  <c:v>542.99959193860116</c:v>
                </c:pt>
                <c:pt idx="17">
                  <c:v>468.76136647824546</c:v>
                </c:pt>
                <c:pt idx="18">
                  <c:v>374.85483193488653</c:v>
                </c:pt>
                <c:pt idx="19">
                  <c:v>260.1230289507007</c:v>
                </c:pt>
                <c:pt idx="20">
                  <c:v>123.40899816786396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D9-43BE-ABEA-C5B25DF38C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2373432"/>
        <c:axId val="712371136"/>
      </c:scatterChart>
      <c:valAx>
        <c:axId val="712373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371136"/>
        <c:crosses val="autoZero"/>
        <c:crossBetween val="midCat"/>
      </c:valAx>
      <c:valAx>
        <c:axId val="71237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373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190500</xdr:colOff>
      <xdr:row>395</xdr:row>
      <xdr:rowOff>9531</xdr:rowOff>
    </xdr:from>
    <xdr:to>
      <xdr:col>21</xdr:col>
      <xdr:colOff>495300</xdr:colOff>
      <xdr:row>409</xdr:row>
      <xdr:rowOff>85731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276225</xdr:colOff>
      <xdr:row>11</xdr:row>
      <xdr:rowOff>176212</xdr:rowOff>
    </xdr:from>
    <xdr:to>
      <xdr:col>17</xdr:col>
      <xdr:colOff>581025</xdr:colOff>
      <xdr:row>26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276225</xdr:colOff>
      <xdr:row>11</xdr:row>
      <xdr:rowOff>176212</xdr:rowOff>
    </xdr:from>
    <xdr:to>
      <xdr:col>17</xdr:col>
      <xdr:colOff>581025</xdr:colOff>
      <xdr:row>26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M520" totalsRowShown="0">
  <autoFilter ref="A1:M520" xr:uid="{00000000-0009-0000-0100-000001000000}"/>
  <sortState xmlns:xlrd2="http://schemas.microsoft.com/office/spreadsheetml/2017/richdata2" ref="A3:L519">
    <sortCondition ref="G1:G520"/>
  </sortState>
  <tableColumns count="13">
    <tableColumn id="4" xr3:uid="{00000000-0010-0000-0000-000004000000}" name="Range (M)" dataDxfId="6"/>
    <tableColumn id="19" xr3:uid="{00000000-0010-0000-0000-000013000000}" name="GTL (mils)"/>
    <tableColumn id="7" xr3:uid="{00000000-0010-0000-0000-000007000000}" name="sinAZ" dataDxfId="5">
      <calculatedColumnFormula>ROUND(SIN(Table1[[#This Row],[GTL (mils)]]/3200*PI()),4)</calculatedColumnFormula>
    </tableColumn>
    <tableColumn id="2" xr3:uid="{00000000-0010-0000-0000-000002000000}" name="Galt (M)"/>
    <tableColumn id="1" xr3:uid="{00000000-0010-0000-0000-000001000000}" name="Talt (M)" dataDxfId="4"/>
    <tableColumn id="3" xr3:uid="{00000000-0010-0000-0000-000003000000}" name="AOS (mils)" dataDxfId="3">
      <calculatedColumnFormula>ATAN((Table1[[#This Row],[Talt (M)]]-Table1[[#This Row],[Galt (M)]])/Table1[[#This Row],[Range (M)]])*3200/PI()</calculatedColumnFormula>
    </tableColumn>
    <tableColumn id="6" xr3:uid="{00000000-0010-0000-0000-000006000000}" name="Chg"/>
    <tableColumn id="9" xr3:uid="{00000000-0010-0000-0000-000009000000}" name="MV (m/s)" dataDxfId="2"/>
    <tableColumn id="15" xr3:uid="{00000000-0010-0000-0000-00000F000000}" name="Drift" dataDxfId="1"/>
    <tableColumn id="8" xr3:uid="{00000000-0010-0000-0000-000008000000}" name="QE (mils)"/>
    <tableColumn id="10" xr3:uid="{00000000-0010-0000-0000-00000A000000}" name="TOF"/>
    <tableColumn id="11" xr3:uid="{00000000-0010-0000-0000-00000B000000}" name="MAX Ord (M)"/>
    <tableColumn id="5" xr3:uid="{69E67254-FC44-4487-9C27-A6D5CFD1332B}" name="Moz" dataDxfId="0">
      <calculatedColumnFormula>Table1[[#This Row],[MAX Ord (M)]]-Table1[[#This Row],[Galt (M)]]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20"/>
  <sheetViews>
    <sheetView tabSelected="1" zoomScaleNormal="100" workbookViewId="0">
      <pane ySplit="1" topLeftCell="A2" activePane="bottomLeft" state="frozen"/>
      <selection pane="bottomLeft" activeCell="S5" sqref="S5"/>
    </sheetView>
  </sheetViews>
  <sheetFormatPr defaultRowHeight="15" x14ac:dyDescent="0.25"/>
  <cols>
    <col min="1" max="1" width="12.42578125" bestFit="1" customWidth="1"/>
    <col min="2" max="2" width="12.140625" bestFit="1" customWidth="1"/>
    <col min="3" max="5" width="12.140625" customWidth="1"/>
    <col min="6" max="6" width="12.85546875" bestFit="1" customWidth="1"/>
    <col min="7" max="7" width="6.5703125" bestFit="1" customWidth="1"/>
    <col min="8" max="8" width="11.7109375" bestFit="1" customWidth="1"/>
    <col min="9" max="9" width="7.28515625" bestFit="1" customWidth="1"/>
    <col min="10" max="10" width="13" bestFit="1" customWidth="1"/>
    <col min="12" max="12" width="15" bestFit="1" customWidth="1"/>
  </cols>
  <sheetData>
    <row r="1" spans="1:13" x14ac:dyDescent="0.25">
      <c r="A1" t="s">
        <v>0</v>
      </c>
      <c r="B1" t="s">
        <v>1</v>
      </c>
      <c r="C1" t="s">
        <v>18</v>
      </c>
      <c r="D1" t="s">
        <v>2</v>
      </c>
      <c r="E1" t="s">
        <v>3</v>
      </c>
      <c r="F1" t="s">
        <v>17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49</v>
      </c>
    </row>
    <row r="2" spans="1:13" x14ac:dyDescent="0.25">
      <c r="A2">
        <v>2501</v>
      </c>
      <c r="B2">
        <v>800</v>
      </c>
      <c r="C2">
        <f>ROUND(SIN(Table1[[#This Row],[GTL (mils)]]/3200*PI()),4)</f>
        <v>0.70709999999999995</v>
      </c>
      <c r="D2">
        <v>500</v>
      </c>
      <c r="E2">
        <v>250</v>
      </c>
      <c r="F2">
        <f>ATAN((Table1[[#This Row],[Talt (M)]]-Table1[[#This Row],[Galt (M)]])/Table1[[#This Row],[Range (M)]])*3200/PI()</f>
        <v>-101.48133148500595</v>
      </c>
      <c r="G2" t="s">
        <v>10</v>
      </c>
      <c r="H2">
        <v>288.2</v>
      </c>
      <c r="I2">
        <v>2.7</v>
      </c>
      <c r="J2">
        <v>58.693563958165726</v>
      </c>
      <c r="K2">
        <v>8.9837087691070003</v>
      </c>
      <c r="L2">
        <v>513.06958970233313</v>
      </c>
      <c r="M2">
        <f>Table1[[#This Row],[MAX Ord (M)]]-Table1[[#This Row],[Galt (M)]]</f>
        <v>13.069589702333133</v>
      </c>
    </row>
    <row r="3" spans="1:13" x14ac:dyDescent="0.25">
      <c r="A3">
        <v>2501</v>
      </c>
      <c r="B3">
        <v>800</v>
      </c>
      <c r="C3">
        <f>ROUND(SIN(Table1[[#This Row],[GTL (mils)]]/3200*PI()),4)</f>
        <v>0.70709999999999995</v>
      </c>
      <c r="D3">
        <v>500</v>
      </c>
      <c r="E3">
        <v>500</v>
      </c>
      <c r="F3">
        <f>ATAN((Table1[[#This Row],[Talt (M)]]-Table1[[#This Row],[Galt (M)]])/Table1[[#This Row],[Range (M)]])*3200/PI()</f>
        <v>0</v>
      </c>
      <c r="G3" t="s">
        <v>10</v>
      </c>
      <c r="H3">
        <v>288.2</v>
      </c>
      <c r="I3">
        <v>3.6</v>
      </c>
      <c r="J3">
        <v>162.40549074818986</v>
      </c>
      <c r="K3">
        <v>8.9837087691070003</v>
      </c>
      <c r="L3">
        <v>602.90667739340313</v>
      </c>
      <c r="M3">
        <f>Table1[[#This Row],[MAX Ord (M)]]-Table1[[#This Row],[Galt (M)]]</f>
        <v>102.90667739340313</v>
      </c>
    </row>
    <row r="4" spans="1:13" x14ac:dyDescent="0.25">
      <c r="A4">
        <v>2501</v>
      </c>
      <c r="B4">
        <v>800</v>
      </c>
      <c r="C4">
        <f>ROUND(SIN(Table1[[#This Row],[GTL (mils)]]/3200*PI()),4)</f>
        <v>0.70709999999999995</v>
      </c>
      <c r="D4">
        <v>500</v>
      </c>
      <c r="E4">
        <v>750</v>
      </c>
      <c r="F4">
        <f>ATAN((Table1[[#This Row],[Talt (M)]]-Table1[[#This Row],[Galt (M)]])/Table1[[#This Row],[Range (M)]])*3200/PI()</f>
        <v>101.48133148500595</v>
      </c>
      <c r="G4" t="s">
        <v>10</v>
      </c>
      <c r="H4">
        <v>288.2</v>
      </c>
      <c r="I4">
        <v>3.6</v>
      </c>
      <c r="J4">
        <v>266.11741753821406</v>
      </c>
      <c r="K4">
        <v>8.9837087691070003</v>
      </c>
      <c r="L4">
        <v>769.60438455349959</v>
      </c>
      <c r="M4">
        <f>Table1[[#This Row],[MAX Ord (M)]]-Table1[[#This Row],[Galt (M)]]</f>
        <v>269.60438455349959</v>
      </c>
    </row>
    <row r="5" spans="1:13" x14ac:dyDescent="0.25">
      <c r="A5">
        <v>2501</v>
      </c>
      <c r="B5">
        <v>1600</v>
      </c>
      <c r="C5">
        <f>ROUND(SIN(Table1[[#This Row],[GTL (mils)]]/3200*PI()),4)</f>
        <v>1</v>
      </c>
      <c r="D5">
        <v>500</v>
      </c>
      <c r="E5">
        <v>250</v>
      </c>
      <c r="F5">
        <f>ATAN((Table1[[#This Row],[Talt (M)]]-Table1[[#This Row],[Galt (M)]])/Table1[[#This Row],[Range (M)]])*3200/PI()</f>
        <v>-101.48133148500595</v>
      </c>
      <c r="G5" t="s">
        <v>10</v>
      </c>
      <c r="H5">
        <v>288.2</v>
      </c>
      <c r="I5">
        <v>3</v>
      </c>
      <c r="J5">
        <v>58.8</v>
      </c>
      <c r="K5">
        <v>9</v>
      </c>
      <c r="L5">
        <v>514</v>
      </c>
      <c r="M5">
        <f>Table1[[#This Row],[MAX Ord (M)]]-Table1[[#This Row],[Galt (M)]]</f>
        <v>14</v>
      </c>
    </row>
    <row r="6" spans="1:13" x14ac:dyDescent="0.25">
      <c r="A6">
        <v>2501</v>
      </c>
      <c r="B6">
        <v>1600</v>
      </c>
      <c r="C6">
        <f>ROUND(SIN(Table1[[#This Row],[GTL (mils)]]/3200*PI()),4)</f>
        <v>1</v>
      </c>
      <c r="D6">
        <v>500</v>
      </c>
      <c r="E6">
        <v>500</v>
      </c>
      <c r="F6">
        <f>ATAN((Table1[[#This Row],[Talt (M)]]-Table1[[#This Row],[Galt (M)]])/Table1[[#This Row],[Range (M)]])*3200/PI()</f>
        <v>0</v>
      </c>
      <c r="G6" t="s">
        <v>10</v>
      </c>
      <c r="H6">
        <v>288.2</v>
      </c>
      <c r="I6">
        <v>4</v>
      </c>
      <c r="J6">
        <v>162.69999999999999</v>
      </c>
      <c r="K6">
        <v>9</v>
      </c>
      <c r="L6">
        <v>604</v>
      </c>
      <c r="M6">
        <f>Table1[[#This Row],[MAX Ord (M)]]-Table1[[#This Row],[Galt (M)]]</f>
        <v>104</v>
      </c>
    </row>
    <row r="7" spans="1:13" x14ac:dyDescent="0.25">
      <c r="A7">
        <v>2501</v>
      </c>
      <c r="B7">
        <v>1600</v>
      </c>
      <c r="C7">
        <f>ROUND(SIN(Table1[[#This Row],[GTL (mils)]]/3200*PI()),4)</f>
        <v>1</v>
      </c>
      <c r="D7">
        <v>500</v>
      </c>
      <c r="E7">
        <v>750</v>
      </c>
      <c r="F7">
        <f>ATAN((Table1[[#This Row],[Talt (M)]]-Table1[[#This Row],[Galt (M)]])/Table1[[#This Row],[Range (M)]])*3200/PI()</f>
        <v>101.48133148500595</v>
      </c>
      <c r="G7" t="s">
        <v>10</v>
      </c>
      <c r="H7">
        <v>288.2</v>
      </c>
      <c r="I7">
        <v>4</v>
      </c>
      <c r="J7">
        <v>266.60000000000002</v>
      </c>
      <c r="K7">
        <v>9</v>
      </c>
      <c r="L7">
        <v>771</v>
      </c>
      <c r="M7">
        <f>Table1[[#This Row],[MAX Ord (M)]]-Table1[[#This Row],[Galt (M)]]</f>
        <v>271</v>
      </c>
    </row>
    <row r="8" spans="1:13" x14ac:dyDescent="0.25">
      <c r="A8">
        <v>2501</v>
      </c>
      <c r="B8">
        <v>4000</v>
      </c>
      <c r="C8">
        <f>ROUND(SIN(Table1[[#This Row],[GTL (mils)]]/3200*PI()),4)</f>
        <v>-0.70709999999999995</v>
      </c>
      <c r="D8">
        <v>500</v>
      </c>
      <c r="E8">
        <v>250</v>
      </c>
      <c r="F8">
        <f>ATAN((Table1[[#This Row],[Talt (M)]]-Table1[[#This Row],[Galt (M)]])/Table1[[#This Row],[Range (M)]])*3200/PI()</f>
        <v>-101.48133148500595</v>
      </c>
      <c r="G8" t="s">
        <v>10</v>
      </c>
      <c r="H8">
        <v>288.2</v>
      </c>
      <c r="I8">
        <v>2.7</v>
      </c>
      <c r="J8">
        <v>59.048350764279959</v>
      </c>
      <c r="K8">
        <v>9.0380128720836677</v>
      </c>
      <c r="L8">
        <v>516.1709573612228</v>
      </c>
      <c r="M8">
        <f>Table1[[#This Row],[MAX Ord (M)]]-Table1[[#This Row],[Galt (M)]]</f>
        <v>16.170957361222804</v>
      </c>
    </row>
    <row r="9" spans="1:13" x14ac:dyDescent="0.25">
      <c r="A9">
        <v>2501</v>
      </c>
      <c r="B9">
        <v>4000</v>
      </c>
      <c r="C9">
        <f>ROUND(SIN(Table1[[#This Row],[GTL (mils)]]/3200*PI()),4)</f>
        <v>-0.70709999999999995</v>
      </c>
      <c r="D9">
        <v>500</v>
      </c>
      <c r="E9">
        <v>500</v>
      </c>
      <c r="F9">
        <f>ATAN((Table1[[#This Row],[Talt (M)]]-Table1[[#This Row],[Galt (M)]])/Table1[[#This Row],[Range (M)]])*3200/PI()</f>
        <v>0</v>
      </c>
      <c r="G9" t="s">
        <v>10</v>
      </c>
      <c r="H9">
        <v>288.2</v>
      </c>
      <c r="I9">
        <v>3.6</v>
      </c>
      <c r="J9">
        <v>163.38718825422364</v>
      </c>
      <c r="K9">
        <v>9.0380128720836677</v>
      </c>
      <c r="L9">
        <v>606.55108608205956</v>
      </c>
      <c r="M9">
        <f>Table1[[#This Row],[MAX Ord (M)]]-Table1[[#This Row],[Galt (M)]]</f>
        <v>106.55108608205956</v>
      </c>
    </row>
    <row r="10" spans="1:13" x14ac:dyDescent="0.25">
      <c r="A10">
        <v>2501</v>
      </c>
      <c r="B10">
        <v>4000</v>
      </c>
      <c r="C10">
        <f>ROUND(SIN(Table1[[#This Row],[GTL (mils)]]/3200*PI()),4)</f>
        <v>-0.70709999999999995</v>
      </c>
      <c r="D10">
        <v>500</v>
      </c>
      <c r="E10">
        <v>750</v>
      </c>
      <c r="F10">
        <f>ATAN((Table1[[#This Row],[Talt (M)]]-Table1[[#This Row],[Galt (M)]])/Table1[[#This Row],[Range (M)]])*3200/PI()</f>
        <v>101.48133148500595</v>
      </c>
      <c r="G10" t="s">
        <v>10</v>
      </c>
      <c r="H10">
        <v>288.2</v>
      </c>
      <c r="I10">
        <v>3.6</v>
      </c>
      <c r="J10">
        <v>267.72602574416737</v>
      </c>
      <c r="K10">
        <v>9.0380128720836677</v>
      </c>
      <c r="L10">
        <v>774.25643604183426</v>
      </c>
      <c r="M10">
        <f>Table1[[#This Row],[MAX Ord (M)]]-Table1[[#This Row],[Galt (M)]]</f>
        <v>274.25643604183426</v>
      </c>
    </row>
    <row r="11" spans="1:13" x14ac:dyDescent="0.25">
      <c r="A11">
        <v>2501</v>
      </c>
      <c r="B11">
        <v>4800</v>
      </c>
      <c r="C11">
        <f>ROUND(SIN(Table1[[#This Row],[GTL (mils)]]/3200*PI()),4)</f>
        <v>-1</v>
      </c>
      <c r="D11">
        <v>500</v>
      </c>
      <c r="E11">
        <v>250</v>
      </c>
      <c r="F11">
        <f>ATAN((Table1[[#This Row],[Talt (M)]]-Table1[[#This Row],[Galt (M)]])/Table1[[#This Row],[Range (M)]])*3200/PI()</f>
        <v>-101.48133148500595</v>
      </c>
      <c r="G11" t="s">
        <v>10</v>
      </c>
      <c r="H11">
        <v>288.2</v>
      </c>
      <c r="I11">
        <v>3</v>
      </c>
      <c r="J11">
        <v>60.011538461538457</v>
      </c>
      <c r="K11">
        <v>9</v>
      </c>
      <c r="L11">
        <v>514.54026744167072</v>
      </c>
      <c r="M11">
        <f>Table1[[#This Row],[MAX Ord (M)]]-Table1[[#This Row],[Galt (M)]]</f>
        <v>14.540267441670721</v>
      </c>
    </row>
    <row r="12" spans="1:13" x14ac:dyDescent="0.25">
      <c r="A12">
        <v>2501</v>
      </c>
      <c r="B12">
        <v>4800</v>
      </c>
      <c r="C12">
        <f>ROUND(SIN(Table1[[#This Row],[GTL (mils)]]/3200*PI()),4)</f>
        <v>-1</v>
      </c>
      <c r="D12">
        <v>500</v>
      </c>
      <c r="E12">
        <v>500</v>
      </c>
      <c r="F12">
        <f>ATAN((Table1[[#This Row],[Talt (M)]]-Table1[[#This Row],[Galt (M)]])/Table1[[#This Row],[Range (M)]])*3200/PI()</f>
        <v>0</v>
      </c>
      <c r="G12" t="s">
        <v>10</v>
      </c>
      <c r="H12">
        <v>288.2</v>
      </c>
      <c r="I12">
        <v>4</v>
      </c>
      <c r="J12">
        <v>163.91153846153844</v>
      </c>
      <c r="K12">
        <v>9</v>
      </c>
      <c r="L12">
        <v>604.76013411662143</v>
      </c>
      <c r="M12">
        <f>Table1[[#This Row],[MAX Ord (M)]]-Table1[[#This Row],[Galt (M)]]</f>
        <v>104.76013411662143</v>
      </c>
    </row>
    <row r="13" spans="1:13" x14ac:dyDescent="0.25">
      <c r="A13">
        <v>2501</v>
      </c>
      <c r="B13">
        <v>4800</v>
      </c>
      <c r="C13">
        <f>ROUND(SIN(Table1[[#This Row],[GTL (mils)]]/3200*PI()),4)</f>
        <v>-1</v>
      </c>
      <c r="D13">
        <v>500</v>
      </c>
      <c r="E13">
        <v>750</v>
      </c>
      <c r="F13">
        <f>ATAN((Table1[[#This Row],[Talt (M)]]-Table1[[#This Row],[Galt (M)]])/Table1[[#This Row],[Range (M)]])*3200/PI()</f>
        <v>101.48133148500595</v>
      </c>
      <c r="G13" t="s">
        <v>10</v>
      </c>
      <c r="H13">
        <v>288.2</v>
      </c>
      <c r="I13">
        <v>4</v>
      </c>
      <c r="J13">
        <v>267.81153846153848</v>
      </c>
      <c r="K13">
        <v>9</v>
      </c>
      <c r="L13">
        <v>772.96336272595568</v>
      </c>
      <c r="M13">
        <f>Table1[[#This Row],[MAX Ord (M)]]-Table1[[#This Row],[Galt (M)]]</f>
        <v>272.96336272595568</v>
      </c>
    </row>
    <row r="14" spans="1:13" x14ac:dyDescent="0.25">
      <c r="A14">
        <v>3001</v>
      </c>
      <c r="B14">
        <v>800</v>
      </c>
      <c r="C14">
        <f>ROUND(SIN(Table1[[#This Row],[GTL (mils)]]/3200*PI()),4)</f>
        <v>0.70709999999999995</v>
      </c>
      <c r="D14">
        <v>500</v>
      </c>
      <c r="E14">
        <v>0</v>
      </c>
      <c r="F14">
        <f>ATAN((Table1[[#This Row],[Talt (M)]]-Table1[[#This Row],[Galt (M)]])/Table1[[#This Row],[Range (M)]])*3200/PI()</f>
        <v>-168.16402031991041</v>
      </c>
      <c r="G14" t="s">
        <v>10</v>
      </c>
      <c r="H14">
        <v>288.2</v>
      </c>
      <c r="I14">
        <v>3.6</v>
      </c>
      <c r="J14">
        <v>25.753298471440065</v>
      </c>
      <c r="K14">
        <v>10.980088495575222</v>
      </c>
      <c r="L14">
        <v>502.08950120675786</v>
      </c>
      <c r="M14">
        <f>Table1[[#This Row],[MAX Ord (M)]]-Table1[[#This Row],[Galt (M)]]</f>
        <v>2.0895012067578591</v>
      </c>
    </row>
    <row r="15" spans="1:13" x14ac:dyDescent="0.25">
      <c r="A15">
        <v>3001</v>
      </c>
      <c r="B15">
        <v>800</v>
      </c>
      <c r="C15">
        <f>ROUND(SIN(Table1[[#This Row],[GTL (mils)]]/3200*PI()),4)</f>
        <v>0.70709999999999995</v>
      </c>
      <c r="D15">
        <v>500</v>
      </c>
      <c r="E15">
        <v>500</v>
      </c>
      <c r="F15">
        <f>ATAN((Table1[[#This Row],[Talt (M)]]-Table1[[#This Row],[Galt (M)]])/Table1[[#This Row],[Range (M)]])*3200/PI()</f>
        <v>0</v>
      </c>
      <c r="G15" t="s">
        <v>10</v>
      </c>
      <c r="H15">
        <v>288.2</v>
      </c>
      <c r="I15">
        <v>3.6</v>
      </c>
      <c r="J15">
        <v>199.23869670152857</v>
      </c>
      <c r="K15">
        <v>10.980088495575222</v>
      </c>
      <c r="L15">
        <v>653.81436041834274</v>
      </c>
      <c r="M15">
        <f>Table1[[#This Row],[MAX Ord (M)]]-Table1[[#This Row],[Galt (M)]]</f>
        <v>153.81436041834274</v>
      </c>
    </row>
    <row r="16" spans="1:13" x14ac:dyDescent="0.25">
      <c r="A16">
        <v>3001</v>
      </c>
      <c r="B16">
        <v>800</v>
      </c>
      <c r="C16">
        <f>ROUND(SIN(Table1[[#This Row],[GTL (mils)]]/3200*PI()),4)</f>
        <v>0.70709999999999995</v>
      </c>
      <c r="D16">
        <v>500</v>
      </c>
      <c r="E16">
        <v>1000</v>
      </c>
      <c r="F16">
        <f>ATAN((Table1[[#This Row],[Talt (M)]]-Table1[[#This Row],[Galt (M)]])/Table1[[#This Row],[Range (M)]])*3200/PI()</f>
        <v>168.16402031991041</v>
      </c>
      <c r="G16" t="s">
        <v>10</v>
      </c>
      <c r="H16">
        <v>288.2</v>
      </c>
      <c r="I16">
        <v>4.5</v>
      </c>
      <c r="J16">
        <v>374.32119871279167</v>
      </c>
      <c r="K16">
        <v>10.980088495575222</v>
      </c>
      <c r="L16">
        <v>1013.1627111826227</v>
      </c>
      <c r="M16">
        <f>Table1[[#This Row],[MAX Ord (M)]]-Table1[[#This Row],[Galt (M)]]</f>
        <v>513.16271118262273</v>
      </c>
    </row>
    <row r="17" spans="1:13" x14ac:dyDescent="0.25">
      <c r="A17">
        <v>3001</v>
      </c>
      <c r="B17">
        <v>1600</v>
      </c>
      <c r="C17">
        <f>ROUND(SIN(Table1[[#This Row],[GTL (mils)]]/3200*PI()),4)</f>
        <v>1</v>
      </c>
      <c r="D17">
        <v>500</v>
      </c>
      <c r="E17">
        <v>0</v>
      </c>
      <c r="F17">
        <f>ATAN((Table1[[#This Row],[Talt (M)]]-Table1[[#This Row],[Galt (M)]])/Table1[[#This Row],[Range (M)]])*3200/PI()</f>
        <v>-168.16402031991041</v>
      </c>
      <c r="G17" t="s">
        <v>10</v>
      </c>
      <c r="H17">
        <v>288.2</v>
      </c>
      <c r="I17">
        <v>4</v>
      </c>
      <c r="J17">
        <v>25.8</v>
      </c>
      <c r="K17">
        <v>11</v>
      </c>
      <c r="L17">
        <v>503</v>
      </c>
      <c r="M17">
        <f>Table1[[#This Row],[MAX Ord (M)]]-Table1[[#This Row],[Galt (M)]]</f>
        <v>3</v>
      </c>
    </row>
    <row r="18" spans="1:13" x14ac:dyDescent="0.25">
      <c r="A18">
        <v>3001</v>
      </c>
      <c r="B18">
        <v>1600</v>
      </c>
      <c r="C18">
        <f>ROUND(SIN(Table1[[#This Row],[GTL (mils)]]/3200*PI()),4)</f>
        <v>1</v>
      </c>
      <c r="D18">
        <v>500</v>
      </c>
      <c r="E18">
        <v>500</v>
      </c>
      <c r="F18">
        <f>ATAN((Table1[[#This Row],[Talt (M)]]-Table1[[#This Row],[Galt (M)]])/Table1[[#This Row],[Range (M)]])*3200/PI()</f>
        <v>0</v>
      </c>
      <c r="G18" t="s">
        <v>10</v>
      </c>
      <c r="H18">
        <v>288.2</v>
      </c>
      <c r="I18">
        <v>4</v>
      </c>
      <c r="J18">
        <v>199.6</v>
      </c>
      <c r="K18">
        <v>11</v>
      </c>
      <c r="L18">
        <v>655</v>
      </c>
      <c r="M18">
        <f>Table1[[#This Row],[MAX Ord (M)]]-Table1[[#This Row],[Galt (M)]]</f>
        <v>155</v>
      </c>
    </row>
    <row r="19" spans="1:13" x14ac:dyDescent="0.25">
      <c r="A19">
        <v>3001</v>
      </c>
      <c r="B19">
        <v>1600</v>
      </c>
      <c r="C19">
        <f>ROUND(SIN(Table1[[#This Row],[GTL (mils)]]/3200*PI()),4)</f>
        <v>1</v>
      </c>
      <c r="D19">
        <v>500</v>
      </c>
      <c r="E19">
        <v>1000</v>
      </c>
      <c r="F19">
        <f>ATAN((Table1[[#This Row],[Talt (M)]]-Table1[[#This Row],[Galt (M)]])/Table1[[#This Row],[Range (M)]])*3200/PI()</f>
        <v>168.16402031991041</v>
      </c>
      <c r="G19" t="s">
        <v>10</v>
      </c>
      <c r="H19">
        <v>288.2</v>
      </c>
      <c r="I19">
        <v>5</v>
      </c>
      <c r="J19">
        <v>375</v>
      </c>
      <c r="K19">
        <v>11</v>
      </c>
      <c r="L19">
        <v>1015</v>
      </c>
      <c r="M19">
        <f>Table1[[#This Row],[MAX Ord (M)]]-Table1[[#This Row],[Galt (M)]]</f>
        <v>515</v>
      </c>
    </row>
    <row r="20" spans="1:13" x14ac:dyDescent="0.25">
      <c r="A20">
        <v>3001</v>
      </c>
      <c r="B20">
        <v>4000</v>
      </c>
      <c r="C20">
        <f>ROUND(SIN(Table1[[#This Row],[GTL (mils)]]/3200*PI()),4)</f>
        <v>-0.70709999999999995</v>
      </c>
      <c r="D20">
        <v>500</v>
      </c>
      <c r="E20">
        <v>0</v>
      </c>
      <c r="F20">
        <f>ATAN((Table1[[#This Row],[Talt (M)]]-Table1[[#This Row],[Galt (M)]])/Table1[[#This Row],[Range (M)]])*3200/PI()</f>
        <v>-168.16402031991041</v>
      </c>
      <c r="G20" t="s">
        <v>10</v>
      </c>
      <c r="H20">
        <v>288.2</v>
      </c>
      <c r="I20">
        <v>3.6</v>
      </c>
      <c r="J20">
        <v>25.908970233306515</v>
      </c>
      <c r="K20">
        <v>11.04646017699115</v>
      </c>
      <c r="L20">
        <v>505.1244971842317</v>
      </c>
      <c r="M20">
        <f>Table1[[#This Row],[MAX Ord (M)]]-Table1[[#This Row],[Galt (M)]]</f>
        <v>5.1244971842317</v>
      </c>
    </row>
    <row r="21" spans="1:13" x14ac:dyDescent="0.25">
      <c r="A21">
        <v>3001</v>
      </c>
      <c r="B21">
        <v>4000</v>
      </c>
      <c r="C21">
        <f>ROUND(SIN(Table1[[#This Row],[GTL (mils)]]/3200*PI()),4)</f>
        <v>-0.70709999999999995</v>
      </c>
      <c r="D21">
        <v>500</v>
      </c>
      <c r="E21">
        <v>500</v>
      </c>
      <c r="F21">
        <f>ATAN((Table1[[#This Row],[Talt (M)]]-Table1[[#This Row],[Galt (M)]])/Table1[[#This Row],[Range (M)]])*3200/PI()</f>
        <v>0</v>
      </c>
      <c r="G21" t="s">
        <v>10</v>
      </c>
      <c r="H21">
        <v>288.2</v>
      </c>
      <c r="I21">
        <v>3.6</v>
      </c>
      <c r="J21">
        <v>200.44304102976668</v>
      </c>
      <c r="K21">
        <v>11.04646017699115</v>
      </c>
      <c r="L21">
        <v>657.76649235720026</v>
      </c>
      <c r="M21">
        <f>Table1[[#This Row],[MAX Ord (M)]]-Table1[[#This Row],[Galt (M)]]</f>
        <v>157.76649235720026</v>
      </c>
    </row>
    <row r="22" spans="1:13" x14ac:dyDescent="0.25">
      <c r="A22">
        <v>3001</v>
      </c>
      <c r="B22">
        <v>4000</v>
      </c>
      <c r="C22">
        <f>ROUND(SIN(Table1[[#This Row],[GTL (mils)]]/3200*PI()),4)</f>
        <v>-0.70709999999999995</v>
      </c>
      <c r="D22">
        <v>500</v>
      </c>
      <c r="E22">
        <v>1000</v>
      </c>
      <c r="F22">
        <f>ATAN((Table1[[#This Row],[Talt (M)]]-Table1[[#This Row],[Galt (M)]])/Table1[[#This Row],[Range (M)]])*3200/PI()</f>
        <v>168.16402031991041</v>
      </c>
      <c r="G22" t="s">
        <v>10</v>
      </c>
      <c r="H22">
        <v>288.2</v>
      </c>
      <c r="I22">
        <v>4.5</v>
      </c>
      <c r="J22">
        <v>376.58386967015286</v>
      </c>
      <c r="K22">
        <v>11.04646017699115</v>
      </c>
      <c r="L22">
        <v>1019.287007240547</v>
      </c>
      <c r="M22">
        <f>Table1[[#This Row],[MAX Ord (M)]]-Table1[[#This Row],[Galt (M)]]</f>
        <v>519.28700724054704</v>
      </c>
    </row>
    <row r="23" spans="1:13" x14ac:dyDescent="0.25">
      <c r="A23">
        <v>3001</v>
      </c>
      <c r="B23">
        <v>4800</v>
      </c>
      <c r="C23">
        <f>ROUND(SIN(Table1[[#This Row],[GTL (mils)]]/3200*PI()),4)</f>
        <v>-1</v>
      </c>
      <c r="D23">
        <v>500</v>
      </c>
      <c r="E23">
        <v>0</v>
      </c>
      <c r="F23">
        <f>ATAN((Table1[[#This Row],[Talt (M)]]-Table1[[#This Row],[Galt (M)]])/Table1[[#This Row],[Range (M)]])*3200/PI()</f>
        <v>-168.16402031991041</v>
      </c>
      <c r="G23" t="s">
        <v>10</v>
      </c>
      <c r="H23">
        <v>288.2</v>
      </c>
      <c r="I23">
        <v>4</v>
      </c>
      <c r="J23">
        <v>27.280769230769231</v>
      </c>
      <c r="K23">
        <v>11</v>
      </c>
      <c r="L23">
        <v>504.23987223447966</v>
      </c>
      <c r="M23">
        <f>Table1[[#This Row],[MAX Ord (M)]]-Table1[[#This Row],[Galt (M)]]</f>
        <v>4.2398722344796624</v>
      </c>
    </row>
    <row r="24" spans="1:13" x14ac:dyDescent="0.25">
      <c r="A24">
        <v>3001</v>
      </c>
      <c r="B24">
        <v>4800</v>
      </c>
      <c r="C24">
        <f>ROUND(SIN(Table1[[#This Row],[GTL (mils)]]/3200*PI()),4)</f>
        <v>-1</v>
      </c>
      <c r="D24">
        <v>500</v>
      </c>
      <c r="E24">
        <v>500</v>
      </c>
      <c r="F24">
        <f>ATAN((Table1[[#This Row],[Talt (M)]]-Table1[[#This Row],[Galt (M)]])/Table1[[#This Row],[Range (M)]])*3200/PI()</f>
        <v>0</v>
      </c>
      <c r="G24" t="s">
        <v>10</v>
      </c>
      <c r="H24">
        <v>288.2</v>
      </c>
      <c r="I24">
        <v>4</v>
      </c>
      <c r="J24">
        <v>201.08076923076922</v>
      </c>
      <c r="K24">
        <v>11</v>
      </c>
      <c r="L24">
        <v>656.61461707961212</v>
      </c>
      <c r="M24">
        <f>Table1[[#This Row],[MAX Ord (M)]]-Table1[[#This Row],[Galt (M)]]</f>
        <v>156.61461707961212</v>
      </c>
    </row>
    <row r="25" spans="1:13" x14ac:dyDescent="0.25">
      <c r="A25">
        <v>3001</v>
      </c>
      <c r="B25">
        <v>4800</v>
      </c>
      <c r="C25">
        <f>ROUND(SIN(Table1[[#This Row],[GTL (mils)]]/3200*PI()),4)</f>
        <v>-1</v>
      </c>
      <c r="D25">
        <v>500</v>
      </c>
      <c r="E25">
        <v>1000</v>
      </c>
      <c r="F25">
        <f>ATAN((Table1[[#This Row],[Talt (M)]]-Table1[[#This Row],[Galt (M)]])/Table1[[#This Row],[Range (M)]])*3200/PI()</f>
        <v>168.16402031991041</v>
      </c>
      <c r="G25" t="s">
        <v>10</v>
      </c>
      <c r="H25">
        <v>288.2</v>
      </c>
      <c r="I25">
        <v>5</v>
      </c>
      <c r="J25">
        <v>376.48076923076923</v>
      </c>
      <c r="K25">
        <v>11</v>
      </c>
      <c r="L25">
        <v>1018.9467804721207</v>
      </c>
      <c r="M25">
        <f>Table1[[#This Row],[MAX Ord (M)]]-Table1[[#This Row],[Galt (M)]]</f>
        <v>518.94678047212074</v>
      </c>
    </row>
    <row r="26" spans="1:13" x14ac:dyDescent="0.25">
      <c r="A26">
        <v>3001</v>
      </c>
      <c r="B26">
        <v>4800</v>
      </c>
      <c r="C26">
        <f>ROUND(SIN(Table1[[#This Row],[GTL (mils)]]/3200*PI()),4)</f>
        <v>-1</v>
      </c>
      <c r="D26">
        <v>500</v>
      </c>
      <c r="E26">
        <v>1500</v>
      </c>
      <c r="F26">
        <f>ATAN((Table1[[#This Row],[Talt (M)]]-Table1[[#This Row],[Galt (M)]])/Table1[[#This Row],[Range (M)]])*3200/PI()</f>
        <v>327.63059490395835</v>
      </c>
      <c r="G26" t="s">
        <v>10</v>
      </c>
      <c r="H26">
        <v>288.2</v>
      </c>
      <c r="I26">
        <v>6</v>
      </c>
      <c r="J26">
        <v>545.61538461538464</v>
      </c>
      <c r="K26">
        <v>12</v>
      </c>
      <c r="L26">
        <v>1511.4893124544806</v>
      </c>
      <c r="M26">
        <f>Table1[[#This Row],[MAX Ord (M)]]-Table1[[#This Row],[Galt (M)]]</f>
        <v>1011.4893124544806</v>
      </c>
    </row>
    <row r="27" spans="1:13" x14ac:dyDescent="0.25">
      <c r="A27">
        <v>4002</v>
      </c>
      <c r="B27">
        <v>800</v>
      </c>
      <c r="C27">
        <f>ROUND(SIN(Table1[[#This Row],[GTL (mils)]]/3200*PI()),4)</f>
        <v>0.70709999999999995</v>
      </c>
      <c r="D27">
        <v>500</v>
      </c>
      <c r="E27">
        <v>0</v>
      </c>
      <c r="F27">
        <f>ATAN((Table1[[#This Row],[Talt (M)]]-Table1[[#This Row],[Galt (M)]])/Table1[[#This Row],[Range (M)]])*3200/PI()</f>
        <v>-126.60430559560925</v>
      </c>
      <c r="G27" t="s">
        <v>10</v>
      </c>
      <c r="H27">
        <v>288.2</v>
      </c>
      <c r="I27">
        <v>5.4</v>
      </c>
      <c r="J27">
        <v>143.73934030571201</v>
      </c>
      <c r="K27">
        <v>14.972847948511665</v>
      </c>
      <c r="L27">
        <v>580.9465004022527</v>
      </c>
      <c r="M27">
        <f>Table1[[#This Row],[MAX Ord (M)]]-Table1[[#This Row],[Galt (M)]]</f>
        <v>80.946500402252695</v>
      </c>
    </row>
    <row r="28" spans="1:13" x14ac:dyDescent="0.25">
      <c r="A28">
        <v>4002</v>
      </c>
      <c r="B28">
        <v>800</v>
      </c>
      <c r="C28">
        <f>ROUND(SIN(Table1[[#This Row],[GTL (mils)]]/3200*PI()),4)</f>
        <v>0.70709999999999995</v>
      </c>
      <c r="D28">
        <v>500</v>
      </c>
      <c r="E28">
        <v>500</v>
      </c>
      <c r="F28">
        <f>ATAN((Table1[[#This Row],[Talt (M)]]-Table1[[#This Row],[Galt (M)]])/Table1[[#This Row],[Range (M)]])*3200/PI()</f>
        <v>0</v>
      </c>
      <c r="G28" t="s">
        <v>10</v>
      </c>
      <c r="H28">
        <v>288.2</v>
      </c>
      <c r="I28">
        <v>5.4</v>
      </c>
      <c r="J28">
        <v>279.6927996781979</v>
      </c>
      <c r="K28">
        <v>14.972847948511665</v>
      </c>
      <c r="L28">
        <v>795.55732099758654</v>
      </c>
      <c r="M28">
        <f>Table1[[#This Row],[MAX Ord (M)]]-Table1[[#This Row],[Galt (M)]]</f>
        <v>295.55732099758654</v>
      </c>
    </row>
    <row r="29" spans="1:13" x14ac:dyDescent="0.25">
      <c r="A29">
        <v>4002</v>
      </c>
      <c r="B29">
        <v>800</v>
      </c>
      <c r="C29">
        <f>ROUND(SIN(Table1[[#This Row],[GTL (mils)]]/3200*PI()),4)</f>
        <v>0.70709999999999995</v>
      </c>
      <c r="D29">
        <v>500</v>
      </c>
      <c r="E29">
        <v>1000</v>
      </c>
      <c r="F29">
        <f>ATAN((Table1[[#This Row],[Talt (M)]]-Table1[[#This Row],[Galt (M)]])/Table1[[#This Row],[Range (M)]])*3200/PI()</f>
        <v>126.60430559560925</v>
      </c>
      <c r="G29" t="s">
        <v>10</v>
      </c>
      <c r="H29">
        <v>288.2</v>
      </c>
      <c r="I29">
        <v>6.3</v>
      </c>
      <c r="J29">
        <v>417.94209573612227</v>
      </c>
      <c r="K29">
        <v>15.971037811745777</v>
      </c>
      <c r="L29">
        <v>1127.9545454545455</v>
      </c>
      <c r="M29">
        <f>Table1[[#This Row],[MAX Ord (M)]]-Table1[[#This Row],[Galt (M)]]</f>
        <v>627.9545454545455</v>
      </c>
    </row>
    <row r="30" spans="1:13" x14ac:dyDescent="0.25">
      <c r="A30">
        <v>4002</v>
      </c>
      <c r="B30">
        <v>800</v>
      </c>
      <c r="C30">
        <f>ROUND(SIN(Table1[[#This Row],[GTL (mils)]]/3200*PI()),4)</f>
        <v>0.70709999999999995</v>
      </c>
      <c r="D30">
        <v>500</v>
      </c>
      <c r="E30">
        <v>1500</v>
      </c>
      <c r="F30">
        <f>ATAN((Table1[[#This Row],[Talt (M)]]-Table1[[#This Row],[Galt (M)]])/Table1[[#This Row],[Range (M)]])*3200/PI()</f>
        <v>249.41343926413251</v>
      </c>
      <c r="G30" t="s">
        <v>10</v>
      </c>
      <c r="H30">
        <v>288.2</v>
      </c>
      <c r="I30">
        <v>7.2</v>
      </c>
      <c r="J30">
        <v>556.29121078037008</v>
      </c>
      <c r="K30">
        <v>16.969227674979887</v>
      </c>
      <c r="L30">
        <v>1548.1924778761063</v>
      </c>
      <c r="M30">
        <f>Table1[[#This Row],[MAX Ord (M)]]-Table1[[#This Row],[Galt (M)]]</f>
        <v>1048.1924778761063</v>
      </c>
    </row>
    <row r="31" spans="1:13" x14ac:dyDescent="0.25">
      <c r="A31">
        <v>4002</v>
      </c>
      <c r="B31">
        <v>1600</v>
      </c>
      <c r="C31">
        <f>ROUND(SIN(Table1[[#This Row],[GTL (mils)]]/3200*PI()),4)</f>
        <v>1</v>
      </c>
      <c r="D31">
        <v>500</v>
      </c>
      <c r="E31">
        <v>0</v>
      </c>
      <c r="F31">
        <f>ATAN((Table1[[#This Row],[Talt (M)]]-Table1[[#This Row],[Galt (M)]])/Table1[[#This Row],[Range (M)]])*3200/PI()</f>
        <v>-126.60430559560925</v>
      </c>
      <c r="G31" t="s">
        <v>10</v>
      </c>
      <c r="H31">
        <v>288.2</v>
      </c>
      <c r="I31">
        <v>6</v>
      </c>
      <c r="J31">
        <v>144</v>
      </c>
      <c r="K31">
        <v>15</v>
      </c>
      <c r="L31">
        <v>582</v>
      </c>
      <c r="M31">
        <f>Table1[[#This Row],[MAX Ord (M)]]-Table1[[#This Row],[Galt (M)]]</f>
        <v>82</v>
      </c>
    </row>
    <row r="32" spans="1:13" x14ac:dyDescent="0.25">
      <c r="A32">
        <v>4002</v>
      </c>
      <c r="B32">
        <v>1600</v>
      </c>
      <c r="C32">
        <f>ROUND(SIN(Table1[[#This Row],[GTL (mils)]]/3200*PI()),4)</f>
        <v>1</v>
      </c>
      <c r="D32">
        <v>500</v>
      </c>
      <c r="E32">
        <v>500</v>
      </c>
      <c r="F32">
        <f>ATAN((Table1[[#This Row],[Talt (M)]]-Table1[[#This Row],[Galt (M)]])/Table1[[#This Row],[Range (M)]])*3200/PI()</f>
        <v>0</v>
      </c>
      <c r="G32" t="s">
        <v>10</v>
      </c>
      <c r="H32">
        <v>288.2</v>
      </c>
      <c r="I32">
        <v>6</v>
      </c>
      <c r="J32">
        <v>280.2</v>
      </c>
      <c r="K32">
        <v>15</v>
      </c>
      <c r="L32">
        <v>797</v>
      </c>
      <c r="M32">
        <f>Table1[[#This Row],[MAX Ord (M)]]-Table1[[#This Row],[Galt (M)]]</f>
        <v>297</v>
      </c>
    </row>
    <row r="33" spans="1:13" x14ac:dyDescent="0.25">
      <c r="A33">
        <v>4002</v>
      </c>
      <c r="B33">
        <v>1600</v>
      </c>
      <c r="C33">
        <f>ROUND(SIN(Table1[[#This Row],[GTL (mils)]]/3200*PI()),4)</f>
        <v>1</v>
      </c>
      <c r="D33">
        <v>500</v>
      </c>
      <c r="E33">
        <v>1000</v>
      </c>
      <c r="F33">
        <f>ATAN((Table1[[#This Row],[Talt (M)]]-Table1[[#This Row],[Galt (M)]])/Table1[[#This Row],[Range (M)]])*3200/PI()</f>
        <v>126.60430559560925</v>
      </c>
      <c r="G33" t="s">
        <v>10</v>
      </c>
      <c r="H33">
        <v>288.2</v>
      </c>
      <c r="I33">
        <v>7</v>
      </c>
      <c r="J33">
        <v>418.7</v>
      </c>
      <c r="K33">
        <v>16</v>
      </c>
      <c r="L33">
        <v>1130</v>
      </c>
      <c r="M33">
        <f>Table1[[#This Row],[MAX Ord (M)]]-Table1[[#This Row],[Galt (M)]]</f>
        <v>630</v>
      </c>
    </row>
    <row r="34" spans="1:13" x14ac:dyDescent="0.25">
      <c r="A34">
        <v>4002</v>
      </c>
      <c r="B34">
        <v>1600</v>
      </c>
      <c r="C34">
        <f>ROUND(SIN(Table1[[#This Row],[GTL (mils)]]/3200*PI()),4)</f>
        <v>1</v>
      </c>
      <c r="D34">
        <v>500</v>
      </c>
      <c r="E34">
        <v>1500</v>
      </c>
      <c r="F34">
        <f>ATAN((Table1[[#This Row],[Talt (M)]]-Table1[[#This Row],[Galt (M)]])/Table1[[#This Row],[Range (M)]])*3200/PI()</f>
        <v>249.41343926413251</v>
      </c>
      <c r="G34" t="s">
        <v>10</v>
      </c>
      <c r="H34">
        <v>288.2</v>
      </c>
      <c r="I34">
        <v>8</v>
      </c>
      <c r="J34">
        <v>557.29999999999995</v>
      </c>
      <c r="K34">
        <v>17</v>
      </c>
      <c r="L34">
        <v>1551</v>
      </c>
      <c r="M34">
        <f>Table1[[#This Row],[MAX Ord (M)]]-Table1[[#This Row],[Galt (M)]]</f>
        <v>1051</v>
      </c>
    </row>
    <row r="35" spans="1:13" x14ac:dyDescent="0.25">
      <c r="A35">
        <v>4002</v>
      </c>
      <c r="B35">
        <v>4000</v>
      </c>
      <c r="C35">
        <f>ROUND(SIN(Table1[[#This Row],[GTL (mils)]]/3200*PI()),4)</f>
        <v>-0.70709999999999995</v>
      </c>
      <c r="D35">
        <v>500</v>
      </c>
      <c r="E35">
        <v>0</v>
      </c>
      <c r="F35">
        <f>ATAN((Table1[[#This Row],[Talt (M)]]-Table1[[#This Row],[Galt (M)]])/Table1[[#This Row],[Range (M)]])*3200/PI()</f>
        <v>-126.60430559560925</v>
      </c>
      <c r="G35" t="s">
        <v>10</v>
      </c>
      <c r="H35">
        <v>288.2</v>
      </c>
      <c r="I35">
        <v>5.4</v>
      </c>
      <c r="J35">
        <v>144.60820595333868</v>
      </c>
      <c r="K35">
        <v>15.063354786806114</v>
      </c>
      <c r="L35">
        <v>584.45816572807723</v>
      </c>
      <c r="M35">
        <f>Table1[[#This Row],[MAX Ord (M)]]-Table1[[#This Row],[Galt (M)]]</f>
        <v>84.458165728077233</v>
      </c>
    </row>
    <row r="36" spans="1:13" x14ac:dyDescent="0.25">
      <c r="A36">
        <v>4002</v>
      </c>
      <c r="B36">
        <v>4000</v>
      </c>
      <c r="C36">
        <f>ROUND(SIN(Table1[[#This Row],[GTL (mils)]]/3200*PI()),4)</f>
        <v>-0.70709999999999995</v>
      </c>
      <c r="D36">
        <v>500</v>
      </c>
      <c r="E36">
        <v>500</v>
      </c>
      <c r="F36">
        <f>ATAN((Table1[[#This Row],[Talt (M)]]-Table1[[#This Row],[Galt (M)]])/Table1[[#This Row],[Range (M)]])*3200/PI()</f>
        <v>0</v>
      </c>
      <c r="G36" t="s">
        <v>10</v>
      </c>
      <c r="H36">
        <v>288.2</v>
      </c>
      <c r="I36">
        <v>5.4</v>
      </c>
      <c r="J36">
        <v>281.38346741753821</v>
      </c>
      <c r="K36">
        <v>15.063354786806114</v>
      </c>
      <c r="L36">
        <v>800.36625100563151</v>
      </c>
      <c r="M36">
        <f>Table1[[#This Row],[MAX Ord (M)]]-Table1[[#This Row],[Galt (M)]]</f>
        <v>300.36625100563151</v>
      </c>
    </row>
    <row r="37" spans="1:13" x14ac:dyDescent="0.25">
      <c r="A37">
        <v>4002</v>
      </c>
      <c r="B37">
        <v>4000</v>
      </c>
      <c r="C37">
        <f>ROUND(SIN(Table1[[#This Row],[GTL (mils)]]/3200*PI()),4)</f>
        <v>-0.70709999999999995</v>
      </c>
      <c r="D37">
        <v>500</v>
      </c>
      <c r="E37">
        <v>1000</v>
      </c>
      <c r="F37">
        <f>ATAN((Table1[[#This Row],[Talt (M)]]-Table1[[#This Row],[Galt (M)]])/Table1[[#This Row],[Range (M)]])*3200/PI()</f>
        <v>126.60430559560925</v>
      </c>
      <c r="G37" t="s">
        <v>10</v>
      </c>
      <c r="H37">
        <v>288.2</v>
      </c>
      <c r="I37">
        <v>5.4</v>
      </c>
      <c r="J37">
        <v>420.46844328238132</v>
      </c>
      <c r="K37">
        <v>16.067578439259854</v>
      </c>
      <c r="L37">
        <v>1134.7727272727273</v>
      </c>
      <c r="M37">
        <f>Table1[[#This Row],[MAX Ord (M)]]-Table1[[#This Row],[Galt (M)]]</f>
        <v>634.77272727272725</v>
      </c>
    </row>
    <row r="38" spans="1:13" x14ac:dyDescent="0.25">
      <c r="A38">
        <v>4002</v>
      </c>
      <c r="B38">
        <v>4000</v>
      </c>
      <c r="C38">
        <f>ROUND(SIN(Table1[[#This Row],[GTL (mils)]]/3200*PI()),4)</f>
        <v>-0.70709999999999995</v>
      </c>
      <c r="D38">
        <v>500</v>
      </c>
      <c r="E38">
        <v>1500</v>
      </c>
      <c r="F38">
        <f>ATAN((Table1[[#This Row],[Talt (M)]]-Table1[[#This Row],[Galt (M)]])/Table1[[#This Row],[Range (M)]])*3200/PI()</f>
        <v>249.41343926413251</v>
      </c>
      <c r="G38" t="s">
        <v>10</v>
      </c>
      <c r="H38">
        <v>288.2</v>
      </c>
      <c r="I38">
        <v>6.3</v>
      </c>
      <c r="J38">
        <v>559.65384151246974</v>
      </c>
      <c r="K38">
        <v>17.071802091713597</v>
      </c>
      <c r="L38">
        <v>1557.5508849557521</v>
      </c>
      <c r="M38">
        <f>Table1[[#This Row],[MAX Ord (M)]]-Table1[[#This Row],[Galt (M)]]</f>
        <v>1057.5508849557521</v>
      </c>
    </row>
    <row r="39" spans="1:13" x14ac:dyDescent="0.25">
      <c r="A39">
        <v>4002</v>
      </c>
      <c r="B39">
        <v>4800</v>
      </c>
      <c r="C39">
        <f>ROUND(SIN(Table1[[#This Row],[GTL (mils)]]/3200*PI()),4)</f>
        <v>-1</v>
      </c>
      <c r="D39">
        <v>500</v>
      </c>
      <c r="E39">
        <v>0</v>
      </c>
      <c r="F39">
        <f>ATAN((Table1[[#This Row],[Talt (M)]]-Table1[[#This Row],[Galt (M)]])/Table1[[#This Row],[Range (M)]])*3200/PI()</f>
        <v>-126.60430559560925</v>
      </c>
      <c r="G39" t="s">
        <v>10</v>
      </c>
      <c r="H39">
        <v>288.2</v>
      </c>
      <c r="I39">
        <v>6</v>
      </c>
      <c r="J39">
        <v>146.01923076923077</v>
      </c>
      <c r="K39">
        <v>15</v>
      </c>
      <c r="L39">
        <v>583.32238400573419</v>
      </c>
      <c r="M39">
        <f>Table1[[#This Row],[MAX Ord (M)]]-Table1[[#This Row],[Galt (M)]]</f>
        <v>83.322384005734193</v>
      </c>
    </row>
    <row r="40" spans="1:13" x14ac:dyDescent="0.25">
      <c r="A40">
        <v>4002</v>
      </c>
      <c r="B40">
        <v>4800</v>
      </c>
      <c r="C40">
        <f>ROUND(SIN(Table1[[#This Row],[GTL (mils)]]/3200*PI()),4)</f>
        <v>-1</v>
      </c>
      <c r="D40">
        <v>500</v>
      </c>
      <c r="E40">
        <v>500</v>
      </c>
      <c r="F40">
        <f>ATAN((Table1[[#This Row],[Talt (M)]]-Table1[[#This Row],[Galt (M)]])/Table1[[#This Row],[Range (M)]])*3200/PI()</f>
        <v>0</v>
      </c>
      <c r="G40" t="s">
        <v>10</v>
      </c>
      <c r="H40">
        <v>288.2</v>
      </c>
      <c r="I40">
        <v>6</v>
      </c>
      <c r="J40">
        <v>282.21923076923076</v>
      </c>
      <c r="K40">
        <v>15</v>
      </c>
      <c r="L40">
        <v>801.75159928016819</v>
      </c>
      <c r="M40">
        <f>Table1[[#This Row],[MAX Ord (M)]]-Table1[[#This Row],[Galt (M)]]</f>
        <v>301.75159928016819</v>
      </c>
    </row>
    <row r="41" spans="1:13" x14ac:dyDescent="0.25">
      <c r="A41">
        <v>4002</v>
      </c>
      <c r="B41">
        <v>4800</v>
      </c>
      <c r="C41">
        <f>ROUND(SIN(Table1[[#This Row],[GTL (mils)]]/3200*PI()),4)</f>
        <v>-1</v>
      </c>
      <c r="D41">
        <v>500</v>
      </c>
      <c r="E41">
        <v>1000</v>
      </c>
      <c r="F41">
        <f>ATAN((Table1[[#This Row],[Talt (M)]]-Table1[[#This Row],[Galt (M)]])/Table1[[#This Row],[Range (M)]])*3200/PI()</f>
        <v>126.60430559560925</v>
      </c>
      <c r="G41" t="s">
        <v>10</v>
      </c>
      <c r="H41">
        <v>288.2</v>
      </c>
      <c r="I41">
        <v>7</v>
      </c>
      <c r="J41">
        <v>420.85384615384612</v>
      </c>
      <c r="K41">
        <v>16</v>
      </c>
      <c r="L41">
        <v>1136.793323883961</v>
      </c>
      <c r="M41">
        <f>Table1[[#This Row],[MAX Ord (M)]]-Table1[[#This Row],[Galt (M)]]</f>
        <v>636.79332388396097</v>
      </c>
    </row>
    <row r="42" spans="1:13" x14ac:dyDescent="0.25">
      <c r="A42">
        <v>4002</v>
      </c>
      <c r="B42">
        <v>4800</v>
      </c>
      <c r="C42">
        <f>ROUND(SIN(Table1[[#This Row],[GTL (mils)]]/3200*PI()),4)</f>
        <v>-1</v>
      </c>
      <c r="D42">
        <v>500</v>
      </c>
      <c r="E42">
        <v>1500</v>
      </c>
      <c r="F42">
        <f>ATAN((Table1[[#This Row],[Talt (M)]]-Table1[[#This Row],[Galt (M)]])/Table1[[#This Row],[Range (M)]])*3200/PI()</f>
        <v>249.41343926413251</v>
      </c>
      <c r="G42" t="s">
        <v>10</v>
      </c>
      <c r="H42">
        <v>288.2</v>
      </c>
      <c r="I42">
        <v>8</v>
      </c>
      <c r="J42">
        <v>559.5884615384615</v>
      </c>
      <c r="K42">
        <v>17</v>
      </c>
      <c r="L42">
        <v>1556.7878777891897</v>
      </c>
      <c r="M42">
        <f>Table1[[#This Row],[MAX Ord (M)]]-Table1[[#This Row],[Galt (M)]]</f>
        <v>1056.7878777891897</v>
      </c>
    </row>
    <row r="43" spans="1:13" x14ac:dyDescent="0.25">
      <c r="A43">
        <v>5002</v>
      </c>
      <c r="B43">
        <v>800</v>
      </c>
      <c r="C43">
        <f>ROUND(SIN(Table1[[#This Row],[GTL (mils)]]/3200*PI()),4)</f>
        <v>0.70709999999999995</v>
      </c>
      <c r="D43">
        <v>500</v>
      </c>
      <c r="E43">
        <v>0</v>
      </c>
      <c r="F43">
        <f>ATAN((Table1[[#This Row],[Talt (M)]]-Table1[[#This Row],[Galt (M)]])/Table1[[#This Row],[Range (M)]])*3200/PI()</f>
        <v>-101.48133148500595</v>
      </c>
      <c r="G43" t="s">
        <v>10</v>
      </c>
      <c r="H43">
        <v>288.2</v>
      </c>
      <c r="I43">
        <v>7.2</v>
      </c>
      <c r="J43">
        <v>256.93407079646016</v>
      </c>
      <c r="K43">
        <v>18.965607401448111</v>
      </c>
      <c r="L43">
        <v>751.63696701528568</v>
      </c>
      <c r="M43">
        <f>Table1[[#This Row],[MAX Ord (M)]]-Table1[[#This Row],[Galt (M)]]</f>
        <v>251.63696701528568</v>
      </c>
    </row>
    <row r="44" spans="1:13" x14ac:dyDescent="0.25">
      <c r="A44">
        <v>5002</v>
      </c>
      <c r="B44">
        <v>800</v>
      </c>
      <c r="C44">
        <f>ROUND(SIN(Table1[[#This Row],[GTL (mils)]]/3200*PI()),4)</f>
        <v>0.70709999999999995</v>
      </c>
      <c r="D44">
        <v>500</v>
      </c>
      <c r="E44">
        <v>500</v>
      </c>
      <c r="F44">
        <f>ATAN((Table1[[#This Row],[Talt (M)]]-Table1[[#This Row],[Galt (M)]])/Table1[[#This Row],[Range (M)]])*3200/PI()</f>
        <v>0</v>
      </c>
      <c r="G44" t="s">
        <v>10</v>
      </c>
      <c r="H44">
        <v>288.2</v>
      </c>
      <c r="I44">
        <v>8.1</v>
      </c>
      <c r="J44">
        <v>374.0217417538214</v>
      </c>
      <c r="K44">
        <v>19.963797264682221</v>
      </c>
      <c r="L44">
        <v>1012.1645213193887</v>
      </c>
      <c r="M44">
        <f>Table1[[#This Row],[MAX Ord (M)]]-Table1[[#This Row],[Galt (M)]]</f>
        <v>512.16452131938865</v>
      </c>
    </row>
    <row r="45" spans="1:13" x14ac:dyDescent="0.25">
      <c r="A45">
        <v>5002</v>
      </c>
      <c r="B45">
        <v>800</v>
      </c>
      <c r="C45">
        <f>ROUND(SIN(Table1[[#This Row],[GTL (mils)]]/3200*PI()),4)</f>
        <v>0.70709999999999995</v>
      </c>
      <c r="D45">
        <v>500</v>
      </c>
      <c r="E45">
        <v>1000</v>
      </c>
      <c r="F45">
        <f>ATAN((Table1[[#This Row],[Talt (M)]]-Table1[[#This Row],[Galt (M)]])/Table1[[#This Row],[Range (M)]])*3200/PI()</f>
        <v>101.48133148500595</v>
      </c>
      <c r="G45" t="s">
        <v>10</v>
      </c>
      <c r="H45">
        <v>288.2</v>
      </c>
      <c r="I45">
        <v>9</v>
      </c>
      <c r="J45">
        <v>495.60126709573615</v>
      </c>
      <c r="K45">
        <v>20.961987127916334</v>
      </c>
      <c r="L45">
        <v>1355.5418342719229</v>
      </c>
      <c r="M45">
        <f>Table1[[#This Row],[MAX Ord (M)]]-Table1[[#This Row],[Galt (M)]]</f>
        <v>855.54183427192288</v>
      </c>
    </row>
    <row r="46" spans="1:13" x14ac:dyDescent="0.25">
      <c r="A46">
        <v>5002</v>
      </c>
      <c r="B46">
        <v>800</v>
      </c>
      <c r="C46">
        <f>ROUND(SIN(Table1[[#This Row],[GTL (mils)]]/3200*PI()),4)</f>
        <v>0.70709999999999995</v>
      </c>
      <c r="D46">
        <v>500</v>
      </c>
      <c r="E46">
        <v>1500</v>
      </c>
      <c r="F46">
        <f>ATAN((Table1[[#This Row],[Talt (M)]]-Table1[[#This Row],[Galt (M)]])/Table1[[#This Row],[Range (M)]])*3200/PI()</f>
        <v>200.98714312646618</v>
      </c>
      <c r="G46" t="s">
        <v>10</v>
      </c>
      <c r="H46">
        <v>288.2</v>
      </c>
      <c r="I46">
        <v>10.8</v>
      </c>
      <c r="J46">
        <v>624.16812148028964</v>
      </c>
      <c r="K46">
        <v>22.958366854384554</v>
      </c>
      <c r="L46">
        <v>1775.7797666934837</v>
      </c>
      <c r="M46">
        <f>Table1[[#This Row],[MAX Ord (M)]]-Table1[[#This Row],[Galt (M)]]</f>
        <v>1275.7797666934837</v>
      </c>
    </row>
    <row r="47" spans="1:13" x14ac:dyDescent="0.25">
      <c r="A47">
        <v>5002</v>
      </c>
      <c r="B47">
        <v>1600</v>
      </c>
      <c r="C47">
        <f>ROUND(SIN(Table1[[#This Row],[GTL (mils)]]/3200*PI()),4)</f>
        <v>1</v>
      </c>
      <c r="D47">
        <v>500</v>
      </c>
      <c r="E47">
        <v>0</v>
      </c>
      <c r="F47">
        <f>ATAN((Table1[[#This Row],[Talt (M)]]-Table1[[#This Row],[Galt (M)]])/Table1[[#This Row],[Range (M)]])*3200/PI()</f>
        <v>-101.48133148500595</v>
      </c>
      <c r="G47" t="s">
        <v>10</v>
      </c>
      <c r="H47">
        <v>288.2</v>
      </c>
      <c r="I47">
        <v>8</v>
      </c>
      <c r="J47">
        <v>257.39999999999998</v>
      </c>
      <c r="K47">
        <v>19</v>
      </c>
      <c r="L47">
        <v>753</v>
      </c>
      <c r="M47">
        <f>Table1[[#This Row],[MAX Ord (M)]]-Table1[[#This Row],[Galt (M)]]</f>
        <v>253</v>
      </c>
    </row>
    <row r="48" spans="1:13" x14ac:dyDescent="0.25">
      <c r="A48">
        <v>5002</v>
      </c>
      <c r="B48">
        <v>1600</v>
      </c>
      <c r="C48">
        <f>ROUND(SIN(Table1[[#This Row],[GTL (mils)]]/3200*PI()),4)</f>
        <v>1</v>
      </c>
      <c r="D48">
        <v>500</v>
      </c>
      <c r="E48">
        <v>500</v>
      </c>
      <c r="F48">
        <f>ATAN((Table1[[#This Row],[Talt (M)]]-Table1[[#This Row],[Galt (M)]])/Table1[[#This Row],[Range (M)]])*3200/PI()</f>
        <v>0</v>
      </c>
      <c r="G48" t="s">
        <v>10</v>
      </c>
      <c r="H48">
        <v>288.2</v>
      </c>
      <c r="I48">
        <v>9</v>
      </c>
      <c r="J48">
        <v>374.7</v>
      </c>
      <c r="K48">
        <v>20</v>
      </c>
      <c r="L48">
        <v>1014</v>
      </c>
      <c r="M48">
        <f>Table1[[#This Row],[MAX Ord (M)]]-Table1[[#This Row],[Galt (M)]]</f>
        <v>514</v>
      </c>
    </row>
    <row r="49" spans="1:13" x14ac:dyDescent="0.25">
      <c r="A49">
        <v>5002</v>
      </c>
      <c r="B49">
        <v>1600</v>
      </c>
      <c r="C49">
        <f>ROUND(SIN(Table1[[#This Row],[GTL (mils)]]/3200*PI()),4)</f>
        <v>1</v>
      </c>
      <c r="D49">
        <v>500</v>
      </c>
      <c r="E49">
        <v>1000</v>
      </c>
      <c r="F49">
        <f>ATAN((Table1[[#This Row],[Talt (M)]]-Table1[[#This Row],[Galt (M)]])/Table1[[#This Row],[Range (M)]])*3200/PI()</f>
        <v>101.48133148500595</v>
      </c>
      <c r="G49" t="s">
        <v>10</v>
      </c>
      <c r="H49">
        <v>288.2</v>
      </c>
      <c r="I49">
        <v>10</v>
      </c>
      <c r="J49">
        <v>496.5</v>
      </c>
      <c r="K49">
        <v>21</v>
      </c>
      <c r="L49">
        <v>1358</v>
      </c>
      <c r="M49">
        <f>Table1[[#This Row],[MAX Ord (M)]]-Table1[[#This Row],[Galt (M)]]</f>
        <v>858</v>
      </c>
    </row>
    <row r="50" spans="1:13" x14ac:dyDescent="0.25">
      <c r="A50">
        <v>5002</v>
      </c>
      <c r="B50">
        <v>1600</v>
      </c>
      <c r="C50">
        <f>ROUND(SIN(Table1[[#This Row],[GTL (mils)]]/3200*PI()),4)</f>
        <v>1</v>
      </c>
      <c r="D50">
        <v>500</v>
      </c>
      <c r="E50">
        <v>1500</v>
      </c>
      <c r="F50">
        <f>ATAN((Table1[[#This Row],[Talt (M)]]-Table1[[#This Row],[Galt (M)]])/Table1[[#This Row],[Range (M)]])*3200/PI()</f>
        <v>200.98714312646618</v>
      </c>
      <c r="G50" t="s">
        <v>10</v>
      </c>
      <c r="H50">
        <v>288.2</v>
      </c>
      <c r="I50">
        <v>12</v>
      </c>
      <c r="J50">
        <v>625.29999999999995</v>
      </c>
      <c r="K50">
        <v>23</v>
      </c>
      <c r="L50">
        <v>1779</v>
      </c>
      <c r="M50">
        <f>Table1[[#This Row],[MAX Ord (M)]]-Table1[[#This Row],[Galt (M)]]</f>
        <v>1279</v>
      </c>
    </row>
    <row r="51" spans="1:13" x14ac:dyDescent="0.25">
      <c r="A51">
        <v>5002</v>
      </c>
      <c r="B51">
        <v>4000</v>
      </c>
      <c r="C51">
        <f>ROUND(SIN(Table1[[#This Row],[GTL (mils)]]/3200*PI()),4)</f>
        <v>-0.70709999999999995</v>
      </c>
      <c r="D51">
        <v>500</v>
      </c>
      <c r="E51">
        <v>0</v>
      </c>
      <c r="F51">
        <f>ATAN((Table1[[#This Row],[Talt (M)]]-Table1[[#This Row],[Galt (M)]])/Table1[[#This Row],[Range (M)]])*3200/PI()</f>
        <v>-101.48133148500595</v>
      </c>
      <c r="G51" t="s">
        <v>10</v>
      </c>
      <c r="H51">
        <v>288.2</v>
      </c>
      <c r="I51">
        <v>7.2</v>
      </c>
      <c r="J51">
        <v>258.48716814159286</v>
      </c>
      <c r="K51">
        <v>19.080249396621078</v>
      </c>
      <c r="L51">
        <v>756.18041029766687</v>
      </c>
      <c r="M51">
        <f>Table1[[#This Row],[MAX Ord (M)]]-Table1[[#This Row],[Galt (M)]]</f>
        <v>256.18041029766687</v>
      </c>
    </row>
    <row r="52" spans="1:13" x14ac:dyDescent="0.25">
      <c r="A52">
        <v>5002</v>
      </c>
      <c r="B52">
        <v>4000</v>
      </c>
      <c r="C52">
        <f>ROUND(SIN(Table1[[#This Row],[GTL (mils)]]/3200*PI()),4)</f>
        <v>-0.70709999999999995</v>
      </c>
      <c r="D52">
        <v>500</v>
      </c>
      <c r="E52">
        <v>500</v>
      </c>
      <c r="F52">
        <f>ATAN((Table1[[#This Row],[Talt (M)]]-Table1[[#This Row],[Galt (M)]])/Table1[[#This Row],[Range (M)]])*3200/PI()</f>
        <v>0</v>
      </c>
      <c r="G52" t="s">
        <v>10</v>
      </c>
      <c r="H52">
        <v>288.2</v>
      </c>
      <c r="I52">
        <v>7.2</v>
      </c>
      <c r="J52">
        <v>376.28260257441673</v>
      </c>
      <c r="K52">
        <v>20.084473049074816</v>
      </c>
      <c r="L52">
        <v>1018.2827835880933</v>
      </c>
      <c r="M52">
        <f>Table1[[#This Row],[MAX Ord (M)]]-Table1[[#This Row],[Galt (M)]]</f>
        <v>518.28278358809325</v>
      </c>
    </row>
    <row r="53" spans="1:13" x14ac:dyDescent="0.25">
      <c r="A53">
        <v>5002</v>
      </c>
      <c r="B53">
        <v>4000</v>
      </c>
      <c r="C53">
        <f>ROUND(SIN(Table1[[#This Row],[GTL (mils)]]/3200*PI()),4)</f>
        <v>-0.70709999999999995</v>
      </c>
      <c r="D53">
        <v>500</v>
      </c>
      <c r="E53">
        <v>1000</v>
      </c>
      <c r="F53">
        <f>ATAN((Table1[[#This Row],[Talt (M)]]-Table1[[#This Row],[Galt (M)]])/Table1[[#This Row],[Range (M)]])*3200/PI()</f>
        <v>101.48133148500595</v>
      </c>
      <c r="G53" t="s">
        <v>10</v>
      </c>
      <c r="H53">
        <v>288.2</v>
      </c>
      <c r="I53">
        <v>8.1</v>
      </c>
      <c r="J53">
        <v>498.59704344328236</v>
      </c>
      <c r="K53">
        <v>21.088696701528558</v>
      </c>
      <c r="L53">
        <v>1363.7357200321801</v>
      </c>
      <c r="M53">
        <f>Table1[[#This Row],[MAX Ord (M)]]-Table1[[#This Row],[Galt (M)]]</f>
        <v>863.7357200321801</v>
      </c>
    </row>
    <row r="54" spans="1:13" x14ac:dyDescent="0.25">
      <c r="A54">
        <v>5002</v>
      </c>
      <c r="B54">
        <v>4000</v>
      </c>
      <c r="C54">
        <f>ROUND(SIN(Table1[[#This Row],[GTL (mils)]]/3200*PI()),4)</f>
        <v>-0.70709999999999995</v>
      </c>
      <c r="D54">
        <v>500</v>
      </c>
      <c r="E54">
        <v>1500</v>
      </c>
      <c r="F54">
        <f>ATAN((Table1[[#This Row],[Talt (M)]]-Table1[[#This Row],[Galt (M)]])/Table1[[#This Row],[Range (M)]])*3200/PI()</f>
        <v>200.98714312646618</v>
      </c>
      <c r="G54" t="s">
        <v>10</v>
      </c>
      <c r="H54">
        <v>288.2</v>
      </c>
      <c r="I54">
        <v>9</v>
      </c>
      <c r="J54">
        <v>627.94104987932417</v>
      </c>
      <c r="K54">
        <v>23.097144006436039</v>
      </c>
      <c r="L54">
        <v>1786.5138777152051</v>
      </c>
      <c r="M54">
        <f>Table1[[#This Row],[MAX Ord (M)]]-Table1[[#This Row],[Galt (M)]]</f>
        <v>1286.5138777152051</v>
      </c>
    </row>
    <row r="55" spans="1:13" x14ac:dyDescent="0.25">
      <c r="A55">
        <v>5002</v>
      </c>
      <c r="B55">
        <v>4800</v>
      </c>
      <c r="C55">
        <f>ROUND(SIN(Table1[[#This Row],[GTL (mils)]]/3200*PI()),4)</f>
        <v>-1</v>
      </c>
      <c r="D55">
        <v>500</v>
      </c>
      <c r="E55">
        <v>0</v>
      </c>
      <c r="F55">
        <f>ATAN((Table1[[#This Row],[Talt (M)]]-Table1[[#This Row],[Galt (M)]])/Table1[[#This Row],[Range (M)]])*3200/PI()</f>
        <v>-101.48133148500595</v>
      </c>
      <c r="G55" t="s">
        <v>10</v>
      </c>
      <c r="H55">
        <v>288.2</v>
      </c>
      <c r="I55">
        <v>8</v>
      </c>
      <c r="J55">
        <v>259.9576923076923</v>
      </c>
      <c r="K55">
        <v>19</v>
      </c>
      <c r="L55">
        <v>757.80016751131984</v>
      </c>
      <c r="M55">
        <f>Table1[[#This Row],[MAX Ord (M)]]-Table1[[#This Row],[Galt (M)]]</f>
        <v>257.80016751131984</v>
      </c>
    </row>
    <row r="56" spans="1:13" x14ac:dyDescent="0.25">
      <c r="A56">
        <v>5002</v>
      </c>
      <c r="B56">
        <v>4800</v>
      </c>
      <c r="C56">
        <f>ROUND(SIN(Table1[[#This Row],[GTL (mils)]]/3200*PI()),4)</f>
        <v>-1</v>
      </c>
      <c r="D56">
        <v>500</v>
      </c>
      <c r="E56">
        <v>500</v>
      </c>
      <c r="F56">
        <f>ATAN((Table1[[#This Row],[Talt (M)]]-Table1[[#This Row],[Galt (M)]])/Table1[[#This Row],[Range (M)]])*3200/PI()</f>
        <v>0</v>
      </c>
      <c r="G56" t="s">
        <v>10</v>
      </c>
      <c r="H56">
        <v>288.2</v>
      </c>
      <c r="I56">
        <v>9</v>
      </c>
      <c r="J56">
        <v>377.39230769230767</v>
      </c>
      <c r="K56">
        <v>20</v>
      </c>
      <c r="L56">
        <v>1021.2740688005373</v>
      </c>
      <c r="M56">
        <f>Table1[[#This Row],[MAX Ord (M)]]-Table1[[#This Row],[Galt (M)]]</f>
        <v>521.27406880053729</v>
      </c>
    </row>
    <row r="57" spans="1:13" x14ac:dyDescent="0.25">
      <c r="A57">
        <v>5002</v>
      </c>
      <c r="B57">
        <v>4800</v>
      </c>
      <c r="C57">
        <f>ROUND(SIN(Table1[[#This Row],[GTL (mils)]]/3200*PI()),4)</f>
        <v>-1</v>
      </c>
      <c r="D57">
        <v>500</v>
      </c>
      <c r="E57">
        <v>1000</v>
      </c>
      <c r="F57">
        <f>ATAN((Table1[[#This Row],[Talt (M)]]-Table1[[#This Row],[Galt (M)]])/Table1[[#This Row],[Range (M)]])*3200/PI()</f>
        <v>101.48133148500595</v>
      </c>
      <c r="G57" t="s">
        <v>10</v>
      </c>
      <c r="H57">
        <v>288.2</v>
      </c>
      <c r="I57">
        <v>10</v>
      </c>
      <c r="J57">
        <v>499.32692307692309</v>
      </c>
      <c r="K57">
        <v>21</v>
      </c>
      <c r="L57">
        <v>1365.82502692358</v>
      </c>
      <c r="M57">
        <f>Table1[[#This Row],[MAX Ord (M)]]-Table1[[#This Row],[Galt (M)]]</f>
        <v>865.82502692358003</v>
      </c>
    </row>
    <row r="58" spans="1:13" x14ac:dyDescent="0.25">
      <c r="A58">
        <v>5002</v>
      </c>
      <c r="B58">
        <v>4800</v>
      </c>
      <c r="C58">
        <f>ROUND(SIN(Table1[[#This Row],[GTL (mils)]]/3200*PI()),4)</f>
        <v>-1</v>
      </c>
      <c r="D58">
        <v>500</v>
      </c>
      <c r="E58">
        <v>1500</v>
      </c>
      <c r="F58">
        <f>ATAN((Table1[[#This Row],[Talt (M)]]-Table1[[#This Row],[Galt (M)]])/Table1[[#This Row],[Range (M)]])*3200/PI()</f>
        <v>200.98714312646618</v>
      </c>
      <c r="G58" t="s">
        <v>10</v>
      </c>
      <c r="H58">
        <v>288.2</v>
      </c>
      <c r="I58">
        <v>12</v>
      </c>
      <c r="J58">
        <v>628.39615384615377</v>
      </c>
      <c r="K58">
        <v>23</v>
      </c>
      <c r="L58">
        <v>1787.4828430764283</v>
      </c>
      <c r="M58">
        <f>Table1[[#This Row],[MAX Ord (M)]]-Table1[[#This Row],[Galt (M)]]</f>
        <v>1287.4828430764283</v>
      </c>
    </row>
    <row r="59" spans="1:13" x14ac:dyDescent="0.25">
      <c r="A59">
        <v>6002</v>
      </c>
      <c r="B59">
        <v>800</v>
      </c>
      <c r="C59">
        <f>ROUND(SIN(Table1[[#This Row],[GTL (mils)]]/3200*PI()),4)</f>
        <v>0.70709999999999995</v>
      </c>
      <c r="D59">
        <v>500</v>
      </c>
      <c r="E59">
        <v>0</v>
      </c>
      <c r="F59">
        <f>ATAN((Table1[[#This Row],[Talt (M)]]-Table1[[#This Row],[Galt (M)]])/Table1[[#This Row],[Range (M)]])*3200/PI()</f>
        <v>-84.658873609772883</v>
      </c>
      <c r="G59" t="s">
        <v>10</v>
      </c>
      <c r="H59">
        <v>288.2</v>
      </c>
      <c r="I59">
        <v>9.9</v>
      </c>
      <c r="J59">
        <v>382.50635559131138</v>
      </c>
      <c r="K59">
        <v>24.954746580852778</v>
      </c>
      <c r="L59">
        <v>1034.1246983105391</v>
      </c>
      <c r="M59">
        <f>Table1[[#This Row],[MAX Ord (M)]]-Table1[[#This Row],[Galt (M)]]</f>
        <v>534.12469831053909</v>
      </c>
    </row>
    <row r="60" spans="1:13" x14ac:dyDescent="0.25">
      <c r="A60">
        <v>6002</v>
      </c>
      <c r="B60">
        <v>800</v>
      </c>
      <c r="C60">
        <f>ROUND(SIN(Table1[[#This Row],[GTL (mils)]]/3200*PI()),4)</f>
        <v>0.70709999999999995</v>
      </c>
      <c r="D60">
        <v>500</v>
      </c>
      <c r="E60">
        <v>500</v>
      </c>
      <c r="F60">
        <f>ATAN((Table1[[#This Row],[Talt (M)]]-Table1[[#This Row],[Galt (M)]])/Table1[[#This Row],[Range (M)]])*3200/PI()</f>
        <v>0</v>
      </c>
      <c r="G60" t="s">
        <v>10</v>
      </c>
      <c r="H60">
        <v>288.2</v>
      </c>
      <c r="I60">
        <v>10.8</v>
      </c>
      <c r="J60">
        <v>496.3</v>
      </c>
      <c r="K60">
        <v>25.952936444086887</v>
      </c>
      <c r="L60">
        <v>1357.538213998391</v>
      </c>
      <c r="M60">
        <f>Table1[[#This Row],[MAX Ord (M)]]-Table1[[#This Row],[Galt (M)]]</f>
        <v>857.53821399839103</v>
      </c>
    </row>
    <row r="61" spans="1:13" x14ac:dyDescent="0.25">
      <c r="A61">
        <v>6002</v>
      </c>
      <c r="B61">
        <v>800</v>
      </c>
      <c r="C61">
        <f>ROUND(SIN(Table1[[#This Row],[GTL (mils)]]/3200*PI()),4)</f>
        <v>0.70709999999999995</v>
      </c>
      <c r="D61">
        <v>500</v>
      </c>
      <c r="E61">
        <v>1000</v>
      </c>
      <c r="F61">
        <f>ATAN((Table1[[#This Row],[Talt (M)]]-Table1[[#This Row],[Galt (M)]])/Table1[[#This Row],[Range (M)]])*3200/PI()</f>
        <v>84.658873609772883</v>
      </c>
      <c r="G61" t="s">
        <v>10</v>
      </c>
      <c r="H61">
        <v>288.2</v>
      </c>
      <c r="I61">
        <v>13.5</v>
      </c>
      <c r="J61">
        <v>624.76703539823006</v>
      </c>
      <c r="K61">
        <v>27.949316170555111</v>
      </c>
      <c r="L61">
        <v>1777.7761464199518</v>
      </c>
      <c r="M61">
        <f>Table1[[#This Row],[MAX Ord (M)]]-Table1[[#This Row],[Galt (M)]]</f>
        <v>1277.7761464199518</v>
      </c>
    </row>
    <row r="62" spans="1:13" x14ac:dyDescent="0.25">
      <c r="A62">
        <v>6002</v>
      </c>
      <c r="B62">
        <v>1600</v>
      </c>
      <c r="C62">
        <f>ROUND(SIN(Table1[[#This Row],[GTL (mils)]]/3200*PI()),4)</f>
        <v>1</v>
      </c>
      <c r="D62">
        <v>500</v>
      </c>
      <c r="E62">
        <v>0</v>
      </c>
      <c r="F62">
        <f>ATAN((Table1[[#This Row],[Talt (M)]]-Table1[[#This Row],[Galt (M)]])/Table1[[#This Row],[Range (M)]])*3200/PI()</f>
        <v>-84.658873609772883</v>
      </c>
      <c r="G62" t="s">
        <v>10</v>
      </c>
      <c r="H62">
        <v>288.2</v>
      </c>
      <c r="I62">
        <v>11</v>
      </c>
      <c r="J62">
        <v>383.2</v>
      </c>
      <c r="K62">
        <v>25</v>
      </c>
      <c r="L62">
        <v>1036</v>
      </c>
      <c r="M62">
        <f>Table1[[#This Row],[MAX Ord (M)]]-Table1[[#This Row],[Galt (M)]]</f>
        <v>536</v>
      </c>
    </row>
    <row r="63" spans="1:13" x14ac:dyDescent="0.25">
      <c r="A63">
        <v>6002</v>
      </c>
      <c r="B63">
        <v>1600</v>
      </c>
      <c r="C63">
        <f>ROUND(SIN(Table1[[#This Row],[GTL (mils)]]/3200*PI()),4)</f>
        <v>1</v>
      </c>
      <c r="D63">
        <v>500</v>
      </c>
      <c r="E63">
        <v>500</v>
      </c>
      <c r="F63">
        <f>ATAN((Table1[[#This Row],[Talt (M)]]-Table1[[#This Row],[Galt (M)]])/Table1[[#This Row],[Range (M)]])*3200/PI()</f>
        <v>0</v>
      </c>
      <c r="G63" t="s">
        <v>10</v>
      </c>
      <c r="H63">
        <v>288.2</v>
      </c>
      <c r="I63">
        <v>12</v>
      </c>
      <c r="J63">
        <v>497.2</v>
      </c>
      <c r="K63">
        <v>26</v>
      </c>
      <c r="L63">
        <v>1360</v>
      </c>
      <c r="M63">
        <f>Table1[[#This Row],[MAX Ord (M)]]-Table1[[#This Row],[Galt (M)]]</f>
        <v>860</v>
      </c>
    </row>
    <row r="64" spans="1:13" x14ac:dyDescent="0.25">
      <c r="A64">
        <v>6002</v>
      </c>
      <c r="B64">
        <v>1600</v>
      </c>
      <c r="C64">
        <f>ROUND(SIN(Table1[[#This Row],[GTL (mils)]]/3200*PI()),4)</f>
        <v>1</v>
      </c>
      <c r="D64">
        <v>500</v>
      </c>
      <c r="E64">
        <v>1000</v>
      </c>
      <c r="F64">
        <f>ATAN((Table1[[#This Row],[Talt (M)]]-Table1[[#This Row],[Galt (M)]])/Table1[[#This Row],[Range (M)]])*3200/PI()</f>
        <v>84.658873609772883</v>
      </c>
      <c r="G64" t="s">
        <v>10</v>
      </c>
      <c r="H64">
        <v>288.2</v>
      </c>
      <c r="I64">
        <v>15</v>
      </c>
      <c r="J64">
        <v>625.9</v>
      </c>
      <c r="K64">
        <v>28</v>
      </c>
      <c r="L64">
        <v>1781</v>
      </c>
      <c r="M64">
        <f>Table1[[#This Row],[MAX Ord (M)]]-Table1[[#This Row],[Galt (M)]]</f>
        <v>1281</v>
      </c>
    </row>
    <row r="65" spans="1:13" x14ac:dyDescent="0.25">
      <c r="A65">
        <v>6002</v>
      </c>
      <c r="B65">
        <v>4000</v>
      </c>
      <c r="C65">
        <f>ROUND(SIN(Table1[[#This Row],[GTL (mils)]]/3200*PI()),4)</f>
        <v>-0.70709999999999995</v>
      </c>
      <c r="D65">
        <v>500</v>
      </c>
      <c r="E65">
        <v>0</v>
      </c>
      <c r="F65">
        <f>ATAN((Table1[[#This Row],[Talt (M)]]-Table1[[#This Row],[Galt (M)]])/Table1[[#This Row],[Range (M)]])*3200/PI()</f>
        <v>-84.658873609772883</v>
      </c>
      <c r="G65" t="s">
        <v>10</v>
      </c>
      <c r="H65">
        <v>288.2</v>
      </c>
      <c r="I65">
        <v>10.8</v>
      </c>
      <c r="J65">
        <v>384.81850362027348</v>
      </c>
      <c r="K65">
        <v>25.105591311343524</v>
      </c>
      <c r="L65">
        <v>1040.3757039420755</v>
      </c>
      <c r="M65">
        <f>Table1[[#This Row],[MAX Ord (M)]]-Table1[[#This Row],[Galt (M)]]</f>
        <v>540.37570394207546</v>
      </c>
    </row>
    <row r="66" spans="1:13" x14ac:dyDescent="0.25">
      <c r="A66">
        <v>6002</v>
      </c>
      <c r="B66">
        <v>4000</v>
      </c>
      <c r="C66">
        <f>ROUND(SIN(Table1[[#This Row],[GTL (mils)]]/3200*PI()),4)</f>
        <v>-0.70709999999999995</v>
      </c>
      <c r="D66">
        <v>500</v>
      </c>
      <c r="E66">
        <v>500</v>
      </c>
      <c r="F66">
        <f>ATAN((Table1[[#This Row],[Talt (M)]]-Table1[[#This Row],[Galt (M)]])/Table1[[#This Row],[Range (M)]])*3200/PI()</f>
        <v>0</v>
      </c>
      <c r="G66" t="s">
        <v>10</v>
      </c>
      <c r="H66">
        <v>288.2</v>
      </c>
      <c r="I66">
        <v>9.9</v>
      </c>
      <c r="J66">
        <v>499.29999999999995</v>
      </c>
      <c r="K66">
        <v>26.109814963797263</v>
      </c>
      <c r="L66">
        <v>1365.7441673370877</v>
      </c>
      <c r="M66">
        <f>Table1[[#This Row],[MAX Ord (M)]]-Table1[[#This Row],[Galt (M)]]</f>
        <v>865.74416733708767</v>
      </c>
    </row>
    <row r="67" spans="1:13" x14ac:dyDescent="0.25">
      <c r="A67">
        <v>6002</v>
      </c>
      <c r="B67">
        <v>4000</v>
      </c>
      <c r="C67">
        <f>ROUND(SIN(Table1[[#This Row],[GTL (mils)]]/3200*PI()),4)</f>
        <v>-0.70709999999999995</v>
      </c>
      <c r="D67">
        <v>500</v>
      </c>
      <c r="E67">
        <v>1000</v>
      </c>
      <c r="F67">
        <f>ATAN((Table1[[#This Row],[Talt (M)]]-Table1[[#This Row],[Galt (M)]])/Table1[[#This Row],[Range (M)]])*3200/PI()</f>
        <v>84.658873609772883</v>
      </c>
      <c r="G67" t="s">
        <v>10</v>
      </c>
      <c r="H67">
        <v>288.2</v>
      </c>
      <c r="I67">
        <v>10.8</v>
      </c>
      <c r="J67">
        <v>628.54358407079644</v>
      </c>
      <c r="K67">
        <v>28.118262268704747</v>
      </c>
      <c r="L67">
        <v>1788.5223250201125</v>
      </c>
      <c r="M67">
        <f>Table1[[#This Row],[MAX Ord (M)]]-Table1[[#This Row],[Galt (M)]]</f>
        <v>1288.5223250201125</v>
      </c>
    </row>
    <row r="68" spans="1:13" x14ac:dyDescent="0.25">
      <c r="A68">
        <v>6002</v>
      </c>
      <c r="B68">
        <v>4800</v>
      </c>
      <c r="C68">
        <f>ROUND(SIN(Table1[[#This Row],[GTL (mils)]]/3200*PI()),4)</f>
        <v>-1</v>
      </c>
      <c r="D68">
        <v>500</v>
      </c>
      <c r="E68">
        <v>0</v>
      </c>
      <c r="F68">
        <f>ATAN((Table1[[#This Row],[Talt (M)]]-Table1[[#This Row],[Galt (M)]])/Table1[[#This Row],[Range (M)]])*3200/PI()</f>
        <v>-84.658873609772883</v>
      </c>
      <c r="G68" t="s">
        <v>10</v>
      </c>
      <c r="H68">
        <v>288.2</v>
      </c>
      <c r="I68">
        <v>11</v>
      </c>
      <c r="J68">
        <v>386.56538461538463</v>
      </c>
      <c r="K68">
        <v>25</v>
      </c>
      <c r="L68">
        <v>1044.9185801903548</v>
      </c>
      <c r="M68">
        <f>Table1[[#This Row],[MAX Ord (M)]]-Table1[[#This Row],[Galt (M)]]</f>
        <v>544.91858019035476</v>
      </c>
    </row>
    <row r="69" spans="1:13" x14ac:dyDescent="0.25">
      <c r="A69">
        <v>6002</v>
      </c>
      <c r="B69">
        <v>4800</v>
      </c>
      <c r="C69">
        <f>ROUND(SIN(Table1[[#This Row],[GTL (mils)]]/3200*PI()),4)</f>
        <v>-1</v>
      </c>
      <c r="D69">
        <v>500</v>
      </c>
      <c r="E69">
        <v>500</v>
      </c>
      <c r="F69">
        <f>ATAN((Table1[[#This Row],[Talt (M)]]-Table1[[#This Row],[Galt (M)]])/Table1[[#This Row],[Range (M)]])*3200/PI()</f>
        <v>0</v>
      </c>
      <c r="G69" t="s">
        <v>10</v>
      </c>
      <c r="H69">
        <v>288.2</v>
      </c>
      <c r="I69">
        <v>12</v>
      </c>
      <c r="J69">
        <v>500.7</v>
      </c>
      <c r="K69">
        <v>26</v>
      </c>
      <c r="L69">
        <v>1370.042103585607</v>
      </c>
      <c r="M69">
        <f>Table1[[#This Row],[MAX Ord (M)]]-Table1[[#This Row],[Galt (M)]]</f>
        <v>870.04210358560704</v>
      </c>
    </row>
    <row r="70" spans="1:13" x14ac:dyDescent="0.25">
      <c r="A70">
        <v>6002</v>
      </c>
      <c r="B70">
        <v>4800</v>
      </c>
      <c r="C70">
        <f>ROUND(SIN(Table1[[#This Row],[GTL (mils)]]/3200*PI()),4)</f>
        <v>-1</v>
      </c>
      <c r="D70">
        <v>500</v>
      </c>
      <c r="E70">
        <v>1000</v>
      </c>
      <c r="F70">
        <f>ATAN((Table1[[#This Row],[Talt (M)]]-Table1[[#This Row],[Galt (M)]])/Table1[[#This Row],[Range (M)]])*3200/PI()</f>
        <v>84.658873609772883</v>
      </c>
      <c r="G70" t="s">
        <v>10</v>
      </c>
      <c r="H70">
        <v>288.2</v>
      </c>
      <c r="I70">
        <v>15</v>
      </c>
      <c r="J70">
        <v>629.66923076923069</v>
      </c>
      <c r="K70">
        <v>28</v>
      </c>
      <c r="L70">
        <v>1791.8569581542993</v>
      </c>
      <c r="M70">
        <f>Table1[[#This Row],[MAX Ord (M)]]-Table1[[#This Row],[Galt (M)]]</f>
        <v>1291.8569581542993</v>
      </c>
    </row>
    <row r="71" spans="1:13" x14ac:dyDescent="0.25">
      <c r="A71">
        <v>3001</v>
      </c>
      <c r="B71">
        <v>800</v>
      </c>
      <c r="C71">
        <f>ROUND(SIN(Table1[[#This Row],[GTL (mils)]]/3200*PI()),4)</f>
        <v>0.70709999999999995</v>
      </c>
      <c r="D71">
        <v>500</v>
      </c>
      <c r="E71">
        <v>500</v>
      </c>
      <c r="F71">
        <f>ATAN((Table1[[#This Row],[Talt (M)]]-Table1[[#This Row],[Galt (M)]])/Table1[[#This Row],[Range (M)]])*3200/PI()</f>
        <v>0</v>
      </c>
      <c r="G71" t="s">
        <v>11</v>
      </c>
      <c r="H71">
        <v>426.3</v>
      </c>
      <c r="I71">
        <v>2.7</v>
      </c>
      <c r="J71">
        <v>100.1391154903758</v>
      </c>
      <c r="K71">
        <v>7.9871677360219984</v>
      </c>
      <c r="L71">
        <v>580.06805682859761</v>
      </c>
      <c r="M71">
        <f>Table1[[#This Row],[MAX Ord (M)]]-Table1[[#This Row],[Galt (M)]]</f>
        <v>80.068056828597605</v>
      </c>
    </row>
    <row r="72" spans="1:13" x14ac:dyDescent="0.25">
      <c r="A72">
        <v>3001</v>
      </c>
      <c r="B72">
        <v>800</v>
      </c>
      <c r="C72">
        <f>ROUND(SIN(Table1[[#This Row],[GTL (mils)]]/3200*PI()),4)</f>
        <v>0.70709999999999995</v>
      </c>
      <c r="D72">
        <v>500</v>
      </c>
      <c r="E72">
        <v>1000</v>
      </c>
      <c r="F72">
        <f>ATAN((Table1[[#This Row],[Talt (M)]]-Table1[[#This Row],[Galt (M)]])/Table1[[#This Row],[Range (M)]])*3200/PI()</f>
        <v>168.16402031991041</v>
      </c>
      <c r="G72" t="s">
        <v>11</v>
      </c>
      <c r="H72">
        <v>426.3</v>
      </c>
      <c r="I72">
        <v>2.7</v>
      </c>
      <c r="J72">
        <v>269.46707149404216</v>
      </c>
      <c r="K72">
        <v>7.9871677360219984</v>
      </c>
      <c r="L72">
        <v>998.39596700274979</v>
      </c>
      <c r="M72">
        <f>Table1[[#This Row],[MAX Ord (M)]]-Table1[[#This Row],[Galt (M)]]</f>
        <v>498.39596700274979</v>
      </c>
    </row>
    <row r="73" spans="1:13" x14ac:dyDescent="0.25">
      <c r="A73">
        <v>3001</v>
      </c>
      <c r="B73">
        <v>1600</v>
      </c>
      <c r="C73">
        <f>ROUND(SIN(Table1[[#This Row],[GTL (mils)]]/3200*PI()),4)</f>
        <v>1</v>
      </c>
      <c r="D73">
        <v>500</v>
      </c>
      <c r="E73">
        <v>500</v>
      </c>
      <c r="F73">
        <f>ATAN((Table1[[#This Row],[Talt (M)]]-Table1[[#This Row],[Galt (M)]])/Table1[[#This Row],[Range (M)]])*3200/PI()</f>
        <v>0</v>
      </c>
      <c r="G73" t="s">
        <v>11</v>
      </c>
      <c r="H73">
        <v>426.3</v>
      </c>
      <c r="I73">
        <v>3</v>
      </c>
      <c r="J73">
        <v>100.3</v>
      </c>
      <c r="K73">
        <v>8</v>
      </c>
      <c r="L73">
        <v>581</v>
      </c>
      <c r="M73">
        <f>Table1[[#This Row],[MAX Ord (M)]]-Table1[[#This Row],[Galt (M)]]</f>
        <v>81</v>
      </c>
    </row>
    <row r="74" spans="1:13" x14ac:dyDescent="0.25">
      <c r="A74">
        <v>3001</v>
      </c>
      <c r="B74">
        <v>1600</v>
      </c>
      <c r="C74">
        <f>ROUND(SIN(Table1[[#This Row],[GTL (mils)]]/3200*PI()),4)</f>
        <v>1</v>
      </c>
      <c r="D74">
        <v>500</v>
      </c>
      <c r="E74">
        <v>1000</v>
      </c>
      <c r="F74">
        <f>ATAN((Table1[[#This Row],[Talt (M)]]-Table1[[#This Row],[Galt (M)]])/Table1[[#This Row],[Range (M)]])*3200/PI()</f>
        <v>168.16402031991041</v>
      </c>
      <c r="G74" t="s">
        <v>11</v>
      </c>
      <c r="H74">
        <v>426.3</v>
      </c>
      <c r="I74">
        <v>3</v>
      </c>
      <c r="J74">
        <v>269.89999999999998</v>
      </c>
      <c r="K74">
        <v>8</v>
      </c>
      <c r="L74">
        <v>1000</v>
      </c>
      <c r="M74">
        <f>Table1[[#This Row],[MAX Ord (M)]]-Table1[[#This Row],[Galt (M)]]</f>
        <v>500</v>
      </c>
    </row>
    <row r="75" spans="1:13" x14ac:dyDescent="0.25">
      <c r="A75">
        <v>3001</v>
      </c>
      <c r="B75">
        <v>4000</v>
      </c>
      <c r="C75">
        <f>ROUND(SIN(Table1[[#This Row],[GTL (mils)]]/3200*PI()),4)</f>
        <v>-0.70709999999999995</v>
      </c>
      <c r="D75">
        <v>500</v>
      </c>
      <c r="E75">
        <v>500</v>
      </c>
      <c r="F75">
        <f>ATAN((Table1[[#This Row],[Talt (M)]]-Table1[[#This Row],[Galt (M)]])/Table1[[#This Row],[Range (M)]])*3200/PI()</f>
        <v>0</v>
      </c>
      <c r="G75" t="s">
        <v>11</v>
      </c>
      <c r="H75">
        <v>426.3</v>
      </c>
      <c r="I75">
        <v>2.7</v>
      </c>
      <c r="J75">
        <v>101.57403922168669</v>
      </c>
      <c r="K75">
        <v>8.012852880422308</v>
      </c>
      <c r="L75">
        <v>585.69219326904283</v>
      </c>
      <c r="M75">
        <f>Table1[[#This Row],[MAX Ord (M)]]-Table1[[#This Row],[Galt (M)]]</f>
        <v>85.692193269042832</v>
      </c>
    </row>
    <row r="76" spans="1:13" x14ac:dyDescent="0.25">
      <c r="A76">
        <v>3001</v>
      </c>
      <c r="B76">
        <v>4000</v>
      </c>
      <c r="C76">
        <f>ROUND(SIN(Table1[[#This Row],[GTL (mils)]]/3200*PI()),4)</f>
        <v>-0.70709999999999995</v>
      </c>
      <c r="D76">
        <v>500</v>
      </c>
      <c r="E76">
        <v>1000</v>
      </c>
      <c r="F76">
        <f>ATAN((Table1[[#This Row],[Talt (M)]]-Table1[[#This Row],[Galt (M)]])/Table1[[#This Row],[Range (M)]])*3200/PI()</f>
        <v>168.16402031991041</v>
      </c>
      <c r="G76" t="s">
        <v>11</v>
      </c>
      <c r="H76">
        <v>426.3</v>
      </c>
      <c r="I76">
        <v>2.7</v>
      </c>
      <c r="J76">
        <v>271.44652028663955</v>
      </c>
      <c r="K76">
        <v>8.012852880422308</v>
      </c>
      <c r="L76">
        <v>1012.5663187278501</v>
      </c>
      <c r="M76">
        <f>Table1[[#This Row],[MAX Ord (M)]]-Table1[[#This Row],[Galt (M)]]</f>
        <v>512.5663187278501</v>
      </c>
    </row>
    <row r="77" spans="1:13" x14ac:dyDescent="0.25">
      <c r="A77">
        <v>3001</v>
      </c>
      <c r="B77">
        <v>4800</v>
      </c>
      <c r="C77">
        <f>ROUND(SIN(Table1[[#This Row],[GTL (mils)]]/3200*PI()),4)</f>
        <v>-1</v>
      </c>
      <c r="D77">
        <v>500</v>
      </c>
      <c r="E77">
        <v>500</v>
      </c>
      <c r="F77">
        <f>ATAN((Table1[[#This Row],[Talt (M)]]-Table1[[#This Row],[Galt (M)]])/Table1[[#This Row],[Range (M)]])*3200/PI()</f>
        <v>0</v>
      </c>
      <c r="G77" t="s">
        <v>11</v>
      </c>
      <c r="H77">
        <v>426.3</v>
      </c>
      <c r="I77">
        <v>3</v>
      </c>
      <c r="J77">
        <v>101.41111111111111</v>
      </c>
      <c r="K77">
        <v>8</v>
      </c>
      <c r="L77">
        <v>584.75272366480749</v>
      </c>
      <c r="M77">
        <f>Table1[[#This Row],[MAX Ord (M)]]-Table1[[#This Row],[Galt (M)]]</f>
        <v>84.75272366480749</v>
      </c>
    </row>
    <row r="78" spans="1:13" x14ac:dyDescent="0.25">
      <c r="A78">
        <v>3001</v>
      </c>
      <c r="B78">
        <v>4800</v>
      </c>
      <c r="C78">
        <f>ROUND(SIN(Table1[[#This Row],[GTL (mils)]]/3200*PI()),4)</f>
        <v>-1</v>
      </c>
      <c r="D78">
        <v>500</v>
      </c>
      <c r="E78">
        <v>1000</v>
      </c>
      <c r="F78">
        <f>ATAN((Table1[[#This Row],[Talt (M)]]-Table1[[#This Row],[Galt (M)]])/Table1[[#This Row],[Range (M)]])*3200/PI()</f>
        <v>168.16402031991041</v>
      </c>
      <c r="G78" t="s">
        <v>11</v>
      </c>
      <c r="H78">
        <v>426.3</v>
      </c>
      <c r="I78">
        <v>3</v>
      </c>
      <c r="J78">
        <v>271.01111111111106</v>
      </c>
      <c r="K78">
        <v>8</v>
      </c>
      <c r="L78">
        <v>1010.9421289407064</v>
      </c>
      <c r="M78">
        <f>Table1[[#This Row],[MAX Ord (M)]]-Table1[[#This Row],[Galt (M)]]</f>
        <v>510.94212894070643</v>
      </c>
    </row>
    <row r="79" spans="1:13" x14ac:dyDescent="0.25">
      <c r="A79">
        <v>4002</v>
      </c>
      <c r="B79">
        <v>800</v>
      </c>
      <c r="C79">
        <f>ROUND(SIN(Table1[[#This Row],[GTL (mils)]]/3200*PI()),4)</f>
        <v>0.70709999999999995</v>
      </c>
      <c r="D79">
        <v>500</v>
      </c>
      <c r="E79">
        <v>0</v>
      </c>
      <c r="F79">
        <f>ATAN((Table1[[#This Row],[Talt (M)]]-Table1[[#This Row],[Galt (M)]])/Table1[[#This Row],[Range (M)]])*3200/PI()</f>
        <v>-126.60430559560925</v>
      </c>
      <c r="G79" t="s">
        <v>11</v>
      </c>
      <c r="H79">
        <v>426.3</v>
      </c>
      <c r="I79">
        <v>3.6</v>
      </c>
      <c r="J79">
        <v>15.275458295142073</v>
      </c>
      <c r="K79">
        <v>10.982355637030247</v>
      </c>
      <c r="L79">
        <v>501.19477543538039</v>
      </c>
      <c r="M79">
        <f>Table1[[#This Row],[MAX Ord (M)]]-Table1[[#This Row],[Galt (M)]]</f>
        <v>1.194775435380393</v>
      </c>
    </row>
    <row r="80" spans="1:13" x14ac:dyDescent="0.25">
      <c r="A80">
        <v>4002</v>
      </c>
      <c r="B80">
        <v>800</v>
      </c>
      <c r="C80">
        <f>ROUND(SIN(Table1[[#This Row],[GTL (mils)]]/3200*PI()),4)</f>
        <v>0.70709999999999995</v>
      </c>
      <c r="D80">
        <v>500</v>
      </c>
      <c r="E80">
        <v>500</v>
      </c>
      <c r="F80">
        <f>ATAN((Table1[[#This Row],[Talt (M)]]-Table1[[#This Row],[Galt (M)]])/Table1[[#This Row],[Range (M)]])*3200/PI()</f>
        <v>0</v>
      </c>
      <c r="G80" t="s">
        <v>11</v>
      </c>
      <c r="H80">
        <v>426.3</v>
      </c>
      <c r="I80">
        <v>3.6</v>
      </c>
      <c r="J80">
        <v>142.67078368469296</v>
      </c>
      <c r="K80">
        <v>10.982355637030247</v>
      </c>
      <c r="L80">
        <v>656.94454628780932</v>
      </c>
      <c r="M80">
        <f>Table1[[#This Row],[MAX Ord (M)]]-Table1[[#This Row],[Galt (M)]]</f>
        <v>156.94454628780932</v>
      </c>
    </row>
    <row r="81" spans="1:13" x14ac:dyDescent="0.25">
      <c r="A81">
        <v>4002</v>
      </c>
      <c r="B81">
        <v>800</v>
      </c>
      <c r="C81">
        <f>ROUND(SIN(Table1[[#This Row],[GTL (mils)]]/3200*PI()),4)</f>
        <v>0.70709999999999995</v>
      </c>
      <c r="D81">
        <v>500</v>
      </c>
      <c r="E81">
        <v>1000</v>
      </c>
      <c r="F81">
        <f>ATAN((Table1[[#This Row],[Talt (M)]]-Table1[[#This Row],[Galt (M)]])/Table1[[#This Row],[Range (M)]])*3200/PI()</f>
        <v>126.60430559560925</v>
      </c>
      <c r="G81" t="s">
        <v>11</v>
      </c>
      <c r="H81">
        <v>426.3</v>
      </c>
      <c r="I81">
        <v>3.6</v>
      </c>
      <c r="J81">
        <v>271.16434463794684</v>
      </c>
      <c r="K81">
        <v>10.982355637030247</v>
      </c>
      <c r="L81">
        <v>1013.3719065077911</v>
      </c>
      <c r="M81">
        <f>Table1[[#This Row],[MAX Ord (M)]]-Table1[[#This Row],[Galt (M)]]</f>
        <v>513.3719065077911</v>
      </c>
    </row>
    <row r="82" spans="1:13" x14ac:dyDescent="0.25">
      <c r="A82">
        <v>4002</v>
      </c>
      <c r="B82">
        <v>800</v>
      </c>
      <c r="C82">
        <f>ROUND(SIN(Table1[[#This Row],[GTL (mils)]]/3200*PI()),4)</f>
        <v>0.70709999999999995</v>
      </c>
      <c r="D82">
        <v>500</v>
      </c>
      <c r="E82">
        <v>1500</v>
      </c>
      <c r="F82">
        <f>ATAN((Table1[[#This Row],[Talt (M)]]-Table1[[#This Row],[Galt (M)]])/Table1[[#This Row],[Range (M)]])*3200/PI()</f>
        <v>249.41343926413251</v>
      </c>
      <c r="G82" t="s">
        <v>11</v>
      </c>
      <c r="H82">
        <v>426.3</v>
      </c>
      <c r="I82">
        <v>3.6</v>
      </c>
      <c r="J82">
        <v>396.5628780934922</v>
      </c>
      <c r="K82">
        <v>10.982355637030247</v>
      </c>
      <c r="L82">
        <v>1497.5939505041247</v>
      </c>
      <c r="M82">
        <f>Table1[[#This Row],[MAX Ord (M)]]-Table1[[#This Row],[Galt (M)]]</f>
        <v>997.59395050412468</v>
      </c>
    </row>
    <row r="83" spans="1:13" x14ac:dyDescent="0.25">
      <c r="A83">
        <v>4002</v>
      </c>
      <c r="B83">
        <v>1600</v>
      </c>
      <c r="C83">
        <f>ROUND(SIN(Table1[[#This Row],[GTL (mils)]]/3200*PI()),4)</f>
        <v>1</v>
      </c>
      <c r="D83">
        <v>500</v>
      </c>
      <c r="E83">
        <v>0</v>
      </c>
      <c r="F83">
        <f>ATAN((Table1[[#This Row],[Talt (M)]]-Table1[[#This Row],[Galt (M)]])/Table1[[#This Row],[Range (M)]])*3200/PI()</f>
        <v>-126.60430559560925</v>
      </c>
      <c r="G83" t="s">
        <v>11</v>
      </c>
      <c r="H83">
        <v>426.3</v>
      </c>
      <c r="I83">
        <v>4</v>
      </c>
      <c r="J83">
        <v>15.3</v>
      </c>
      <c r="K83">
        <v>11</v>
      </c>
      <c r="L83">
        <v>502</v>
      </c>
      <c r="M83">
        <f>Table1[[#This Row],[MAX Ord (M)]]-Table1[[#This Row],[Galt (M)]]</f>
        <v>2</v>
      </c>
    </row>
    <row r="84" spans="1:13" x14ac:dyDescent="0.25">
      <c r="A84">
        <v>4002</v>
      </c>
      <c r="B84">
        <v>1600</v>
      </c>
      <c r="C84">
        <f>ROUND(SIN(Table1[[#This Row],[GTL (mils)]]/3200*PI()),4)</f>
        <v>1</v>
      </c>
      <c r="D84">
        <v>500</v>
      </c>
      <c r="E84">
        <v>500</v>
      </c>
      <c r="F84">
        <f>ATAN((Table1[[#This Row],[Talt (M)]]-Table1[[#This Row],[Galt (M)]])/Table1[[#This Row],[Range (M)]])*3200/PI()</f>
        <v>0</v>
      </c>
      <c r="G84" t="s">
        <v>11</v>
      </c>
      <c r="H84">
        <v>426.3</v>
      </c>
      <c r="I84">
        <v>4</v>
      </c>
      <c r="J84">
        <v>142.9</v>
      </c>
      <c r="K84">
        <v>11</v>
      </c>
      <c r="L84">
        <v>658</v>
      </c>
      <c r="M84">
        <f>Table1[[#This Row],[MAX Ord (M)]]-Table1[[#This Row],[Galt (M)]]</f>
        <v>158</v>
      </c>
    </row>
    <row r="85" spans="1:13" x14ac:dyDescent="0.25">
      <c r="A85">
        <v>4002</v>
      </c>
      <c r="B85">
        <v>1600</v>
      </c>
      <c r="C85">
        <f>ROUND(SIN(Table1[[#This Row],[GTL (mils)]]/3200*PI()),4)</f>
        <v>1</v>
      </c>
      <c r="D85">
        <v>500</v>
      </c>
      <c r="E85">
        <v>1000</v>
      </c>
      <c r="F85">
        <f>ATAN((Table1[[#This Row],[Talt (M)]]-Table1[[#This Row],[Galt (M)]])/Table1[[#This Row],[Range (M)]])*3200/PI()</f>
        <v>126.60430559560925</v>
      </c>
      <c r="G85" t="s">
        <v>11</v>
      </c>
      <c r="H85">
        <v>426.3</v>
      </c>
      <c r="I85">
        <v>4</v>
      </c>
      <c r="J85">
        <v>271.60000000000002</v>
      </c>
      <c r="K85">
        <v>11</v>
      </c>
      <c r="L85">
        <v>1015</v>
      </c>
      <c r="M85">
        <f>Table1[[#This Row],[MAX Ord (M)]]-Table1[[#This Row],[Galt (M)]]</f>
        <v>515</v>
      </c>
    </row>
    <row r="86" spans="1:13" x14ac:dyDescent="0.25">
      <c r="A86">
        <v>4002</v>
      </c>
      <c r="B86">
        <v>1600</v>
      </c>
      <c r="C86">
        <f>ROUND(SIN(Table1[[#This Row],[GTL (mils)]]/3200*PI()),4)</f>
        <v>1</v>
      </c>
      <c r="D86">
        <v>500</v>
      </c>
      <c r="E86">
        <v>1500</v>
      </c>
      <c r="F86">
        <f>ATAN((Table1[[#This Row],[Talt (M)]]-Table1[[#This Row],[Galt (M)]])/Table1[[#This Row],[Range (M)]])*3200/PI()</f>
        <v>249.41343926413251</v>
      </c>
      <c r="G86" t="s">
        <v>11</v>
      </c>
      <c r="H86">
        <v>426.3</v>
      </c>
      <c r="I86">
        <v>4</v>
      </c>
      <c r="J86">
        <v>397.2</v>
      </c>
      <c r="K86">
        <v>11</v>
      </c>
      <c r="L86">
        <v>1500</v>
      </c>
      <c r="M86">
        <f>Table1[[#This Row],[MAX Ord (M)]]-Table1[[#This Row],[Galt (M)]]</f>
        <v>1000</v>
      </c>
    </row>
    <row r="87" spans="1:13" x14ac:dyDescent="0.25">
      <c r="A87">
        <v>4002</v>
      </c>
      <c r="B87">
        <v>4000</v>
      </c>
      <c r="C87">
        <f>ROUND(SIN(Table1[[#This Row],[GTL (mils)]]/3200*PI()),4)</f>
        <v>-0.70709999999999995</v>
      </c>
      <c r="D87">
        <v>500</v>
      </c>
      <c r="E87">
        <v>0</v>
      </c>
      <c r="F87">
        <f>ATAN((Table1[[#This Row],[Talt (M)]]-Table1[[#This Row],[Galt (M)]])/Table1[[#This Row],[Range (M)]])*3200/PI()</f>
        <v>-126.60430559560925</v>
      </c>
      <c r="G87" t="s">
        <v>11</v>
      </c>
      <c r="H87">
        <v>426.3</v>
      </c>
      <c r="I87">
        <v>3.6</v>
      </c>
      <c r="J87">
        <v>16.854813454721651</v>
      </c>
      <c r="K87">
        <v>11.017672710580674</v>
      </c>
      <c r="L87">
        <v>501.30303179306327</v>
      </c>
      <c r="M87">
        <f>Table1[[#This Row],[MAX Ord (M)]]-Table1[[#This Row],[Galt (M)]]</f>
        <v>1.3030317930632691</v>
      </c>
    </row>
    <row r="88" spans="1:13" x14ac:dyDescent="0.25">
      <c r="A88">
        <v>4002</v>
      </c>
      <c r="B88">
        <v>4000</v>
      </c>
      <c r="C88">
        <f>ROUND(SIN(Table1[[#This Row],[GTL (mils)]]/3200*PI()),4)</f>
        <v>-0.70709999999999995</v>
      </c>
      <c r="D88">
        <v>500</v>
      </c>
      <c r="E88">
        <v>500</v>
      </c>
      <c r="F88">
        <f>ATAN((Table1[[#This Row],[Talt (M)]]-Table1[[#This Row],[Galt (M)]])/Table1[[#This Row],[Range (M)]])*3200/PI()</f>
        <v>0</v>
      </c>
      <c r="G88" t="s">
        <v>11</v>
      </c>
      <c r="H88">
        <v>426.3</v>
      </c>
      <c r="I88">
        <v>3.6</v>
      </c>
      <c r="J88">
        <v>144.65981689745746</v>
      </c>
      <c r="K88">
        <v>11.017672710580674</v>
      </c>
      <c r="L88">
        <v>663.27578389108851</v>
      </c>
      <c r="M88">
        <f>Table1[[#This Row],[MAX Ord (M)]]-Table1[[#This Row],[Galt (M)]]</f>
        <v>163.27578389108851</v>
      </c>
    </row>
    <row r="89" spans="1:13" x14ac:dyDescent="0.25">
      <c r="A89">
        <v>4002</v>
      </c>
      <c r="B89">
        <v>4000</v>
      </c>
      <c r="C89">
        <f>ROUND(SIN(Table1[[#This Row],[GTL (mils)]]/3200*PI()),4)</f>
        <v>-0.70709999999999995</v>
      </c>
      <c r="D89">
        <v>500</v>
      </c>
      <c r="E89">
        <v>1000</v>
      </c>
      <c r="F89">
        <f>ATAN((Table1[[#This Row],[Talt (M)]]-Table1[[#This Row],[Galt (M)]])/Table1[[#This Row],[Range (M)]])*3200/PI()</f>
        <v>126.60430559560925</v>
      </c>
      <c r="G89" t="s">
        <v>11</v>
      </c>
      <c r="H89">
        <v>426.3</v>
      </c>
      <c r="I89">
        <v>3.6</v>
      </c>
      <c r="J89">
        <v>273.56658761125141</v>
      </c>
      <c r="K89">
        <v>11.017672710580674</v>
      </c>
      <c r="L89">
        <v>1019.8170863991782</v>
      </c>
      <c r="M89">
        <f>Table1[[#This Row],[MAX Ord (M)]]-Table1[[#This Row],[Galt (M)]]</f>
        <v>519.81708639917815</v>
      </c>
    </row>
    <row r="90" spans="1:13" x14ac:dyDescent="0.25">
      <c r="A90">
        <v>4002</v>
      </c>
      <c r="B90">
        <v>4000</v>
      </c>
      <c r="C90">
        <f>ROUND(SIN(Table1[[#This Row],[GTL (mils)]]/3200*PI()),4)</f>
        <v>-0.70709999999999995</v>
      </c>
      <c r="D90">
        <v>500</v>
      </c>
      <c r="E90">
        <v>1500</v>
      </c>
      <c r="F90">
        <f>ATAN((Table1[[#This Row],[Talt (M)]]-Table1[[#This Row],[Galt (M)]])/Table1[[#This Row],[Range (M)]])*3200/PI()</f>
        <v>249.41343926413251</v>
      </c>
      <c r="G90" t="s">
        <v>11</v>
      </c>
      <c r="H90">
        <v>426.3</v>
      </c>
      <c r="I90">
        <v>3.6</v>
      </c>
      <c r="J90">
        <v>399.3683778338816</v>
      </c>
      <c r="K90">
        <v>11.017672710580674</v>
      </c>
      <c r="L90">
        <v>1522.189086408272</v>
      </c>
      <c r="M90">
        <f>Table1[[#This Row],[MAX Ord (M)]]-Table1[[#This Row],[Galt (M)]]</f>
        <v>1022.189086408272</v>
      </c>
    </row>
    <row r="91" spans="1:13" x14ac:dyDescent="0.25">
      <c r="A91">
        <v>4002</v>
      </c>
      <c r="B91">
        <v>4800</v>
      </c>
      <c r="C91">
        <f>ROUND(SIN(Table1[[#This Row],[GTL (mils)]]/3200*PI()),4)</f>
        <v>-1</v>
      </c>
      <c r="D91">
        <v>500</v>
      </c>
      <c r="E91">
        <v>0</v>
      </c>
      <c r="F91">
        <f>ATAN((Table1[[#This Row],[Talt (M)]]-Table1[[#This Row],[Galt (M)]])/Table1[[#This Row],[Range (M)]])*3200/PI()</f>
        <v>-126.60430559560925</v>
      </c>
      <c r="G91" t="s">
        <v>11</v>
      </c>
      <c r="H91">
        <v>426.3</v>
      </c>
      <c r="I91">
        <v>4</v>
      </c>
      <c r="J91">
        <v>16.827777777777779</v>
      </c>
      <c r="K91">
        <v>11</v>
      </c>
      <c r="L91">
        <v>500.49892518844564</v>
      </c>
      <c r="M91">
        <f>Table1[[#This Row],[MAX Ord (M)]]-Table1[[#This Row],[Galt (M)]]</f>
        <v>0.49892518844563938</v>
      </c>
    </row>
    <row r="92" spans="1:13" x14ac:dyDescent="0.25">
      <c r="A92">
        <v>4002</v>
      </c>
      <c r="B92">
        <v>4800</v>
      </c>
      <c r="C92">
        <f>ROUND(SIN(Table1[[#This Row],[GTL (mils)]]/3200*PI()),4)</f>
        <v>-1</v>
      </c>
      <c r="D92">
        <v>500</v>
      </c>
      <c r="E92">
        <v>500</v>
      </c>
      <c r="F92">
        <f>ATAN((Table1[[#This Row],[Talt (M)]]-Table1[[#This Row],[Galt (M)]])/Table1[[#This Row],[Range (M)]])*3200/PI()</f>
        <v>0</v>
      </c>
      <c r="G92" t="s">
        <v>11</v>
      </c>
      <c r="H92">
        <v>426.3</v>
      </c>
      <c r="I92">
        <v>4</v>
      </c>
      <c r="J92">
        <v>144.42777777777778</v>
      </c>
      <c r="K92">
        <v>11</v>
      </c>
      <c r="L92">
        <v>662.21186764745016</v>
      </c>
      <c r="M92">
        <f>Table1[[#This Row],[MAX Ord (M)]]-Table1[[#This Row],[Galt (M)]]</f>
        <v>162.21186764745016</v>
      </c>
    </row>
    <row r="93" spans="1:13" x14ac:dyDescent="0.25">
      <c r="A93">
        <v>4002</v>
      </c>
      <c r="B93">
        <v>4800</v>
      </c>
      <c r="C93">
        <f>ROUND(SIN(Table1[[#This Row],[GTL (mils)]]/3200*PI()),4)</f>
        <v>-1</v>
      </c>
      <c r="D93">
        <v>500</v>
      </c>
      <c r="E93">
        <v>1000</v>
      </c>
      <c r="F93">
        <f>ATAN((Table1[[#This Row],[Talt (M)]]-Table1[[#This Row],[Galt (M)]])/Table1[[#This Row],[Range (M)]])*3200/PI()</f>
        <v>126.60430559560925</v>
      </c>
      <c r="G93" t="s">
        <v>11</v>
      </c>
      <c r="H93">
        <v>426.3</v>
      </c>
      <c r="I93">
        <v>4</v>
      </c>
      <c r="J93">
        <v>273.12777777777779</v>
      </c>
      <c r="K93">
        <v>11</v>
      </c>
      <c r="L93">
        <v>1018.1812661414343</v>
      </c>
      <c r="M93">
        <f>Table1[[#This Row],[MAX Ord (M)]]-Table1[[#This Row],[Galt (M)]]</f>
        <v>518.18126614143432</v>
      </c>
    </row>
    <row r="94" spans="1:13" x14ac:dyDescent="0.25">
      <c r="A94">
        <v>4002</v>
      </c>
      <c r="B94">
        <v>4800</v>
      </c>
      <c r="C94">
        <f>ROUND(SIN(Table1[[#This Row],[GTL (mils)]]/3200*PI()),4)</f>
        <v>-1</v>
      </c>
      <c r="D94">
        <v>500</v>
      </c>
      <c r="E94">
        <v>1500</v>
      </c>
      <c r="F94">
        <f>ATAN((Table1[[#This Row],[Talt (M)]]-Table1[[#This Row],[Galt (M)]])/Table1[[#This Row],[Range (M)]])*3200/PI()</f>
        <v>249.41343926413251</v>
      </c>
      <c r="G94" t="s">
        <v>11</v>
      </c>
      <c r="H94">
        <v>426.3</v>
      </c>
      <c r="I94">
        <v>4</v>
      </c>
      <c r="J94">
        <v>398.72777777777776</v>
      </c>
      <c r="K94">
        <v>11</v>
      </c>
      <c r="L94">
        <v>1519.747444885619</v>
      </c>
      <c r="M94">
        <f>Table1[[#This Row],[MAX Ord (M)]]-Table1[[#This Row],[Galt (M)]]</f>
        <v>1019.747444885619</v>
      </c>
    </row>
    <row r="95" spans="1:13" x14ac:dyDescent="0.25">
      <c r="A95">
        <v>5002</v>
      </c>
      <c r="B95">
        <v>800</v>
      </c>
      <c r="C95">
        <f>ROUND(SIN(Table1[[#This Row],[GTL (mils)]]/3200*PI()),4)</f>
        <v>0.70709999999999995</v>
      </c>
      <c r="D95">
        <v>500</v>
      </c>
      <c r="E95">
        <v>0</v>
      </c>
      <c r="F95">
        <f>ATAN((Table1[[#This Row],[Talt (M)]]-Table1[[#This Row],[Galt (M)]])/Table1[[#This Row],[Range (M)]])*3200/PI()</f>
        <v>-101.48133148500595</v>
      </c>
      <c r="G95" t="s">
        <v>11</v>
      </c>
      <c r="H95">
        <v>426.3</v>
      </c>
      <c r="I95">
        <v>4.5</v>
      </c>
      <c r="J95">
        <v>86.860449129239228</v>
      </c>
      <c r="K95">
        <v>13.977543538038496</v>
      </c>
      <c r="L95">
        <v>561.09853345554541</v>
      </c>
      <c r="M95">
        <f>Table1[[#This Row],[MAX Ord (M)]]-Table1[[#This Row],[Galt (M)]]</f>
        <v>61.098533455545407</v>
      </c>
    </row>
    <row r="96" spans="1:13" x14ac:dyDescent="0.25">
      <c r="A96">
        <v>5002</v>
      </c>
      <c r="B96">
        <v>800</v>
      </c>
      <c r="C96">
        <f>ROUND(SIN(Table1[[#This Row],[GTL (mils)]]/3200*PI()),4)</f>
        <v>0.70709999999999995</v>
      </c>
      <c r="D96">
        <v>500</v>
      </c>
      <c r="E96">
        <v>500</v>
      </c>
      <c r="F96">
        <f>ATAN((Table1[[#This Row],[Talt (M)]]-Table1[[#This Row],[Galt (M)]])/Table1[[#This Row],[Range (M)]])*3200/PI()</f>
        <v>0</v>
      </c>
      <c r="G96" t="s">
        <v>11</v>
      </c>
      <c r="H96">
        <v>426.3</v>
      </c>
      <c r="I96">
        <v>4.5</v>
      </c>
      <c r="J96">
        <v>189.89491292392299</v>
      </c>
      <c r="K96">
        <v>13.977543538038496</v>
      </c>
      <c r="L96">
        <v>767.76649862511454</v>
      </c>
      <c r="M96">
        <f>Table1[[#This Row],[MAX Ord (M)]]-Table1[[#This Row],[Galt (M)]]</f>
        <v>267.76649862511454</v>
      </c>
    </row>
    <row r="97" spans="1:13" x14ac:dyDescent="0.25">
      <c r="A97">
        <v>5002</v>
      </c>
      <c r="B97">
        <v>800</v>
      </c>
      <c r="C97">
        <f>ROUND(SIN(Table1[[#This Row],[GTL (mils)]]/3200*PI()),4)</f>
        <v>0.70709999999999995</v>
      </c>
      <c r="D97">
        <v>500</v>
      </c>
      <c r="E97">
        <v>1000</v>
      </c>
      <c r="F97">
        <f>ATAN((Table1[[#This Row],[Talt (M)]]-Table1[[#This Row],[Galt (M)]])/Table1[[#This Row],[Range (M)]])*3200/PI()</f>
        <v>101.48133148500595</v>
      </c>
      <c r="G97" t="s">
        <v>11</v>
      </c>
      <c r="H97">
        <v>426.3</v>
      </c>
      <c r="I97">
        <v>4.5</v>
      </c>
      <c r="J97">
        <v>293.92777268560951</v>
      </c>
      <c r="K97">
        <v>13.977543538038496</v>
      </c>
      <c r="L97">
        <v>1093.243583868011</v>
      </c>
      <c r="M97">
        <f>Table1[[#This Row],[MAX Ord (M)]]-Table1[[#This Row],[Galt (M)]]</f>
        <v>593.243583868011</v>
      </c>
    </row>
    <row r="98" spans="1:13" x14ac:dyDescent="0.25">
      <c r="A98">
        <v>5002</v>
      </c>
      <c r="B98">
        <v>800</v>
      </c>
      <c r="C98">
        <f>ROUND(SIN(Table1[[#This Row],[GTL (mils)]]/3200*PI()),4)</f>
        <v>0.70709999999999995</v>
      </c>
      <c r="D98">
        <v>500</v>
      </c>
      <c r="E98">
        <v>1500</v>
      </c>
      <c r="F98">
        <f>ATAN((Table1[[#This Row],[Talt (M)]]-Table1[[#This Row],[Galt (M)]])/Table1[[#This Row],[Range (M)]])*3200/PI()</f>
        <v>200.98714312646618</v>
      </c>
      <c r="G98" t="s">
        <v>11</v>
      </c>
      <c r="H98">
        <v>426.3</v>
      </c>
      <c r="I98">
        <v>4.5</v>
      </c>
      <c r="J98">
        <v>396.76255728689273</v>
      </c>
      <c r="K98">
        <v>14.975939505041246</v>
      </c>
      <c r="L98">
        <v>1512.5698900091659</v>
      </c>
      <c r="M98">
        <f>Table1[[#This Row],[MAX Ord (M)]]-Table1[[#This Row],[Galt (M)]]</f>
        <v>1012.5698900091659</v>
      </c>
    </row>
    <row r="99" spans="1:13" x14ac:dyDescent="0.25">
      <c r="A99">
        <v>5002</v>
      </c>
      <c r="B99">
        <v>1600</v>
      </c>
      <c r="C99">
        <f>ROUND(SIN(Table1[[#This Row],[GTL (mils)]]/3200*PI()),4)</f>
        <v>1</v>
      </c>
      <c r="D99">
        <v>500</v>
      </c>
      <c r="E99">
        <v>0</v>
      </c>
      <c r="F99">
        <f>ATAN((Table1[[#This Row],[Talt (M)]]-Table1[[#This Row],[Galt (M)]])/Table1[[#This Row],[Range (M)]])*3200/PI()</f>
        <v>-101.48133148500595</v>
      </c>
      <c r="G99" t="s">
        <v>11</v>
      </c>
      <c r="H99">
        <v>426.3</v>
      </c>
      <c r="I99">
        <v>5</v>
      </c>
      <c r="J99">
        <v>87</v>
      </c>
      <c r="K99">
        <v>14</v>
      </c>
      <c r="L99">
        <v>562</v>
      </c>
      <c r="M99">
        <f>Table1[[#This Row],[MAX Ord (M)]]-Table1[[#This Row],[Galt (M)]]</f>
        <v>62</v>
      </c>
    </row>
    <row r="100" spans="1:13" x14ac:dyDescent="0.25">
      <c r="A100">
        <v>5002</v>
      </c>
      <c r="B100">
        <v>1600</v>
      </c>
      <c r="C100">
        <f>ROUND(SIN(Table1[[#This Row],[GTL (mils)]]/3200*PI()),4)</f>
        <v>1</v>
      </c>
      <c r="D100">
        <v>500</v>
      </c>
      <c r="E100">
        <v>500</v>
      </c>
      <c r="F100">
        <f>ATAN((Table1[[#This Row],[Talt (M)]]-Table1[[#This Row],[Galt (M)]])/Table1[[#This Row],[Range (M)]])*3200/PI()</f>
        <v>0</v>
      </c>
      <c r="G100" t="s">
        <v>11</v>
      </c>
      <c r="H100">
        <v>426.3</v>
      </c>
      <c r="I100">
        <v>5</v>
      </c>
      <c r="J100">
        <v>190.2</v>
      </c>
      <c r="K100">
        <v>14</v>
      </c>
      <c r="L100">
        <v>769</v>
      </c>
      <c r="M100">
        <f>Table1[[#This Row],[MAX Ord (M)]]-Table1[[#This Row],[Galt (M)]]</f>
        <v>269</v>
      </c>
    </row>
    <row r="101" spans="1:13" x14ac:dyDescent="0.25">
      <c r="A101">
        <v>5002</v>
      </c>
      <c r="B101">
        <v>1600</v>
      </c>
      <c r="C101">
        <f>ROUND(SIN(Table1[[#This Row],[GTL (mils)]]/3200*PI()),4)</f>
        <v>1</v>
      </c>
      <c r="D101">
        <v>500</v>
      </c>
      <c r="E101">
        <v>1000</v>
      </c>
      <c r="F101">
        <f>ATAN((Table1[[#This Row],[Talt (M)]]-Table1[[#This Row],[Galt (M)]])/Table1[[#This Row],[Range (M)]])*3200/PI()</f>
        <v>101.48133148500595</v>
      </c>
      <c r="G101" t="s">
        <v>11</v>
      </c>
      <c r="H101">
        <v>426.3</v>
      </c>
      <c r="I101">
        <v>5</v>
      </c>
      <c r="J101">
        <v>294.39999999999998</v>
      </c>
      <c r="K101">
        <v>14</v>
      </c>
      <c r="L101">
        <v>1095</v>
      </c>
      <c r="M101">
        <f>Table1[[#This Row],[MAX Ord (M)]]-Table1[[#This Row],[Galt (M)]]</f>
        <v>595</v>
      </c>
    </row>
    <row r="102" spans="1:13" x14ac:dyDescent="0.25">
      <c r="A102">
        <v>5002</v>
      </c>
      <c r="B102">
        <v>1600</v>
      </c>
      <c r="C102">
        <f>ROUND(SIN(Table1[[#This Row],[GTL (mils)]]/3200*PI()),4)</f>
        <v>1</v>
      </c>
      <c r="D102">
        <v>500</v>
      </c>
      <c r="E102">
        <v>1500</v>
      </c>
      <c r="F102">
        <f>ATAN((Table1[[#This Row],[Talt (M)]]-Table1[[#This Row],[Galt (M)]])/Table1[[#This Row],[Range (M)]])*3200/PI()</f>
        <v>200.98714312646618</v>
      </c>
      <c r="G102" t="s">
        <v>11</v>
      </c>
      <c r="H102">
        <v>426.3</v>
      </c>
      <c r="I102">
        <v>5</v>
      </c>
      <c r="J102">
        <v>397.4</v>
      </c>
      <c r="K102">
        <v>15</v>
      </c>
      <c r="L102">
        <v>1515</v>
      </c>
      <c r="M102">
        <f>Table1[[#This Row],[MAX Ord (M)]]-Table1[[#This Row],[Galt (M)]]</f>
        <v>1015</v>
      </c>
    </row>
    <row r="103" spans="1:13" x14ac:dyDescent="0.25">
      <c r="A103">
        <v>5002</v>
      </c>
      <c r="B103">
        <v>4000</v>
      </c>
      <c r="C103">
        <f>ROUND(SIN(Table1[[#This Row],[GTL (mils)]]/3200*PI()),4)</f>
        <v>-0.70709999999999995</v>
      </c>
      <c r="D103">
        <v>500</v>
      </c>
      <c r="E103">
        <v>0</v>
      </c>
      <c r="F103">
        <f>ATAN((Table1[[#This Row],[Talt (M)]]-Table1[[#This Row],[Galt (M)]])/Table1[[#This Row],[Range (M)]])*3200/PI()</f>
        <v>-101.48133148500595</v>
      </c>
      <c r="G103" t="s">
        <v>11</v>
      </c>
      <c r="H103">
        <v>426.3</v>
      </c>
      <c r="I103">
        <v>4.5</v>
      </c>
      <c r="J103">
        <v>89.08734348302859</v>
      </c>
      <c r="K103">
        <v>14.022492540739041</v>
      </c>
      <c r="L103">
        <v>567.4426724263792</v>
      </c>
      <c r="M103">
        <f>Table1[[#This Row],[MAX Ord (M)]]-Table1[[#This Row],[Galt (M)]]</f>
        <v>67.442672426379204</v>
      </c>
    </row>
    <row r="104" spans="1:13" x14ac:dyDescent="0.25">
      <c r="A104">
        <v>5002</v>
      </c>
      <c r="B104">
        <v>4000</v>
      </c>
      <c r="C104">
        <f>ROUND(SIN(Table1[[#This Row],[GTL (mils)]]/3200*PI()),4)</f>
        <v>-0.70709999999999995</v>
      </c>
      <c r="D104">
        <v>500</v>
      </c>
      <c r="E104">
        <v>500</v>
      </c>
      <c r="F104">
        <f>ATAN((Table1[[#This Row],[Talt (M)]]-Table1[[#This Row],[Galt (M)]])/Table1[[#This Row],[Range (M)]])*3200/PI()</f>
        <v>0</v>
      </c>
      <c r="G104" t="s">
        <v>11</v>
      </c>
      <c r="H104">
        <v>426.3</v>
      </c>
      <c r="I104">
        <v>4.5</v>
      </c>
      <c r="J104">
        <v>192.45314564047638</v>
      </c>
      <c r="K104">
        <v>14.022492540739041</v>
      </c>
      <c r="L104">
        <v>774.64893129838549</v>
      </c>
      <c r="M104">
        <f>Table1[[#This Row],[MAX Ord (M)]]-Table1[[#This Row],[Galt (M)]]</f>
        <v>274.64893129838549</v>
      </c>
    </row>
    <row r="105" spans="1:13" x14ac:dyDescent="0.25">
      <c r="A105">
        <v>5002</v>
      </c>
      <c r="B105">
        <v>4000</v>
      </c>
      <c r="C105">
        <f>ROUND(SIN(Table1[[#This Row],[GTL (mils)]]/3200*PI()),4)</f>
        <v>-0.70709999999999995</v>
      </c>
      <c r="D105">
        <v>500</v>
      </c>
      <c r="E105">
        <v>1000</v>
      </c>
      <c r="F105">
        <f>ATAN((Table1[[#This Row],[Talt (M)]]-Table1[[#This Row],[Galt (M)]])/Table1[[#This Row],[Range (M)]])*3200/PI()</f>
        <v>101.48133148500595</v>
      </c>
      <c r="G105" t="s">
        <v>11</v>
      </c>
      <c r="H105">
        <v>426.3</v>
      </c>
      <c r="I105">
        <v>4.5</v>
      </c>
      <c r="J105">
        <v>296.82055440797694</v>
      </c>
      <c r="K105">
        <v>14.022492540739041</v>
      </c>
      <c r="L105">
        <v>1102.1526048755441</v>
      </c>
      <c r="M105">
        <f>Table1[[#This Row],[MAX Ord (M)]]-Table1[[#This Row],[Galt (M)]]</f>
        <v>602.15260487554406</v>
      </c>
    </row>
    <row r="106" spans="1:13" x14ac:dyDescent="0.25">
      <c r="A106">
        <v>5002</v>
      </c>
      <c r="B106">
        <v>4000</v>
      </c>
      <c r="C106">
        <f>ROUND(SIN(Table1[[#This Row],[GTL (mils)]]/3200*PI()),4)</f>
        <v>-0.70709999999999995</v>
      </c>
      <c r="D106">
        <v>500</v>
      </c>
      <c r="E106">
        <v>1500</v>
      </c>
      <c r="F106">
        <f>ATAN((Table1[[#This Row],[Talt (M)]]-Table1[[#This Row],[Galt (M)]])/Table1[[#This Row],[Range (M)]])*3200/PI()</f>
        <v>200.98714312646618</v>
      </c>
      <c r="G106" t="s">
        <v>11</v>
      </c>
      <c r="H106">
        <v>426.3</v>
      </c>
      <c r="I106">
        <v>4.5</v>
      </c>
      <c r="J106">
        <v>400.12514727258809</v>
      </c>
      <c r="K106">
        <v>15.024099150791828</v>
      </c>
      <c r="L106">
        <v>1525.6075606337783</v>
      </c>
      <c r="M106">
        <f>Table1[[#This Row],[MAX Ord (M)]]-Table1[[#This Row],[Galt (M)]]</f>
        <v>1025.6075606337783</v>
      </c>
    </row>
    <row r="107" spans="1:13" x14ac:dyDescent="0.25">
      <c r="A107">
        <v>5002</v>
      </c>
      <c r="B107">
        <v>4800</v>
      </c>
      <c r="C107">
        <f>ROUND(SIN(Table1[[#This Row],[GTL (mils)]]/3200*PI()),4)</f>
        <v>-1</v>
      </c>
      <c r="D107">
        <v>500</v>
      </c>
      <c r="E107">
        <v>0</v>
      </c>
      <c r="F107">
        <f>ATAN((Table1[[#This Row],[Talt (M)]]-Table1[[#This Row],[Galt (M)]])/Table1[[#This Row],[Range (M)]])*3200/PI()</f>
        <v>-101.48133148500595</v>
      </c>
      <c r="G107" t="s">
        <v>11</v>
      </c>
      <c r="H107">
        <v>426.3</v>
      </c>
      <c r="I107">
        <v>5</v>
      </c>
      <c r="J107">
        <v>88.944444444444443</v>
      </c>
      <c r="K107">
        <v>14</v>
      </c>
      <c r="L107">
        <v>566.53247565575941</v>
      </c>
      <c r="M107">
        <f>Table1[[#This Row],[MAX Ord (M)]]-Table1[[#This Row],[Galt (M)]]</f>
        <v>66.532475655759413</v>
      </c>
    </row>
    <row r="108" spans="1:13" x14ac:dyDescent="0.25">
      <c r="A108">
        <v>5002</v>
      </c>
      <c r="B108">
        <v>4800</v>
      </c>
      <c r="C108">
        <f>ROUND(SIN(Table1[[#This Row],[GTL (mils)]]/3200*PI()),4)</f>
        <v>-1</v>
      </c>
      <c r="D108">
        <v>500</v>
      </c>
      <c r="E108">
        <v>500</v>
      </c>
      <c r="F108">
        <f>ATAN((Table1[[#This Row],[Talt (M)]]-Table1[[#This Row],[Galt (M)]])/Table1[[#This Row],[Range (M)]])*3200/PI()</f>
        <v>0</v>
      </c>
      <c r="G108" t="s">
        <v>11</v>
      </c>
      <c r="H108">
        <v>426.3</v>
      </c>
      <c r="I108">
        <v>5</v>
      </c>
      <c r="J108">
        <v>192.14444444444445</v>
      </c>
      <c r="K108">
        <v>14</v>
      </c>
      <c r="L108">
        <v>773.40636885129823</v>
      </c>
      <c r="M108">
        <f>Table1[[#This Row],[MAX Ord (M)]]-Table1[[#This Row],[Galt (M)]]</f>
        <v>273.40636885129823</v>
      </c>
    </row>
    <row r="109" spans="1:13" x14ac:dyDescent="0.25">
      <c r="A109">
        <v>5002</v>
      </c>
      <c r="B109">
        <v>4800</v>
      </c>
      <c r="C109">
        <f>ROUND(SIN(Table1[[#This Row],[GTL (mils)]]/3200*PI()),4)</f>
        <v>-1</v>
      </c>
      <c r="D109">
        <v>500</v>
      </c>
      <c r="E109">
        <v>1000</v>
      </c>
      <c r="F109">
        <f>ATAN((Table1[[#This Row],[Talt (M)]]-Table1[[#This Row],[Galt (M)]])/Table1[[#This Row],[Range (M)]])*3200/PI()</f>
        <v>101.48133148500595</v>
      </c>
      <c r="G109" t="s">
        <v>11</v>
      </c>
      <c r="H109">
        <v>426.3</v>
      </c>
      <c r="I109">
        <v>5</v>
      </c>
      <c r="J109">
        <v>296.34444444444443</v>
      </c>
      <c r="K109">
        <v>14</v>
      </c>
      <c r="L109">
        <v>1100.3847157293185</v>
      </c>
      <c r="M109">
        <f>Table1[[#This Row],[MAX Ord (M)]]-Table1[[#This Row],[Galt (M)]]</f>
        <v>600.38471572931849</v>
      </c>
    </row>
    <row r="110" spans="1:13" x14ac:dyDescent="0.25">
      <c r="A110">
        <v>5002</v>
      </c>
      <c r="B110">
        <v>4800</v>
      </c>
      <c r="C110">
        <f>ROUND(SIN(Table1[[#This Row],[GTL (mils)]]/3200*PI()),4)</f>
        <v>-1</v>
      </c>
      <c r="D110">
        <v>500</v>
      </c>
      <c r="E110">
        <v>1500</v>
      </c>
      <c r="F110">
        <f>ATAN((Table1[[#This Row],[Talt (M)]]-Table1[[#This Row],[Galt (M)]])/Table1[[#This Row],[Range (M)]])*3200/PI()</f>
        <v>200.98714312646618</v>
      </c>
      <c r="G110" t="s">
        <v>11</v>
      </c>
      <c r="H110">
        <v>426.3</v>
      </c>
      <c r="I110">
        <v>5</v>
      </c>
      <c r="J110">
        <v>399.48333333333329</v>
      </c>
      <c r="K110">
        <v>15</v>
      </c>
      <c r="L110">
        <v>1523.1604357656674</v>
      </c>
      <c r="M110">
        <f>Table1[[#This Row],[MAX Ord (M)]]-Table1[[#This Row],[Galt (M)]]</f>
        <v>1023.1604357656674</v>
      </c>
    </row>
    <row r="111" spans="1:13" x14ac:dyDescent="0.25">
      <c r="A111">
        <v>6002</v>
      </c>
      <c r="B111">
        <v>800</v>
      </c>
      <c r="C111">
        <f>ROUND(SIN(Table1[[#This Row],[GTL (mils)]]/3200*PI()),4)</f>
        <v>0.70709999999999995</v>
      </c>
      <c r="D111">
        <v>500</v>
      </c>
      <c r="E111">
        <v>0</v>
      </c>
      <c r="F111">
        <f>ATAN((Table1[[#This Row],[Talt (M)]]-Table1[[#This Row],[Galt (M)]])/Table1[[#This Row],[Range (M)]])*3200/PI()</f>
        <v>-84.658873609772883</v>
      </c>
      <c r="G111" t="s">
        <v>11</v>
      </c>
      <c r="H111">
        <v>426.3</v>
      </c>
      <c r="I111">
        <v>5.4</v>
      </c>
      <c r="J111">
        <v>154.65153528872594</v>
      </c>
      <c r="K111">
        <v>17.971127406049497</v>
      </c>
      <c r="L111">
        <v>682.90284142988082</v>
      </c>
      <c r="M111">
        <f>Table1[[#This Row],[MAX Ord (M)]]-Table1[[#This Row],[Galt (M)]]</f>
        <v>182.90284142988082</v>
      </c>
    </row>
    <row r="112" spans="1:13" x14ac:dyDescent="0.25">
      <c r="A112">
        <v>6002</v>
      </c>
      <c r="B112">
        <v>800</v>
      </c>
      <c r="C112">
        <f>ROUND(SIN(Table1[[#This Row],[GTL (mils)]]/3200*PI()),4)</f>
        <v>0.70709999999999995</v>
      </c>
      <c r="D112">
        <v>500</v>
      </c>
      <c r="E112">
        <v>500</v>
      </c>
      <c r="F112">
        <f>ATAN((Table1[[#This Row],[Talt (M)]]-Table1[[#This Row],[Galt (M)]])/Table1[[#This Row],[Range (M)]])*3200/PI()</f>
        <v>0</v>
      </c>
      <c r="G112" t="s">
        <v>11</v>
      </c>
      <c r="H112">
        <v>426.3</v>
      </c>
      <c r="I112">
        <v>5.4</v>
      </c>
      <c r="J112">
        <v>241.811503208066</v>
      </c>
      <c r="K112">
        <v>17.971127406049497</v>
      </c>
      <c r="L112">
        <v>917.52589367552707</v>
      </c>
      <c r="M112">
        <f>Table1[[#This Row],[MAX Ord (M)]]-Table1[[#This Row],[Galt (M)]]</f>
        <v>417.52589367552707</v>
      </c>
    </row>
    <row r="113" spans="1:13" x14ac:dyDescent="0.25">
      <c r="A113">
        <v>6002</v>
      </c>
      <c r="B113">
        <v>800</v>
      </c>
      <c r="C113">
        <f>ROUND(SIN(Table1[[#This Row],[GTL (mils)]]/3200*PI()),4)</f>
        <v>0.70709999999999995</v>
      </c>
      <c r="D113">
        <v>500</v>
      </c>
      <c r="E113">
        <v>1000</v>
      </c>
      <c r="F113">
        <f>ATAN((Table1[[#This Row],[Talt (M)]]-Table1[[#This Row],[Galt (M)]])/Table1[[#This Row],[Range (M)]])*3200/PI()</f>
        <v>84.658873609772883</v>
      </c>
      <c r="G113" t="s">
        <v>11</v>
      </c>
      <c r="H113">
        <v>426.3</v>
      </c>
      <c r="I113">
        <v>6.3</v>
      </c>
      <c r="J113">
        <v>329.96986709440881</v>
      </c>
      <c r="K113">
        <v>17.971127406049497</v>
      </c>
      <c r="L113">
        <v>1230.0238313473878</v>
      </c>
      <c r="M113">
        <f>Table1[[#This Row],[MAX Ord (M)]]-Table1[[#This Row],[Galt (M)]]</f>
        <v>730.02383134738784</v>
      </c>
    </row>
    <row r="114" spans="1:13" x14ac:dyDescent="0.25">
      <c r="A114">
        <v>6002</v>
      </c>
      <c r="B114">
        <v>800</v>
      </c>
      <c r="C114">
        <f>ROUND(SIN(Table1[[#This Row],[GTL (mils)]]/3200*PI()),4)</f>
        <v>0.70709999999999995</v>
      </c>
      <c r="D114">
        <v>500</v>
      </c>
      <c r="E114">
        <v>1500</v>
      </c>
      <c r="F114">
        <f>ATAN((Table1[[#This Row],[Talt (M)]]-Table1[[#This Row],[Galt (M)]])/Table1[[#This Row],[Range (M)]])*3200/PI()</f>
        <v>168.16402031991041</v>
      </c>
      <c r="G114" t="s">
        <v>11</v>
      </c>
      <c r="H114">
        <v>426.3</v>
      </c>
      <c r="I114">
        <v>6.3</v>
      </c>
      <c r="J114">
        <v>418.0283913840513</v>
      </c>
      <c r="K114">
        <v>18.969523373052247</v>
      </c>
      <c r="L114">
        <v>1609.4142988084327</v>
      </c>
      <c r="M114">
        <f>Table1[[#This Row],[MAX Ord (M)]]-Table1[[#This Row],[Galt (M)]]</f>
        <v>1109.4142988084327</v>
      </c>
    </row>
    <row r="115" spans="1:13" x14ac:dyDescent="0.25">
      <c r="A115">
        <v>6002</v>
      </c>
      <c r="B115">
        <v>1600</v>
      </c>
      <c r="C115">
        <f>ROUND(SIN(Table1[[#This Row],[GTL (mils)]]/3200*PI()),4)</f>
        <v>1</v>
      </c>
      <c r="D115">
        <v>500</v>
      </c>
      <c r="E115">
        <v>0</v>
      </c>
      <c r="F115">
        <f>ATAN((Table1[[#This Row],[Talt (M)]]-Table1[[#This Row],[Galt (M)]])/Table1[[#This Row],[Range (M)]])*3200/PI()</f>
        <v>-84.658873609772883</v>
      </c>
      <c r="G115" t="s">
        <v>11</v>
      </c>
      <c r="H115">
        <v>426.3</v>
      </c>
      <c r="I115">
        <v>6</v>
      </c>
      <c r="J115">
        <v>154.9</v>
      </c>
      <c r="K115">
        <v>18</v>
      </c>
      <c r="L115">
        <v>684</v>
      </c>
      <c r="M115">
        <f>Table1[[#This Row],[MAX Ord (M)]]-Table1[[#This Row],[Galt (M)]]</f>
        <v>184</v>
      </c>
    </row>
    <row r="116" spans="1:13" x14ac:dyDescent="0.25">
      <c r="A116">
        <v>6002</v>
      </c>
      <c r="B116">
        <v>1600</v>
      </c>
      <c r="C116">
        <f>ROUND(SIN(Table1[[#This Row],[GTL (mils)]]/3200*PI()),4)</f>
        <v>1</v>
      </c>
      <c r="D116">
        <v>500</v>
      </c>
      <c r="E116">
        <v>500</v>
      </c>
      <c r="F116">
        <f>ATAN((Table1[[#This Row],[Talt (M)]]-Table1[[#This Row],[Galt (M)]])/Table1[[#This Row],[Range (M)]])*3200/PI()</f>
        <v>0</v>
      </c>
      <c r="G116" t="s">
        <v>11</v>
      </c>
      <c r="H116">
        <v>426.3</v>
      </c>
      <c r="I116">
        <v>6</v>
      </c>
      <c r="J116">
        <v>242.2</v>
      </c>
      <c r="K116">
        <v>18</v>
      </c>
      <c r="L116">
        <v>919</v>
      </c>
      <c r="M116">
        <f>Table1[[#This Row],[MAX Ord (M)]]-Table1[[#This Row],[Galt (M)]]</f>
        <v>419</v>
      </c>
    </row>
    <row r="117" spans="1:13" x14ac:dyDescent="0.25">
      <c r="A117">
        <v>6002</v>
      </c>
      <c r="B117">
        <v>1600</v>
      </c>
      <c r="C117">
        <f>ROUND(SIN(Table1[[#This Row],[GTL (mils)]]/3200*PI()),4)</f>
        <v>1</v>
      </c>
      <c r="D117">
        <v>500</v>
      </c>
      <c r="E117">
        <v>1000</v>
      </c>
      <c r="F117">
        <f>ATAN((Table1[[#This Row],[Talt (M)]]-Table1[[#This Row],[Galt (M)]])/Table1[[#This Row],[Range (M)]])*3200/PI()</f>
        <v>84.658873609772883</v>
      </c>
      <c r="G117" t="s">
        <v>11</v>
      </c>
      <c r="H117">
        <v>426.3</v>
      </c>
      <c r="I117">
        <v>7</v>
      </c>
      <c r="J117">
        <v>330.5</v>
      </c>
      <c r="K117">
        <v>18</v>
      </c>
      <c r="L117">
        <v>1232</v>
      </c>
      <c r="M117">
        <f>Table1[[#This Row],[MAX Ord (M)]]-Table1[[#This Row],[Galt (M)]]</f>
        <v>732</v>
      </c>
    </row>
    <row r="118" spans="1:13" x14ac:dyDescent="0.25">
      <c r="A118">
        <v>6002</v>
      </c>
      <c r="B118">
        <v>1600</v>
      </c>
      <c r="C118">
        <f>ROUND(SIN(Table1[[#This Row],[GTL (mils)]]/3200*PI()),4)</f>
        <v>1</v>
      </c>
      <c r="D118">
        <v>500</v>
      </c>
      <c r="E118">
        <v>1500</v>
      </c>
      <c r="F118">
        <f>ATAN((Table1[[#This Row],[Talt (M)]]-Table1[[#This Row],[Galt (M)]])/Table1[[#This Row],[Range (M)]])*3200/PI()</f>
        <v>168.16402031991041</v>
      </c>
      <c r="G118" t="s">
        <v>11</v>
      </c>
      <c r="H118">
        <v>426.3</v>
      </c>
      <c r="I118">
        <v>7</v>
      </c>
      <c r="J118">
        <v>418.7</v>
      </c>
      <c r="K118">
        <v>19</v>
      </c>
      <c r="L118">
        <v>1612</v>
      </c>
      <c r="M118">
        <f>Table1[[#This Row],[MAX Ord (M)]]-Table1[[#This Row],[Galt (M)]]</f>
        <v>1112</v>
      </c>
    </row>
    <row r="119" spans="1:13" x14ac:dyDescent="0.25">
      <c r="A119">
        <v>6002</v>
      </c>
      <c r="B119">
        <v>4000</v>
      </c>
      <c r="C119">
        <f>ROUND(SIN(Table1[[#This Row],[GTL (mils)]]/3200*PI()),4)</f>
        <v>-0.70709999999999995</v>
      </c>
      <c r="D119">
        <v>500</v>
      </c>
      <c r="E119">
        <v>0</v>
      </c>
      <c r="F119">
        <f>ATAN((Table1[[#This Row],[Talt (M)]]-Table1[[#This Row],[Galt (M)]])/Table1[[#This Row],[Range (M)]])*3200/PI()</f>
        <v>-84.658873609772883</v>
      </c>
      <c r="G119" t="s">
        <v>11</v>
      </c>
      <c r="H119">
        <v>426.3</v>
      </c>
      <c r="I119">
        <v>5.4</v>
      </c>
      <c r="J119">
        <v>157.65288042230893</v>
      </c>
      <c r="K119">
        <v>18.028918980950195</v>
      </c>
      <c r="L119">
        <v>690.98598630690776</v>
      </c>
      <c r="M119">
        <f>Table1[[#This Row],[MAX Ord (M)]]-Table1[[#This Row],[Galt (M)]]</f>
        <v>190.98598630690776</v>
      </c>
    </row>
    <row r="120" spans="1:13" x14ac:dyDescent="0.25">
      <c r="A120">
        <v>6002</v>
      </c>
      <c r="B120">
        <v>4000</v>
      </c>
      <c r="C120">
        <f>ROUND(SIN(Table1[[#This Row],[GTL (mils)]]/3200*PI()),4)</f>
        <v>-0.70709999999999995</v>
      </c>
      <c r="D120">
        <v>500</v>
      </c>
      <c r="E120">
        <v>500</v>
      </c>
      <c r="F120">
        <f>ATAN((Table1[[#This Row],[Talt (M)]]-Table1[[#This Row],[Galt (M)]])/Table1[[#This Row],[Range (M)]])*3200/PI()</f>
        <v>0</v>
      </c>
      <c r="G120" t="s">
        <v>11</v>
      </c>
      <c r="H120">
        <v>426.3</v>
      </c>
      <c r="I120">
        <v>5.4</v>
      </c>
      <c r="J120">
        <v>245.09313747991735</v>
      </c>
      <c r="K120">
        <v>18.028918980950195</v>
      </c>
      <c r="L120">
        <v>926.10709923957882</v>
      </c>
      <c r="M120">
        <f>Table1[[#This Row],[MAX Ord (M)]]-Table1[[#This Row],[Galt (M)]]</f>
        <v>426.10709923957882</v>
      </c>
    </row>
    <row r="121" spans="1:13" x14ac:dyDescent="0.25">
      <c r="A121">
        <v>6002</v>
      </c>
      <c r="B121">
        <v>4000</v>
      </c>
      <c r="C121">
        <f>ROUND(SIN(Table1[[#This Row],[GTL (mils)]]/3200*PI()),4)</f>
        <v>-0.70709999999999995</v>
      </c>
      <c r="D121">
        <v>500</v>
      </c>
      <c r="E121">
        <v>1000</v>
      </c>
      <c r="F121">
        <f>ATAN((Table1[[#This Row],[Talt (M)]]-Table1[[#This Row],[Galt (M)]])/Table1[[#This Row],[Range (M)]])*3200/PI()</f>
        <v>84.658873609772883</v>
      </c>
      <c r="G121" t="s">
        <v>11</v>
      </c>
      <c r="H121">
        <v>426.3</v>
      </c>
      <c r="I121">
        <v>6.3</v>
      </c>
      <c r="J121">
        <v>333.53500114757861</v>
      </c>
      <c r="K121">
        <v>18.028918980950195</v>
      </c>
      <c r="L121">
        <v>1242.252106061175</v>
      </c>
      <c r="M121">
        <f>Table1[[#This Row],[MAX Ord (M)]]-Table1[[#This Row],[Galt (M)]]</f>
        <v>742.25210606117503</v>
      </c>
    </row>
    <row r="122" spans="1:13" x14ac:dyDescent="0.25">
      <c r="A122">
        <v>6002</v>
      </c>
      <c r="B122">
        <v>4000</v>
      </c>
      <c r="C122">
        <f>ROUND(SIN(Table1[[#This Row],[GTL (mils)]]/3200*PI()),4)</f>
        <v>-0.70709999999999995</v>
      </c>
      <c r="D122">
        <v>500</v>
      </c>
      <c r="E122">
        <v>1500</v>
      </c>
      <c r="F122">
        <f>ATAN((Table1[[#This Row],[Talt (M)]]-Table1[[#This Row],[Galt (M)]])/Table1[[#This Row],[Range (M)]])*3200/PI()</f>
        <v>168.16402031991041</v>
      </c>
      <c r="G122" t="s">
        <v>11</v>
      </c>
      <c r="H122">
        <v>426.3</v>
      </c>
      <c r="I122">
        <v>6.3</v>
      </c>
      <c r="J122">
        <v>422.01581618340856</v>
      </c>
      <c r="K122">
        <v>19.030525591002984</v>
      </c>
      <c r="L122">
        <v>1626.3480380884409</v>
      </c>
      <c r="M122">
        <f>Table1[[#This Row],[MAX Ord (M)]]-Table1[[#This Row],[Galt (M)]]</f>
        <v>1126.3480380884409</v>
      </c>
    </row>
    <row r="123" spans="1:13" x14ac:dyDescent="0.25">
      <c r="A123">
        <v>6002</v>
      </c>
      <c r="B123">
        <v>4800</v>
      </c>
      <c r="C123">
        <f>ROUND(SIN(Table1[[#This Row],[GTL (mils)]]/3200*PI()),4)</f>
        <v>-1</v>
      </c>
      <c r="D123">
        <v>500</v>
      </c>
      <c r="E123">
        <v>0</v>
      </c>
      <c r="F123">
        <f>ATAN((Table1[[#This Row],[Talt (M)]]-Table1[[#This Row],[Galt (M)]])/Table1[[#This Row],[Range (M)]])*3200/PI()</f>
        <v>-84.658873609772883</v>
      </c>
      <c r="G123" t="s">
        <v>11</v>
      </c>
      <c r="H123">
        <v>426.3</v>
      </c>
      <c r="I123">
        <v>6</v>
      </c>
      <c r="J123">
        <v>157.4</v>
      </c>
      <c r="K123">
        <v>18</v>
      </c>
      <c r="L123">
        <v>689.877621984234</v>
      </c>
      <c r="M123">
        <f>Table1[[#This Row],[MAX Ord (M)]]-Table1[[#This Row],[Galt (M)]]</f>
        <v>189.877621984234</v>
      </c>
    </row>
    <row r="124" spans="1:13" x14ac:dyDescent="0.25">
      <c r="A124">
        <v>6002</v>
      </c>
      <c r="B124">
        <v>4800</v>
      </c>
      <c r="C124">
        <f>ROUND(SIN(Table1[[#This Row],[GTL (mils)]]/3200*PI()),4)</f>
        <v>-1</v>
      </c>
      <c r="D124">
        <v>500</v>
      </c>
      <c r="E124">
        <v>500</v>
      </c>
      <c r="F124">
        <f>ATAN((Table1[[#This Row],[Talt (M)]]-Table1[[#This Row],[Galt (M)]])/Table1[[#This Row],[Range (M)]])*3200/PI()</f>
        <v>0</v>
      </c>
      <c r="G124" t="s">
        <v>11</v>
      </c>
      <c r="H124">
        <v>426.3</v>
      </c>
      <c r="I124">
        <v>6</v>
      </c>
      <c r="J124">
        <v>244.7</v>
      </c>
      <c r="K124">
        <v>18</v>
      </c>
      <c r="L124">
        <v>924.62159289341082</v>
      </c>
      <c r="M124">
        <f>Table1[[#This Row],[MAX Ord (M)]]-Table1[[#This Row],[Galt (M)]]</f>
        <v>424.62159289341082</v>
      </c>
    </row>
    <row r="125" spans="1:13" x14ac:dyDescent="0.25">
      <c r="A125">
        <v>6002</v>
      </c>
      <c r="B125">
        <v>4800</v>
      </c>
      <c r="C125">
        <f>ROUND(SIN(Table1[[#This Row],[GTL (mils)]]/3200*PI()),4)</f>
        <v>-1</v>
      </c>
      <c r="D125">
        <v>500</v>
      </c>
      <c r="E125">
        <v>1000</v>
      </c>
      <c r="F125">
        <f>ATAN((Table1[[#This Row],[Talt (M)]]-Table1[[#This Row],[Galt (M)]])/Table1[[#This Row],[Range (M)]])*3200/PI()</f>
        <v>84.658873609772883</v>
      </c>
      <c r="G125" t="s">
        <v>11</v>
      </c>
      <c r="H125">
        <v>426.3</v>
      </c>
      <c r="I125">
        <v>7</v>
      </c>
      <c r="J125">
        <v>333</v>
      </c>
      <c r="K125">
        <v>18</v>
      </c>
      <c r="L125">
        <v>1240.2594926921493</v>
      </c>
      <c r="M125">
        <f>Table1[[#This Row],[MAX Ord (M)]]-Table1[[#This Row],[Galt (M)]]</f>
        <v>740.25949269214925</v>
      </c>
    </row>
    <row r="126" spans="1:13" x14ac:dyDescent="0.25">
      <c r="A126">
        <v>6002</v>
      </c>
      <c r="B126">
        <v>4800</v>
      </c>
      <c r="C126">
        <f>ROUND(SIN(Table1[[#This Row],[GTL (mils)]]/3200*PI()),4)</f>
        <v>-1</v>
      </c>
      <c r="D126">
        <v>500</v>
      </c>
      <c r="E126">
        <v>1500</v>
      </c>
      <c r="F126">
        <f>ATAN((Table1[[#This Row],[Talt (M)]]-Table1[[#This Row],[Galt (M)]])/Table1[[#This Row],[Range (M)]])*3200/PI()</f>
        <v>168.16402031991041</v>
      </c>
      <c r="G126" t="s">
        <v>11</v>
      </c>
      <c r="H126">
        <v>426.3</v>
      </c>
      <c r="I126">
        <v>7</v>
      </c>
      <c r="J126">
        <v>421.3388888888889</v>
      </c>
      <c r="K126">
        <v>19</v>
      </c>
      <c r="L126">
        <v>1623.7393221703339</v>
      </c>
      <c r="M126">
        <f>Table1[[#This Row],[MAX Ord (M)]]-Table1[[#This Row],[Galt (M)]]</f>
        <v>1123.7393221703339</v>
      </c>
    </row>
    <row r="127" spans="1:13" x14ac:dyDescent="0.25">
      <c r="A127">
        <v>7003</v>
      </c>
      <c r="B127">
        <v>800</v>
      </c>
      <c r="C127">
        <f>ROUND(SIN(Table1[[#This Row],[GTL (mils)]]/3200*PI()),4)</f>
        <v>0.70709999999999995</v>
      </c>
      <c r="D127">
        <v>500</v>
      </c>
      <c r="E127">
        <v>0</v>
      </c>
      <c r="F127">
        <f>ATAN((Table1[[#This Row],[Talt (M)]]-Table1[[#This Row],[Galt (M)]])/Table1[[#This Row],[Range (M)]])*3200/PI()</f>
        <v>-72.602177326540641</v>
      </c>
      <c r="G127" t="s">
        <v>11</v>
      </c>
      <c r="H127">
        <v>426.3</v>
      </c>
      <c r="I127">
        <v>7.2</v>
      </c>
      <c r="J127">
        <v>222.64230064161322</v>
      </c>
      <c r="K127">
        <v>20.966315307057744</v>
      </c>
      <c r="L127">
        <v>858.62053162236487</v>
      </c>
      <c r="M127">
        <f>Table1[[#This Row],[MAX Ord (M)]]-Table1[[#This Row],[Galt (M)]]</f>
        <v>358.62053162236487</v>
      </c>
    </row>
    <row r="128" spans="1:13" x14ac:dyDescent="0.25">
      <c r="A128">
        <v>7003</v>
      </c>
      <c r="B128">
        <v>800</v>
      </c>
      <c r="C128">
        <f>ROUND(SIN(Table1[[#This Row],[GTL (mils)]]/3200*PI()),4)</f>
        <v>0.70709999999999995</v>
      </c>
      <c r="D128">
        <v>500</v>
      </c>
      <c r="E128">
        <v>500</v>
      </c>
      <c r="F128">
        <f>ATAN((Table1[[#This Row],[Talt (M)]]-Table1[[#This Row],[Galt (M)]])/Table1[[#This Row],[Range (M)]])*3200/PI()</f>
        <v>0</v>
      </c>
      <c r="G128" t="s">
        <v>11</v>
      </c>
      <c r="H128">
        <v>426.3</v>
      </c>
      <c r="I128">
        <v>7.2</v>
      </c>
      <c r="J128">
        <v>298.91975252062326</v>
      </c>
      <c r="K128">
        <v>21.964711274060495</v>
      </c>
      <c r="L128">
        <v>1112.2131072410632</v>
      </c>
      <c r="M128">
        <f>Table1[[#This Row],[MAX Ord (M)]]-Table1[[#This Row],[Galt (M)]]</f>
        <v>612.2131072410632</v>
      </c>
    </row>
    <row r="129" spans="1:13" x14ac:dyDescent="0.25">
      <c r="A129">
        <v>7003</v>
      </c>
      <c r="B129">
        <v>800</v>
      </c>
      <c r="C129">
        <f>ROUND(SIN(Table1[[#This Row],[GTL (mils)]]/3200*PI()),4)</f>
        <v>0.70709999999999995</v>
      </c>
      <c r="D129">
        <v>500</v>
      </c>
      <c r="E129">
        <v>1000</v>
      </c>
      <c r="F129">
        <f>ATAN((Table1[[#This Row],[Talt (M)]]-Table1[[#This Row],[Galt (M)]])/Table1[[#This Row],[Range (M)]])*3200/PI()</f>
        <v>72.602177326540641</v>
      </c>
      <c r="G129" t="s">
        <v>11</v>
      </c>
      <c r="H129">
        <v>426.3</v>
      </c>
      <c r="I129">
        <v>7.2</v>
      </c>
      <c r="J129">
        <v>376.49511915673696</v>
      </c>
      <c r="K129">
        <v>21.964711274060495</v>
      </c>
      <c r="L129">
        <v>1422.7142529789185</v>
      </c>
      <c r="M129">
        <f>Table1[[#This Row],[MAX Ord (M)]]-Table1[[#This Row],[Galt (M)]]</f>
        <v>922.71425297891847</v>
      </c>
    </row>
    <row r="130" spans="1:13" x14ac:dyDescent="0.25">
      <c r="A130">
        <v>7003</v>
      </c>
      <c r="B130">
        <v>800</v>
      </c>
      <c r="C130">
        <f>ROUND(SIN(Table1[[#This Row],[GTL (mils)]]/3200*PI()),4)</f>
        <v>0.70709999999999995</v>
      </c>
      <c r="D130">
        <v>500</v>
      </c>
      <c r="E130">
        <v>1500</v>
      </c>
      <c r="F130">
        <f>ATAN((Table1[[#This Row],[Talt (M)]]-Table1[[#This Row],[Galt (M)]])/Table1[[#This Row],[Range (M)]])*3200/PI()</f>
        <v>144.47406312243191</v>
      </c>
      <c r="G130" t="s">
        <v>11</v>
      </c>
      <c r="H130">
        <v>426.3</v>
      </c>
      <c r="I130">
        <v>8.1</v>
      </c>
      <c r="J130">
        <v>454.86920256645283</v>
      </c>
      <c r="K130">
        <v>22.963107241063245</v>
      </c>
      <c r="L130">
        <v>1785.1319890009167</v>
      </c>
      <c r="M130">
        <f>Table1[[#This Row],[MAX Ord (M)]]-Table1[[#This Row],[Galt (M)]]</f>
        <v>1285.1319890009167</v>
      </c>
    </row>
    <row r="131" spans="1:13" x14ac:dyDescent="0.25">
      <c r="A131">
        <v>7003</v>
      </c>
      <c r="B131">
        <v>1600</v>
      </c>
      <c r="C131">
        <f>ROUND(SIN(Table1[[#This Row],[GTL (mils)]]/3200*PI()),4)</f>
        <v>1</v>
      </c>
      <c r="D131">
        <v>500</v>
      </c>
      <c r="E131">
        <v>0</v>
      </c>
      <c r="F131">
        <f>ATAN((Table1[[#This Row],[Talt (M)]]-Table1[[#This Row],[Galt (M)]])/Table1[[#This Row],[Range (M)]])*3200/PI()</f>
        <v>-72.602177326540641</v>
      </c>
      <c r="G131" t="s">
        <v>11</v>
      </c>
      <c r="H131">
        <v>426.3</v>
      </c>
      <c r="I131">
        <v>8</v>
      </c>
      <c r="J131">
        <v>223</v>
      </c>
      <c r="K131">
        <v>21</v>
      </c>
      <c r="L131">
        <v>860</v>
      </c>
      <c r="M131">
        <f>Table1[[#This Row],[MAX Ord (M)]]-Table1[[#This Row],[Galt (M)]]</f>
        <v>360</v>
      </c>
    </row>
    <row r="132" spans="1:13" x14ac:dyDescent="0.25">
      <c r="A132">
        <v>7003</v>
      </c>
      <c r="B132">
        <v>1600</v>
      </c>
      <c r="C132">
        <f>ROUND(SIN(Table1[[#This Row],[GTL (mils)]]/3200*PI()),4)</f>
        <v>1</v>
      </c>
      <c r="D132">
        <v>500</v>
      </c>
      <c r="E132">
        <v>500</v>
      </c>
      <c r="F132">
        <f>ATAN((Table1[[#This Row],[Talt (M)]]-Table1[[#This Row],[Galt (M)]])/Table1[[#This Row],[Range (M)]])*3200/PI()</f>
        <v>0</v>
      </c>
      <c r="G132" t="s">
        <v>11</v>
      </c>
      <c r="H132">
        <v>426.3</v>
      </c>
      <c r="I132">
        <v>8</v>
      </c>
      <c r="J132">
        <v>299.39999999999998</v>
      </c>
      <c r="K132">
        <v>22</v>
      </c>
      <c r="L132">
        <v>1114</v>
      </c>
      <c r="M132">
        <f>Table1[[#This Row],[MAX Ord (M)]]-Table1[[#This Row],[Galt (M)]]</f>
        <v>614</v>
      </c>
    </row>
    <row r="133" spans="1:13" x14ac:dyDescent="0.25">
      <c r="A133">
        <v>7003</v>
      </c>
      <c r="B133">
        <v>1600</v>
      </c>
      <c r="C133">
        <f>ROUND(SIN(Table1[[#This Row],[GTL (mils)]]/3200*PI()),4)</f>
        <v>1</v>
      </c>
      <c r="D133">
        <v>500</v>
      </c>
      <c r="E133">
        <v>1000</v>
      </c>
      <c r="F133">
        <f>ATAN((Table1[[#This Row],[Talt (M)]]-Table1[[#This Row],[Galt (M)]])/Table1[[#This Row],[Range (M)]])*3200/PI()</f>
        <v>72.602177326540641</v>
      </c>
      <c r="G133" t="s">
        <v>11</v>
      </c>
      <c r="H133">
        <v>426.3</v>
      </c>
      <c r="I133">
        <v>8</v>
      </c>
      <c r="J133">
        <v>377.1</v>
      </c>
      <c r="K133">
        <v>22</v>
      </c>
      <c r="L133">
        <v>1425</v>
      </c>
      <c r="M133">
        <f>Table1[[#This Row],[MAX Ord (M)]]-Table1[[#This Row],[Galt (M)]]</f>
        <v>925</v>
      </c>
    </row>
    <row r="134" spans="1:13" x14ac:dyDescent="0.25">
      <c r="A134">
        <v>7003</v>
      </c>
      <c r="B134">
        <v>1600</v>
      </c>
      <c r="C134">
        <f>ROUND(SIN(Table1[[#This Row],[GTL (mils)]]/3200*PI()),4)</f>
        <v>1</v>
      </c>
      <c r="D134">
        <v>500</v>
      </c>
      <c r="E134">
        <v>1500</v>
      </c>
      <c r="F134">
        <f>ATAN((Table1[[#This Row],[Talt (M)]]-Table1[[#This Row],[Galt (M)]])/Table1[[#This Row],[Range (M)]])*3200/PI()</f>
        <v>144.47406312243191</v>
      </c>
      <c r="G134" t="s">
        <v>11</v>
      </c>
      <c r="H134">
        <v>426.3</v>
      </c>
      <c r="I134">
        <v>9</v>
      </c>
      <c r="J134">
        <v>455.6</v>
      </c>
      <c r="K134">
        <v>23</v>
      </c>
      <c r="L134">
        <v>1788</v>
      </c>
      <c r="M134">
        <f>Table1[[#This Row],[MAX Ord (M)]]-Table1[[#This Row],[Galt (M)]]</f>
        <v>1288</v>
      </c>
    </row>
    <row r="135" spans="1:13" x14ac:dyDescent="0.25">
      <c r="A135">
        <v>7003</v>
      </c>
      <c r="B135">
        <v>4000</v>
      </c>
      <c r="C135">
        <f>ROUND(SIN(Table1[[#This Row],[GTL (mils)]]/3200*PI()),4)</f>
        <v>-0.70709999999999995</v>
      </c>
      <c r="D135">
        <v>500</v>
      </c>
      <c r="E135">
        <v>0</v>
      </c>
      <c r="F135">
        <f>ATAN((Table1[[#This Row],[Talt (M)]]-Table1[[#This Row],[Galt (M)]])/Table1[[#This Row],[Range (M)]])*3200/PI()</f>
        <v>-72.602177326540641</v>
      </c>
      <c r="G135" t="s">
        <v>11</v>
      </c>
      <c r="H135">
        <v>426.3</v>
      </c>
      <c r="I135">
        <v>7.2</v>
      </c>
      <c r="J135">
        <v>226.27962665442581</v>
      </c>
      <c r="K135">
        <v>21.033738811108559</v>
      </c>
      <c r="L135">
        <v>868.64862561086204</v>
      </c>
      <c r="M135">
        <f>Table1[[#This Row],[MAX Ord (M)]]-Table1[[#This Row],[Galt (M)]]</f>
        <v>368.64862561086204</v>
      </c>
    </row>
    <row r="136" spans="1:13" x14ac:dyDescent="0.25">
      <c r="A136">
        <v>7003</v>
      </c>
      <c r="B136">
        <v>4000</v>
      </c>
      <c r="C136">
        <f>ROUND(SIN(Table1[[#This Row],[GTL (mils)]]/3200*PI()),4)</f>
        <v>-0.70709999999999995</v>
      </c>
      <c r="D136">
        <v>500</v>
      </c>
      <c r="E136">
        <v>500</v>
      </c>
      <c r="F136">
        <f>ATAN((Table1[[#This Row],[Talt (M)]]-Table1[[#This Row],[Galt (M)]])/Table1[[#This Row],[Range (M)]])*3200/PI()</f>
        <v>0</v>
      </c>
      <c r="G136" t="s">
        <v>11</v>
      </c>
      <c r="H136">
        <v>426.3</v>
      </c>
      <c r="I136">
        <v>7.2</v>
      </c>
      <c r="J136">
        <v>302.94148369163281</v>
      </c>
      <c r="K136">
        <v>22.035345421161349</v>
      </c>
      <c r="L136">
        <v>1124.6648432737986</v>
      </c>
      <c r="M136">
        <f>Table1[[#This Row],[MAX Ord (M)]]-Table1[[#This Row],[Galt (M)]]</f>
        <v>624.66484327379862</v>
      </c>
    </row>
    <row r="137" spans="1:13" x14ac:dyDescent="0.25">
      <c r="A137">
        <v>7003</v>
      </c>
      <c r="B137">
        <v>4000</v>
      </c>
      <c r="C137">
        <f>ROUND(SIN(Table1[[#This Row],[GTL (mils)]]/3200*PI()),4)</f>
        <v>-0.70709999999999995</v>
      </c>
      <c r="D137">
        <v>500</v>
      </c>
      <c r="E137">
        <v>1000</v>
      </c>
      <c r="F137">
        <f>ATAN((Table1[[#This Row],[Talt (M)]]-Table1[[#This Row],[Galt (M)]])/Table1[[#This Row],[Range (M)]])*3200/PI()</f>
        <v>72.602177326540641</v>
      </c>
      <c r="G137" t="s">
        <v>11</v>
      </c>
      <c r="H137">
        <v>426.3</v>
      </c>
      <c r="I137">
        <v>7.2</v>
      </c>
      <c r="J137">
        <v>380.76631729273453</v>
      </c>
      <c r="K137">
        <v>22.035345421161349</v>
      </c>
      <c r="L137">
        <v>1439.5477347688122</v>
      </c>
      <c r="M137">
        <f>Table1[[#This Row],[MAX Ord (M)]]-Table1[[#This Row],[Galt (M)]]</f>
        <v>939.54773476881223</v>
      </c>
    </row>
    <row r="138" spans="1:13" x14ac:dyDescent="0.25">
      <c r="A138">
        <v>7003</v>
      </c>
      <c r="B138">
        <v>4000</v>
      </c>
      <c r="C138">
        <f>ROUND(SIN(Table1[[#This Row],[GTL (mils)]]/3200*PI()),4)</f>
        <v>-0.70709999999999995</v>
      </c>
      <c r="D138">
        <v>500</v>
      </c>
      <c r="E138">
        <v>1500</v>
      </c>
      <c r="F138">
        <f>ATAN((Table1[[#This Row],[Talt (M)]]-Table1[[#This Row],[Galt (M)]])/Table1[[#This Row],[Range (M)]])*3200/PI()</f>
        <v>144.47406312243191</v>
      </c>
      <c r="G138" t="s">
        <v>11</v>
      </c>
      <c r="H138">
        <v>426.3</v>
      </c>
      <c r="I138">
        <v>8.1</v>
      </c>
      <c r="J138">
        <v>459.5315482110525</v>
      </c>
      <c r="K138">
        <v>23.036952031214138</v>
      </c>
      <c r="L138">
        <v>1806.9816725320197</v>
      </c>
      <c r="M138">
        <f>Table1[[#This Row],[MAX Ord (M)]]-Table1[[#This Row],[Galt (M)]]</f>
        <v>1306.9816725320197</v>
      </c>
    </row>
    <row r="139" spans="1:13" x14ac:dyDescent="0.25">
      <c r="A139">
        <v>7003</v>
      </c>
      <c r="B139">
        <v>4800</v>
      </c>
      <c r="C139">
        <f>ROUND(SIN(Table1[[#This Row],[GTL (mils)]]/3200*PI()),4)</f>
        <v>-1</v>
      </c>
      <c r="D139">
        <v>500</v>
      </c>
      <c r="E139">
        <v>0</v>
      </c>
      <c r="F139">
        <f>ATAN((Table1[[#This Row],[Talt (M)]]-Table1[[#This Row],[Galt (M)]])/Table1[[#This Row],[Range (M)]])*3200/PI()</f>
        <v>-72.602177326540641</v>
      </c>
      <c r="G139" t="s">
        <v>11</v>
      </c>
      <c r="H139">
        <v>426.3</v>
      </c>
      <c r="I139">
        <v>8</v>
      </c>
      <c r="J139">
        <v>225.91666666666666</v>
      </c>
      <c r="K139">
        <v>21</v>
      </c>
      <c r="L139">
        <v>867.25528455236622</v>
      </c>
      <c r="M139">
        <f>Table1[[#This Row],[MAX Ord (M)]]-Table1[[#This Row],[Galt (M)]]</f>
        <v>367.25528455236622</v>
      </c>
    </row>
    <row r="140" spans="1:13" x14ac:dyDescent="0.25">
      <c r="A140">
        <v>7003</v>
      </c>
      <c r="B140">
        <v>4800</v>
      </c>
      <c r="C140">
        <f>ROUND(SIN(Table1[[#This Row],[GTL (mils)]]/3200*PI()),4)</f>
        <v>-1</v>
      </c>
      <c r="D140">
        <v>500</v>
      </c>
      <c r="E140">
        <v>500</v>
      </c>
      <c r="F140">
        <f>ATAN((Table1[[#This Row],[Talt (M)]]-Table1[[#This Row],[Galt (M)]])/Table1[[#This Row],[Range (M)]])*3200/PI()</f>
        <v>0</v>
      </c>
      <c r="G140" t="s">
        <v>11</v>
      </c>
      <c r="H140">
        <v>426.3</v>
      </c>
      <c r="I140">
        <v>8</v>
      </c>
      <c r="J140">
        <v>302.45555555555552</v>
      </c>
      <c r="K140">
        <v>22</v>
      </c>
      <c r="L140">
        <v>1122.8608437543403</v>
      </c>
      <c r="M140">
        <f>Table1[[#This Row],[MAX Ord (M)]]-Table1[[#This Row],[Galt (M)]]</f>
        <v>622.86084375434029</v>
      </c>
    </row>
    <row r="141" spans="1:13" x14ac:dyDescent="0.25">
      <c r="A141">
        <v>7003</v>
      </c>
      <c r="B141">
        <v>4800</v>
      </c>
      <c r="C141">
        <f>ROUND(SIN(Table1[[#This Row],[GTL (mils)]]/3200*PI()),4)</f>
        <v>-1</v>
      </c>
      <c r="D141">
        <v>500</v>
      </c>
      <c r="E141">
        <v>1000</v>
      </c>
      <c r="F141">
        <f>ATAN((Table1[[#This Row],[Talt (M)]]-Table1[[#This Row],[Galt (M)]])/Table1[[#This Row],[Range (M)]])*3200/PI()</f>
        <v>72.602177326540641</v>
      </c>
      <c r="G141" t="s">
        <v>11</v>
      </c>
      <c r="H141">
        <v>426.3</v>
      </c>
      <c r="I141">
        <v>8</v>
      </c>
      <c r="J141">
        <v>380.15555555555557</v>
      </c>
      <c r="K141">
        <v>22</v>
      </c>
      <c r="L141">
        <v>1437.2386527011263</v>
      </c>
      <c r="M141">
        <f>Table1[[#This Row],[MAX Ord (M)]]-Table1[[#This Row],[Galt (M)]]</f>
        <v>937.23865270112628</v>
      </c>
    </row>
    <row r="142" spans="1:13" x14ac:dyDescent="0.25">
      <c r="A142">
        <v>7003</v>
      </c>
      <c r="B142">
        <v>4800</v>
      </c>
      <c r="C142">
        <f>ROUND(SIN(Table1[[#This Row],[GTL (mils)]]/3200*PI()),4)</f>
        <v>-1</v>
      </c>
      <c r="D142">
        <v>500</v>
      </c>
      <c r="E142">
        <v>1500</v>
      </c>
      <c r="F142">
        <f>ATAN((Table1[[#This Row],[Talt (M)]]-Table1[[#This Row],[Galt (M)]])/Table1[[#This Row],[Range (M)]])*3200/PI()</f>
        <v>144.47406312243191</v>
      </c>
      <c r="G142" t="s">
        <v>11</v>
      </c>
      <c r="H142">
        <v>426.3</v>
      </c>
      <c r="I142">
        <v>9</v>
      </c>
      <c r="J142">
        <v>458.79444444444448</v>
      </c>
      <c r="K142">
        <v>23</v>
      </c>
      <c r="L142">
        <v>1804.0832143038519</v>
      </c>
      <c r="M142">
        <f>Table1[[#This Row],[MAX Ord (M)]]-Table1[[#This Row],[Galt (M)]]</f>
        <v>1304.0832143038519</v>
      </c>
    </row>
    <row r="143" spans="1:13" x14ac:dyDescent="0.25">
      <c r="A143">
        <v>8003</v>
      </c>
      <c r="B143">
        <v>800</v>
      </c>
      <c r="C143">
        <f>ROUND(SIN(Table1[[#This Row],[GTL (mils)]]/3200*PI()),4)</f>
        <v>0.70709999999999995</v>
      </c>
      <c r="D143">
        <v>500</v>
      </c>
      <c r="E143">
        <v>0</v>
      </c>
      <c r="F143">
        <f>ATAN((Table1[[#This Row],[Talt (M)]]-Table1[[#This Row],[Galt (M)]])/Table1[[#This Row],[Range (M)]])*3200/PI()</f>
        <v>-63.555506307876549</v>
      </c>
      <c r="G143" t="s">
        <v>11</v>
      </c>
      <c r="H143">
        <v>426.3</v>
      </c>
      <c r="I143">
        <v>8.1</v>
      </c>
      <c r="J143">
        <v>293.42857470210816</v>
      </c>
      <c r="K143">
        <v>24.959899175068745</v>
      </c>
      <c r="L143">
        <v>1092.2451879010082</v>
      </c>
      <c r="M143">
        <f>Table1[[#This Row],[MAX Ord (M)]]-Table1[[#This Row],[Galt (M)]]</f>
        <v>592.24518790100819</v>
      </c>
    </row>
    <row r="144" spans="1:13" x14ac:dyDescent="0.25">
      <c r="A144">
        <v>8003</v>
      </c>
      <c r="B144">
        <v>800</v>
      </c>
      <c r="C144">
        <f>ROUND(SIN(Table1[[#This Row],[GTL (mils)]]/3200*PI()),4)</f>
        <v>0.70709999999999995</v>
      </c>
      <c r="D144">
        <v>500</v>
      </c>
      <c r="E144">
        <v>500</v>
      </c>
      <c r="F144">
        <f>ATAN((Table1[[#This Row],[Talt (M)]]-Table1[[#This Row],[Galt (M)]])/Table1[[#This Row],[Range (M)]])*3200/PI()</f>
        <v>0</v>
      </c>
      <c r="G144" t="s">
        <v>11</v>
      </c>
      <c r="H144">
        <v>426.3</v>
      </c>
      <c r="I144">
        <v>9</v>
      </c>
      <c r="J144">
        <v>362.61741521539869</v>
      </c>
      <c r="K144">
        <v>25.958295142071496</v>
      </c>
      <c r="L144">
        <v>1363.8088909257563</v>
      </c>
      <c r="M144">
        <f>Table1[[#This Row],[MAX Ord (M)]]-Table1[[#This Row],[Galt (M)]]</f>
        <v>863.80889092575626</v>
      </c>
    </row>
    <row r="145" spans="1:13" x14ac:dyDescent="0.25">
      <c r="A145">
        <v>8003</v>
      </c>
      <c r="B145">
        <v>800</v>
      </c>
      <c r="C145">
        <f>ROUND(SIN(Table1[[#This Row],[GTL (mils)]]/3200*PI()),4)</f>
        <v>0.70709999999999995</v>
      </c>
      <c r="D145">
        <v>500</v>
      </c>
      <c r="E145">
        <v>1000</v>
      </c>
      <c r="F145">
        <f>ATAN((Table1[[#This Row],[Talt (M)]]-Table1[[#This Row],[Galt (M)]])/Table1[[#This Row],[Range (M)]])*3200/PI()</f>
        <v>63.555506307876549</v>
      </c>
      <c r="G145" t="s">
        <v>11</v>
      </c>
      <c r="H145">
        <v>426.3</v>
      </c>
      <c r="I145">
        <v>9</v>
      </c>
      <c r="J145">
        <v>433.50352887259396</v>
      </c>
      <c r="K145">
        <v>25.958295142071496</v>
      </c>
      <c r="L145">
        <v>1682.2972043996333</v>
      </c>
      <c r="M145">
        <f>Table1[[#This Row],[MAX Ord (M)]]-Table1[[#This Row],[Galt (M)]]</f>
        <v>1182.2972043996333</v>
      </c>
    </row>
    <row r="146" spans="1:13" x14ac:dyDescent="0.25">
      <c r="A146">
        <v>8003</v>
      </c>
      <c r="B146">
        <v>800</v>
      </c>
      <c r="C146">
        <f>ROUND(SIN(Table1[[#This Row],[GTL (mils)]]/3200*PI()),4)</f>
        <v>0.70709999999999995</v>
      </c>
      <c r="D146">
        <v>500</v>
      </c>
      <c r="E146">
        <v>1500</v>
      </c>
      <c r="F146">
        <f>ATAN((Table1[[#This Row],[Talt (M)]]-Table1[[#This Row],[Galt (M)]])/Table1[[#This Row],[Range (M)]])*3200/PI()</f>
        <v>126.61996274403248</v>
      </c>
      <c r="G146" t="s">
        <v>11</v>
      </c>
      <c r="H146">
        <v>426.3</v>
      </c>
      <c r="I146">
        <v>9.9</v>
      </c>
      <c r="J146">
        <v>505.38803849679192</v>
      </c>
      <c r="K146">
        <v>26.956691109074246</v>
      </c>
      <c r="L146">
        <v>2044.7149404216316</v>
      </c>
      <c r="M146">
        <f>Table1[[#This Row],[MAX Ord (M)]]-Table1[[#This Row],[Galt (M)]]</f>
        <v>1544.7149404216316</v>
      </c>
    </row>
    <row r="147" spans="1:13" x14ac:dyDescent="0.25">
      <c r="A147">
        <v>8003</v>
      </c>
      <c r="B147">
        <v>1600</v>
      </c>
      <c r="C147">
        <f>ROUND(SIN(Table1[[#This Row],[GTL (mils)]]/3200*PI()),4)</f>
        <v>1</v>
      </c>
      <c r="D147">
        <v>500</v>
      </c>
      <c r="E147">
        <v>0</v>
      </c>
      <c r="F147">
        <f>ATAN((Table1[[#This Row],[Talt (M)]]-Table1[[#This Row],[Galt (M)]])/Table1[[#This Row],[Range (M)]])*3200/PI()</f>
        <v>-63.555506307876549</v>
      </c>
      <c r="G147" t="s">
        <v>11</v>
      </c>
      <c r="H147">
        <v>426.3</v>
      </c>
      <c r="I147">
        <v>9</v>
      </c>
      <c r="J147">
        <v>293.89999999999998</v>
      </c>
      <c r="K147">
        <v>25</v>
      </c>
      <c r="L147">
        <v>1094</v>
      </c>
      <c r="M147">
        <f>Table1[[#This Row],[MAX Ord (M)]]-Table1[[#This Row],[Galt (M)]]</f>
        <v>594</v>
      </c>
    </row>
    <row r="148" spans="1:13" x14ac:dyDescent="0.25">
      <c r="A148">
        <v>8003</v>
      </c>
      <c r="B148">
        <v>1600</v>
      </c>
      <c r="C148">
        <f>ROUND(SIN(Table1[[#This Row],[GTL (mils)]]/3200*PI()),4)</f>
        <v>1</v>
      </c>
      <c r="D148">
        <v>500</v>
      </c>
      <c r="E148">
        <v>500</v>
      </c>
      <c r="F148">
        <f>ATAN((Table1[[#This Row],[Talt (M)]]-Table1[[#This Row],[Galt (M)]])/Table1[[#This Row],[Range (M)]])*3200/PI()</f>
        <v>0</v>
      </c>
      <c r="G148" t="s">
        <v>11</v>
      </c>
      <c r="H148">
        <v>426.3</v>
      </c>
      <c r="I148">
        <v>10</v>
      </c>
      <c r="J148">
        <v>363.2</v>
      </c>
      <c r="K148">
        <v>26</v>
      </c>
      <c r="L148">
        <v>1366</v>
      </c>
      <c r="M148">
        <f>Table1[[#This Row],[MAX Ord (M)]]-Table1[[#This Row],[Galt (M)]]</f>
        <v>866</v>
      </c>
    </row>
    <row r="149" spans="1:13" x14ac:dyDescent="0.25">
      <c r="A149">
        <v>8003</v>
      </c>
      <c r="B149">
        <v>1600</v>
      </c>
      <c r="C149">
        <f>ROUND(SIN(Table1[[#This Row],[GTL (mils)]]/3200*PI()),4)</f>
        <v>1</v>
      </c>
      <c r="D149">
        <v>500</v>
      </c>
      <c r="E149">
        <v>1000</v>
      </c>
      <c r="F149">
        <f>ATAN((Table1[[#This Row],[Talt (M)]]-Table1[[#This Row],[Galt (M)]])/Table1[[#This Row],[Range (M)]])*3200/PI()</f>
        <v>63.555506307876549</v>
      </c>
      <c r="G149" t="s">
        <v>11</v>
      </c>
      <c r="H149">
        <v>426.3</v>
      </c>
      <c r="I149">
        <v>10</v>
      </c>
      <c r="J149">
        <v>434.2</v>
      </c>
      <c r="K149">
        <v>26</v>
      </c>
      <c r="L149">
        <v>1685</v>
      </c>
      <c r="M149">
        <f>Table1[[#This Row],[MAX Ord (M)]]-Table1[[#This Row],[Galt (M)]]</f>
        <v>1185</v>
      </c>
    </row>
    <row r="150" spans="1:13" x14ac:dyDescent="0.25">
      <c r="A150">
        <v>8003</v>
      </c>
      <c r="B150">
        <v>1600</v>
      </c>
      <c r="C150">
        <f>ROUND(SIN(Table1[[#This Row],[GTL (mils)]]/3200*PI()),4)</f>
        <v>1</v>
      </c>
      <c r="D150">
        <v>500</v>
      </c>
      <c r="E150">
        <v>1500</v>
      </c>
      <c r="F150">
        <f>ATAN((Table1[[#This Row],[Talt (M)]]-Table1[[#This Row],[Galt (M)]])/Table1[[#This Row],[Range (M)]])*3200/PI()</f>
        <v>126.61996274403248</v>
      </c>
      <c r="G150" t="s">
        <v>11</v>
      </c>
      <c r="H150">
        <v>426.3</v>
      </c>
      <c r="I150">
        <v>11</v>
      </c>
      <c r="J150">
        <v>506.2</v>
      </c>
      <c r="K150">
        <v>27</v>
      </c>
      <c r="L150">
        <v>2048</v>
      </c>
      <c r="M150">
        <f>Table1[[#This Row],[MAX Ord (M)]]-Table1[[#This Row],[Galt (M)]]</f>
        <v>1548</v>
      </c>
    </row>
    <row r="151" spans="1:13" x14ac:dyDescent="0.25">
      <c r="A151">
        <v>8003</v>
      </c>
      <c r="B151">
        <v>4000</v>
      </c>
      <c r="C151">
        <f>ROUND(SIN(Table1[[#This Row],[GTL (mils)]]/3200*PI()),4)</f>
        <v>-0.70709999999999995</v>
      </c>
      <c r="D151">
        <v>500</v>
      </c>
      <c r="E151">
        <v>0</v>
      </c>
      <c r="F151">
        <f>ATAN((Table1[[#This Row],[Talt (M)]]-Table1[[#This Row],[Galt (M)]])/Table1[[#This Row],[Range (M)]])*3200/PI()</f>
        <v>-63.555506307876549</v>
      </c>
      <c r="G151" t="s">
        <v>11</v>
      </c>
      <c r="H151">
        <v>426.3</v>
      </c>
      <c r="I151">
        <v>8.1</v>
      </c>
      <c r="J151">
        <v>297.8499834238645</v>
      </c>
      <c r="K151">
        <v>25.040165251319713</v>
      </c>
      <c r="L151">
        <v>1105.9146118169663</v>
      </c>
      <c r="M151">
        <f>Table1[[#This Row],[MAX Ord (M)]]-Table1[[#This Row],[Galt (M)]]</f>
        <v>605.91461181696627</v>
      </c>
    </row>
    <row r="152" spans="1:13" x14ac:dyDescent="0.25">
      <c r="A152">
        <v>8003</v>
      </c>
      <c r="B152">
        <v>4000</v>
      </c>
      <c r="C152">
        <f>ROUND(SIN(Table1[[#This Row],[GTL (mils)]]/3200*PI()),4)</f>
        <v>-0.70709999999999995</v>
      </c>
      <c r="D152">
        <v>500</v>
      </c>
      <c r="E152">
        <v>500</v>
      </c>
      <c r="F152">
        <f>ATAN((Table1[[#This Row],[Talt (M)]]-Table1[[#This Row],[Galt (M)]])/Table1[[#This Row],[Range (M)]])*3200/PI()</f>
        <v>0</v>
      </c>
      <c r="G152" t="s">
        <v>11</v>
      </c>
      <c r="H152">
        <v>426.3</v>
      </c>
      <c r="I152">
        <v>9</v>
      </c>
      <c r="J152">
        <v>367.40043352969673</v>
      </c>
      <c r="K152">
        <v>26.041771861372503</v>
      </c>
      <c r="L152">
        <v>1381.852395780573</v>
      </c>
      <c r="M152">
        <f>Table1[[#This Row],[MAX Ord (M)]]-Table1[[#This Row],[Galt (M)]]</f>
        <v>881.85239578057303</v>
      </c>
    </row>
    <row r="153" spans="1:13" x14ac:dyDescent="0.25">
      <c r="A153">
        <v>8003</v>
      </c>
      <c r="B153">
        <v>4000</v>
      </c>
      <c r="C153">
        <f>ROUND(SIN(Table1[[#This Row],[GTL (mils)]]/3200*PI()),4)</f>
        <v>-0.70709999999999995</v>
      </c>
      <c r="D153">
        <v>500</v>
      </c>
      <c r="E153">
        <v>1000</v>
      </c>
      <c r="F153">
        <f>ATAN((Table1[[#This Row],[Talt (M)]]-Table1[[#This Row],[Galt (M)]])/Table1[[#This Row],[Range (M)]])*3200/PI()</f>
        <v>63.555506307876549</v>
      </c>
      <c r="G153" t="s">
        <v>11</v>
      </c>
      <c r="H153">
        <v>426.3</v>
      </c>
      <c r="I153">
        <v>9</v>
      </c>
      <c r="J153">
        <v>438.51450284344475</v>
      </c>
      <c r="K153">
        <v>26.041771861372503</v>
      </c>
      <c r="L153">
        <v>1704.5799632603648</v>
      </c>
      <c r="M153">
        <f>Table1[[#This Row],[MAX Ord (M)]]-Table1[[#This Row],[Galt (M)]]</f>
        <v>1204.5799632603648</v>
      </c>
    </row>
    <row r="154" spans="1:13" x14ac:dyDescent="0.25">
      <c r="A154">
        <v>8003</v>
      </c>
      <c r="B154">
        <v>4000</v>
      </c>
      <c r="C154">
        <f>ROUND(SIN(Table1[[#This Row],[GTL (mils)]]/3200*PI()),4)</f>
        <v>-0.70709999999999995</v>
      </c>
      <c r="D154">
        <v>500</v>
      </c>
      <c r="E154">
        <v>1500</v>
      </c>
      <c r="F154">
        <f>ATAN((Table1[[#This Row],[Talt (M)]]-Table1[[#This Row],[Galt (M)]])/Table1[[#This Row],[Range (M)]])*3200/PI()</f>
        <v>126.61996274403248</v>
      </c>
      <c r="G154" t="s">
        <v>11</v>
      </c>
      <c r="H154">
        <v>426.3</v>
      </c>
      <c r="I154">
        <v>9.9</v>
      </c>
      <c r="J154">
        <v>510.76929079641951</v>
      </c>
      <c r="K154">
        <v>27.043378471425292</v>
      </c>
      <c r="L154">
        <v>2068.6425665116271</v>
      </c>
      <c r="M154">
        <f>Table1[[#This Row],[MAX Ord (M)]]-Table1[[#This Row],[Galt (M)]]</f>
        <v>1568.6425665116271</v>
      </c>
    </row>
    <row r="155" spans="1:13" x14ac:dyDescent="0.25">
      <c r="A155">
        <v>8003</v>
      </c>
      <c r="B155">
        <v>4800</v>
      </c>
      <c r="C155">
        <f>ROUND(SIN(Table1[[#This Row],[GTL (mils)]]/3200*PI()),4)</f>
        <v>-1</v>
      </c>
      <c r="D155">
        <v>500</v>
      </c>
      <c r="E155">
        <v>0</v>
      </c>
      <c r="F155">
        <f>ATAN((Table1[[#This Row],[Talt (M)]]-Table1[[#This Row],[Galt (M)]])/Table1[[#This Row],[Range (M)]])*3200/PI()</f>
        <v>-63.555506307876549</v>
      </c>
      <c r="G155" t="s">
        <v>11</v>
      </c>
      <c r="H155">
        <v>426.3</v>
      </c>
      <c r="I155">
        <v>9</v>
      </c>
      <c r="J155">
        <v>297.37222222222221</v>
      </c>
      <c r="K155">
        <v>25</v>
      </c>
      <c r="L155">
        <v>1104.1406882874708</v>
      </c>
      <c r="M155">
        <f>Table1[[#This Row],[MAX Ord (M)]]-Table1[[#This Row],[Galt (M)]]</f>
        <v>604.14068828747077</v>
      </c>
    </row>
    <row r="156" spans="1:13" x14ac:dyDescent="0.25">
      <c r="A156">
        <v>8003</v>
      </c>
      <c r="B156">
        <v>4800</v>
      </c>
      <c r="C156">
        <f>ROUND(SIN(Table1[[#This Row],[GTL (mils)]]/3200*PI()),4)</f>
        <v>-1</v>
      </c>
      <c r="D156">
        <v>500</v>
      </c>
      <c r="E156">
        <v>500</v>
      </c>
      <c r="F156">
        <f>ATAN((Table1[[#This Row],[Talt (M)]]-Table1[[#This Row],[Galt (M)]])/Table1[[#This Row],[Range (M)]])*3200/PI()</f>
        <v>0</v>
      </c>
      <c r="G156" t="s">
        <v>11</v>
      </c>
      <c r="H156">
        <v>426.3</v>
      </c>
      <c r="I156">
        <v>10</v>
      </c>
      <c r="J156">
        <v>366.81111111111107</v>
      </c>
      <c r="K156">
        <v>26</v>
      </c>
      <c r="L156">
        <v>1379.6358589404117</v>
      </c>
      <c r="M156">
        <f>Table1[[#This Row],[MAX Ord (M)]]-Table1[[#This Row],[Galt (M)]]</f>
        <v>879.63585894041171</v>
      </c>
    </row>
    <row r="157" spans="1:13" x14ac:dyDescent="0.25">
      <c r="A157">
        <v>8003</v>
      </c>
      <c r="B157">
        <v>4800</v>
      </c>
      <c r="C157">
        <f>ROUND(SIN(Table1[[#This Row],[GTL (mils)]]/3200*PI()),4)</f>
        <v>-1</v>
      </c>
      <c r="D157">
        <v>500</v>
      </c>
      <c r="E157">
        <v>1000</v>
      </c>
      <c r="F157">
        <f>ATAN((Table1[[#This Row],[Talt (M)]]-Table1[[#This Row],[Galt (M)]])/Table1[[#This Row],[Range (M)]])*3200/PI()</f>
        <v>63.555506307876549</v>
      </c>
      <c r="G157" t="s">
        <v>11</v>
      </c>
      <c r="H157">
        <v>426.3</v>
      </c>
      <c r="I157">
        <v>10</v>
      </c>
      <c r="J157">
        <v>437.81111111111107</v>
      </c>
      <c r="K157">
        <v>26</v>
      </c>
      <c r="L157">
        <v>1701.8457607528437</v>
      </c>
      <c r="M157">
        <f>Table1[[#This Row],[MAX Ord (M)]]-Table1[[#This Row],[Galt (M)]]</f>
        <v>1201.8457607528437</v>
      </c>
    </row>
    <row r="158" spans="1:13" x14ac:dyDescent="0.25">
      <c r="A158">
        <v>8003</v>
      </c>
      <c r="B158">
        <v>4800</v>
      </c>
      <c r="C158">
        <f>ROUND(SIN(Table1[[#This Row],[GTL (mils)]]/3200*PI()),4)</f>
        <v>-1</v>
      </c>
      <c r="D158">
        <v>500</v>
      </c>
      <c r="E158">
        <v>1500</v>
      </c>
      <c r="F158">
        <f>ATAN((Table1[[#This Row],[Talt (M)]]-Table1[[#This Row],[Galt (M)]])/Table1[[#This Row],[Range (M)]])*3200/PI()</f>
        <v>126.61996274403248</v>
      </c>
      <c r="G158" t="s">
        <v>11</v>
      </c>
      <c r="H158">
        <v>426.3</v>
      </c>
      <c r="I158">
        <v>11</v>
      </c>
      <c r="J158">
        <v>509.95</v>
      </c>
      <c r="K158">
        <v>27</v>
      </c>
      <c r="L158">
        <v>2065.324395575426</v>
      </c>
      <c r="M158">
        <f>Table1[[#This Row],[MAX Ord (M)]]-Table1[[#This Row],[Galt (M)]]</f>
        <v>1565.324395575426</v>
      </c>
    </row>
    <row r="159" spans="1:13" x14ac:dyDescent="0.25">
      <c r="A159">
        <v>9004</v>
      </c>
      <c r="B159">
        <v>800</v>
      </c>
      <c r="C159">
        <f>ROUND(SIN(Table1[[#This Row],[GTL (mils)]]/3200*PI()),4)</f>
        <v>0.70709999999999995</v>
      </c>
      <c r="D159">
        <v>500</v>
      </c>
      <c r="E159">
        <v>0</v>
      </c>
      <c r="F159">
        <f>ATAN((Table1[[#This Row],[Talt (M)]]-Table1[[#This Row],[Galt (M)]])/Table1[[#This Row],[Range (M)]])*3200/PI()</f>
        <v>-56.505251321513597</v>
      </c>
      <c r="G159" t="s">
        <v>11</v>
      </c>
      <c r="H159">
        <v>426.3</v>
      </c>
      <c r="I159">
        <v>10.8</v>
      </c>
      <c r="J159">
        <v>370.30506416131988</v>
      </c>
      <c r="K159">
        <v>29.951879010082493</v>
      </c>
      <c r="L159">
        <v>1396.7559578368471</v>
      </c>
      <c r="M159">
        <f>Table1[[#This Row],[MAX Ord (M)]]-Table1[[#This Row],[Galt (M)]]</f>
        <v>896.75595783684707</v>
      </c>
    </row>
    <row r="160" spans="1:13" x14ac:dyDescent="0.25">
      <c r="A160">
        <v>9004</v>
      </c>
      <c r="B160">
        <v>800</v>
      </c>
      <c r="C160">
        <f>ROUND(SIN(Table1[[#This Row],[GTL (mils)]]/3200*PI()),4)</f>
        <v>0.70709999999999995</v>
      </c>
      <c r="D160">
        <v>500</v>
      </c>
      <c r="E160">
        <v>500</v>
      </c>
      <c r="F160">
        <f>ATAN((Table1[[#This Row],[Talt (M)]]-Table1[[#This Row],[Galt (M)]])/Table1[[#This Row],[Range (M)]])*3200/PI()</f>
        <v>0</v>
      </c>
      <c r="G160" t="s">
        <v>11</v>
      </c>
      <c r="H160">
        <v>426.3</v>
      </c>
      <c r="I160">
        <v>10.8</v>
      </c>
      <c r="J160">
        <v>435.7</v>
      </c>
      <c r="K160">
        <v>29.951879010082493</v>
      </c>
      <c r="L160">
        <v>1692.2811640696609</v>
      </c>
      <c r="M160">
        <f>Table1[[#This Row],[MAX Ord (M)]]-Table1[[#This Row],[Galt (M)]]</f>
        <v>1192.2811640696609</v>
      </c>
    </row>
    <row r="161" spans="1:13" x14ac:dyDescent="0.25">
      <c r="A161">
        <v>9004</v>
      </c>
      <c r="B161">
        <v>800</v>
      </c>
      <c r="C161">
        <f>ROUND(SIN(Table1[[#This Row],[GTL (mils)]]/3200*PI()),4)</f>
        <v>0.70709999999999995</v>
      </c>
      <c r="D161">
        <v>500</v>
      </c>
      <c r="E161">
        <v>1000</v>
      </c>
      <c r="F161">
        <f>ATAN((Table1[[#This Row],[Talt (M)]]-Table1[[#This Row],[Galt (M)]])/Table1[[#This Row],[Range (M)]])*3200/PI()</f>
        <v>56.505251321513597</v>
      </c>
      <c r="G161" t="s">
        <v>11</v>
      </c>
      <c r="H161">
        <v>426.3</v>
      </c>
      <c r="I161">
        <v>11.700000000000001</v>
      </c>
      <c r="J161">
        <v>503.6907653528873</v>
      </c>
      <c r="K161">
        <v>30.950274977085243</v>
      </c>
      <c r="L161">
        <v>2033.7325847846014</v>
      </c>
      <c r="M161">
        <f>Table1[[#This Row],[MAX Ord (M)]]-Table1[[#This Row],[Galt (M)]]</f>
        <v>1533.7325847846014</v>
      </c>
    </row>
    <row r="162" spans="1:13" x14ac:dyDescent="0.25">
      <c r="A162">
        <v>9004</v>
      </c>
      <c r="B162">
        <v>800</v>
      </c>
      <c r="C162">
        <f>ROUND(SIN(Table1[[#This Row],[GTL (mils)]]/3200*PI()),4)</f>
        <v>0.70709999999999995</v>
      </c>
      <c r="D162">
        <v>500</v>
      </c>
      <c r="E162">
        <v>1500</v>
      </c>
      <c r="F162">
        <f>ATAN((Table1[[#This Row],[Talt (M)]]-Table1[[#This Row],[Galt (M)]])/Table1[[#This Row],[Range (M)]])*3200/PI()</f>
        <v>112.66485433486538</v>
      </c>
      <c r="G162" t="s">
        <v>11</v>
      </c>
      <c r="H162">
        <v>426.3</v>
      </c>
      <c r="I162">
        <v>12.6</v>
      </c>
      <c r="J162">
        <v>574.77655820348309</v>
      </c>
      <c r="K162">
        <v>31.948670944087993</v>
      </c>
      <c r="L162">
        <v>2419.1134280476626</v>
      </c>
      <c r="M162">
        <f>Table1[[#This Row],[MAX Ord (M)]]-Table1[[#This Row],[Galt (M)]]</f>
        <v>1919.1134280476626</v>
      </c>
    </row>
    <row r="163" spans="1:13" x14ac:dyDescent="0.25">
      <c r="A163">
        <v>9004</v>
      </c>
      <c r="B163">
        <v>1600</v>
      </c>
      <c r="C163">
        <f>ROUND(SIN(Table1[[#This Row],[GTL (mils)]]/3200*PI()),4)</f>
        <v>1</v>
      </c>
      <c r="D163">
        <v>500</v>
      </c>
      <c r="E163">
        <v>0</v>
      </c>
      <c r="F163">
        <f>ATAN((Table1[[#This Row],[Talt (M)]]-Table1[[#This Row],[Galt (M)]])/Table1[[#This Row],[Range (M)]])*3200/PI()</f>
        <v>-56.505251321513597</v>
      </c>
      <c r="G163" t="s">
        <v>11</v>
      </c>
      <c r="H163">
        <v>426.3</v>
      </c>
      <c r="I163">
        <v>12</v>
      </c>
      <c r="J163">
        <v>370.9</v>
      </c>
      <c r="K163">
        <v>30</v>
      </c>
      <c r="L163">
        <v>1399</v>
      </c>
      <c r="M163">
        <f>Table1[[#This Row],[MAX Ord (M)]]-Table1[[#This Row],[Galt (M)]]</f>
        <v>899</v>
      </c>
    </row>
    <row r="164" spans="1:13" x14ac:dyDescent="0.25">
      <c r="A164">
        <v>9004</v>
      </c>
      <c r="B164">
        <v>1600</v>
      </c>
      <c r="C164">
        <f>ROUND(SIN(Table1[[#This Row],[GTL (mils)]]/3200*PI()),4)</f>
        <v>1</v>
      </c>
      <c r="D164">
        <v>500</v>
      </c>
      <c r="E164">
        <v>500</v>
      </c>
      <c r="F164">
        <f>ATAN((Table1[[#This Row],[Talt (M)]]-Table1[[#This Row],[Galt (M)]])/Table1[[#This Row],[Range (M)]])*3200/PI()</f>
        <v>0</v>
      </c>
      <c r="G164" t="s">
        <v>11</v>
      </c>
      <c r="H164">
        <v>426.3</v>
      </c>
      <c r="I164">
        <v>12</v>
      </c>
      <c r="J164">
        <v>436.4</v>
      </c>
      <c r="K164">
        <v>30</v>
      </c>
      <c r="L164">
        <v>1695</v>
      </c>
      <c r="M164">
        <f>Table1[[#This Row],[MAX Ord (M)]]-Table1[[#This Row],[Galt (M)]]</f>
        <v>1195</v>
      </c>
    </row>
    <row r="165" spans="1:13" x14ac:dyDescent="0.25">
      <c r="A165">
        <v>9004</v>
      </c>
      <c r="B165">
        <v>1600</v>
      </c>
      <c r="C165">
        <f>ROUND(SIN(Table1[[#This Row],[GTL (mils)]]/3200*PI()),4)</f>
        <v>1</v>
      </c>
      <c r="D165">
        <v>500</v>
      </c>
      <c r="E165">
        <v>1000</v>
      </c>
      <c r="F165">
        <f>ATAN((Table1[[#This Row],[Talt (M)]]-Table1[[#This Row],[Galt (M)]])/Table1[[#This Row],[Range (M)]])*3200/PI()</f>
        <v>56.505251321513597</v>
      </c>
      <c r="G165" t="s">
        <v>11</v>
      </c>
      <c r="H165">
        <v>426.3</v>
      </c>
      <c r="I165">
        <v>13</v>
      </c>
      <c r="J165">
        <v>504.5</v>
      </c>
      <c r="K165">
        <v>31</v>
      </c>
      <c r="L165">
        <v>2037</v>
      </c>
      <c r="M165">
        <f>Table1[[#This Row],[MAX Ord (M)]]-Table1[[#This Row],[Galt (M)]]</f>
        <v>1537</v>
      </c>
    </row>
    <row r="166" spans="1:13" x14ac:dyDescent="0.25">
      <c r="A166">
        <v>9004</v>
      </c>
      <c r="B166">
        <v>1600</v>
      </c>
      <c r="C166">
        <f>ROUND(SIN(Table1[[#This Row],[GTL (mils)]]/3200*PI()),4)</f>
        <v>1</v>
      </c>
      <c r="D166">
        <v>500</v>
      </c>
      <c r="E166">
        <v>1500</v>
      </c>
      <c r="F166">
        <f>ATAN((Table1[[#This Row],[Talt (M)]]-Table1[[#This Row],[Galt (M)]])/Table1[[#This Row],[Range (M)]])*3200/PI()</f>
        <v>112.66485433486538</v>
      </c>
      <c r="G166" t="s">
        <v>11</v>
      </c>
      <c r="H166">
        <v>426.3</v>
      </c>
      <c r="I166">
        <v>14</v>
      </c>
      <c r="J166">
        <v>575.70000000000005</v>
      </c>
      <c r="K166">
        <v>32</v>
      </c>
      <c r="L166">
        <v>2423</v>
      </c>
      <c r="M166">
        <f>Table1[[#This Row],[MAX Ord (M)]]-Table1[[#This Row],[Galt (M)]]</f>
        <v>1923</v>
      </c>
    </row>
    <row r="167" spans="1:13" x14ac:dyDescent="0.25">
      <c r="A167">
        <v>9004</v>
      </c>
      <c r="B167">
        <v>4000</v>
      </c>
      <c r="C167">
        <f>ROUND(SIN(Table1[[#This Row],[GTL (mils)]]/3200*PI()),4)</f>
        <v>-0.70709999999999995</v>
      </c>
      <c r="D167">
        <v>500</v>
      </c>
      <c r="E167">
        <v>0</v>
      </c>
      <c r="F167">
        <f>ATAN((Table1[[#This Row],[Talt (M)]]-Table1[[#This Row],[Galt (M)]])/Table1[[#This Row],[Range (M)]])*3200/PI()</f>
        <v>-56.505251321513597</v>
      </c>
      <c r="G167" t="s">
        <v>11</v>
      </c>
      <c r="H167">
        <v>426.3</v>
      </c>
      <c r="I167">
        <v>10.8</v>
      </c>
      <c r="J167">
        <v>375.66925254379925</v>
      </c>
      <c r="K167">
        <v>30.048198301583657</v>
      </c>
      <c r="L167">
        <v>1417.3769317781755</v>
      </c>
      <c r="M167">
        <f>Table1[[#This Row],[MAX Ord (M)]]-Table1[[#This Row],[Galt (M)]]</f>
        <v>917.3769317781755</v>
      </c>
    </row>
    <row r="168" spans="1:13" x14ac:dyDescent="0.25">
      <c r="A168">
        <v>9004</v>
      </c>
      <c r="B168">
        <v>4000</v>
      </c>
      <c r="C168">
        <f>ROUND(SIN(Table1[[#This Row],[GTL (mils)]]/3200*PI()),4)</f>
        <v>-0.70709999999999995</v>
      </c>
      <c r="D168">
        <v>500</v>
      </c>
      <c r="E168">
        <v>500</v>
      </c>
      <c r="F168">
        <f>ATAN((Table1[[#This Row],[Talt (M)]]-Table1[[#This Row],[Galt (M)]])/Table1[[#This Row],[Range (M)]])*3200/PI()</f>
        <v>0</v>
      </c>
      <c r="G168" t="s">
        <v>11</v>
      </c>
      <c r="H168">
        <v>426.3</v>
      </c>
      <c r="I168">
        <v>10.8</v>
      </c>
      <c r="J168">
        <v>441.27448550225688</v>
      </c>
      <c r="K168">
        <v>30.048198301583657</v>
      </c>
      <c r="L168">
        <v>1717.8546276489965</v>
      </c>
      <c r="M168">
        <f>Table1[[#This Row],[MAX Ord (M)]]-Table1[[#This Row],[Galt (M)]]</f>
        <v>1217.8546276489965</v>
      </c>
    </row>
    <row r="169" spans="1:13" x14ac:dyDescent="0.25">
      <c r="A169">
        <v>9004</v>
      </c>
      <c r="B169">
        <v>4000</v>
      </c>
      <c r="C169">
        <f>ROUND(SIN(Table1[[#This Row],[GTL (mils)]]/3200*PI()),4)</f>
        <v>-0.70709999999999995</v>
      </c>
      <c r="D169">
        <v>500</v>
      </c>
      <c r="E169">
        <v>1000</v>
      </c>
      <c r="F169">
        <f>ATAN((Table1[[#This Row],[Talt (M)]]-Table1[[#This Row],[Galt (M)]])/Table1[[#This Row],[Range (M)]])*3200/PI()</f>
        <v>56.505251321513597</v>
      </c>
      <c r="G169" t="s">
        <v>11</v>
      </c>
      <c r="H169">
        <v>426.3</v>
      </c>
      <c r="I169">
        <v>11.700000000000001</v>
      </c>
      <c r="J169">
        <v>509.62300767602579</v>
      </c>
      <c r="K169">
        <v>31.049804911636446</v>
      </c>
      <c r="L169">
        <v>2062.6132603101528</v>
      </c>
      <c r="M169">
        <f>Table1[[#This Row],[MAX Ord (M)]]-Table1[[#This Row],[Galt (M)]]</f>
        <v>1562.6132603101528</v>
      </c>
    </row>
    <row r="170" spans="1:13" x14ac:dyDescent="0.25">
      <c r="A170">
        <v>9004</v>
      </c>
      <c r="B170">
        <v>4000</v>
      </c>
      <c r="C170">
        <f>ROUND(SIN(Table1[[#This Row],[GTL (mils)]]/3200*PI()),4)</f>
        <v>-0.70709999999999995</v>
      </c>
      <c r="D170">
        <v>500</v>
      </c>
      <c r="E170">
        <v>1500</v>
      </c>
      <c r="F170">
        <f>ATAN((Table1[[#This Row],[Talt (M)]]-Table1[[#This Row],[Galt (M)]])/Table1[[#This Row],[Range (M)]])*3200/PI()</f>
        <v>112.66485433486538</v>
      </c>
      <c r="G170" t="s">
        <v>11</v>
      </c>
      <c r="H170">
        <v>426.3</v>
      </c>
      <c r="I170">
        <v>12.6</v>
      </c>
      <c r="J170">
        <v>581.07651034095841</v>
      </c>
      <c r="K170">
        <v>32.051411521689232</v>
      </c>
      <c r="L170">
        <v>2452.176255551964</v>
      </c>
      <c r="M170">
        <f>Table1[[#This Row],[MAX Ord (M)]]-Table1[[#This Row],[Galt (M)]]</f>
        <v>1952.176255551964</v>
      </c>
    </row>
    <row r="171" spans="1:13" x14ac:dyDescent="0.25">
      <c r="A171">
        <v>9004</v>
      </c>
      <c r="B171">
        <v>4800</v>
      </c>
      <c r="C171">
        <f>ROUND(SIN(Table1[[#This Row],[GTL (mils)]]/3200*PI()),4)</f>
        <v>-1</v>
      </c>
      <c r="D171">
        <v>500</v>
      </c>
      <c r="E171">
        <v>0</v>
      </c>
      <c r="F171">
        <f>ATAN((Table1[[#This Row],[Talt (M)]]-Table1[[#This Row],[Galt (M)]])/Table1[[#This Row],[Range (M)]])*3200/PI()</f>
        <v>-56.505251321513597</v>
      </c>
      <c r="G171" t="s">
        <v>11</v>
      </c>
      <c r="H171">
        <v>426.3</v>
      </c>
      <c r="I171">
        <v>12</v>
      </c>
      <c r="J171">
        <v>375.06666666666666</v>
      </c>
      <c r="K171">
        <v>30</v>
      </c>
      <c r="L171">
        <v>1415.103412410062</v>
      </c>
      <c r="M171">
        <f>Table1[[#This Row],[MAX Ord (M)]]-Table1[[#This Row],[Galt (M)]]</f>
        <v>915.10341241006199</v>
      </c>
    </row>
    <row r="172" spans="1:13" x14ac:dyDescent="0.25">
      <c r="A172">
        <v>9004</v>
      </c>
      <c r="B172">
        <v>4800</v>
      </c>
      <c r="C172">
        <f>ROUND(SIN(Table1[[#This Row],[GTL (mils)]]/3200*PI()),4)</f>
        <v>-1</v>
      </c>
      <c r="D172">
        <v>500</v>
      </c>
      <c r="E172">
        <v>500</v>
      </c>
      <c r="F172">
        <f>ATAN((Table1[[#This Row],[Talt (M)]]-Table1[[#This Row],[Galt (M)]])/Table1[[#This Row],[Range (M)]])*3200/PI()</f>
        <v>0</v>
      </c>
      <c r="G172" t="s">
        <v>11</v>
      </c>
      <c r="H172">
        <v>426.3</v>
      </c>
      <c r="I172">
        <v>12</v>
      </c>
      <c r="J172">
        <v>440.56666666666666</v>
      </c>
      <c r="K172">
        <v>30</v>
      </c>
      <c r="L172">
        <v>1715.0991321417685</v>
      </c>
      <c r="M172">
        <f>Table1[[#This Row],[MAX Ord (M)]]-Table1[[#This Row],[Galt (M)]]</f>
        <v>1215.0991321417685</v>
      </c>
    </row>
    <row r="173" spans="1:13" x14ac:dyDescent="0.25">
      <c r="A173">
        <v>9004</v>
      </c>
      <c r="B173">
        <v>4800</v>
      </c>
      <c r="C173">
        <f>ROUND(SIN(Table1[[#This Row],[GTL (mils)]]/3200*PI()),4)</f>
        <v>-1</v>
      </c>
      <c r="D173">
        <v>500</v>
      </c>
      <c r="E173">
        <v>1000</v>
      </c>
      <c r="F173">
        <f>ATAN((Table1[[#This Row],[Talt (M)]]-Table1[[#This Row],[Galt (M)]])/Table1[[#This Row],[Range (M)]])*3200/PI()</f>
        <v>56.505251321513597</v>
      </c>
      <c r="G173" t="s">
        <v>11</v>
      </c>
      <c r="H173">
        <v>426.3</v>
      </c>
      <c r="I173">
        <v>13</v>
      </c>
      <c r="J173">
        <v>508.80555555555554</v>
      </c>
      <c r="K173">
        <v>31</v>
      </c>
      <c r="L173">
        <v>2059.3047605800493</v>
      </c>
      <c r="M173">
        <f>Table1[[#This Row],[MAX Ord (M)]]-Table1[[#This Row],[Galt (M)]]</f>
        <v>1559.3047605800493</v>
      </c>
    </row>
    <row r="174" spans="1:13" x14ac:dyDescent="0.25">
      <c r="A174">
        <v>9004</v>
      </c>
      <c r="B174">
        <v>4800</v>
      </c>
      <c r="C174">
        <f>ROUND(SIN(Table1[[#This Row],[GTL (mils)]]/3200*PI()),4)</f>
        <v>-1</v>
      </c>
      <c r="D174">
        <v>500</v>
      </c>
      <c r="E174">
        <v>1500</v>
      </c>
      <c r="F174">
        <f>ATAN((Table1[[#This Row],[Talt (M)]]-Table1[[#This Row],[Galt (M)]])/Table1[[#This Row],[Range (M)]])*3200/PI()</f>
        <v>112.66485433486538</v>
      </c>
      <c r="G174" t="s">
        <v>11</v>
      </c>
      <c r="H174">
        <v>426.3</v>
      </c>
      <c r="I174">
        <v>14</v>
      </c>
      <c r="J174">
        <v>580.1444444444445</v>
      </c>
      <c r="K174">
        <v>32</v>
      </c>
      <c r="L174">
        <v>2448.2428839229851</v>
      </c>
      <c r="M174">
        <f>Table1[[#This Row],[MAX Ord (M)]]-Table1[[#This Row],[Galt (M)]]</f>
        <v>1948.2428839229851</v>
      </c>
    </row>
    <row r="175" spans="1:13" x14ac:dyDescent="0.25">
      <c r="A175">
        <v>10004</v>
      </c>
      <c r="B175">
        <v>800</v>
      </c>
      <c r="C175">
        <f>ROUND(SIN(Table1[[#This Row],[GTL (mils)]]/3200*PI()),4)</f>
        <v>0.70709999999999995</v>
      </c>
      <c r="D175">
        <v>500</v>
      </c>
      <c r="E175">
        <v>0</v>
      </c>
      <c r="F175">
        <f>ATAN((Table1[[#This Row],[Talt (M)]]-Table1[[#This Row],[Galt (M)]])/Table1[[#This Row],[Range (M)]])*3200/PI()</f>
        <v>-50.866891094534509</v>
      </c>
      <c r="G175" t="s">
        <v>11</v>
      </c>
      <c r="H175">
        <v>426.3</v>
      </c>
      <c r="I175">
        <v>12.6</v>
      </c>
      <c r="J175">
        <v>458.76294683776354</v>
      </c>
      <c r="K175">
        <v>34.943858845096244</v>
      </c>
      <c r="L175">
        <v>1805.0999083409715</v>
      </c>
      <c r="M175">
        <f>Table1[[#This Row],[MAX Ord (M)]]-Table1[[#This Row],[Galt (M)]]</f>
        <v>1305.0999083409715</v>
      </c>
    </row>
    <row r="176" spans="1:13" x14ac:dyDescent="0.25">
      <c r="A176">
        <v>10004</v>
      </c>
      <c r="B176">
        <v>800</v>
      </c>
      <c r="C176">
        <f>ROUND(SIN(Table1[[#This Row],[GTL (mils)]]/3200*PI()),4)</f>
        <v>0.70709999999999995</v>
      </c>
      <c r="D176">
        <v>500</v>
      </c>
      <c r="E176">
        <v>500</v>
      </c>
      <c r="F176">
        <f>ATAN((Table1[[#This Row],[Talt (M)]]-Table1[[#This Row],[Galt (M)]])/Table1[[#This Row],[Range (M)]])*3200/PI()</f>
        <v>0</v>
      </c>
      <c r="G176" t="s">
        <v>11</v>
      </c>
      <c r="H176">
        <v>426.3</v>
      </c>
      <c r="I176">
        <v>13.5</v>
      </c>
      <c r="J176">
        <v>525.1562786434464</v>
      </c>
      <c r="K176">
        <v>35.942254812098994</v>
      </c>
      <c r="L176">
        <v>2146.551329055912</v>
      </c>
      <c r="M176">
        <f>Table1[[#This Row],[MAX Ord (M)]]-Table1[[#This Row],[Galt (M)]]</f>
        <v>1646.551329055912</v>
      </c>
    </row>
    <row r="177" spans="1:13" x14ac:dyDescent="0.25">
      <c r="A177">
        <v>10004</v>
      </c>
      <c r="B177">
        <v>800</v>
      </c>
      <c r="C177">
        <f>ROUND(SIN(Table1[[#This Row],[GTL (mils)]]/3200*PI()),4)</f>
        <v>0.70709999999999995</v>
      </c>
      <c r="D177">
        <v>500</v>
      </c>
      <c r="E177">
        <v>1000</v>
      </c>
      <c r="F177">
        <f>ATAN((Table1[[#This Row],[Talt (M)]]-Table1[[#This Row],[Galt (M)]])/Table1[[#This Row],[Range (M)]])*3200/PI()</f>
        <v>50.866891094534509</v>
      </c>
      <c r="G177" t="s">
        <v>11</v>
      </c>
      <c r="H177">
        <v>426.3</v>
      </c>
      <c r="I177">
        <v>15.3</v>
      </c>
      <c r="J177">
        <v>597.34030705774512</v>
      </c>
      <c r="K177">
        <v>36.940650779101745</v>
      </c>
      <c r="L177">
        <v>2546.9081118240147</v>
      </c>
      <c r="M177">
        <f>Table1[[#This Row],[MAX Ord (M)]]-Table1[[#This Row],[Galt (M)]]</f>
        <v>2046.9081118240147</v>
      </c>
    </row>
    <row r="178" spans="1:13" x14ac:dyDescent="0.25">
      <c r="A178">
        <v>10004</v>
      </c>
      <c r="B178">
        <v>800</v>
      </c>
      <c r="C178">
        <f>ROUND(SIN(Table1[[#This Row],[GTL (mils)]]/3200*PI()),4)</f>
        <v>0.70709999999999995</v>
      </c>
      <c r="D178">
        <v>500</v>
      </c>
      <c r="E178">
        <v>1500</v>
      </c>
      <c r="F178">
        <f>ATAN((Table1[[#This Row],[Talt (M)]]-Table1[[#This Row],[Galt (M)]])/Table1[[#This Row],[Range (M)]])*3200/PI()</f>
        <v>101.48133148500595</v>
      </c>
      <c r="G178" t="s">
        <v>11</v>
      </c>
      <c r="H178">
        <v>426.3</v>
      </c>
      <c r="I178">
        <v>17.100000000000001</v>
      </c>
      <c r="J178">
        <v>681.40524747937673</v>
      </c>
      <c r="K178">
        <v>39.935838680109995</v>
      </c>
      <c r="L178">
        <v>3042.1125114573788</v>
      </c>
      <c r="M178">
        <f>Table1[[#This Row],[MAX Ord (M)]]-Table1[[#This Row],[Galt (M)]]</f>
        <v>2542.1125114573788</v>
      </c>
    </row>
    <row r="179" spans="1:13" x14ac:dyDescent="0.25">
      <c r="A179">
        <v>10004</v>
      </c>
      <c r="B179">
        <v>1600</v>
      </c>
      <c r="C179">
        <f>ROUND(SIN(Table1[[#This Row],[GTL (mils)]]/3200*PI()),4)</f>
        <v>1</v>
      </c>
      <c r="D179">
        <v>500</v>
      </c>
      <c r="E179">
        <v>0</v>
      </c>
      <c r="F179">
        <f>ATAN((Table1[[#This Row],[Talt (M)]]-Table1[[#This Row],[Galt (M)]])/Table1[[#This Row],[Range (M)]])*3200/PI()</f>
        <v>-50.866891094534509</v>
      </c>
      <c r="G179" t="s">
        <v>11</v>
      </c>
      <c r="H179">
        <v>426.3</v>
      </c>
      <c r="I179">
        <v>14</v>
      </c>
      <c r="J179">
        <v>459.5</v>
      </c>
      <c r="K179">
        <v>35</v>
      </c>
      <c r="L179">
        <v>1808</v>
      </c>
      <c r="M179">
        <f>Table1[[#This Row],[MAX Ord (M)]]-Table1[[#This Row],[Galt (M)]]</f>
        <v>1308</v>
      </c>
    </row>
    <row r="180" spans="1:13" x14ac:dyDescent="0.25">
      <c r="A180">
        <v>10004</v>
      </c>
      <c r="B180">
        <v>1600</v>
      </c>
      <c r="C180">
        <f>ROUND(SIN(Table1[[#This Row],[GTL (mils)]]/3200*PI()),4)</f>
        <v>1</v>
      </c>
      <c r="D180">
        <v>500</v>
      </c>
      <c r="E180">
        <v>500</v>
      </c>
      <c r="F180">
        <f>ATAN((Table1[[#This Row],[Talt (M)]]-Table1[[#This Row],[Galt (M)]])/Table1[[#This Row],[Range (M)]])*3200/PI()</f>
        <v>0</v>
      </c>
      <c r="G180" t="s">
        <v>11</v>
      </c>
      <c r="H180">
        <v>426.3</v>
      </c>
      <c r="I180">
        <v>15</v>
      </c>
      <c r="J180">
        <v>526</v>
      </c>
      <c r="K180">
        <v>36</v>
      </c>
      <c r="L180">
        <v>2150</v>
      </c>
      <c r="M180">
        <f>Table1[[#This Row],[MAX Ord (M)]]-Table1[[#This Row],[Galt (M)]]</f>
        <v>1650</v>
      </c>
    </row>
    <row r="181" spans="1:13" x14ac:dyDescent="0.25">
      <c r="A181">
        <v>10004</v>
      </c>
      <c r="B181">
        <v>1600</v>
      </c>
      <c r="C181">
        <f>ROUND(SIN(Table1[[#This Row],[GTL (mils)]]/3200*PI()),4)</f>
        <v>1</v>
      </c>
      <c r="D181">
        <v>500</v>
      </c>
      <c r="E181">
        <v>1000</v>
      </c>
      <c r="F181">
        <f>ATAN((Table1[[#This Row],[Talt (M)]]-Table1[[#This Row],[Galt (M)]])/Table1[[#This Row],[Range (M)]])*3200/PI()</f>
        <v>50.866891094534509</v>
      </c>
      <c r="G181" t="s">
        <v>11</v>
      </c>
      <c r="H181">
        <v>426.3</v>
      </c>
      <c r="I181">
        <v>17</v>
      </c>
      <c r="J181">
        <v>598.29999999999995</v>
      </c>
      <c r="K181">
        <v>37</v>
      </c>
      <c r="L181">
        <v>2551</v>
      </c>
      <c r="M181">
        <f>Table1[[#This Row],[MAX Ord (M)]]-Table1[[#This Row],[Galt (M)]]</f>
        <v>2051</v>
      </c>
    </row>
    <row r="182" spans="1:13" x14ac:dyDescent="0.25">
      <c r="A182">
        <v>10004</v>
      </c>
      <c r="B182">
        <v>1600</v>
      </c>
      <c r="C182">
        <f>ROUND(SIN(Table1[[#This Row],[GTL (mils)]]/3200*PI()),4)</f>
        <v>1</v>
      </c>
      <c r="D182">
        <v>500</v>
      </c>
      <c r="E182">
        <v>1500</v>
      </c>
      <c r="F182">
        <f>ATAN((Table1[[#This Row],[Talt (M)]]-Table1[[#This Row],[Galt (M)]])/Table1[[#This Row],[Range (M)]])*3200/PI()</f>
        <v>101.48133148500595</v>
      </c>
      <c r="G182" t="s">
        <v>11</v>
      </c>
      <c r="H182">
        <v>426.3</v>
      </c>
      <c r="I182">
        <v>19</v>
      </c>
      <c r="J182">
        <v>682.5</v>
      </c>
      <c r="K182">
        <v>40</v>
      </c>
      <c r="L182">
        <v>3047</v>
      </c>
      <c r="M182">
        <f>Table1[[#This Row],[MAX Ord (M)]]-Table1[[#This Row],[Galt (M)]]</f>
        <v>2547</v>
      </c>
    </row>
    <row r="183" spans="1:13" x14ac:dyDescent="0.25">
      <c r="A183">
        <v>10004</v>
      </c>
      <c r="B183">
        <v>4000</v>
      </c>
      <c r="C183">
        <f>ROUND(SIN(Table1[[#This Row],[GTL (mils)]]/3200*PI()),4)</f>
        <v>-0.70709999999999995</v>
      </c>
      <c r="D183">
        <v>500</v>
      </c>
      <c r="E183">
        <v>0</v>
      </c>
      <c r="F183">
        <f>ATAN((Table1[[#This Row],[Talt (M)]]-Table1[[#This Row],[Galt (M)]])/Table1[[#This Row],[Range (M)]])*3200/PI()</f>
        <v>-50.866891094534509</v>
      </c>
      <c r="G183" t="s">
        <v>11</v>
      </c>
      <c r="H183">
        <v>426.3</v>
      </c>
      <c r="I183">
        <v>12.6</v>
      </c>
      <c r="J183">
        <v>465.1071583403463</v>
      </c>
      <c r="K183">
        <v>35.0562313518476</v>
      </c>
      <c r="L183">
        <v>1834.6470064663743</v>
      </c>
      <c r="M183">
        <f>Table1[[#This Row],[MAX Ord (M)]]-Table1[[#This Row],[Galt (M)]]</f>
        <v>1334.6470064663743</v>
      </c>
    </row>
    <row r="184" spans="1:13" x14ac:dyDescent="0.25">
      <c r="A184">
        <v>10004</v>
      </c>
      <c r="B184">
        <v>4000</v>
      </c>
      <c r="C184">
        <f>ROUND(SIN(Table1[[#This Row],[GTL (mils)]]/3200*PI()),4)</f>
        <v>-0.70709999999999995</v>
      </c>
      <c r="D184">
        <v>500</v>
      </c>
      <c r="E184">
        <v>500</v>
      </c>
      <c r="F184">
        <f>ATAN((Table1[[#This Row],[Talt (M)]]-Table1[[#This Row],[Galt (M)]])/Table1[[#This Row],[Range (M)]])*3200/PI()</f>
        <v>0</v>
      </c>
      <c r="G184" t="s">
        <v>11</v>
      </c>
      <c r="H184">
        <v>426.3</v>
      </c>
      <c r="I184">
        <v>13.5</v>
      </c>
      <c r="J184">
        <v>531.8531099380308</v>
      </c>
      <c r="K184">
        <v>36.05783796190039</v>
      </c>
      <c r="L184">
        <v>2180.8828815416177</v>
      </c>
      <c r="M184">
        <f>Table1[[#This Row],[MAX Ord (M)]]-Table1[[#This Row],[Galt (M)]]</f>
        <v>1680.8828815416177</v>
      </c>
    </row>
    <row r="185" spans="1:13" x14ac:dyDescent="0.25">
      <c r="A185">
        <v>10004</v>
      </c>
      <c r="B185">
        <v>4000</v>
      </c>
      <c r="C185">
        <f>ROUND(SIN(Table1[[#This Row],[GTL (mils)]]/3200*PI()),4)</f>
        <v>-0.70709999999999995</v>
      </c>
      <c r="D185">
        <v>500</v>
      </c>
      <c r="E185">
        <v>1000</v>
      </c>
      <c r="F185">
        <f>ATAN((Table1[[#This Row],[Talt (M)]]-Table1[[#This Row],[Galt (M)]])/Table1[[#This Row],[Range (M)]])*3200/PI()</f>
        <v>50.866891094534509</v>
      </c>
      <c r="G185" t="s">
        <v>11</v>
      </c>
      <c r="H185">
        <v>426.3</v>
      </c>
      <c r="I185">
        <v>15.3</v>
      </c>
      <c r="J185">
        <v>604.40837987402131</v>
      </c>
      <c r="K185">
        <v>37.059444571953179</v>
      </c>
      <c r="L185">
        <v>2584.8724675704239</v>
      </c>
      <c r="M185">
        <f>Table1[[#This Row],[MAX Ord (M)]]-Table1[[#This Row],[Galt (M)]]</f>
        <v>2084.8724675704239</v>
      </c>
    </row>
    <row r="186" spans="1:13" x14ac:dyDescent="0.25">
      <c r="A186">
        <v>10004</v>
      </c>
      <c r="B186">
        <v>4000</v>
      </c>
      <c r="C186">
        <f>ROUND(SIN(Table1[[#This Row],[GTL (mils)]]/3200*PI()),4)</f>
        <v>-0.70709999999999995</v>
      </c>
      <c r="D186">
        <v>500</v>
      </c>
      <c r="E186">
        <v>1500</v>
      </c>
      <c r="F186">
        <f>ATAN((Table1[[#This Row],[Talt (M)]]-Table1[[#This Row],[Galt (M)]])/Table1[[#This Row],[Range (M)]])*3200/PI()</f>
        <v>101.48133148500595</v>
      </c>
      <c r="G186" t="s">
        <v>11</v>
      </c>
      <c r="H186">
        <v>426.3</v>
      </c>
      <c r="I186">
        <v>17.100000000000001</v>
      </c>
      <c r="J186">
        <v>689.16099252798813</v>
      </c>
      <c r="K186">
        <v>40.06426440211154</v>
      </c>
      <c r="L186">
        <v>3085.2568407181138</v>
      </c>
      <c r="M186">
        <f>Table1[[#This Row],[MAX Ord (M)]]-Table1[[#This Row],[Galt (M)]]</f>
        <v>2585.2568407181138</v>
      </c>
    </row>
    <row r="187" spans="1:13" x14ac:dyDescent="0.25">
      <c r="A187">
        <v>10004</v>
      </c>
      <c r="B187">
        <v>4800</v>
      </c>
      <c r="C187">
        <f>ROUND(SIN(Table1[[#This Row],[GTL (mils)]]/3200*PI()),4)</f>
        <v>-1</v>
      </c>
      <c r="D187">
        <v>500</v>
      </c>
      <c r="E187">
        <v>0</v>
      </c>
      <c r="F187">
        <f>ATAN((Table1[[#This Row],[Talt (M)]]-Table1[[#This Row],[Galt (M)]])/Table1[[#This Row],[Range (M)]])*3200/PI()</f>
        <v>-50.866891094534509</v>
      </c>
      <c r="G187" t="s">
        <v>11</v>
      </c>
      <c r="H187">
        <v>426.3</v>
      </c>
      <c r="I187">
        <v>14</v>
      </c>
      <c r="J187">
        <v>464.36111111111109</v>
      </c>
      <c r="K187">
        <v>35</v>
      </c>
      <c r="L187">
        <v>1831.704172129696</v>
      </c>
      <c r="M187">
        <f>Table1[[#This Row],[MAX Ord (M)]]-Table1[[#This Row],[Galt (M)]]</f>
        <v>1331.704172129696</v>
      </c>
    </row>
    <row r="188" spans="1:13" x14ac:dyDescent="0.25">
      <c r="A188">
        <v>10004</v>
      </c>
      <c r="B188">
        <v>4800</v>
      </c>
      <c r="C188">
        <f>ROUND(SIN(Table1[[#This Row],[GTL (mils)]]/3200*PI()),4)</f>
        <v>-1</v>
      </c>
      <c r="D188">
        <v>500</v>
      </c>
      <c r="E188">
        <v>500</v>
      </c>
      <c r="F188">
        <f>ATAN((Table1[[#This Row],[Talt (M)]]-Table1[[#This Row],[Galt (M)]])/Table1[[#This Row],[Range (M)]])*3200/PI()</f>
        <v>0</v>
      </c>
      <c r="G188" t="s">
        <v>11</v>
      </c>
      <c r="H188">
        <v>426.3</v>
      </c>
      <c r="I188">
        <v>15</v>
      </c>
      <c r="J188">
        <v>531</v>
      </c>
      <c r="K188">
        <v>36</v>
      </c>
      <c r="L188">
        <v>2177.384673436487</v>
      </c>
      <c r="M188">
        <f>Table1[[#This Row],[MAX Ord (M)]]-Table1[[#This Row],[Galt (M)]]</f>
        <v>1677.384673436487</v>
      </c>
    </row>
    <row r="189" spans="1:13" x14ac:dyDescent="0.25">
      <c r="A189">
        <v>10004</v>
      </c>
      <c r="B189">
        <v>4800</v>
      </c>
      <c r="C189">
        <f>ROUND(SIN(Table1[[#This Row],[GTL (mils)]]/3200*PI()),4)</f>
        <v>-1</v>
      </c>
      <c r="D189">
        <v>500</v>
      </c>
      <c r="E189">
        <v>1000</v>
      </c>
      <c r="F189">
        <f>ATAN((Table1[[#This Row],[Talt (M)]]-Table1[[#This Row],[Galt (M)]])/Table1[[#This Row],[Range (M)]])*3200/PI()</f>
        <v>50.866891094534509</v>
      </c>
      <c r="G189" t="s">
        <v>11</v>
      </c>
      <c r="H189">
        <v>426.3</v>
      </c>
      <c r="I189">
        <v>17</v>
      </c>
      <c r="J189">
        <v>603.43888888888887</v>
      </c>
      <c r="K189">
        <v>37</v>
      </c>
      <c r="L189">
        <v>2580.7262468387571</v>
      </c>
      <c r="M189">
        <f>Table1[[#This Row],[MAX Ord (M)]]-Table1[[#This Row],[Galt (M)]]</f>
        <v>2080.7262468387571</v>
      </c>
    </row>
    <row r="190" spans="1:13" x14ac:dyDescent="0.25">
      <c r="A190">
        <v>10004</v>
      </c>
      <c r="B190">
        <v>4800</v>
      </c>
      <c r="C190">
        <f>ROUND(SIN(Table1[[#This Row],[GTL (mils)]]/3200*PI()),4)</f>
        <v>-1</v>
      </c>
      <c r="D190">
        <v>500</v>
      </c>
      <c r="E190">
        <v>1500</v>
      </c>
      <c r="F190">
        <f>ATAN((Table1[[#This Row],[Talt (M)]]-Table1[[#This Row],[Galt (M)]])/Table1[[#This Row],[Range (M)]])*3200/PI()</f>
        <v>101.48133148500595</v>
      </c>
      <c r="G190" t="s">
        <v>11</v>
      </c>
      <c r="H190">
        <v>426.3</v>
      </c>
      <c r="I190">
        <v>19</v>
      </c>
      <c r="J190">
        <v>688.05555555555554</v>
      </c>
      <c r="K190">
        <v>40</v>
      </c>
      <c r="L190">
        <v>3080.3079869406101</v>
      </c>
      <c r="M190">
        <f>Table1[[#This Row],[MAX Ord (M)]]-Table1[[#This Row],[Galt (M)]]</f>
        <v>2580.3079869406101</v>
      </c>
    </row>
    <row r="191" spans="1:13" x14ac:dyDescent="0.25">
      <c r="A191">
        <v>4002</v>
      </c>
      <c r="B191">
        <v>800</v>
      </c>
      <c r="C191">
        <f>ROUND(SIN(Table1[[#This Row],[GTL (mils)]]/3200*PI()),4)</f>
        <v>0.70709999999999995</v>
      </c>
      <c r="D191">
        <v>500</v>
      </c>
      <c r="E191">
        <v>500</v>
      </c>
      <c r="F191">
        <f>ATAN((Table1[[#This Row],[Talt (M)]]-Table1[[#This Row],[Galt (M)]])/Table1[[#This Row],[Range (M)]])*3200/PI()</f>
        <v>0</v>
      </c>
      <c r="G191" t="s">
        <v>13</v>
      </c>
      <c r="H191">
        <v>568.70000000000005</v>
      </c>
      <c r="I191">
        <v>2.7</v>
      </c>
      <c r="J191">
        <v>77.568360864040656</v>
      </c>
      <c r="K191">
        <v>7.986446421008047</v>
      </c>
      <c r="L191">
        <v>584.00889453621346</v>
      </c>
      <c r="M191">
        <f>Table1[[#This Row],[MAX Ord (M)]]-Table1[[#This Row],[Galt (M)]]</f>
        <v>84.008894536213461</v>
      </c>
    </row>
    <row r="192" spans="1:13" x14ac:dyDescent="0.25">
      <c r="A192">
        <v>4002</v>
      </c>
      <c r="B192">
        <v>1600</v>
      </c>
      <c r="C192">
        <f>ROUND(SIN(Table1[[#This Row],[GTL (mils)]]/3200*PI()),4)</f>
        <v>1</v>
      </c>
      <c r="D192">
        <v>500</v>
      </c>
      <c r="E192">
        <v>500</v>
      </c>
      <c r="F192">
        <f>ATAN((Table1[[#This Row],[Talt (M)]]-Table1[[#This Row],[Galt (M)]])/Table1[[#This Row],[Range (M)]])*3200/PI()</f>
        <v>0</v>
      </c>
      <c r="G192" t="s">
        <v>13</v>
      </c>
      <c r="H192">
        <v>568.70000000000005</v>
      </c>
      <c r="I192">
        <v>3</v>
      </c>
      <c r="J192">
        <v>77.7</v>
      </c>
      <c r="K192">
        <v>8</v>
      </c>
      <c r="L192">
        <v>585</v>
      </c>
      <c r="M192">
        <f>Table1[[#This Row],[MAX Ord (M)]]-Table1[[#This Row],[Galt (M)]]</f>
        <v>85</v>
      </c>
    </row>
    <row r="193" spans="1:13" x14ac:dyDescent="0.25">
      <c r="A193">
        <v>4002</v>
      </c>
      <c r="B193">
        <v>4000</v>
      </c>
      <c r="C193">
        <f>ROUND(SIN(Table1[[#This Row],[GTL (mils)]]/3200*PI()),4)</f>
        <v>-0.70709999999999995</v>
      </c>
      <c r="D193">
        <v>500</v>
      </c>
      <c r="E193">
        <v>500</v>
      </c>
      <c r="F193">
        <f>ATAN((Table1[[#This Row],[Talt (M)]]-Table1[[#This Row],[Galt (M)]])/Table1[[#This Row],[Range (M)]])*3200/PI()</f>
        <v>0</v>
      </c>
      <c r="G193" t="s">
        <v>13</v>
      </c>
      <c r="H193">
        <v>568.70000000000005</v>
      </c>
      <c r="I193">
        <v>2.7</v>
      </c>
      <c r="J193">
        <v>78.971571206335739</v>
      </c>
      <c r="K193">
        <v>8.0135765803988122</v>
      </c>
      <c r="L193">
        <v>588.07632411212899</v>
      </c>
      <c r="M193">
        <f>Table1[[#This Row],[MAX Ord (M)]]-Table1[[#This Row],[Galt (M)]]</f>
        <v>88.076324112128987</v>
      </c>
    </row>
    <row r="194" spans="1:13" x14ac:dyDescent="0.25">
      <c r="A194">
        <v>4002</v>
      </c>
      <c r="B194">
        <v>4000</v>
      </c>
      <c r="C194">
        <f>ROUND(SIN(Table1[[#This Row],[GTL (mils)]]/3200*PI()),4)</f>
        <v>-0.70709999999999995</v>
      </c>
      <c r="D194">
        <v>500</v>
      </c>
      <c r="E194">
        <v>1000</v>
      </c>
      <c r="F194">
        <f>ATAN((Table1[[#This Row],[Talt (M)]]-Table1[[#This Row],[Galt (M)]])/Table1[[#This Row],[Range (M)]])*3200/PI()</f>
        <v>126.60430559560925</v>
      </c>
      <c r="G194" t="s">
        <v>13</v>
      </c>
      <c r="H194">
        <v>568.70000000000005</v>
      </c>
      <c r="I194">
        <v>2.7</v>
      </c>
      <c r="J194">
        <v>206.28726912742189</v>
      </c>
      <c r="K194">
        <v>8.0135765803988122</v>
      </c>
      <c r="L194">
        <v>1002.6619031290685</v>
      </c>
      <c r="M194">
        <f>Table1[[#This Row],[MAX Ord (M)]]-Table1[[#This Row],[Galt (M)]]</f>
        <v>502.66190312906849</v>
      </c>
    </row>
    <row r="195" spans="1:13" x14ac:dyDescent="0.25">
      <c r="A195">
        <v>4002</v>
      </c>
      <c r="B195">
        <v>4800</v>
      </c>
      <c r="C195">
        <f>ROUND(SIN(Table1[[#This Row],[GTL (mils)]]/3200*PI()),4)</f>
        <v>-1</v>
      </c>
      <c r="D195">
        <v>500</v>
      </c>
      <c r="E195">
        <v>500</v>
      </c>
      <c r="F195">
        <f>ATAN((Table1[[#This Row],[Talt (M)]]-Table1[[#This Row],[Galt (M)]])/Table1[[#This Row],[Range (M)]])*3200/PI()</f>
        <v>0</v>
      </c>
      <c r="G195" t="s">
        <v>13</v>
      </c>
      <c r="H195">
        <v>568.70000000000005</v>
      </c>
      <c r="I195">
        <v>3</v>
      </c>
      <c r="J195">
        <v>78.837777777777774</v>
      </c>
      <c r="K195">
        <v>8</v>
      </c>
      <c r="L195">
        <v>587.08000674811012</v>
      </c>
      <c r="M195">
        <f>Table1[[#This Row],[MAX Ord (M)]]-Table1[[#This Row],[Galt (M)]]</f>
        <v>87.080006748110122</v>
      </c>
    </row>
    <row r="196" spans="1:13" x14ac:dyDescent="0.25">
      <c r="A196">
        <v>4002</v>
      </c>
      <c r="B196">
        <v>4800</v>
      </c>
      <c r="C196">
        <f>ROUND(SIN(Table1[[#This Row],[GTL (mils)]]/3200*PI()),4)</f>
        <v>-1</v>
      </c>
      <c r="D196">
        <v>500</v>
      </c>
      <c r="E196">
        <v>1000</v>
      </c>
      <c r="F196">
        <f>ATAN((Table1[[#This Row],[Talt (M)]]-Table1[[#This Row],[Galt (M)]])/Table1[[#This Row],[Range (M)]])*3200/PI()</f>
        <v>126.60430559560925</v>
      </c>
      <c r="G196" t="s">
        <v>13</v>
      </c>
      <c r="H196">
        <v>568.70000000000005</v>
      </c>
      <c r="I196">
        <v>3</v>
      </c>
      <c r="J196">
        <v>205.9377777777778</v>
      </c>
      <c r="K196">
        <v>8</v>
      </c>
      <c r="L196">
        <v>1000.9631959657833</v>
      </c>
      <c r="M196">
        <f>Table1[[#This Row],[MAX Ord (M)]]-Table1[[#This Row],[Galt (M)]]</f>
        <v>500.96319596578326</v>
      </c>
    </row>
    <row r="197" spans="1:13" x14ac:dyDescent="0.25">
      <c r="A197">
        <v>5002</v>
      </c>
      <c r="B197">
        <v>800</v>
      </c>
      <c r="C197">
        <f>ROUND(SIN(Table1[[#This Row],[GTL (mils)]]/3200*PI()),4)</f>
        <v>0.70709999999999995</v>
      </c>
      <c r="D197">
        <v>500</v>
      </c>
      <c r="E197">
        <v>500</v>
      </c>
      <c r="F197">
        <f>ATAN((Table1[[#This Row],[Talt (M)]]-Table1[[#This Row],[Galt (M)]])/Table1[[#This Row],[Range (M)]])*3200/PI()</f>
        <v>0</v>
      </c>
      <c r="G197" t="s">
        <v>13</v>
      </c>
      <c r="H197">
        <v>568.70000000000005</v>
      </c>
      <c r="I197">
        <v>2.7</v>
      </c>
      <c r="J197">
        <v>103.52431173231682</v>
      </c>
      <c r="K197">
        <v>9.9830580262600588</v>
      </c>
      <c r="L197">
        <v>645.90385429902585</v>
      </c>
      <c r="M197">
        <f>Table1[[#This Row],[MAX Ord (M)]]-Table1[[#This Row],[Galt (M)]]</f>
        <v>145.90385429902585</v>
      </c>
    </row>
    <row r="198" spans="1:13" x14ac:dyDescent="0.25">
      <c r="A198">
        <v>5002</v>
      </c>
      <c r="B198">
        <v>800</v>
      </c>
      <c r="C198">
        <f>ROUND(SIN(Table1[[#This Row],[GTL (mils)]]/3200*PI()),4)</f>
        <v>0.70709999999999995</v>
      </c>
      <c r="D198">
        <v>500</v>
      </c>
      <c r="E198">
        <v>1000</v>
      </c>
      <c r="F198">
        <f>ATAN((Table1[[#This Row],[Talt (M)]]-Table1[[#This Row],[Galt (M)]])/Table1[[#This Row],[Range (M)]])*3200/PI()</f>
        <v>101.48133148500595</v>
      </c>
      <c r="G198" t="s">
        <v>13</v>
      </c>
      <c r="H198">
        <v>568.70000000000005</v>
      </c>
      <c r="I198">
        <v>2.7</v>
      </c>
      <c r="J198">
        <v>205.45133418043201</v>
      </c>
      <c r="K198">
        <v>10.981363828886064</v>
      </c>
      <c r="L198">
        <v>1008.288860652266</v>
      </c>
      <c r="M198">
        <f>Table1[[#This Row],[MAX Ord (M)]]-Table1[[#This Row],[Galt (M)]]</f>
        <v>508.28886065226595</v>
      </c>
    </row>
    <row r="199" spans="1:13" x14ac:dyDescent="0.25">
      <c r="A199">
        <v>5002</v>
      </c>
      <c r="B199">
        <v>1600</v>
      </c>
      <c r="C199">
        <f>ROUND(SIN(Table1[[#This Row],[GTL (mils)]]/3200*PI()),4)</f>
        <v>1</v>
      </c>
      <c r="D199">
        <v>500</v>
      </c>
      <c r="E199">
        <v>500</v>
      </c>
      <c r="F199">
        <f>ATAN((Table1[[#This Row],[Talt (M)]]-Table1[[#This Row],[Galt (M)]])/Table1[[#This Row],[Range (M)]])*3200/PI()</f>
        <v>0</v>
      </c>
      <c r="G199" t="s">
        <v>13</v>
      </c>
      <c r="H199">
        <v>568.70000000000005</v>
      </c>
      <c r="I199">
        <v>3</v>
      </c>
      <c r="J199">
        <v>103.7</v>
      </c>
      <c r="K199">
        <v>10</v>
      </c>
      <c r="L199">
        <v>647</v>
      </c>
      <c r="M199">
        <f>Table1[[#This Row],[MAX Ord (M)]]-Table1[[#This Row],[Galt (M)]]</f>
        <v>147</v>
      </c>
    </row>
    <row r="200" spans="1:13" x14ac:dyDescent="0.25">
      <c r="A200">
        <v>5002</v>
      </c>
      <c r="B200">
        <v>1600</v>
      </c>
      <c r="C200">
        <f>ROUND(SIN(Table1[[#This Row],[GTL (mils)]]/3200*PI()),4)</f>
        <v>1</v>
      </c>
      <c r="D200">
        <v>500</v>
      </c>
      <c r="E200">
        <v>1000</v>
      </c>
      <c r="F200">
        <f>ATAN((Table1[[#This Row],[Talt (M)]]-Table1[[#This Row],[Galt (M)]])/Table1[[#This Row],[Range (M)]])*3200/PI()</f>
        <v>101.48133148500595</v>
      </c>
      <c r="G200" t="s">
        <v>13</v>
      </c>
      <c r="H200">
        <v>568.70000000000005</v>
      </c>
      <c r="I200">
        <v>3</v>
      </c>
      <c r="J200">
        <v>205.8</v>
      </c>
      <c r="K200">
        <v>11</v>
      </c>
      <c r="L200">
        <v>1010</v>
      </c>
      <c r="M200">
        <f>Table1[[#This Row],[MAX Ord (M)]]-Table1[[#This Row],[Galt (M)]]</f>
        <v>510</v>
      </c>
    </row>
    <row r="201" spans="1:13" x14ac:dyDescent="0.25">
      <c r="A201">
        <v>5002</v>
      </c>
      <c r="B201">
        <v>4000</v>
      </c>
      <c r="C201">
        <f>ROUND(SIN(Table1[[#This Row],[GTL (mils)]]/3200*PI()),4)</f>
        <v>-0.70709999999999995</v>
      </c>
      <c r="D201">
        <v>500</v>
      </c>
      <c r="E201">
        <v>0</v>
      </c>
      <c r="F201">
        <f>ATAN((Table1[[#This Row],[Talt (M)]]-Table1[[#This Row],[Galt (M)]])/Table1[[#This Row],[Range (M)]])*3200/PI()</f>
        <v>-101.48133148500595</v>
      </c>
      <c r="G201" t="s">
        <v>13</v>
      </c>
      <c r="H201">
        <v>568.70000000000005</v>
      </c>
      <c r="I201">
        <v>2.7</v>
      </c>
      <c r="J201">
        <v>3.5281996888700324</v>
      </c>
      <c r="K201">
        <v>10.016970725498515</v>
      </c>
      <c r="L201">
        <v>483.5155444080421</v>
      </c>
      <c r="M201">
        <f>Table1[[#This Row],[MAX Ord (M)]]-Table1[[#This Row],[Galt (M)]]</f>
        <v>-16.484455591957897</v>
      </c>
    </row>
    <row r="202" spans="1:13" x14ac:dyDescent="0.25">
      <c r="A202">
        <v>5002</v>
      </c>
      <c r="B202">
        <v>4000</v>
      </c>
      <c r="C202">
        <f>ROUND(SIN(Table1[[#This Row],[GTL (mils)]]/3200*PI()),4)</f>
        <v>-0.70709999999999995</v>
      </c>
      <c r="D202">
        <v>500</v>
      </c>
      <c r="E202">
        <v>500</v>
      </c>
      <c r="F202">
        <f>ATAN((Table1[[#This Row],[Talt (M)]]-Table1[[#This Row],[Galt (M)]])/Table1[[#This Row],[Range (M)]])*3200/PI()</f>
        <v>0</v>
      </c>
      <c r="G202" t="s">
        <v>13</v>
      </c>
      <c r="H202">
        <v>568.70000000000005</v>
      </c>
      <c r="I202">
        <v>2.7</v>
      </c>
      <c r="J202">
        <v>105.30062225993495</v>
      </c>
      <c r="K202">
        <v>10.016970725498515</v>
      </c>
      <c r="L202">
        <v>650.62112050929409</v>
      </c>
      <c r="M202">
        <f>Table1[[#This Row],[MAX Ord (M)]]-Table1[[#This Row],[Galt (M)]]</f>
        <v>150.62112050929409</v>
      </c>
    </row>
    <row r="203" spans="1:13" x14ac:dyDescent="0.25">
      <c r="A203">
        <v>5002</v>
      </c>
      <c r="B203">
        <v>4000</v>
      </c>
      <c r="C203">
        <f>ROUND(SIN(Table1[[#This Row],[GTL (mils)]]/3200*PI()),4)</f>
        <v>-0.70709999999999995</v>
      </c>
      <c r="D203">
        <v>500</v>
      </c>
      <c r="E203">
        <v>1000</v>
      </c>
      <c r="F203">
        <f>ATAN((Table1[[#This Row],[Talt (M)]]-Table1[[#This Row],[Galt (M)]])/Table1[[#This Row],[Range (M)]])*3200/PI()</f>
        <v>101.48133148500595</v>
      </c>
      <c r="G203" t="s">
        <v>13</v>
      </c>
      <c r="H203">
        <v>568.70000000000005</v>
      </c>
      <c r="I203">
        <v>2.7</v>
      </c>
      <c r="J203">
        <v>207.71635695092633</v>
      </c>
      <c r="K203">
        <v>11.018667798048368</v>
      </c>
      <c r="L203">
        <v>1008.8273506873455</v>
      </c>
      <c r="M203">
        <f>Table1[[#This Row],[MAX Ord (M)]]-Table1[[#This Row],[Galt (M)]]</f>
        <v>508.82735068734553</v>
      </c>
    </row>
    <row r="204" spans="1:13" x14ac:dyDescent="0.25">
      <c r="A204">
        <v>5002</v>
      </c>
      <c r="B204">
        <v>4000</v>
      </c>
      <c r="C204">
        <f>ROUND(SIN(Table1[[#This Row],[GTL (mils)]]/3200*PI()),4)</f>
        <v>-0.70709999999999995</v>
      </c>
      <c r="D204">
        <v>500</v>
      </c>
      <c r="E204">
        <v>1500</v>
      </c>
      <c r="F204">
        <f>ATAN((Table1[[#This Row],[Talt (M)]]-Table1[[#This Row],[Galt (M)]])/Table1[[#This Row],[Range (M)]])*3200/PI()</f>
        <v>200.98714312646618</v>
      </c>
      <c r="G204" t="s">
        <v>13</v>
      </c>
      <c r="H204">
        <v>568.70000000000005</v>
      </c>
      <c r="I204">
        <v>3.6</v>
      </c>
      <c r="J204">
        <v>308.58725215669642</v>
      </c>
      <c r="K204">
        <v>11.018667798048368</v>
      </c>
      <c r="L204">
        <v>1517.1073988478227</v>
      </c>
      <c r="M204">
        <f>Table1[[#This Row],[MAX Ord (M)]]-Table1[[#This Row],[Galt (M)]]</f>
        <v>1017.1073988478227</v>
      </c>
    </row>
    <row r="205" spans="1:13" x14ac:dyDescent="0.25">
      <c r="A205">
        <v>5002</v>
      </c>
      <c r="B205">
        <v>4800</v>
      </c>
      <c r="C205">
        <f>ROUND(SIN(Table1[[#This Row],[GTL (mils)]]/3200*PI()),4)</f>
        <v>-1</v>
      </c>
      <c r="D205">
        <v>500</v>
      </c>
      <c r="E205">
        <v>0</v>
      </c>
      <c r="F205">
        <f>ATAN((Table1[[#This Row],[Talt (M)]]-Table1[[#This Row],[Galt (M)]])/Table1[[#This Row],[Range (M)]])*3200/PI()</f>
        <v>-101.48133148500595</v>
      </c>
      <c r="G205" t="s">
        <v>13</v>
      </c>
      <c r="H205">
        <v>568.70000000000005</v>
      </c>
      <c r="I205">
        <v>3</v>
      </c>
      <c r="J205">
        <v>3.5222222222222221</v>
      </c>
      <c r="K205">
        <v>10</v>
      </c>
      <c r="L205">
        <v>482.69637364242067</v>
      </c>
      <c r="M205">
        <f>Table1[[#This Row],[MAX Ord (M)]]-Table1[[#This Row],[Galt (M)]]</f>
        <v>-17.303626357579333</v>
      </c>
    </row>
    <row r="206" spans="1:13" x14ac:dyDescent="0.25">
      <c r="A206">
        <v>5002</v>
      </c>
      <c r="B206">
        <v>4800</v>
      </c>
      <c r="C206">
        <f>ROUND(SIN(Table1[[#This Row],[GTL (mils)]]/3200*PI()),4)</f>
        <v>-1</v>
      </c>
      <c r="D206">
        <v>500</v>
      </c>
      <c r="E206">
        <v>500</v>
      </c>
      <c r="F206">
        <f>ATAN((Table1[[#This Row],[Talt (M)]]-Table1[[#This Row],[Galt (M)]])/Table1[[#This Row],[Range (M)]])*3200/PI()</f>
        <v>0</v>
      </c>
      <c r="G206" t="s">
        <v>13</v>
      </c>
      <c r="H206">
        <v>568.70000000000005</v>
      </c>
      <c r="I206">
        <v>3</v>
      </c>
      <c r="J206">
        <v>105.12222222222222</v>
      </c>
      <c r="K206">
        <v>10</v>
      </c>
      <c r="L206">
        <v>649.51883991546208</v>
      </c>
      <c r="M206">
        <f>Table1[[#This Row],[MAX Ord (M)]]-Table1[[#This Row],[Galt (M)]]</f>
        <v>149.51883991546208</v>
      </c>
    </row>
    <row r="207" spans="1:13" x14ac:dyDescent="0.25">
      <c r="A207">
        <v>5002</v>
      </c>
      <c r="B207">
        <v>4800</v>
      </c>
      <c r="C207">
        <f>ROUND(SIN(Table1[[#This Row],[GTL (mils)]]/3200*PI()),4)</f>
        <v>-1</v>
      </c>
      <c r="D207">
        <v>500</v>
      </c>
      <c r="E207">
        <v>1000</v>
      </c>
      <c r="F207">
        <f>ATAN((Table1[[#This Row],[Talt (M)]]-Table1[[#This Row],[Galt (M)]])/Table1[[#This Row],[Range (M)]])*3200/PI()</f>
        <v>101.48133148500595</v>
      </c>
      <c r="G207" t="s">
        <v>13</v>
      </c>
      <c r="H207">
        <v>568.70000000000005</v>
      </c>
      <c r="I207">
        <v>3</v>
      </c>
      <c r="J207">
        <v>207.36444444444444</v>
      </c>
      <c r="K207">
        <v>11</v>
      </c>
      <c r="L207">
        <v>1007.1181980389975</v>
      </c>
      <c r="M207">
        <f>Table1[[#This Row],[MAX Ord (M)]]-Table1[[#This Row],[Galt (M)]]</f>
        <v>507.11819803899755</v>
      </c>
    </row>
    <row r="208" spans="1:13" x14ac:dyDescent="0.25">
      <c r="A208">
        <v>5002</v>
      </c>
      <c r="B208">
        <v>4800</v>
      </c>
      <c r="C208">
        <f>ROUND(SIN(Table1[[#This Row],[GTL (mils)]]/3200*PI()),4)</f>
        <v>-1</v>
      </c>
      <c r="D208">
        <v>500</v>
      </c>
      <c r="E208">
        <v>1500</v>
      </c>
      <c r="F208">
        <f>ATAN((Table1[[#This Row],[Talt (M)]]-Table1[[#This Row],[Galt (M)]])/Table1[[#This Row],[Range (M)]])*3200/PI()</f>
        <v>200.98714312646618</v>
      </c>
      <c r="G208" t="s">
        <v>13</v>
      </c>
      <c r="H208">
        <v>568.70000000000005</v>
      </c>
      <c r="I208">
        <v>4</v>
      </c>
      <c r="J208">
        <v>308.06444444444446</v>
      </c>
      <c r="K208">
        <v>11</v>
      </c>
      <c r="L208">
        <v>1514.5371194766276</v>
      </c>
      <c r="M208">
        <f>Table1[[#This Row],[MAX Ord (M)]]-Table1[[#This Row],[Galt (M)]]</f>
        <v>1014.5371194766276</v>
      </c>
    </row>
    <row r="209" spans="1:13" x14ac:dyDescent="0.25">
      <c r="A209">
        <v>7003</v>
      </c>
      <c r="B209">
        <v>800</v>
      </c>
      <c r="C209">
        <f>ROUND(SIN(Table1[[#This Row],[GTL (mils)]]/3200*PI()),4)</f>
        <v>0.70709999999999995</v>
      </c>
      <c r="D209">
        <v>500</v>
      </c>
      <c r="E209">
        <v>0</v>
      </c>
      <c r="F209">
        <f>ATAN((Table1[[#This Row],[Talt (M)]]-Table1[[#This Row],[Galt (M)]])/Table1[[#This Row],[Range (M)]])*3200/PI()</f>
        <v>-72.602177326540641</v>
      </c>
      <c r="G209" t="s">
        <v>13</v>
      </c>
      <c r="H209">
        <v>568.70000000000005</v>
      </c>
      <c r="I209">
        <v>4.5</v>
      </c>
      <c r="J209">
        <v>94.140237187632351</v>
      </c>
      <c r="K209">
        <v>15.972892842016094</v>
      </c>
      <c r="L209">
        <v>621.94451503600169</v>
      </c>
      <c r="M209">
        <f>Table1[[#This Row],[MAX Ord (M)]]-Table1[[#This Row],[Galt (M)]]</f>
        <v>121.94451503600169</v>
      </c>
    </row>
    <row r="210" spans="1:13" x14ac:dyDescent="0.25">
      <c r="A210">
        <v>7003</v>
      </c>
      <c r="B210">
        <v>800</v>
      </c>
      <c r="C210">
        <f>ROUND(SIN(Table1[[#This Row],[GTL (mils)]]/3200*PI()),4)</f>
        <v>0.70709999999999995</v>
      </c>
      <c r="D210">
        <v>500</v>
      </c>
      <c r="E210">
        <v>500</v>
      </c>
      <c r="F210">
        <f>ATAN((Table1[[#This Row],[Talt (M)]]-Table1[[#This Row],[Galt (M)]])/Table1[[#This Row],[Range (M)]])*3200/PI()</f>
        <v>0</v>
      </c>
      <c r="G210" t="s">
        <v>13</v>
      </c>
      <c r="H210">
        <v>568.70000000000005</v>
      </c>
      <c r="I210">
        <v>4.5</v>
      </c>
      <c r="J210">
        <v>167.0165607793308</v>
      </c>
      <c r="K210">
        <v>15.972892842016094</v>
      </c>
      <c r="L210">
        <v>851.55484963998299</v>
      </c>
      <c r="M210">
        <f>Table1[[#This Row],[MAX Ord (M)]]-Table1[[#This Row],[Galt (M)]]</f>
        <v>351.55484963998299</v>
      </c>
    </row>
    <row r="211" spans="1:13" x14ac:dyDescent="0.25">
      <c r="A211">
        <v>7003</v>
      </c>
      <c r="B211">
        <v>800</v>
      </c>
      <c r="C211">
        <f>ROUND(SIN(Table1[[#This Row],[GTL (mils)]]/3200*PI()),4)</f>
        <v>0.70709999999999995</v>
      </c>
      <c r="D211">
        <v>500</v>
      </c>
      <c r="E211">
        <v>1000</v>
      </c>
      <c r="F211">
        <f>ATAN((Table1[[#This Row],[Talt (M)]]-Table1[[#This Row],[Galt (M)]])/Table1[[#This Row],[Range (M)]])*3200/PI()</f>
        <v>72.602177326540641</v>
      </c>
      <c r="G211" t="s">
        <v>13</v>
      </c>
      <c r="H211">
        <v>568.70000000000005</v>
      </c>
      <c r="I211">
        <v>5.4</v>
      </c>
      <c r="J211">
        <v>240.59169843286742</v>
      </c>
      <c r="K211">
        <v>16.971198644642101</v>
      </c>
      <c r="L211">
        <v>1172.011012282931</v>
      </c>
      <c r="M211">
        <f>Table1[[#This Row],[MAX Ord (M)]]-Table1[[#This Row],[Galt (M)]]</f>
        <v>672.01101228293101</v>
      </c>
    </row>
    <row r="212" spans="1:13" x14ac:dyDescent="0.25">
      <c r="A212">
        <v>7003</v>
      </c>
      <c r="B212">
        <v>800</v>
      </c>
      <c r="C212">
        <f>ROUND(SIN(Table1[[#This Row],[GTL (mils)]]/3200*PI()),4)</f>
        <v>0.70709999999999995</v>
      </c>
      <c r="D212">
        <v>500</v>
      </c>
      <c r="E212">
        <v>1500</v>
      </c>
      <c r="F212">
        <f>ATAN((Table1[[#This Row],[Talt (M)]]-Table1[[#This Row],[Galt (M)]])/Table1[[#This Row],[Range (M)]])*3200/PI()</f>
        <v>144.47406312243191</v>
      </c>
      <c r="G212" t="s">
        <v>13</v>
      </c>
      <c r="H212">
        <v>568.70000000000005</v>
      </c>
      <c r="I212">
        <v>5.4</v>
      </c>
      <c r="J212">
        <v>314.06700550614147</v>
      </c>
      <c r="K212">
        <v>16.971198644642101</v>
      </c>
      <c r="L212">
        <v>1563.3468869123253</v>
      </c>
      <c r="M212">
        <f>Table1[[#This Row],[MAX Ord (M)]]-Table1[[#This Row],[Galt (M)]]</f>
        <v>1063.3468869123253</v>
      </c>
    </row>
    <row r="213" spans="1:13" x14ac:dyDescent="0.25">
      <c r="A213">
        <v>7003</v>
      </c>
      <c r="B213">
        <v>1600</v>
      </c>
      <c r="C213">
        <f>ROUND(SIN(Table1[[#This Row],[GTL (mils)]]/3200*PI()),4)</f>
        <v>1</v>
      </c>
      <c r="D213">
        <v>500</v>
      </c>
      <c r="E213">
        <v>0</v>
      </c>
      <c r="F213">
        <f>ATAN((Table1[[#This Row],[Talt (M)]]-Table1[[#This Row],[Galt (M)]])/Table1[[#This Row],[Range (M)]])*3200/PI()</f>
        <v>-72.602177326540641</v>
      </c>
      <c r="G213" t="s">
        <v>13</v>
      </c>
      <c r="H213">
        <v>568.70000000000005</v>
      </c>
      <c r="I213">
        <v>5</v>
      </c>
      <c r="J213">
        <v>94.3</v>
      </c>
      <c r="K213">
        <v>16</v>
      </c>
      <c r="L213">
        <v>623</v>
      </c>
      <c r="M213">
        <f>Table1[[#This Row],[MAX Ord (M)]]-Table1[[#This Row],[Galt (M)]]</f>
        <v>123</v>
      </c>
    </row>
    <row r="214" spans="1:13" x14ac:dyDescent="0.25">
      <c r="A214">
        <v>7003</v>
      </c>
      <c r="B214">
        <v>1600</v>
      </c>
      <c r="C214">
        <f>ROUND(SIN(Table1[[#This Row],[GTL (mils)]]/3200*PI()),4)</f>
        <v>1</v>
      </c>
      <c r="D214">
        <v>500</v>
      </c>
      <c r="E214">
        <v>500</v>
      </c>
      <c r="F214">
        <f>ATAN((Table1[[#This Row],[Talt (M)]]-Table1[[#This Row],[Galt (M)]])/Table1[[#This Row],[Range (M)]])*3200/PI()</f>
        <v>0</v>
      </c>
      <c r="G214" t="s">
        <v>13</v>
      </c>
      <c r="H214">
        <v>568.70000000000005</v>
      </c>
      <c r="I214">
        <v>5</v>
      </c>
      <c r="J214">
        <v>167.3</v>
      </c>
      <c r="K214">
        <v>16</v>
      </c>
      <c r="L214">
        <v>853</v>
      </c>
      <c r="M214">
        <f>Table1[[#This Row],[MAX Ord (M)]]-Table1[[#This Row],[Galt (M)]]</f>
        <v>353</v>
      </c>
    </row>
    <row r="215" spans="1:13" x14ac:dyDescent="0.25">
      <c r="A215">
        <v>7003</v>
      </c>
      <c r="B215">
        <v>1600</v>
      </c>
      <c r="C215">
        <f>ROUND(SIN(Table1[[#This Row],[GTL (mils)]]/3200*PI()),4)</f>
        <v>1</v>
      </c>
      <c r="D215">
        <v>500</v>
      </c>
      <c r="E215">
        <v>1000</v>
      </c>
      <c r="F215">
        <f>ATAN((Table1[[#This Row],[Talt (M)]]-Table1[[#This Row],[Galt (M)]])/Table1[[#This Row],[Range (M)]])*3200/PI()</f>
        <v>72.602177326540641</v>
      </c>
      <c r="G215" t="s">
        <v>13</v>
      </c>
      <c r="H215">
        <v>568.70000000000005</v>
      </c>
      <c r="I215">
        <v>6</v>
      </c>
      <c r="J215">
        <v>241</v>
      </c>
      <c r="K215">
        <v>17</v>
      </c>
      <c r="L215">
        <v>1174</v>
      </c>
      <c r="M215">
        <f>Table1[[#This Row],[MAX Ord (M)]]-Table1[[#This Row],[Galt (M)]]</f>
        <v>674</v>
      </c>
    </row>
    <row r="216" spans="1:13" x14ac:dyDescent="0.25">
      <c r="A216">
        <v>7003</v>
      </c>
      <c r="B216">
        <v>1600</v>
      </c>
      <c r="C216">
        <f>ROUND(SIN(Table1[[#This Row],[GTL (mils)]]/3200*PI()),4)</f>
        <v>1</v>
      </c>
      <c r="D216">
        <v>500</v>
      </c>
      <c r="E216">
        <v>1500</v>
      </c>
      <c r="F216">
        <f>ATAN((Table1[[#This Row],[Talt (M)]]-Table1[[#This Row],[Galt (M)]])/Table1[[#This Row],[Range (M)]])*3200/PI()</f>
        <v>144.47406312243191</v>
      </c>
      <c r="G216" t="s">
        <v>13</v>
      </c>
      <c r="H216">
        <v>568.70000000000005</v>
      </c>
      <c r="I216">
        <v>6</v>
      </c>
      <c r="J216">
        <v>314.60000000000002</v>
      </c>
      <c r="K216">
        <v>17</v>
      </c>
      <c r="L216">
        <v>1566</v>
      </c>
      <c r="M216">
        <f>Table1[[#This Row],[MAX Ord (M)]]-Table1[[#This Row],[Galt (M)]]</f>
        <v>1066</v>
      </c>
    </row>
    <row r="217" spans="1:13" x14ac:dyDescent="0.25">
      <c r="A217">
        <v>7003</v>
      </c>
      <c r="B217">
        <v>4000</v>
      </c>
      <c r="C217">
        <f>ROUND(SIN(Table1[[#This Row],[GTL (mils)]]/3200*PI()),4)</f>
        <v>-0.70709999999999995</v>
      </c>
      <c r="D217">
        <v>500</v>
      </c>
      <c r="E217">
        <v>0</v>
      </c>
      <c r="F217">
        <f>ATAN((Table1[[#This Row],[Talt (M)]]-Table1[[#This Row],[Galt (M)]])/Table1[[#This Row],[Range (M)]])*3200/PI()</f>
        <v>-72.602177326540641</v>
      </c>
      <c r="G217" t="s">
        <v>13</v>
      </c>
      <c r="H217">
        <v>568.70000000000005</v>
      </c>
      <c r="I217">
        <v>4.5</v>
      </c>
      <c r="J217">
        <v>96.739451279875553</v>
      </c>
      <c r="K217">
        <v>16.027153160797624</v>
      </c>
      <c r="L217">
        <v>628.87496004868524</v>
      </c>
      <c r="M217">
        <f>Table1[[#This Row],[MAX Ord (M)]]-Table1[[#This Row],[Galt (M)]]</f>
        <v>128.87496004868524</v>
      </c>
    </row>
    <row r="218" spans="1:13" x14ac:dyDescent="0.25">
      <c r="A218">
        <v>7003</v>
      </c>
      <c r="B218">
        <v>4000</v>
      </c>
      <c r="C218">
        <f>ROUND(SIN(Table1[[#This Row],[GTL (mils)]]/3200*PI()),4)</f>
        <v>-0.70709999999999995</v>
      </c>
      <c r="D218">
        <v>500</v>
      </c>
      <c r="E218">
        <v>500</v>
      </c>
      <c r="F218">
        <f>ATAN((Table1[[#This Row],[Talt (M)]]-Table1[[#This Row],[Galt (M)]])/Table1[[#This Row],[Range (M)]])*3200/PI()</f>
        <v>0</v>
      </c>
      <c r="G218" t="s">
        <v>13</v>
      </c>
      <c r="H218">
        <v>568.70000000000005</v>
      </c>
      <c r="I218">
        <v>4.5</v>
      </c>
      <c r="J218">
        <v>169.86333757601471</v>
      </c>
      <c r="K218">
        <v>16.027153160797624</v>
      </c>
      <c r="L218">
        <v>856.2305306787589</v>
      </c>
      <c r="M218">
        <f>Table1[[#This Row],[MAX Ord (M)]]-Table1[[#This Row],[Galt (M)]]</f>
        <v>356.2305306787589</v>
      </c>
    </row>
    <row r="219" spans="1:13" x14ac:dyDescent="0.25">
      <c r="A219">
        <v>7003</v>
      </c>
      <c r="B219">
        <v>4000</v>
      </c>
      <c r="C219">
        <f>ROUND(SIN(Table1[[#This Row],[GTL (mils)]]/3200*PI()),4)</f>
        <v>-0.70709999999999995</v>
      </c>
      <c r="D219">
        <v>500</v>
      </c>
      <c r="E219">
        <v>1000</v>
      </c>
      <c r="F219">
        <f>ATAN((Table1[[#This Row],[Talt (M)]]-Table1[[#This Row],[Galt (M)]])/Table1[[#This Row],[Range (M)]])*3200/PI()</f>
        <v>72.602177326540641</v>
      </c>
      <c r="G219" t="s">
        <v>13</v>
      </c>
      <c r="H219">
        <v>568.70000000000005</v>
      </c>
      <c r="I219">
        <v>5.4</v>
      </c>
      <c r="J219">
        <v>243.83087540659031</v>
      </c>
      <c r="K219">
        <v>17.028850233347477</v>
      </c>
      <c r="L219">
        <v>1174.6724782668643</v>
      </c>
      <c r="M219">
        <f>Table1[[#This Row],[MAX Ord (M)]]-Table1[[#This Row],[Galt (M)]]</f>
        <v>674.67247826686435</v>
      </c>
    </row>
    <row r="220" spans="1:13" x14ac:dyDescent="0.25">
      <c r="A220">
        <v>7003</v>
      </c>
      <c r="B220">
        <v>4000</v>
      </c>
      <c r="C220">
        <f>ROUND(SIN(Table1[[#This Row],[GTL (mils)]]/3200*PI()),4)</f>
        <v>-0.70709999999999995</v>
      </c>
      <c r="D220">
        <v>500</v>
      </c>
      <c r="E220">
        <v>1500</v>
      </c>
      <c r="F220">
        <f>ATAN((Table1[[#This Row],[Talt (M)]]-Table1[[#This Row],[Galt (M)]])/Table1[[#This Row],[Range (M)]])*3200/PI()</f>
        <v>144.47406312243191</v>
      </c>
      <c r="G220" t="s">
        <v>13</v>
      </c>
      <c r="H220">
        <v>568.70000000000005</v>
      </c>
      <c r="I220">
        <v>5.4</v>
      </c>
      <c r="J220">
        <v>317.55577994625941</v>
      </c>
      <c r="K220">
        <v>17.028850233347477</v>
      </c>
      <c r="L220">
        <v>1568.7362168840093</v>
      </c>
      <c r="M220">
        <f>Table1[[#This Row],[MAX Ord (M)]]-Table1[[#This Row],[Galt (M)]]</f>
        <v>1068.7362168840093</v>
      </c>
    </row>
    <row r="221" spans="1:13" x14ac:dyDescent="0.25">
      <c r="A221">
        <v>7003</v>
      </c>
      <c r="B221">
        <v>4800</v>
      </c>
      <c r="C221">
        <f>ROUND(SIN(Table1[[#This Row],[GTL (mils)]]/3200*PI()),4)</f>
        <v>-1</v>
      </c>
      <c r="D221">
        <v>500</v>
      </c>
      <c r="E221">
        <v>0</v>
      </c>
      <c r="F221">
        <f>ATAN((Table1[[#This Row],[Talt (M)]]-Table1[[#This Row],[Galt (M)]])/Table1[[#This Row],[Range (M)]])*3200/PI()</f>
        <v>-72.602177326540641</v>
      </c>
      <c r="G221" t="s">
        <v>13</v>
      </c>
      <c r="H221">
        <v>568.70000000000005</v>
      </c>
      <c r="I221">
        <v>5</v>
      </c>
      <c r="J221">
        <v>96.575555555555553</v>
      </c>
      <c r="K221">
        <v>16</v>
      </c>
      <c r="L221">
        <v>627.80952174280014</v>
      </c>
      <c r="M221">
        <f>Table1[[#This Row],[MAX Ord (M)]]-Table1[[#This Row],[Galt (M)]]</f>
        <v>127.80952174280014</v>
      </c>
    </row>
    <row r="222" spans="1:13" x14ac:dyDescent="0.25">
      <c r="A222">
        <v>7003</v>
      </c>
      <c r="B222">
        <v>4800</v>
      </c>
      <c r="C222">
        <f>ROUND(SIN(Table1[[#This Row],[GTL (mils)]]/3200*PI()),4)</f>
        <v>-1</v>
      </c>
      <c r="D222">
        <v>500</v>
      </c>
      <c r="E222">
        <v>500</v>
      </c>
      <c r="F222">
        <f>ATAN((Table1[[#This Row],[Talt (M)]]-Table1[[#This Row],[Galt (M)]])/Table1[[#This Row],[Range (M)]])*3200/PI()</f>
        <v>0</v>
      </c>
      <c r="G222" t="s">
        <v>13</v>
      </c>
      <c r="H222">
        <v>568.70000000000005</v>
      </c>
      <c r="I222">
        <v>5</v>
      </c>
      <c r="J222">
        <v>169.57555555555555</v>
      </c>
      <c r="K222">
        <v>16</v>
      </c>
      <c r="L222">
        <v>854.77990716214936</v>
      </c>
      <c r="M222">
        <f>Table1[[#This Row],[MAX Ord (M)]]-Table1[[#This Row],[Galt (M)]]</f>
        <v>354.77990716214936</v>
      </c>
    </row>
    <row r="223" spans="1:13" x14ac:dyDescent="0.25">
      <c r="A223">
        <v>7003</v>
      </c>
      <c r="B223">
        <v>4800</v>
      </c>
      <c r="C223">
        <f>ROUND(SIN(Table1[[#This Row],[GTL (mils)]]/3200*PI()),4)</f>
        <v>-1</v>
      </c>
      <c r="D223">
        <v>500</v>
      </c>
      <c r="E223">
        <v>1000</v>
      </c>
      <c r="F223">
        <f>ATAN((Table1[[#This Row],[Talt (M)]]-Table1[[#This Row],[Galt (M)]])/Table1[[#This Row],[Range (M)]])*3200/PI()</f>
        <v>72.602177326540641</v>
      </c>
      <c r="G223" t="s">
        <v>13</v>
      </c>
      <c r="H223">
        <v>568.70000000000005</v>
      </c>
      <c r="I223">
        <v>6</v>
      </c>
      <c r="J223">
        <v>243.41777777777779</v>
      </c>
      <c r="K223">
        <v>17</v>
      </c>
      <c r="L223">
        <v>1172.6823512388814</v>
      </c>
      <c r="M223">
        <f>Table1[[#This Row],[MAX Ord (M)]]-Table1[[#This Row],[Galt (M)]]</f>
        <v>672.68235123888144</v>
      </c>
    </row>
    <row r="224" spans="1:13" x14ac:dyDescent="0.25">
      <c r="A224">
        <v>7003</v>
      </c>
      <c r="B224">
        <v>4800</v>
      </c>
      <c r="C224">
        <f>ROUND(SIN(Table1[[#This Row],[GTL (mils)]]/3200*PI()),4)</f>
        <v>-1</v>
      </c>
      <c r="D224">
        <v>500</v>
      </c>
      <c r="E224">
        <v>1500</v>
      </c>
      <c r="F224">
        <f>ATAN((Table1[[#This Row],[Talt (M)]]-Table1[[#This Row],[Galt (M)]])/Table1[[#This Row],[Range (M)]])*3200/PI()</f>
        <v>144.47406312243191</v>
      </c>
      <c r="G224" t="s">
        <v>13</v>
      </c>
      <c r="H224">
        <v>568.70000000000005</v>
      </c>
      <c r="I224">
        <v>6</v>
      </c>
      <c r="J224">
        <v>317.01777777777778</v>
      </c>
      <c r="K224">
        <v>17</v>
      </c>
      <c r="L224">
        <v>1566.0784681048749</v>
      </c>
      <c r="M224">
        <f>Table1[[#This Row],[MAX Ord (M)]]-Table1[[#This Row],[Galt (M)]]</f>
        <v>1066.0784681048749</v>
      </c>
    </row>
    <row r="225" spans="1:13" x14ac:dyDescent="0.25">
      <c r="A225">
        <v>8003</v>
      </c>
      <c r="B225">
        <v>800</v>
      </c>
      <c r="C225">
        <f>ROUND(SIN(Table1[[#This Row],[GTL (mils)]]/3200*PI()),4)</f>
        <v>0.70709999999999995</v>
      </c>
      <c r="D225">
        <v>500</v>
      </c>
      <c r="E225">
        <v>0</v>
      </c>
      <c r="F225">
        <f>ATAN((Table1[[#This Row],[Talt (M)]]-Table1[[#This Row],[Galt (M)]])/Table1[[#This Row],[Range (M)]])*3200/PI()</f>
        <v>-63.555506307876549</v>
      </c>
      <c r="G225" t="s">
        <v>13</v>
      </c>
      <c r="H225">
        <v>568.70000000000005</v>
      </c>
      <c r="I225">
        <v>6.3</v>
      </c>
      <c r="J225">
        <v>140.86094875052942</v>
      </c>
      <c r="K225">
        <v>19.966116052520118</v>
      </c>
      <c r="L225">
        <v>757.7141041931385</v>
      </c>
      <c r="M225">
        <f>Table1[[#This Row],[MAX Ord (M)]]-Table1[[#This Row],[Galt (M)]]</f>
        <v>257.7141041931385</v>
      </c>
    </row>
    <row r="226" spans="1:13" x14ac:dyDescent="0.25">
      <c r="A226">
        <v>8003</v>
      </c>
      <c r="B226">
        <v>800</v>
      </c>
      <c r="C226">
        <f>ROUND(SIN(Table1[[#This Row],[GTL (mils)]]/3200*PI()),4)</f>
        <v>0.70709999999999995</v>
      </c>
      <c r="D226">
        <v>500</v>
      </c>
      <c r="E226">
        <v>500</v>
      </c>
      <c r="F226">
        <f>ATAN((Table1[[#This Row],[Talt (M)]]-Table1[[#This Row],[Galt (M)]])/Table1[[#This Row],[Range (M)]])*3200/PI()</f>
        <v>0</v>
      </c>
      <c r="G226" t="s">
        <v>13</v>
      </c>
      <c r="H226">
        <v>568.70000000000005</v>
      </c>
      <c r="I226">
        <v>6.3</v>
      </c>
      <c r="J226">
        <v>205.15184243964421</v>
      </c>
      <c r="K226">
        <v>19.966116052520118</v>
      </c>
      <c r="L226">
        <v>1007.2905548496399</v>
      </c>
      <c r="M226">
        <f>Table1[[#This Row],[MAX Ord (M)]]-Table1[[#This Row],[Galt (M)]]</f>
        <v>507.29055484963988</v>
      </c>
    </row>
    <row r="227" spans="1:13" x14ac:dyDescent="0.25">
      <c r="A227">
        <v>8003</v>
      </c>
      <c r="B227">
        <v>800</v>
      </c>
      <c r="C227">
        <f>ROUND(SIN(Table1[[#This Row],[GTL (mils)]]/3200*PI()),4)</f>
        <v>0.70709999999999995</v>
      </c>
      <c r="D227">
        <v>500</v>
      </c>
      <c r="E227">
        <v>1000</v>
      </c>
      <c r="F227">
        <f>ATAN((Table1[[#This Row],[Talt (M)]]-Table1[[#This Row],[Galt (M)]])/Table1[[#This Row],[Range (M)]])*3200/PI()</f>
        <v>63.555506307876549</v>
      </c>
      <c r="G227" t="s">
        <v>13</v>
      </c>
      <c r="H227">
        <v>568.70000000000005</v>
      </c>
      <c r="I227">
        <v>6.3</v>
      </c>
      <c r="J227">
        <v>269.94188903007199</v>
      </c>
      <c r="K227">
        <v>19.966116052520118</v>
      </c>
      <c r="L227">
        <v>1319.7602710715798</v>
      </c>
      <c r="M227">
        <f>Table1[[#This Row],[MAX Ord (M)]]-Table1[[#This Row],[Galt (M)]]</f>
        <v>819.76027107157984</v>
      </c>
    </row>
    <row r="228" spans="1:13" x14ac:dyDescent="0.25">
      <c r="A228">
        <v>8003</v>
      </c>
      <c r="B228">
        <v>800</v>
      </c>
      <c r="C228">
        <f>ROUND(SIN(Table1[[#This Row],[GTL (mils)]]/3200*PI()),4)</f>
        <v>0.70709999999999995</v>
      </c>
      <c r="D228">
        <v>500</v>
      </c>
      <c r="E228">
        <v>1500</v>
      </c>
      <c r="F228">
        <f>ATAN((Table1[[#This Row],[Talt (M)]]-Table1[[#This Row],[Galt (M)]])/Table1[[#This Row],[Range (M)]])*3200/PI()</f>
        <v>126.61996274403248</v>
      </c>
      <c r="G228" t="s">
        <v>13</v>
      </c>
      <c r="H228">
        <v>568.70000000000005</v>
      </c>
      <c r="I228">
        <v>7.2</v>
      </c>
      <c r="J228">
        <v>335.03142736128757</v>
      </c>
      <c r="K228">
        <v>19.966116052520118</v>
      </c>
      <c r="L228">
        <v>1687.1368064379499</v>
      </c>
      <c r="M228">
        <f>Table1[[#This Row],[MAX Ord (M)]]-Table1[[#This Row],[Galt (M)]]</f>
        <v>1187.1368064379499</v>
      </c>
    </row>
    <row r="229" spans="1:13" x14ac:dyDescent="0.25">
      <c r="A229">
        <v>8003</v>
      </c>
      <c r="B229">
        <v>1600</v>
      </c>
      <c r="C229">
        <f>ROUND(SIN(Table1[[#This Row],[GTL (mils)]]/3200*PI()),4)</f>
        <v>1</v>
      </c>
      <c r="D229">
        <v>500</v>
      </c>
      <c r="E229">
        <v>0</v>
      </c>
      <c r="F229">
        <f>ATAN((Table1[[#This Row],[Talt (M)]]-Table1[[#This Row],[Galt (M)]])/Table1[[#This Row],[Range (M)]])*3200/PI()</f>
        <v>-63.555506307876549</v>
      </c>
      <c r="G229" t="s">
        <v>13</v>
      </c>
      <c r="H229">
        <v>568.70000000000005</v>
      </c>
      <c r="I229">
        <v>7</v>
      </c>
      <c r="J229">
        <v>141.1</v>
      </c>
      <c r="K229">
        <v>20</v>
      </c>
      <c r="L229">
        <v>759</v>
      </c>
      <c r="M229">
        <f>Table1[[#This Row],[MAX Ord (M)]]-Table1[[#This Row],[Galt (M)]]</f>
        <v>259</v>
      </c>
    </row>
    <row r="230" spans="1:13" x14ac:dyDescent="0.25">
      <c r="A230">
        <v>8003</v>
      </c>
      <c r="B230">
        <v>1600</v>
      </c>
      <c r="C230">
        <f>ROUND(SIN(Table1[[#This Row],[GTL (mils)]]/3200*PI()),4)</f>
        <v>1</v>
      </c>
      <c r="D230">
        <v>500</v>
      </c>
      <c r="E230">
        <v>500</v>
      </c>
      <c r="F230">
        <f>ATAN((Table1[[#This Row],[Talt (M)]]-Table1[[#This Row],[Galt (M)]])/Table1[[#This Row],[Range (M)]])*3200/PI()</f>
        <v>0</v>
      </c>
      <c r="G230" t="s">
        <v>13</v>
      </c>
      <c r="H230">
        <v>568.70000000000005</v>
      </c>
      <c r="I230">
        <v>7</v>
      </c>
      <c r="J230">
        <v>205.5</v>
      </c>
      <c r="K230">
        <v>20</v>
      </c>
      <c r="L230">
        <v>1009</v>
      </c>
      <c r="M230">
        <f>Table1[[#This Row],[MAX Ord (M)]]-Table1[[#This Row],[Galt (M)]]</f>
        <v>509</v>
      </c>
    </row>
    <row r="231" spans="1:13" x14ac:dyDescent="0.25">
      <c r="A231">
        <v>8003</v>
      </c>
      <c r="B231">
        <v>1600</v>
      </c>
      <c r="C231">
        <f>ROUND(SIN(Table1[[#This Row],[GTL (mils)]]/3200*PI()),4)</f>
        <v>1</v>
      </c>
      <c r="D231">
        <v>500</v>
      </c>
      <c r="E231">
        <v>1000</v>
      </c>
      <c r="F231">
        <f>ATAN((Table1[[#This Row],[Talt (M)]]-Table1[[#This Row],[Galt (M)]])/Table1[[#This Row],[Range (M)]])*3200/PI()</f>
        <v>63.555506307876549</v>
      </c>
      <c r="G231" t="s">
        <v>13</v>
      </c>
      <c r="H231">
        <v>568.70000000000005</v>
      </c>
      <c r="I231">
        <v>7</v>
      </c>
      <c r="J231">
        <v>270.39999999999998</v>
      </c>
      <c r="K231">
        <v>20</v>
      </c>
      <c r="L231">
        <v>1322</v>
      </c>
      <c r="M231">
        <f>Table1[[#This Row],[MAX Ord (M)]]-Table1[[#This Row],[Galt (M)]]</f>
        <v>822</v>
      </c>
    </row>
    <row r="232" spans="1:13" x14ac:dyDescent="0.25">
      <c r="A232">
        <v>8003</v>
      </c>
      <c r="B232">
        <v>1600</v>
      </c>
      <c r="C232">
        <f>ROUND(SIN(Table1[[#This Row],[GTL (mils)]]/3200*PI()),4)</f>
        <v>1</v>
      </c>
      <c r="D232">
        <v>500</v>
      </c>
      <c r="E232">
        <v>1500</v>
      </c>
      <c r="F232">
        <f>ATAN((Table1[[#This Row],[Talt (M)]]-Table1[[#This Row],[Galt (M)]])/Table1[[#This Row],[Range (M)]])*3200/PI()</f>
        <v>126.61996274403248</v>
      </c>
      <c r="G232" t="s">
        <v>13</v>
      </c>
      <c r="H232">
        <v>568.70000000000005</v>
      </c>
      <c r="I232">
        <v>8</v>
      </c>
      <c r="J232">
        <v>335.6</v>
      </c>
      <c r="K232">
        <v>20</v>
      </c>
      <c r="L232">
        <v>1690</v>
      </c>
      <c r="M232">
        <f>Table1[[#This Row],[MAX Ord (M)]]-Table1[[#This Row],[Galt (M)]]</f>
        <v>1190</v>
      </c>
    </row>
    <row r="233" spans="1:13" x14ac:dyDescent="0.25">
      <c r="A233">
        <v>8003</v>
      </c>
      <c r="B233">
        <v>4000</v>
      </c>
      <c r="C233">
        <f>ROUND(SIN(Table1[[#This Row],[GTL (mils)]]/3200*PI()),4)</f>
        <v>-0.70709999999999995</v>
      </c>
      <c r="D233">
        <v>500</v>
      </c>
      <c r="E233">
        <v>0</v>
      </c>
      <c r="F233">
        <f>ATAN((Table1[[#This Row],[Talt (M)]]-Table1[[#This Row],[Galt (M)]])/Table1[[#This Row],[Range (M)]])*3200/PI()</f>
        <v>-63.555506307876549</v>
      </c>
      <c r="G233" t="s">
        <v>13</v>
      </c>
      <c r="H233">
        <v>568.70000000000005</v>
      </c>
      <c r="I233">
        <v>6.3</v>
      </c>
      <c r="J233">
        <v>144.18872860981472</v>
      </c>
      <c r="K233">
        <v>20.03394145099703</v>
      </c>
      <c r="L233">
        <v>765.89903097578497</v>
      </c>
      <c r="M233">
        <f>Table1[[#This Row],[MAX Ord (M)]]-Table1[[#This Row],[Galt (M)]]</f>
        <v>265.89903097578497</v>
      </c>
    </row>
    <row r="234" spans="1:13" x14ac:dyDescent="0.25">
      <c r="A234">
        <v>8003</v>
      </c>
      <c r="B234">
        <v>4000</v>
      </c>
      <c r="C234">
        <f>ROUND(SIN(Table1[[#This Row],[GTL (mils)]]/3200*PI()),4)</f>
        <v>-0.70709999999999995</v>
      </c>
      <c r="D234">
        <v>500</v>
      </c>
      <c r="E234">
        <v>500</v>
      </c>
      <c r="F234">
        <f>ATAN((Table1[[#This Row],[Talt (M)]]-Table1[[#This Row],[Galt (M)]])/Table1[[#This Row],[Range (M)]])*3200/PI()</f>
        <v>0</v>
      </c>
      <c r="G234" t="s">
        <v>13</v>
      </c>
      <c r="H234">
        <v>568.70000000000005</v>
      </c>
      <c r="I234">
        <v>6.3</v>
      </c>
      <c r="J234">
        <v>208.69802008202518</v>
      </c>
      <c r="K234">
        <v>20.03394145099703</v>
      </c>
      <c r="L234">
        <v>1013.0804252170572</v>
      </c>
      <c r="M234">
        <f>Table1[[#This Row],[MAX Ord (M)]]-Table1[[#This Row],[Galt (M)]]</f>
        <v>513.08042521705715</v>
      </c>
    </row>
    <row r="235" spans="1:13" x14ac:dyDescent="0.25">
      <c r="A235">
        <v>8003</v>
      </c>
      <c r="B235">
        <v>4000</v>
      </c>
      <c r="C235">
        <f>ROUND(SIN(Table1[[#This Row],[GTL (mils)]]/3200*PI()),4)</f>
        <v>-0.70709999999999995</v>
      </c>
      <c r="D235">
        <v>500</v>
      </c>
      <c r="E235">
        <v>1000</v>
      </c>
      <c r="F235">
        <f>ATAN((Table1[[#This Row],[Talt (M)]]-Table1[[#This Row],[Galt (M)]])/Table1[[#This Row],[Range (M)]])*3200/PI()</f>
        <v>63.555506307876549</v>
      </c>
      <c r="G235" t="s">
        <v>13</v>
      </c>
      <c r="H235">
        <v>568.70000000000005</v>
      </c>
      <c r="I235">
        <v>6.3</v>
      </c>
      <c r="J235">
        <v>273.70816009051049</v>
      </c>
      <c r="K235">
        <v>20.03394145099703</v>
      </c>
      <c r="L235">
        <v>1325.8156763145021</v>
      </c>
      <c r="M235">
        <f>Table1[[#This Row],[MAX Ord (M)]]-Table1[[#This Row],[Galt (M)]]</f>
        <v>825.81567631450207</v>
      </c>
    </row>
    <row r="236" spans="1:13" x14ac:dyDescent="0.25">
      <c r="A236">
        <v>8003</v>
      </c>
      <c r="B236">
        <v>4000</v>
      </c>
      <c r="C236">
        <f>ROUND(SIN(Table1[[#This Row],[GTL (mils)]]/3200*PI()),4)</f>
        <v>-0.70709999999999995</v>
      </c>
      <c r="D236">
        <v>500</v>
      </c>
      <c r="E236">
        <v>1500</v>
      </c>
      <c r="F236">
        <f>ATAN((Table1[[#This Row],[Talt (M)]]-Table1[[#This Row],[Galt (M)]])/Table1[[#This Row],[Range (M)]])*3200/PI()</f>
        <v>126.61996274403248</v>
      </c>
      <c r="G236" t="s">
        <v>13</v>
      </c>
      <c r="H236">
        <v>568.70000000000005</v>
      </c>
      <c r="I236">
        <v>7.2</v>
      </c>
      <c r="J236">
        <v>339.01880922076089</v>
      </c>
      <c r="K236">
        <v>20.03394145099703</v>
      </c>
      <c r="L236">
        <v>1696.1364775478949</v>
      </c>
      <c r="M236">
        <f>Table1[[#This Row],[MAX Ord (M)]]-Table1[[#This Row],[Galt (M)]]</f>
        <v>1196.1364775478949</v>
      </c>
    </row>
    <row r="237" spans="1:13" x14ac:dyDescent="0.25">
      <c r="A237">
        <v>8003</v>
      </c>
      <c r="B237">
        <v>4800</v>
      </c>
      <c r="C237">
        <f>ROUND(SIN(Table1[[#This Row],[GTL (mils)]]/3200*PI()),4)</f>
        <v>-1</v>
      </c>
      <c r="D237">
        <v>500</v>
      </c>
      <c r="E237">
        <v>0</v>
      </c>
      <c r="F237">
        <f>ATAN((Table1[[#This Row],[Talt (M)]]-Table1[[#This Row],[Galt (M)]])/Table1[[#This Row],[Range (M)]])*3200/PI()</f>
        <v>-63.555506307876549</v>
      </c>
      <c r="G237" t="s">
        <v>13</v>
      </c>
      <c r="H237">
        <v>568.70000000000005</v>
      </c>
      <c r="I237">
        <v>7</v>
      </c>
      <c r="J237">
        <v>143.94444444444443</v>
      </c>
      <c r="K237">
        <v>20</v>
      </c>
      <c r="L237">
        <v>764.60144684876116</v>
      </c>
      <c r="M237">
        <f>Table1[[#This Row],[MAX Ord (M)]]-Table1[[#This Row],[Galt (M)]]</f>
        <v>264.60144684876116</v>
      </c>
    </row>
    <row r="238" spans="1:13" x14ac:dyDescent="0.25">
      <c r="A238">
        <v>8003</v>
      </c>
      <c r="B238">
        <v>4800</v>
      </c>
      <c r="C238">
        <f>ROUND(SIN(Table1[[#This Row],[GTL (mils)]]/3200*PI()),4)</f>
        <v>-1</v>
      </c>
      <c r="D238">
        <v>500</v>
      </c>
      <c r="E238">
        <v>500</v>
      </c>
      <c r="F238">
        <f>ATAN((Table1[[#This Row],[Talt (M)]]-Table1[[#This Row],[Galt (M)]])/Table1[[#This Row],[Range (M)]])*3200/PI()</f>
        <v>0</v>
      </c>
      <c r="G238" t="s">
        <v>13</v>
      </c>
      <c r="H238">
        <v>568.70000000000005</v>
      </c>
      <c r="I238">
        <v>7</v>
      </c>
      <c r="J238">
        <v>208.34444444444443</v>
      </c>
      <c r="K238">
        <v>20</v>
      </c>
      <c r="L238">
        <v>1011.3640670210095</v>
      </c>
      <c r="M238">
        <f>Table1[[#This Row],[MAX Ord (M)]]-Table1[[#This Row],[Galt (M)]]</f>
        <v>511.36406702100953</v>
      </c>
    </row>
    <row r="239" spans="1:13" x14ac:dyDescent="0.25">
      <c r="A239">
        <v>8003</v>
      </c>
      <c r="B239">
        <v>4800</v>
      </c>
      <c r="C239">
        <f>ROUND(SIN(Table1[[#This Row],[GTL (mils)]]/3200*PI()),4)</f>
        <v>-1</v>
      </c>
      <c r="D239">
        <v>500</v>
      </c>
      <c r="E239">
        <v>1000</v>
      </c>
      <c r="F239">
        <f>ATAN((Table1[[#This Row],[Talt (M)]]-Table1[[#This Row],[Galt (M)]])/Table1[[#This Row],[Range (M)]])*3200/PI()</f>
        <v>63.555506307876549</v>
      </c>
      <c r="G239" t="s">
        <v>13</v>
      </c>
      <c r="H239">
        <v>568.70000000000005</v>
      </c>
      <c r="I239">
        <v>7</v>
      </c>
      <c r="J239">
        <v>273.24444444444441</v>
      </c>
      <c r="K239">
        <v>20</v>
      </c>
      <c r="L239">
        <v>1323.5694828772898</v>
      </c>
      <c r="M239">
        <f>Table1[[#This Row],[MAX Ord (M)]]-Table1[[#This Row],[Galt (M)]]</f>
        <v>823.56948287728983</v>
      </c>
    </row>
    <row r="240" spans="1:13" x14ac:dyDescent="0.25">
      <c r="A240">
        <v>8003</v>
      </c>
      <c r="B240">
        <v>4800</v>
      </c>
      <c r="C240">
        <f>ROUND(SIN(Table1[[#This Row],[GTL (mils)]]/3200*PI()),4)</f>
        <v>-1</v>
      </c>
      <c r="D240">
        <v>500</v>
      </c>
      <c r="E240">
        <v>1500</v>
      </c>
      <c r="F240">
        <f>ATAN((Table1[[#This Row],[Talt (M)]]-Table1[[#This Row],[Galt (M)]])/Table1[[#This Row],[Range (M)]])*3200/PI()</f>
        <v>126.61996274403248</v>
      </c>
      <c r="G240" t="s">
        <v>13</v>
      </c>
      <c r="H240">
        <v>568.70000000000005</v>
      </c>
      <c r="I240">
        <v>8</v>
      </c>
      <c r="J240">
        <v>338.44444444444446</v>
      </c>
      <c r="K240">
        <v>20</v>
      </c>
      <c r="L240">
        <v>1693.2628875816977</v>
      </c>
      <c r="M240">
        <f>Table1[[#This Row],[MAX Ord (M)]]-Table1[[#This Row],[Galt (M)]]</f>
        <v>1193.2628875816977</v>
      </c>
    </row>
    <row r="241" spans="1:13" x14ac:dyDescent="0.25">
      <c r="A241">
        <v>9003</v>
      </c>
      <c r="B241">
        <v>800</v>
      </c>
      <c r="C241">
        <f>ROUND(SIN(Table1[[#This Row],[GTL (mils)]]/3200*PI()),4)</f>
        <v>0.70709999999999995</v>
      </c>
      <c r="D241">
        <v>500</v>
      </c>
      <c r="E241">
        <v>0</v>
      </c>
      <c r="F241">
        <f>ATAN((Table1[[#This Row],[Talt (M)]]-Table1[[#This Row],[Galt (M)]])/Table1[[#This Row],[Range (M)]])*3200/PI()</f>
        <v>-56.511514720265659</v>
      </c>
      <c r="G241" t="s">
        <v>13</v>
      </c>
      <c r="H241">
        <v>568.70000000000005</v>
      </c>
      <c r="I241">
        <v>7.2</v>
      </c>
      <c r="J241">
        <v>189.97759423972894</v>
      </c>
      <c r="K241">
        <v>22.961033460398134</v>
      </c>
      <c r="L241">
        <v>942.40067767894959</v>
      </c>
      <c r="M241">
        <f>Table1[[#This Row],[MAX Ord (M)]]-Table1[[#This Row],[Galt (M)]]</f>
        <v>442.40067767894959</v>
      </c>
    </row>
    <row r="242" spans="1:13" x14ac:dyDescent="0.25">
      <c r="A242">
        <v>8997</v>
      </c>
      <c r="B242">
        <v>2100</v>
      </c>
      <c r="C242">
        <f>ROUND(SIN(Table1[[#This Row],[GTL (mils)]]/3200*PI()),4)</f>
        <v>0.88190000000000002</v>
      </c>
      <c r="D242">
        <v>0</v>
      </c>
      <c r="E242">
        <v>0</v>
      </c>
      <c r="F242">
        <f>ATAN((Table1[[#This Row],[Talt (M)]]-Table1[[#This Row],[Galt (M)]])/Table1[[#This Row],[Range (M)]])*3200/PI()</f>
        <v>0</v>
      </c>
      <c r="G242" t="s">
        <v>13</v>
      </c>
      <c r="H242">
        <v>568.70000000000005</v>
      </c>
      <c r="I242">
        <v>8</v>
      </c>
      <c r="J242">
        <v>255.4</v>
      </c>
      <c r="K242">
        <v>24</v>
      </c>
      <c r="L242">
        <v>735</v>
      </c>
      <c r="M242">
        <f>Table1[[#This Row],[MAX Ord (M)]]-Table1[[#This Row],[Galt (M)]]</f>
        <v>735</v>
      </c>
    </row>
    <row r="243" spans="1:13" x14ac:dyDescent="0.25">
      <c r="A243">
        <v>9003</v>
      </c>
      <c r="B243">
        <v>800</v>
      </c>
      <c r="C243">
        <f>ROUND(SIN(Table1[[#This Row],[GTL (mils)]]/3200*PI()),4)</f>
        <v>0.70709999999999995</v>
      </c>
      <c r="D243">
        <v>500</v>
      </c>
      <c r="E243">
        <v>1000</v>
      </c>
      <c r="F243">
        <f>ATAN((Table1[[#This Row],[Talt (M)]]-Table1[[#This Row],[Galt (M)]])/Table1[[#This Row],[Range (M)]])*3200/PI()</f>
        <v>56.511514720265659</v>
      </c>
      <c r="G243" t="s">
        <v>13</v>
      </c>
      <c r="H243">
        <v>568.70000000000005</v>
      </c>
      <c r="I243">
        <v>7.2</v>
      </c>
      <c r="J243">
        <v>305.9807285048708</v>
      </c>
      <c r="K243">
        <v>22.961033460398134</v>
      </c>
      <c r="L243">
        <v>1517.4248199915289</v>
      </c>
      <c r="M243">
        <f>Table1[[#This Row],[MAX Ord (M)]]-Table1[[#This Row],[Galt (M)]]</f>
        <v>1017.4248199915289</v>
      </c>
    </row>
    <row r="244" spans="1:13" x14ac:dyDescent="0.25">
      <c r="A244">
        <v>9003</v>
      </c>
      <c r="B244">
        <v>800</v>
      </c>
      <c r="C244">
        <f>ROUND(SIN(Table1[[#This Row],[GTL (mils)]]/3200*PI()),4)</f>
        <v>0.70709999999999995</v>
      </c>
      <c r="D244">
        <v>500</v>
      </c>
      <c r="E244">
        <v>1500</v>
      </c>
      <c r="F244">
        <f>ATAN((Table1[[#This Row],[Talt (M)]]-Table1[[#This Row],[Galt (M)]])/Table1[[#This Row],[Range (M)]])*3200/PI()</f>
        <v>112.67726664597744</v>
      </c>
      <c r="G244" t="s">
        <v>13</v>
      </c>
      <c r="H244">
        <v>568.70000000000005</v>
      </c>
      <c r="I244">
        <v>8.1</v>
      </c>
      <c r="J244">
        <v>364.68110969927994</v>
      </c>
      <c r="K244">
        <v>23.959339263024141</v>
      </c>
      <c r="L244">
        <v>1868.8284625158831</v>
      </c>
      <c r="M244">
        <f>Table1[[#This Row],[MAX Ord (M)]]-Table1[[#This Row],[Galt (M)]]</f>
        <v>1368.8284625158831</v>
      </c>
    </row>
    <row r="245" spans="1:13" x14ac:dyDescent="0.25">
      <c r="A245">
        <v>9003</v>
      </c>
      <c r="B245">
        <v>1600</v>
      </c>
      <c r="C245">
        <f>ROUND(SIN(Table1[[#This Row],[GTL (mils)]]/3200*PI()),4)</f>
        <v>1</v>
      </c>
      <c r="D245">
        <v>500</v>
      </c>
      <c r="E245">
        <v>0</v>
      </c>
      <c r="F245">
        <f>ATAN((Table1[[#This Row],[Talt (M)]]-Table1[[#This Row],[Galt (M)]])/Table1[[#This Row],[Range (M)]])*3200/PI()</f>
        <v>-56.511514720265659</v>
      </c>
      <c r="G245" t="s">
        <v>13</v>
      </c>
      <c r="H245">
        <v>568.70000000000005</v>
      </c>
      <c r="I245">
        <v>8</v>
      </c>
      <c r="J245">
        <v>190.3</v>
      </c>
      <c r="K245">
        <v>23</v>
      </c>
      <c r="L245">
        <v>944</v>
      </c>
      <c r="M245">
        <f>Table1[[#This Row],[MAX Ord (M)]]-Table1[[#This Row],[Galt (M)]]</f>
        <v>444</v>
      </c>
    </row>
    <row r="246" spans="1:13" x14ac:dyDescent="0.25">
      <c r="A246">
        <v>9003</v>
      </c>
      <c r="B246">
        <v>800</v>
      </c>
      <c r="C246">
        <f>ROUND(SIN(Table1[[#This Row],[GTL (mils)]]/3200*PI()),4)</f>
        <v>0.70709999999999995</v>
      </c>
      <c r="D246">
        <v>500</v>
      </c>
      <c r="E246">
        <v>500</v>
      </c>
      <c r="F246">
        <f>ATAN((Table1[[#This Row],[Talt (M)]]-Table1[[#This Row],[Galt (M)]])/Table1[[#This Row],[Range (M)]])*3200/PI()</f>
        <v>0</v>
      </c>
      <c r="G246" t="s">
        <v>13</v>
      </c>
      <c r="H246">
        <v>568.70000000000005</v>
      </c>
      <c r="I246">
        <v>7.2</v>
      </c>
      <c r="J246">
        <v>247.67966963151204</v>
      </c>
      <c r="K246">
        <v>22.961033460398134</v>
      </c>
      <c r="L246">
        <v>1205.9534095722152</v>
      </c>
      <c r="M246">
        <f>Table1[[#This Row],[MAX Ord (M)]]-Table1[[#This Row],[Galt (M)]]</f>
        <v>705.95340957221515</v>
      </c>
    </row>
    <row r="247" spans="1:13" x14ac:dyDescent="0.25">
      <c r="A247">
        <v>9003</v>
      </c>
      <c r="B247">
        <v>1600</v>
      </c>
      <c r="C247">
        <f>ROUND(SIN(Table1[[#This Row],[GTL (mils)]]/3200*PI()),4)</f>
        <v>1</v>
      </c>
      <c r="D247">
        <v>500</v>
      </c>
      <c r="E247">
        <v>1000</v>
      </c>
      <c r="F247">
        <f>ATAN((Table1[[#This Row],[Talt (M)]]-Table1[[#This Row],[Galt (M)]])/Table1[[#This Row],[Range (M)]])*3200/PI()</f>
        <v>56.511514720265659</v>
      </c>
      <c r="G247" t="s">
        <v>13</v>
      </c>
      <c r="H247">
        <v>568.70000000000005</v>
      </c>
      <c r="I247">
        <v>8</v>
      </c>
      <c r="J247">
        <v>306.5</v>
      </c>
      <c r="K247">
        <v>23</v>
      </c>
      <c r="L247">
        <v>1520</v>
      </c>
      <c r="M247">
        <f>Table1[[#This Row],[MAX Ord (M)]]-Table1[[#This Row],[Galt (M)]]</f>
        <v>1020</v>
      </c>
    </row>
    <row r="248" spans="1:13" x14ac:dyDescent="0.25">
      <c r="A248">
        <v>9003</v>
      </c>
      <c r="B248">
        <v>1600</v>
      </c>
      <c r="C248">
        <f>ROUND(SIN(Table1[[#This Row],[GTL (mils)]]/3200*PI()),4)</f>
        <v>1</v>
      </c>
      <c r="D248">
        <v>500</v>
      </c>
      <c r="E248">
        <v>1500</v>
      </c>
      <c r="F248">
        <f>ATAN((Table1[[#This Row],[Talt (M)]]-Table1[[#This Row],[Galt (M)]])/Table1[[#This Row],[Range (M)]])*3200/PI()</f>
        <v>112.67726664597744</v>
      </c>
      <c r="G248" t="s">
        <v>13</v>
      </c>
      <c r="H248">
        <v>568.70000000000005</v>
      </c>
      <c r="I248">
        <v>9</v>
      </c>
      <c r="J248">
        <v>365.3</v>
      </c>
      <c r="K248">
        <v>24</v>
      </c>
      <c r="L248">
        <v>1872</v>
      </c>
      <c r="M248">
        <f>Table1[[#This Row],[MAX Ord (M)]]-Table1[[#This Row],[Galt (M)]]</f>
        <v>1372</v>
      </c>
    </row>
    <row r="249" spans="1:13" x14ac:dyDescent="0.25">
      <c r="A249">
        <v>9003</v>
      </c>
      <c r="B249">
        <v>4000</v>
      </c>
      <c r="C249">
        <f>ROUND(SIN(Table1[[#This Row],[GTL (mils)]]/3200*PI()),4)</f>
        <v>-0.70709999999999995</v>
      </c>
      <c r="D249">
        <v>500</v>
      </c>
      <c r="E249">
        <v>0</v>
      </c>
      <c r="F249">
        <f>ATAN((Table1[[#This Row],[Talt (M)]]-Table1[[#This Row],[Galt (M)]])/Table1[[#This Row],[Range (M)]])*3200/PI()</f>
        <v>-56.511514720265659</v>
      </c>
      <c r="G249" t="s">
        <v>13</v>
      </c>
      <c r="H249">
        <v>568.70000000000005</v>
      </c>
      <c r="I249">
        <v>7.2</v>
      </c>
      <c r="J249">
        <v>193.89961533022205</v>
      </c>
      <c r="K249">
        <v>23.039032668646584</v>
      </c>
      <c r="L249">
        <v>950.52773027476348</v>
      </c>
      <c r="M249">
        <f>Table1[[#This Row],[MAX Ord (M)]]-Table1[[#This Row],[Galt (M)]]</f>
        <v>450.52773027476348</v>
      </c>
    </row>
    <row r="250" spans="1:13" x14ac:dyDescent="0.25">
      <c r="A250">
        <v>9003</v>
      </c>
      <c r="B250">
        <v>1600</v>
      </c>
      <c r="C250">
        <f>ROUND(SIN(Table1[[#This Row],[GTL (mils)]]/3200*PI()),4)</f>
        <v>1</v>
      </c>
      <c r="D250">
        <v>500</v>
      </c>
      <c r="E250">
        <v>500</v>
      </c>
      <c r="F250">
        <f>ATAN((Table1[[#This Row],[Talt (M)]]-Table1[[#This Row],[Galt (M)]])/Table1[[#This Row],[Range (M)]])*3200/PI()</f>
        <v>0</v>
      </c>
      <c r="G250" t="s">
        <v>13</v>
      </c>
      <c r="H250">
        <v>568.70000000000005</v>
      </c>
      <c r="I250">
        <v>8</v>
      </c>
      <c r="J250">
        <v>248.1</v>
      </c>
      <c r="K250">
        <v>23</v>
      </c>
      <c r="L250">
        <v>1208</v>
      </c>
      <c r="M250">
        <f>Table1[[#This Row],[MAX Ord (M)]]-Table1[[#This Row],[Galt (M)]]</f>
        <v>708</v>
      </c>
    </row>
    <row r="251" spans="1:13" x14ac:dyDescent="0.25">
      <c r="A251">
        <v>9003</v>
      </c>
      <c r="B251">
        <v>4000</v>
      </c>
      <c r="C251">
        <f>ROUND(SIN(Table1[[#This Row],[GTL (mils)]]/3200*PI()),4)</f>
        <v>-0.70709999999999995</v>
      </c>
      <c r="D251">
        <v>500</v>
      </c>
      <c r="E251">
        <v>1000</v>
      </c>
      <c r="F251">
        <f>ATAN((Table1[[#This Row],[Talt (M)]]-Table1[[#This Row],[Galt (M)]])/Table1[[#This Row],[Range (M)]])*3200/PI()</f>
        <v>56.511514720265659</v>
      </c>
      <c r="G251" t="s">
        <v>13</v>
      </c>
      <c r="H251">
        <v>568.70000000000005</v>
      </c>
      <c r="I251">
        <v>7.2</v>
      </c>
      <c r="J251">
        <v>310.29681516051477</v>
      </c>
      <c r="K251">
        <v>23.039032668646584</v>
      </c>
      <c r="L251">
        <v>1526.8739735356728</v>
      </c>
      <c r="M251">
        <f>Table1[[#This Row],[MAX Ord (M)]]-Table1[[#This Row],[Galt (M)]]</f>
        <v>1026.8739735356728</v>
      </c>
    </row>
    <row r="252" spans="1:13" x14ac:dyDescent="0.25">
      <c r="A252">
        <v>9003</v>
      </c>
      <c r="B252">
        <v>4000</v>
      </c>
      <c r="C252">
        <f>ROUND(SIN(Table1[[#This Row],[GTL (mils)]]/3200*PI()),4)</f>
        <v>-0.70709999999999995</v>
      </c>
      <c r="D252">
        <v>500</v>
      </c>
      <c r="E252">
        <v>1500</v>
      </c>
      <c r="F252">
        <f>ATAN((Table1[[#This Row],[Talt (M)]]-Table1[[#This Row],[Galt (M)]])/Table1[[#This Row],[Range (M)]])*3200/PI()</f>
        <v>112.67726664597744</v>
      </c>
      <c r="G252" t="s">
        <v>13</v>
      </c>
      <c r="H252">
        <v>568.70000000000005</v>
      </c>
      <c r="I252">
        <v>8.1</v>
      </c>
      <c r="J252">
        <v>369.33906661009763</v>
      </c>
      <c r="K252">
        <v>24.040729741196436</v>
      </c>
      <c r="L252">
        <v>1884.8829490765584</v>
      </c>
      <c r="M252">
        <f>Table1[[#This Row],[MAX Ord (M)]]-Table1[[#This Row],[Galt (M)]]</f>
        <v>1384.8829490765584</v>
      </c>
    </row>
    <row r="253" spans="1:13" x14ac:dyDescent="0.25">
      <c r="A253">
        <v>9003</v>
      </c>
      <c r="B253">
        <v>4800</v>
      </c>
      <c r="C253">
        <f>ROUND(SIN(Table1[[#This Row],[GTL (mils)]]/3200*PI()),4)</f>
        <v>-1</v>
      </c>
      <c r="D253">
        <v>500</v>
      </c>
      <c r="E253">
        <v>0</v>
      </c>
      <c r="F253">
        <f>ATAN((Table1[[#This Row],[Talt (M)]]-Table1[[#This Row],[Galt (M)]])/Table1[[#This Row],[Range (M)]])*3200/PI()</f>
        <v>-56.511514720265659</v>
      </c>
      <c r="G253" t="s">
        <v>13</v>
      </c>
      <c r="H253">
        <v>568.70000000000005</v>
      </c>
      <c r="I253">
        <v>8</v>
      </c>
      <c r="J253">
        <v>193.57111111111112</v>
      </c>
      <c r="K253">
        <v>23</v>
      </c>
      <c r="L253">
        <v>948.91734869022343</v>
      </c>
      <c r="M253">
        <f>Table1[[#This Row],[MAX Ord (M)]]-Table1[[#This Row],[Galt (M)]]</f>
        <v>448.91734869022343</v>
      </c>
    </row>
    <row r="254" spans="1:13" x14ac:dyDescent="0.25">
      <c r="A254">
        <v>9003</v>
      </c>
      <c r="B254">
        <v>4000</v>
      </c>
      <c r="C254">
        <f>ROUND(SIN(Table1[[#This Row],[GTL (mils)]]/3200*PI()),4)</f>
        <v>-0.70709999999999995</v>
      </c>
      <c r="D254">
        <v>500</v>
      </c>
      <c r="E254">
        <v>500</v>
      </c>
      <c r="F254">
        <f>ATAN((Table1[[#This Row],[Talt (M)]]-Table1[[#This Row],[Galt (M)]])/Table1[[#This Row],[Range (M)]])*3200/PI()</f>
        <v>0</v>
      </c>
      <c r="G254" t="s">
        <v>13</v>
      </c>
      <c r="H254">
        <v>568.70000000000005</v>
      </c>
      <c r="I254">
        <v>7.2</v>
      </c>
      <c r="J254">
        <v>251.79770612360346</v>
      </c>
      <c r="K254">
        <v>23.039032668646584</v>
      </c>
      <c r="L254">
        <v>1213.7788427468329</v>
      </c>
      <c r="M254">
        <f>Table1[[#This Row],[MAX Ord (M)]]-Table1[[#This Row],[Galt (M)]]</f>
        <v>713.77884274683288</v>
      </c>
    </row>
    <row r="255" spans="1:13" x14ac:dyDescent="0.25">
      <c r="A255">
        <v>9003</v>
      </c>
      <c r="B255">
        <v>4800</v>
      </c>
      <c r="C255">
        <f>ROUND(SIN(Table1[[#This Row],[GTL (mils)]]/3200*PI()),4)</f>
        <v>-1</v>
      </c>
      <c r="D255">
        <v>500</v>
      </c>
      <c r="E255">
        <v>1000</v>
      </c>
      <c r="F255">
        <f>ATAN((Table1[[#This Row],[Talt (M)]]-Table1[[#This Row],[Galt (M)]])/Table1[[#This Row],[Range (M)]])*3200/PI()</f>
        <v>56.511514720265659</v>
      </c>
      <c r="G255" t="s">
        <v>13</v>
      </c>
      <c r="H255">
        <v>568.70000000000005</v>
      </c>
      <c r="I255">
        <v>8</v>
      </c>
      <c r="J255">
        <v>309.77111111111111</v>
      </c>
      <c r="K255">
        <v>23</v>
      </c>
      <c r="L255">
        <v>1524.2871476592886</v>
      </c>
      <c r="M255">
        <f>Table1[[#This Row],[MAX Ord (M)]]-Table1[[#This Row],[Galt (M)]]</f>
        <v>1024.2871476592886</v>
      </c>
    </row>
    <row r="256" spans="1:13" x14ac:dyDescent="0.25">
      <c r="A256">
        <v>9003</v>
      </c>
      <c r="B256">
        <v>4800</v>
      </c>
      <c r="C256">
        <f>ROUND(SIN(Table1[[#This Row],[GTL (mils)]]/3200*PI()),4)</f>
        <v>-1</v>
      </c>
      <c r="D256">
        <v>500</v>
      </c>
      <c r="E256">
        <v>1500</v>
      </c>
      <c r="F256">
        <f>ATAN((Table1[[#This Row],[Talt (M)]]-Table1[[#This Row],[Galt (M)]])/Table1[[#This Row],[Range (M)]])*3200/PI()</f>
        <v>112.67726664597744</v>
      </c>
      <c r="G256" t="s">
        <v>13</v>
      </c>
      <c r="H256">
        <v>568.70000000000005</v>
      </c>
      <c r="I256">
        <v>9</v>
      </c>
      <c r="J256">
        <v>368.71333333333337</v>
      </c>
      <c r="K256">
        <v>24</v>
      </c>
      <c r="L256">
        <v>1881.6895853339465</v>
      </c>
      <c r="M256">
        <f>Table1[[#This Row],[MAX Ord (M)]]-Table1[[#This Row],[Galt (M)]]</f>
        <v>1381.6895853339465</v>
      </c>
    </row>
    <row r="257" spans="1:13" x14ac:dyDescent="0.25">
      <c r="A257">
        <v>9003</v>
      </c>
      <c r="B257">
        <v>4800</v>
      </c>
      <c r="C257">
        <f>ROUND(SIN(Table1[[#This Row],[GTL (mils)]]/3200*PI()),4)</f>
        <v>-1</v>
      </c>
      <c r="D257">
        <v>500</v>
      </c>
      <c r="E257">
        <v>500</v>
      </c>
      <c r="F257">
        <f>ATAN((Table1[[#This Row],[Talt (M)]]-Table1[[#This Row],[Galt (M)]])/Table1[[#This Row],[Range (M)]])*3200/PI()</f>
        <v>0</v>
      </c>
      <c r="G257" t="s">
        <v>13</v>
      </c>
      <c r="H257">
        <v>568.70000000000005</v>
      </c>
      <c r="I257">
        <v>8</v>
      </c>
      <c r="J257">
        <v>251.37111111111111</v>
      </c>
      <c r="K257">
        <v>23</v>
      </c>
      <c r="L257">
        <v>1211.7224618188416</v>
      </c>
      <c r="M257">
        <f>Table1[[#This Row],[MAX Ord (M)]]-Table1[[#This Row],[Galt (M)]]</f>
        <v>711.72246181884157</v>
      </c>
    </row>
    <row r="258" spans="1:13" x14ac:dyDescent="0.25">
      <c r="A258">
        <v>9005</v>
      </c>
      <c r="B258">
        <v>1600</v>
      </c>
      <c r="C258">
        <f>ROUND(SIN(Table1[[#This Row],[GTL (mils)]]/3200*PI()),4)</f>
        <v>1</v>
      </c>
      <c r="D258">
        <v>0</v>
      </c>
      <c r="E258">
        <v>0</v>
      </c>
      <c r="F258">
        <f>ATAN((Table1[[#This Row],[Talt (M)]]-Table1[[#This Row],[Galt (M)]])/Table1[[#This Row],[Range (M)]])*3200/PI()</f>
        <v>0</v>
      </c>
      <c r="G258" t="s">
        <v>13</v>
      </c>
      <c r="H258">
        <v>568.70000000000005</v>
      </c>
      <c r="I258">
        <v>8</v>
      </c>
      <c r="J258">
        <v>255.3</v>
      </c>
      <c r="K258">
        <v>24</v>
      </c>
      <c r="L258">
        <v>735</v>
      </c>
      <c r="M258">
        <f>Table1[[#This Row],[MAX Ord (M)]]-Table1[[#This Row],[Galt (M)]]</f>
        <v>735</v>
      </c>
    </row>
    <row r="259" spans="1:13" x14ac:dyDescent="0.25">
      <c r="A259">
        <v>10004</v>
      </c>
      <c r="B259">
        <v>800</v>
      </c>
      <c r="C259">
        <f>ROUND(SIN(Table1[[#This Row],[GTL (mils)]]/3200*PI()),4)</f>
        <v>0.70709999999999995</v>
      </c>
      <c r="D259">
        <v>500</v>
      </c>
      <c r="E259">
        <v>0</v>
      </c>
      <c r="F259">
        <f>ATAN((Table1[[#This Row],[Talt (M)]]-Table1[[#This Row],[Galt (M)]])/Table1[[#This Row],[Range (M)]])*3200/PI()</f>
        <v>-50.866891094534509</v>
      </c>
      <c r="G259" t="s">
        <v>13</v>
      </c>
      <c r="H259">
        <v>568.70000000000005</v>
      </c>
      <c r="I259">
        <v>9</v>
      </c>
      <c r="J259">
        <v>242.08915713680642</v>
      </c>
      <c r="K259">
        <v>26.954256670902158</v>
      </c>
      <c r="L259">
        <v>1178.999152901313</v>
      </c>
      <c r="M259">
        <f>Table1[[#This Row],[MAX Ord (M)]]-Table1[[#This Row],[Galt (M)]]</f>
        <v>678.99915290131298</v>
      </c>
    </row>
    <row r="260" spans="1:13" x14ac:dyDescent="0.25">
      <c r="A260">
        <v>9998</v>
      </c>
      <c r="B260">
        <v>800</v>
      </c>
      <c r="C260">
        <f>ROUND(SIN(Table1[[#This Row],[GTL (mils)]]/3200*PI()),4)</f>
        <v>0.70709999999999995</v>
      </c>
      <c r="D260">
        <v>0</v>
      </c>
      <c r="E260">
        <v>0</v>
      </c>
      <c r="F260">
        <f>ATAN((Table1[[#This Row],[Talt (M)]]-Table1[[#This Row],[Galt (M)]])/Table1[[#This Row],[Range (M)]])*3200/PI()</f>
        <v>0</v>
      </c>
      <c r="G260" t="s">
        <v>13</v>
      </c>
      <c r="H260">
        <v>568.70000000000005</v>
      </c>
      <c r="I260">
        <v>9</v>
      </c>
      <c r="J260">
        <v>303.5</v>
      </c>
      <c r="K260">
        <v>27</v>
      </c>
      <c r="L260">
        <v>989</v>
      </c>
      <c r="M260">
        <f>Table1[[#This Row],[MAX Ord (M)]]-Table1[[#This Row],[Galt (M)]]</f>
        <v>989</v>
      </c>
    </row>
    <row r="261" spans="1:13" x14ac:dyDescent="0.25">
      <c r="A261">
        <v>10004</v>
      </c>
      <c r="B261">
        <v>800</v>
      </c>
      <c r="C261">
        <f>ROUND(SIN(Table1[[#This Row],[GTL (mils)]]/3200*PI()),4)</f>
        <v>0.70709999999999995</v>
      </c>
      <c r="D261">
        <v>500</v>
      </c>
      <c r="E261">
        <v>1000</v>
      </c>
      <c r="F261">
        <f>ATAN((Table1[[#This Row],[Talt (M)]]-Table1[[#This Row],[Galt (M)]])/Table1[[#This Row],[Range (M)]])*3200/PI()</f>
        <v>50.866891094534509</v>
      </c>
      <c r="G261" t="s">
        <v>13</v>
      </c>
      <c r="H261">
        <v>568.70000000000005</v>
      </c>
      <c r="I261">
        <v>9</v>
      </c>
      <c r="J261">
        <v>347.61008047437525</v>
      </c>
      <c r="K261">
        <v>26.954256670902158</v>
      </c>
      <c r="L261">
        <v>1766.0029648454044</v>
      </c>
      <c r="M261">
        <f>Table1[[#This Row],[MAX Ord (M)]]-Table1[[#This Row],[Galt (M)]]</f>
        <v>1266.0029648454044</v>
      </c>
    </row>
    <row r="262" spans="1:13" x14ac:dyDescent="0.25">
      <c r="A262">
        <v>10004</v>
      </c>
      <c r="B262">
        <v>800</v>
      </c>
      <c r="C262">
        <f>ROUND(SIN(Table1[[#This Row],[GTL (mils)]]/3200*PI()),4)</f>
        <v>0.70709999999999995</v>
      </c>
      <c r="D262">
        <v>500</v>
      </c>
      <c r="E262">
        <v>1500</v>
      </c>
      <c r="F262">
        <f>ATAN((Table1[[#This Row],[Talt (M)]]-Table1[[#This Row],[Galt (M)]])/Table1[[#This Row],[Range (M)]])*3200/PI()</f>
        <v>101.48133148500595</v>
      </c>
      <c r="G262" t="s">
        <v>13</v>
      </c>
      <c r="H262">
        <v>568.70000000000005</v>
      </c>
      <c r="I262">
        <v>9</v>
      </c>
      <c r="J262">
        <v>402.21740787801775</v>
      </c>
      <c r="K262">
        <v>27.952562473528165</v>
      </c>
      <c r="L262">
        <v>2111.4167725540024</v>
      </c>
      <c r="M262">
        <f>Table1[[#This Row],[MAX Ord (M)]]-Table1[[#This Row],[Galt (M)]]</f>
        <v>1611.4167725540024</v>
      </c>
    </row>
    <row r="263" spans="1:13" x14ac:dyDescent="0.25">
      <c r="A263">
        <v>10004</v>
      </c>
      <c r="B263">
        <v>1600</v>
      </c>
      <c r="C263">
        <f>ROUND(SIN(Table1[[#This Row],[GTL (mils)]]/3200*PI()),4)</f>
        <v>1</v>
      </c>
      <c r="D263">
        <v>500</v>
      </c>
      <c r="E263">
        <v>0</v>
      </c>
      <c r="F263">
        <f>ATAN((Table1[[#This Row],[Talt (M)]]-Table1[[#This Row],[Galt (M)]])/Table1[[#This Row],[Range (M)]])*3200/PI()</f>
        <v>-50.866891094534509</v>
      </c>
      <c r="G263" t="s">
        <v>13</v>
      </c>
      <c r="H263">
        <v>568.70000000000005</v>
      </c>
      <c r="I263">
        <v>10</v>
      </c>
      <c r="J263">
        <v>242.5</v>
      </c>
      <c r="K263">
        <v>27</v>
      </c>
      <c r="L263">
        <v>1181</v>
      </c>
      <c r="M263">
        <f>Table1[[#This Row],[MAX Ord (M)]]-Table1[[#This Row],[Galt (M)]]</f>
        <v>681</v>
      </c>
    </row>
    <row r="264" spans="1:13" x14ac:dyDescent="0.25">
      <c r="A264">
        <v>10004</v>
      </c>
      <c r="B264">
        <v>800</v>
      </c>
      <c r="C264">
        <f>ROUND(SIN(Table1[[#This Row],[GTL (mils)]]/3200*PI()),4)</f>
        <v>0.70709999999999995</v>
      </c>
      <c r="D264">
        <v>500</v>
      </c>
      <c r="E264">
        <v>500</v>
      </c>
      <c r="F264">
        <f>ATAN((Table1[[#This Row],[Talt (M)]]-Table1[[#This Row],[Galt (M)]])/Table1[[#This Row],[Range (M)]])*3200/PI()</f>
        <v>0</v>
      </c>
      <c r="G264" t="s">
        <v>13</v>
      </c>
      <c r="H264">
        <v>568.70000000000005</v>
      </c>
      <c r="I264">
        <v>9</v>
      </c>
      <c r="J264">
        <v>294.69987293519694</v>
      </c>
      <c r="K264">
        <v>26.954256670902158</v>
      </c>
      <c r="L264">
        <v>1454.5315544260905</v>
      </c>
      <c r="M264">
        <f>Table1[[#This Row],[MAX Ord (M)]]-Table1[[#This Row],[Galt (M)]]</f>
        <v>954.53155442609045</v>
      </c>
    </row>
    <row r="265" spans="1:13" x14ac:dyDescent="0.25">
      <c r="A265">
        <v>10004</v>
      </c>
      <c r="B265">
        <v>1600</v>
      </c>
      <c r="C265">
        <f>ROUND(SIN(Table1[[#This Row],[GTL (mils)]]/3200*PI()),4)</f>
        <v>1</v>
      </c>
      <c r="D265">
        <v>500</v>
      </c>
      <c r="E265">
        <v>1000</v>
      </c>
      <c r="F265">
        <f>ATAN((Table1[[#This Row],[Talt (M)]]-Table1[[#This Row],[Galt (M)]])/Table1[[#This Row],[Range (M)]])*3200/PI()</f>
        <v>50.866891094534509</v>
      </c>
      <c r="G265" t="s">
        <v>13</v>
      </c>
      <c r="H265">
        <v>568.70000000000005</v>
      </c>
      <c r="I265">
        <v>10</v>
      </c>
      <c r="J265">
        <v>348.2</v>
      </c>
      <c r="K265">
        <v>27</v>
      </c>
      <c r="L265">
        <v>1769</v>
      </c>
      <c r="M265">
        <f>Table1[[#This Row],[MAX Ord (M)]]-Table1[[#This Row],[Galt (M)]]</f>
        <v>1269</v>
      </c>
    </row>
    <row r="266" spans="1:13" x14ac:dyDescent="0.25">
      <c r="A266">
        <v>10004</v>
      </c>
      <c r="B266">
        <v>1600</v>
      </c>
      <c r="C266">
        <f>ROUND(SIN(Table1[[#This Row],[GTL (mils)]]/3200*PI()),4)</f>
        <v>1</v>
      </c>
      <c r="D266">
        <v>500</v>
      </c>
      <c r="E266">
        <v>1500</v>
      </c>
      <c r="F266">
        <f>ATAN((Table1[[#This Row],[Talt (M)]]-Table1[[#This Row],[Galt (M)]])/Table1[[#This Row],[Range (M)]])*3200/PI()</f>
        <v>101.48133148500595</v>
      </c>
      <c r="G266" t="s">
        <v>13</v>
      </c>
      <c r="H266">
        <v>568.70000000000005</v>
      </c>
      <c r="I266">
        <v>10</v>
      </c>
      <c r="J266">
        <v>402.9</v>
      </c>
      <c r="K266">
        <v>28</v>
      </c>
      <c r="L266">
        <v>2115</v>
      </c>
      <c r="M266">
        <f>Table1[[#This Row],[MAX Ord (M)]]-Table1[[#This Row],[Galt (M)]]</f>
        <v>1615</v>
      </c>
    </row>
    <row r="267" spans="1:13" x14ac:dyDescent="0.25">
      <c r="A267">
        <v>10004</v>
      </c>
      <c r="B267">
        <v>4000</v>
      </c>
      <c r="C267">
        <f>ROUND(SIN(Table1[[#This Row],[GTL (mils)]]/3200*PI()),4)</f>
        <v>-0.70709999999999995</v>
      </c>
      <c r="D267">
        <v>500</v>
      </c>
      <c r="E267">
        <v>0</v>
      </c>
      <c r="F267">
        <f>ATAN((Table1[[#This Row],[Talt (M)]]-Table1[[#This Row],[Galt (M)]])/Table1[[#This Row],[Range (M)]])*3200/PI()</f>
        <v>-50.866891094534509</v>
      </c>
      <c r="G267" t="s">
        <v>13</v>
      </c>
      <c r="H267">
        <v>568.70000000000005</v>
      </c>
      <c r="I267">
        <v>9</v>
      </c>
      <c r="J267">
        <v>246.75805685193043</v>
      </c>
      <c r="K267">
        <v>27.045820958845994</v>
      </c>
      <c r="L267">
        <v>1188.9379231613934</v>
      </c>
      <c r="M267">
        <f>Table1[[#This Row],[MAX Ord (M)]]-Table1[[#This Row],[Galt (M)]]</f>
        <v>688.93792316139343</v>
      </c>
    </row>
    <row r="268" spans="1:13" x14ac:dyDescent="0.25">
      <c r="A268">
        <v>10004</v>
      </c>
      <c r="B268">
        <v>1600</v>
      </c>
      <c r="C268">
        <f>ROUND(SIN(Table1[[#This Row],[GTL (mils)]]/3200*PI()),4)</f>
        <v>1</v>
      </c>
      <c r="D268">
        <v>500</v>
      </c>
      <c r="E268">
        <v>500</v>
      </c>
      <c r="F268">
        <f>ATAN((Table1[[#This Row],[Talt (M)]]-Table1[[#This Row],[Galt (M)]])/Table1[[#This Row],[Range (M)]])*3200/PI()</f>
        <v>0</v>
      </c>
      <c r="G268" t="s">
        <v>13</v>
      </c>
      <c r="H268">
        <v>568.70000000000005</v>
      </c>
      <c r="I268">
        <v>10</v>
      </c>
      <c r="J268">
        <v>295.2</v>
      </c>
      <c r="K268">
        <v>27</v>
      </c>
      <c r="L268">
        <v>1457</v>
      </c>
      <c r="M268">
        <f>Table1[[#This Row],[MAX Ord (M)]]-Table1[[#This Row],[Galt (M)]]</f>
        <v>957</v>
      </c>
    </row>
    <row r="269" spans="1:13" x14ac:dyDescent="0.25">
      <c r="A269">
        <v>10004</v>
      </c>
      <c r="B269">
        <v>4000</v>
      </c>
      <c r="C269">
        <f>ROUND(SIN(Table1[[#This Row],[GTL (mils)]]/3200*PI()),4)</f>
        <v>-0.70709999999999995</v>
      </c>
      <c r="D269">
        <v>500</v>
      </c>
      <c r="E269">
        <v>1000</v>
      </c>
      <c r="F269">
        <f>ATAN((Table1[[#This Row],[Talt (M)]]-Table1[[#This Row],[Galt (M)]])/Table1[[#This Row],[Range (M)]])*3200/PI()</f>
        <v>50.866891094534509</v>
      </c>
      <c r="G269" t="s">
        <v>13</v>
      </c>
      <c r="H269">
        <v>568.70000000000005</v>
      </c>
      <c r="I269">
        <v>9</v>
      </c>
      <c r="J269">
        <v>352.63743742044971</v>
      </c>
      <c r="K269">
        <v>27.045820958845994</v>
      </c>
      <c r="L269">
        <v>1779.6824125927794</v>
      </c>
      <c r="M269">
        <f>Table1[[#This Row],[MAX Ord (M)]]-Table1[[#This Row],[Galt (M)]]</f>
        <v>1279.6824125927794</v>
      </c>
    </row>
    <row r="270" spans="1:13" x14ac:dyDescent="0.25">
      <c r="A270">
        <v>10004</v>
      </c>
      <c r="B270">
        <v>4000</v>
      </c>
      <c r="C270">
        <f>ROUND(SIN(Table1[[#This Row],[GTL (mils)]]/3200*PI()),4)</f>
        <v>-0.70709999999999995</v>
      </c>
      <c r="D270">
        <v>500</v>
      </c>
      <c r="E270">
        <v>1500</v>
      </c>
      <c r="F270">
        <f>ATAN((Table1[[#This Row],[Talt (M)]]-Table1[[#This Row],[Galt (M)]])/Table1[[#This Row],[Range (M)]])*3200/PI()</f>
        <v>101.48133148500595</v>
      </c>
      <c r="G270" t="s">
        <v>13</v>
      </c>
      <c r="H270">
        <v>568.70000000000005</v>
      </c>
      <c r="I270">
        <v>9</v>
      </c>
      <c r="J270">
        <v>407.57273087257812</v>
      </c>
      <c r="K270">
        <v>28.047518031395843</v>
      </c>
      <c r="L270">
        <v>2136.3695595093332</v>
      </c>
      <c r="M270">
        <f>Table1[[#This Row],[MAX Ord (M)]]-Table1[[#This Row],[Galt (M)]]</f>
        <v>1636.3695595093332</v>
      </c>
    </row>
    <row r="271" spans="1:13" x14ac:dyDescent="0.25">
      <c r="A271">
        <v>10004</v>
      </c>
      <c r="B271">
        <v>4800</v>
      </c>
      <c r="C271">
        <f>ROUND(SIN(Table1[[#This Row],[GTL (mils)]]/3200*PI()),4)</f>
        <v>-1</v>
      </c>
      <c r="D271">
        <v>500</v>
      </c>
      <c r="E271">
        <v>0</v>
      </c>
      <c r="F271">
        <f>ATAN((Table1[[#This Row],[Talt (M)]]-Table1[[#This Row],[Galt (M)]])/Table1[[#This Row],[Range (M)]])*3200/PI()</f>
        <v>-50.866891094534509</v>
      </c>
      <c r="G271" t="s">
        <v>13</v>
      </c>
      <c r="H271">
        <v>568.70000000000005</v>
      </c>
      <c r="I271">
        <v>10</v>
      </c>
      <c r="J271">
        <v>246.34</v>
      </c>
      <c r="K271">
        <v>27</v>
      </c>
      <c r="L271">
        <v>1186.9236276541315</v>
      </c>
      <c r="M271">
        <f>Table1[[#This Row],[MAX Ord (M)]]-Table1[[#This Row],[Galt (M)]]</f>
        <v>686.92362765413145</v>
      </c>
    </row>
    <row r="272" spans="1:13" x14ac:dyDescent="0.25">
      <c r="A272">
        <v>10004</v>
      </c>
      <c r="B272">
        <v>4000</v>
      </c>
      <c r="C272">
        <f>ROUND(SIN(Table1[[#This Row],[GTL (mils)]]/3200*PI()),4)</f>
        <v>-0.70709999999999995</v>
      </c>
      <c r="D272">
        <v>500</v>
      </c>
      <c r="E272">
        <v>500</v>
      </c>
      <c r="F272">
        <f>ATAN((Table1[[#This Row],[Talt (M)]]-Table1[[#This Row],[Galt (M)]])/Table1[[#This Row],[Range (M)]])*3200/PI()</f>
        <v>0</v>
      </c>
      <c r="G272" t="s">
        <v>13</v>
      </c>
      <c r="H272">
        <v>568.70000000000005</v>
      </c>
      <c r="I272">
        <v>9</v>
      </c>
      <c r="J272">
        <v>299.54749257530756</v>
      </c>
      <c r="K272">
        <v>27.045820958845994</v>
      </c>
      <c r="L272">
        <v>1466.0585000349256</v>
      </c>
      <c r="M272">
        <f>Table1[[#This Row],[MAX Ord (M)]]-Table1[[#This Row],[Galt (M)]]</f>
        <v>966.0585000349256</v>
      </c>
    </row>
    <row r="273" spans="1:13" x14ac:dyDescent="0.25">
      <c r="A273">
        <v>10004</v>
      </c>
      <c r="B273">
        <v>4800</v>
      </c>
      <c r="C273">
        <f>ROUND(SIN(Table1[[#This Row],[GTL (mils)]]/3200*PI()),4)</f>
        <v>-1</v>
      </c>
      <c r="D273">
        <v>500</v>
      </c>
      <c r="E273">
        <v>1000</v>
      </c>
      <c r="F273">
        <f>ATAN((Table1[[#This Row],[Talt (M)]]-Table1[[#This Row],[Galt (M)]])/Table1[[#This Row],[Range (M)]])*3200/PI()</f>
        <v>50.866891094534509</v>
      </c>
      <c r="G273" t="s">
        <v>13</v>
      </c>
      <c r="H273">
        <v>568.70000000000005</v>
      </c>
      <c r="I273">
        <v>10</v>
      </c>
      <c r="J273">
        <v>352.03999999999996</v>
      </c>
      <c r="K273">
        <v>27</v>
      </c>
      <c r="L273">
        <v>1776.6672793228213</v>
      </c>
      <c r="M273">
        <f>Table1[[#This Row],[MAX Ord (M)]]-Table1[[#This Row],[Galt (M)]]</f>
        <v>1276.6672793228213</v>
      </c>
    </row>
    <row r="274" spans="1:13" x14ac:dyDescent="0.25">
      <c r="A274">
        <v>10004</v>
      </c>
      <c r="B274">
        <v>4800</v>
      </c>
      <c r="C274">
        <f>ROUND(SIN(Table1[[#This Row],[GTL (mils)]]/3200*PI()),4)</f>
        <v>-1</v>
      </c>
      <c r="D274">
        <v>500</v>
      </c>
      <c r="E274">
        <v>1500</v>
      </c>
      <c r="F274">
        <f>ATAN((Table1[[#This Row],[Talt (M)]]-Table1[[#This Row],[Galt (M)]])/Table1[[#This Row],[Range (M)]])*3200/PI()</f>
        <v>101.48133148500595</v>
      </c>
      <c r="G274" t="s">
        <v>13</v>
      </c>
      <c r="H274">
        <v>568.70000000000005</v>
      </c>
      <c r="I274">
        <v>10</v>
      </c>
      <c r="J274">
        <v>406.8822222222222</v>
      </c>
      <c r="K274">
        <v>28</v>
      </c>
      <c r="L274">
        <v>2132.7501278117315</v>
      </c>
      <c r="M274">
        <f>Table1[[#This Row],[MAX Ord (M)]]-Table1[[#This Row],[Galt (M)]]</f>
        <v>1632.7501278117315</v>
      </c>
    </row>
    <row r="275" spans="1:13" x14ac:dyDescent="0.25">
      <c r="A275">
        <v>12004</v>
      </c>
      <c r="B275">
        <v>800</v>
      </c>
      <c r="C275">
        <f>ROUND(SIN(Table1[[#This Row],[GTL (mils)]]/3200*PI()),4)</f>
        <v>0.70709999999999995</v>
      </c>
      <c r="D275">
        <v>500</v>
      </c>
      <c r="E275">
        <v>0</v>
      </c>
      <c r="F275">
        <f>ATAN((Table1[[#This Row],[Talt (M)]]-Table1[[#This Row],[Galt (M)]])/Table1[[#This Row],[Range (M)]])*3200/PI()</f>
        <v>-42.402664872604809</v>
      </c>
      <c r="G275" t="s">
        <v>13</v>
      </c>
      <c r="H275">
        <v>568.70000000000005</v>
      </c>
      <c r="I275">
        <v>11.700000000000001</v>
      </c>
      <c r="J275">
        <v>358.69127488352393</v>
      </c>
      <c r="K275">
        <v>34.940703091910208</v>
      </c>
      <c r="L275">
        <v>1830.8928420160948</v>
      </c>
      <c r="M275">
        <f>Table1[[#This Row],[MAX Ord (M)]]-Table1[[#This Row],[Galt (M)]]</f>
        <v>1330.8928420160948</v>
      </c>
    </row>
    <row r="276" spans="1:13" x14ac:dyDescent="0.25">
      <c r="A276">
        <v>10004</v>
      </c>
      <c r="B276">
        <v>4800</v>
      </c>
      <c r="C276">
        <f>ROUND(SIN(Table1[[#This Row],[GTL (mils)]]/3200*PI()),4)</f>
        <v>-1</v>
      </c>
      <c r="D276">
        <v>500</v>
      </c>
      <c r="E276">
        <v>500</v>
      </c>
      <c r="F276">
        <f>ATAN((Table1[[#This Row],[Talt (M)]]-Table1[[#This Row],[Galt (M)]])/Table1[[#This Row],[Range (M)]])*3200/PI()</f>
        <v>0</v>
      </c>
      <c r="G276" t="s">
        <v>13</v>
      </c>
      <c r="H276">
        <v>568.70000000000005</v>
      </c>
      <c r="I276">
        <v>10</v>
      </c>
      <c r="J276">
        <v>299.03999999999996</v>
      </c>
      <c r="K276">
        <v>27</v>
      </c>
      <c r="L276">
        <v>1463.5747075740446</v>
      </c>
      <c r="M276">
        <f>Table1[[#This Row],[MAX Ord (M)]]-Table1[[#This Row],[Galt (M)]]</f>
        <v>963.57470757404462</v>
      </c>
    </row>
    <row r="277" spans="1:13" x14ac:dyDescent="0.25">
      <c r="A277">
        <v>12004</v>
      </c>
      <c r="B277">
        <v>800</v>
      </c>
      <c r="C277">
        <f>ROUND(SIN(Table1[[#This Row],[GTL (mils)]]/3200*PI()),4)</f>
        <v>0.70709999999999995</v>
      </c>
      <c r="D277">
        <v>500</v>
      </c>
      <c r="E277">
        <v>1000</v>
      </c>
      <c r="F277">
        <f>ATAN((Table1[[#This Row],[Talt (M)]]-Table1[[#This Row],[Galt (M)]])/Table1[[#This Row],[Range (M)]])*3200/PI()</f>
        <v>42.402664872604809</v>
      </c>
      <c r="G277" t="s">
        <v>13</v>
      </c>
      <c r="H277">
        <v>568.70000000000005</v>
      </c>
      <c r="I277">
        <v>12.6</v>
      </c>
      <c r="J277">
        <v>452.73168149089366</v>
      </c>
      <c r="K277">
        <v>35.939008894536215</v>
      </c>
      <c r="L277">
        <v>2457.8288860652265</v>
      </c>
      <c r="M277">
        <f>Table1[[#This Row],[MAX Ord (M)]]-Table1[[#This Row],[Galt (M)]]</f>
        <v>1957.8288860652265</v>
      </c>
    </row>
    <row r="278" spans="1:13" x14ac:dyDescent="0.25">
      <c r="A278">
        <v>12004</v>
      </c>
      <c r="B278">
        <v>800</v>
      </c>
      <c r="C278">
        <f>ROUND(SIN(Table1[[#This Row],[GTL (mils)]]/3200*PI()),4)</f>
        <v>0.70709999999999995</v>
      </c>
      <c r="D278">
        <v>500</v>
      </c>
      <c r="E278">
        <v>1500</v>
      </c>
      <c r="F278">
        <f>ATAN((Table1[[#This Row],[Talt (M)]]-Table1[[#This Row],[Galt (M)]])/Table1[[#This Row],[Range (M)]])*3200/PI()</f>
        <v>84.658873609772883</v>
      </c>
      <c r="G278" t="s">
        <v>13</v>
      </c>
      <c r="H278">
        <v>568.70000000000005</v>
      </c>
      <c r="I278">
        <v>13.5</v>
      </c>
      <c r="J278">
        <v>501.44900465904277</v>
      </c>
      <c r="K278">
        <v>35.939008894536215</v>
      </c>
      <c r="L278">
        <v>2813.2257518000847</v>
      </c>
      <c r="M278">
        <f>Table1[[#This Row],[MAX Ord (M)]]-Table1[[#This Row],[Galt (M)]]</f>
        <v>2313.2257518000847</v>
      </c>
    </row>
    <row r="279" spans="1:13" x14ac:dyDescent="0.25">
      <c r="A279">
        <v>12004</v>
      </c>
      <c r="B279">
        <v>1600</v>
      </c>
      <c r="C279">
        <f>ROUND(SIN(Table1[[#This Row],[GTL (mils)]]/3200*PI()),4)</f>
        <v>1</v>
      </c>
      <c r="D279">
        <v>500</v>
      </c>
      <c r="E279">
        <v>0</v>
      </c>
      <c r="F279">
        <f>ATAN((Table1[[#This Row],[Talt (M)]]-Table1[[#This Row],[Galt (M)]])/Table1[[#This Row],[Range (M)]])*3200/PI()</f>
        <v>-42.402664872604809</v>
      </c>
      <c r="G279" t="s">
        <v>13</v>
      </c>
      <c r="H279">
        <v>568.70000000000005</v>
      </c>
      <c r="I279">
        <v>13</v>
      </c>
      <c r="J279">
        <v>359.3</v>
      </c>
      <c r="K279">
        <v>35</v>
      </c>
      <c r="L279">
        <v>1834</v>
      </c>
      <c r="M279">
        <f>Table1[[#This Row],[MAX Ord (M)]]-Table1[[#This Row],[Galt (M)]]</f>
        <v>1334</v>
      </c>
    </row>
    <row r="280" spans="1:13" x14ac:dyDescent="0.25">
      <c r="A280">
        <v>12004</v>
      </c>
      <c r="B280">
        <v>800</v>
      </c>
      <c r="C280">
        <f>ROUND(SIN(Table1[[#This Row],[GTL (mils)]]/3200*PI()),4)</f>
        <v>0.70709999999999995</v>
      </c>
      <c r="D280">
        <v>500</v>
      </c>
      <c r="E280">
        <v>500</v>
      </c>
      <c r="F280">
        <f>ATAN((Table1[[#This Row],[Talt (M)]]-Table1[[#This Row],[Galt (M)]])/Table1[[#This Row],[Range (M)]])*3200/PI()</f>
        <v>0</v>
      </c>
      <c r="G280" t="s">
        <v>13</v>
      </c>
      <c r="H280">
        <v>568.70000000000005</v>
      </c>
      <c r="I280">
        <v>12.6</v>
      </c>
      <c r="J280">
        <v>405.1124947056332</v>
      </c>
      <c r="K280">
        <v>34.940703091910208</v>
      </c>
      <c r="L280">
        <v>2131.3828886065226</v>
      </c>
      <c r="M280">
        <f>Table1[[#This Row],[MAX Ord (M)]]-Table1[[#This Row],[Galt (M)]]</f>
        <v>1631.3828886065226</v>
      </c>
    </row>
    <row r="281" spans="1:13" x14ac:dyDescent="0.25">
      <c r="A281">
        <v>12004</v>
      </c>
      <c r="B281">
        <v>1600</v>
      </c>
      <c r="C281">
        <f>ROUND(SIN(Table1[[#This Row],[GTL (mils)]]/3200*PI()),4)</f>
        <v>1</v>
      </c>
      <c r="D281">
        <v>500</v>
      </c>
      <c r="E281">
        <v>1000</v>
      </c>
      <c r="F281">
        <f>ATAN((Table1[[#This Row],[Talt (M)]]-Table1[[#This Row],[Galt (M)]])/Table1[[#This Row],[Range (M)]])*3200/PI()</f>
        <v>42.402664872604809</v>
      </c>
      <c r="G281" t="s">
        <v>13</v>
      </c>
      <c r="H281">
        <v>568.70000000000005</v>
      </c>
      <c r="I281">
        <v>14</v>
      </c>
      <c r="J281">
        <v>453.5</v>
      </c>
      <c r="K281">
        <v>36</v>
      </c>
      <c r="L281">
        <v>2462</v>
      </c>
      <c r="M281">
        <f>Table1[[#This Row],[MAX Ord (M)]]-Table1[[#This Row],[Galt (M)]]</f>
        <v>1962</v>
      </c>
    </row>
    <row r="282" spans="1:13" x14ac:dyDescent="0.25">
      <c r="A282">
        <v>12004</v>
      </c>
      <c r="B282">
        <v>1600</v>
      </c>
      <c r="C282">
        <f>ROUND(SIN(Table1[[#This Row],[GTL (mils)]]/3200*PI()),4)</f>
        <v>1</v>
      </c>
      <c r="D282">
        <v>500</v>
      </c>
      <c r="E282">
        <v>1500</v>
      </c>
      <c r="F282">
        <f>ATAN((Table1[[#This Row],[Talt (M)]]-Table1[[#This Row],[Galt (M)]])/Table1[[#This Row],[Range (M)]])*3200/PI()</f>
        <v>84.658873609772883</v>
      </c>
      <c r="G282" t="s">
        <v>13</v>
      </c>
      <c r="H282">
        <v>568.70000000000005</v>
      </c>
      <c r="I282">
        <v>15</v>
      </c>
      <c r="J282">
        <v>502.3</v>
      </c>
      <c r="K282">
        <v>36</v>
      </c>
      <c r="L282">
        <v>2818</v>
      </c>
      <c r="M282">
        <f>Table1[[#This Row],[MAX Ord (M)]]-Table1[[#This Row],[Galt (M)]]</f>
        <v>2318</v>
      </c>
    </row>
    <row r="283" spans="1:13" x14ac:dyDescent="0.25">
      <c r="A283">
        <v>12004</v>
      </c>
      <c r="B283">
        <v>4000</v>
      </c>
      <c r="C283">
        <f>ROUND(SIN(Table1[[#This Row],[GTL (mils)]]/3200*PI()),4)</f>
        <v>-0.70709999999999995</v>
      </c>
      <c r="D283">
        <v>500</v>
      </c>
      <c r="E283">
        <v>0</v>
      </c>
      <c r="F283">
        <f>ATAN((Table1[[#This Row],[Talt (M)]]-Table1[[#This Row],[Galt (M)]])/Table1[[#This Row],[Range (M)]])*3200/PI()</f>
        <v>-42.402664872604809</v>
      </c>
      <c r="G283" t="s">
        <v>13</v>
      </c>
      <c r="H283">
        <v>568.70000000000005</v>
      </c>
      <c r="I283">
        <v>11.700000000000001</v>
      </c>
      <c r="J283">
        <v>364.89598359496534</v>
      </c>
      <c r="K283">
        <v>35.059397539244806</v>
      </c>
      <c r="L283">
        <v>1856.6088811109132</v>
      </c>
      <c r="M283">
        <f>Table1[[#This Row],[MAX Ord (M)]]-Table1[[#This Row],[Galt (M)]]</f>
        <v>1356.6088811109132</v>
      </c>
    </row>
    <row r="284" spans="1:13" x14ac:dyDescent="0.25">
      <c r="A284">
        <v>12004</v>
      </c>
      <c r="B284">
        <v>1600</v>
      </c>
      <c r="C284">
        <f>ROUND(SIN(Table1[[#This Row],[GTL (mils)]]/3200*PI()),4)</f>
        <v>1</v>
      </c>
      <c r="D284">
        <v>500</v>
      </c>
      <c r="E284">
        <v>500</v>
      </c>
      <c r="F284">
        <f>ATAN((Table1[[#This Row],[Talt (M)]]-Table1[[#This Row],[Galt (M)]])/Table1[[#This Row],[Range (M)]])*3200/PI()</f>
        <v>0</v>
      </c>
      <c r="G284" t="s">
        <v>13</v>
      </c>
      <c r="H284">
        <v>568.70000000000005</v>
      </c>
      <c r="I284">
        <v>14</v>
      </c>
      <c r="J284">
        <v>405.8</v>
      </c>
      <c r="K284">
        <v>35</v>
      </c>
      <c r="L284">
        <v>2135</v>
      </c>
      <c r="M284">
        <f>Table1[[#This Row],[MAX Ord (M)]]-Table1[[#This Row],[Galt (M)]]</f>
        <v>1635</v>
      </c>
    </row>
    <row r="285" spans="1:13" x14ac:dyDescent="0.25">
      <c r="A285">
        <v>12004</v>
      </c>
      <c r="B285">
        <v>4000</v>
      </c>
      <c r="C285">
        <f>ROUND(SIN(Table1[[#This Row],[GTL (mils)]]/3200*PI()),4)</f>
        <v>-0.70709999999999995</v>
      </c>
      <c r="D285">
        <v>500</v>
      </c>
      <c r="E285">
        <v>1000</v>
      </c>
      <c r="F285">
        <f>ATAN((Table1[[#This Row],[Talt (M)]]-Table1[[#This Row],[Galt (M)]])/Table1[[#This Row],[Range (M)]])*3200/PI()</f>
        <v>42.402664872604809</v>
      </c>
      <c r="G285" t="s">
        <v>13</v>
      </c>
      <c r="H285">
        <v>568.70000000000005</v>
      </c>
      <c r="I285">
        <v>12.6</v>
      </c>
      <c r="J285">
        <v>459.39831141281292</v>
      </c>
      <c r="K285">
        <v>36.061094611794658</v>
      </c>
      <c r="L285">
        <v>2498.4868135265469</v>
      </c>
      <c r="M285">
        <f>Table1[[#This Row],[MAX Ord (M)]]-Table1[[#This Row],[Galt (M)]]</f>
        <v>1998.4868135265469</v>
      </c>
    </row>
    <row r="286" spans="1:13" x14ac:dyDescent="0.25">
      <c r="A286">
        <v>12004</v>
      </c>
      <c r="B286">
        <v>4000</v>
      </c>
      <c r="C286">
        <f>ROUND(SIN(Table1[[#This Row],[GTL (mils)]]/3200*PI()),4)</f>
        <v>-0.70709999999999995</v>
      </c>
      <c r="D286">
        <v>500</v>
      </c>
      <c r="E286">
        <v>1500</v>
      </c>
      <c r="F286">
        <f>ATAN((Table1[[#This Row],[Talt (M)]]-Table1[[#This Row],[Galt (M)]])/Table1[[#This Row],[Range (M)]])*3200/PI()</f>
        <v>84.658873609772883</v>
      </c>
      <c r="G286" t="s">
        <v>13</v>
      </c>
      <c r="H286">
        <v>568.70000000000005</v>
      </c>
      <c r="I286">
        <v>13.5</v>
      </c>
      <c r="J286">
        <v>508.28112855324571</v>
      </c>
      <c r="K286">
        <v>36.061094611794658</v>
      </c>
      <c r="L286">
        <v>2859.0567513019473</v>
      </c>
      <c r="M286">
        <f>Table1[[#This Row],[MAX Ord (M)]]-Table1[[#This Row],[Galt (M)]]</f>
        <v>2359.0567513019473</v>
      </c>
    </row>
    <row r="287" spans="1:13" x14ac:dyDescent="0.25">
      <c r="A287">
        <v>12004</v>
      </c>
      <c r="B287">
        <v>4800</v>
      </c>
      <c r="C287">
        <f>ROUND(SIN(Table1[[#This Row],[GTL (mils)]]/3200*PI()),4)</f>
        <v>-1</v>
      </c>
      <c r="D287">
        <v>500</v>
      </c>
      <c r="E287">
        <v>0</v>
      </c>
      <c r="F287">
        <f>ATAN((Table1[[#This Row],[Talt (M)]]-Table1[[#This Row],[Galt (M)]])/Table1[[#This Row],[Range (M)]])*3200/PI()</f>
        <v>-42.402664872604809</v>
      </c>
      <c r="G287" t="s">
        <v>13</v>
      </c>
      <c r="H287">
        <v>568.70000000000005</v>
      </c>
      <c r="I287">
        <v>13</v>
      </c>
      <c r="J287">
        <v>364.27777777777777</v>
      </c>
      <c r="K287">
        <v>35</v>
      </c>
      <c r="L287">
        <v>1853.463419220001</v>
      </c>
      <c r="M287">
        <f>Table1[[#This Row],[MAX Ord (M)]]-Table1[[#This Row],[Galt (M)]]</f>
        <v>1353.463419220001</v>
      </c>
    </row>
    <row r="288" spans="1:13" x14ac:dyDescent="0.25">
      <c r="A288">
        <v>12004</v>
      </c>
      <c r="B288">
        <v>4000</v>
      </c>
      <c r="C288">
        <f>ROUND(SIN(Table1[[#This Row],[GTL (mils)]]/3200*PI()),4)</f>
        <v>-0.70709999999999995</v>
      </c>
      <c r="D288">
        <v>500</v>
      </c>
      <c r="E288">
        <v>500</v>
      </c>
      <c r="F288">
        <f>ATAN((Table1[[#This Row],[Talt (M)]]-Table1[[#This Row],[Galt (M)]])/Table1[[#This Row],[Range (M)]])*3200/PI()</f>
        <v>0</v>
      </c>
      <c r="G288" t="s">
        <v>13</v>
      </c>
      <c r="H288">
        <v>568.70000000000005</v>
      </c>
      <c r="I288">
        <v>12.6</v>
      </c>
      <c r="J288">
        <v>411.47489746853347</v>
      </c>
      <c r="K288">
        <v>35.059397539244806</v>
      </c>
      <c r="L288">
        <v>2162.8232487537321</v>
      </c>
      <c r="M288">
        <f>Table1[[#This Row],[MAX Ord (M)]]-Table1[[#This Row],[Galt (M)]]</f>
        <v>1662.8232487537321</v>
      </c>
    </row>
    <row r="289" spans="1:13" x14ac:dyDescent="0.25">
      <c r="A289">
        <v>12004</v>
      </c>
      <c r="B289">
        <v>4800</v>
      </c>
      <c r="C289">
        <f>ROUND(SIN(Table1[[#This Row],[GTL (mils)]]/3200*PI()),4)</f>
        <v>-1</v>
      </c>
      <c r="D289">
        <v>500</v>
      </c>
      <c r="E289">
        <v>1000</v>
      </c>
      <c r="F289">
        <f>ATAN((Table1[[#This Row],[Talt (M)]]-Table1[[#This Row],[Galt (M)]])/Table1[[#This Row],[Range (M)]])*3200/PI()</f>
        <v>42.402664872604809</v>
      </c>
      <c r="G289" t="s">
        <v>13</v>
      </c>
      <c r="H289">
        <v>568.70000000000005</v>
      </c>
      <c r="I289">
        <v>14</v>
      </c>
      <c r="J289">
        <v>458.62</v>
      </c>
      <c r="K289">
        <v>36</v>
      </c>
      <c r="L289">
        <v>2494.2538837281113</v>
      </c>
      <c r="M289">
        <f>Table1[[#This Row],[MAX Ord (M)]]-Table1[[#This Row],[Galt (M)]]</f>
        <v>1994.2538837281113</v>
      </c>
    </row>
    <row r="290" spans="1:13" x14ac:dyDescent="0.25">
      <c r="A290">
        <v>12004</v>
      </c>
      <c r="B290">
        <v>4800</v>
      </c>
      <c r="C290">
        <f>ROUND(SIN(Table1[[#This Row],[GTL (mils)]]/3200*PI()),4)</f>
        <v>-1</v>
      </c>
      <c r="D290">
        <v>500</v>
      </c>
      <c r="E290">
        <v>1500</v>
      </c>
      <c r="F290">
        <f>ATAN((Table1[[#This Row],[Talt (M)]]-Table1[[#This Row],[Galt (M)]])/Table1[[#This Row],[Range (M)]])*3200/PI()</f>
        <v>84.658873609772883</v>
      </c>
      <c r="G290" t="s">
        <v>13</v>
      </c>
      <c r="H290">
        <v>568.70000000000005</v>
      </c>
      <c r="I290">
        <v>15</v>
      </c>
      <c r="J290">
        <v>507.42</v>
      </c>
      <c r="K290">
        <v>36</v>
      </c>
      <c r="L290">
        <v>2854.2129448617916</v>
      </c>
      <c r="M290">
        <f>Table1[[#This Row],[MAX Ord (M)]]-Table1[[#This Row],[Galt (M)]]</f>
        <v>2354.2129448617916</v>
      </c>
    </row>
    <row r="291" spans="1:13" x14ac:dyDescent="0.25">
      <c r="A291">
        <v>13005</v>
      </c>
      <c r="B291">
        <v>800</v>
      </c>
      <c r="C291">
        <f>ROUND(SIN(Table1[[#This Row],[GTL (mils)]]/3200*PI()),4)</f>
        <v>0.70709999999999995</v>
      </c>
      <c r="D291">
        <v>500</v>
      </c>
      <c r="E291">
        <v>0</v>
      </c>
      <c r="F291">
        <f>ATAN((Table1[[#This Row],[Talt (M)]]-Table1[[#This Row],[Galt (M)]])/Table1[[#This Row],[Range (M)]])*3200/PI()</f>
        <v>-39.14226076294139</v>
      </c>
      <c r="G291" t="s">
        <v>13</v>
      </c>
      <c r="H291">
        <v>568.70000000000005</v>
      </c>
      <c r="I291">
        <v>14.4</v>
      </c>
      <c r="J291">
        <v>426.0769165607793</v>
      </c>
      <c r="K291">
        <v>38.933926302414228</v>
      </c>
      <c r="L291">
        <v>2273.1423125794154</v>
      </c>
      <c r="M291">
        <f>Table1[[#This Row],[MAX Ord (M)]]-Table1[[#This Row],[Galt (M)]]</f>
        <v>1773.1423125794154</v>
      </c>
    </row>
    <row r="292" spans="1:13" x14ac:dyDescent="0.25">
      <c r="A292">
        <v>12004</v>
      </c>
      <c r="B292">
        <v>4800</v>
      </c>
      <c r="C292">
        <f>ROUND(SIN(Table1[[#This Row],[GTL (mils)]]/3200*PI()),4)</f>
        <v>-1</v>
      </c>
      <c r="D292">
        <v>500</v>
      </c>
      <c r="E292">
        <v>500</v>
      </c>
      <c r="F292">
        <f>ATAN((Table1[[#This Row],[Talt (M)]]-Table1[[#This Row],[Galt (M)]])/Table1[[#This Row],[Range (M)]])*3200/PI()</f>
        <v>0</v>
      </c>
      <c r="G292" t="s">
        <v>13</v>
      </c>
      <c r="H292">
        <v>568.70000000000005</v>
      </c>
      <c r="I292">
        <v>14</v>
      </c>
      <c r="J292">
        <v>410.77777777777777</v>
      </c>
      <c r="K292">
        <v>35</v>
      </c>
      <c r="L292">
        <v>2159.1589992852801</v>
      </c>
      <c r="M292">
        <f>Table1[[#This Row],[MAX Ord (M)]]-Table1[[#This Row],[Galt (M)]]</f>
        <v>1659.1589992852801</v>
      </c>
    </row>
    <row r="293" spans="1:13" x14ac:dyDescent="0.25">
      <c r="A293">
        <v>13005</v>
      </c>
      <c r="B293">
        <v>800</v>
      </c>
      <c r="C293">
        <f>ROUND(SIN(Table1[[#This Row],[GTL (mils)]]/3200*PI()),4)</f>
        <v>0.70709999999999995</v>
      </c>
      <c r="D293">
        <v>500</v>
      </c>
      <c r="E293">
        <v>1000</v>
      </c>
      <c r="F293">
        <f>ATAN((Table1[[#This Row],[Talt (M)]]-Table1[[#This Row],[Galt (M)]])/Table1[[#This Row],[Range (M)]])*3200/PI()</f>
        <v>39.14226076294139</v>
      </c>
      <c r="G293" t="s">
        <v>13</v>
      </c>
      <c r="H293">
        <v>568.70000000000005</v>
      </c>
      <c r="I293">
        <v>15.3</v>
      </c>
      <c r="J293">
        <v>518.42020330368484</v>
      </c>
      <c r="K293">
        <v>40.930537907666242</v>
      </c>
      <c r="L293">
        <v>2941.0088945362131</v>
      </c>
      <c r="M293">
        <f>Table1[[#This Row],[MAX Ord (M)]]-Table1[[#This Row],[Galt (M)]]</f>
        <v>2441.0088945362131</v>
      </c>
    </row>
    <row r="294" spans="1:13" x14ac:dyDescent="0.25">
      <c r="A294">
        <v>13005</v>
      </c>
      <c r="B294">
        <v>800</v>
      </c>
      <c r="C294">
        <f>ROUND(SIN(Table1[[#This Row],[GTL (mils)]]/3200*PI()),4)</f>
        <v>0.70709999999999995</v>
      </c>
      <c r="D294">
        <v>500</v>
      </c>
      <c r="E294">
        <v>1500</v>
      </c>
      <c r="F294">
        <f>ATAN((Table1[[#This Row],[Talt (M)]]-Table1[[#This Row],[Galt (M)]])/Table1[[#This Row],[Range (M)]])*3200/PI()</f>
        <v>78.169259183889267</v>
      </c>
      <c r="G294" t="s">
        <v>13</v>
      </c>
      <c r="H294">
        <v>568.70000000000005</v>
      </c>
      <c r="I294">
        <v>16.2</v>
      </c>
      <c r="J294">
        <v>567.43701821262175</v>
      </c>
      <c r="K294">
        <v>40.930537907666242</v>
      </c>
      <c r="L294">
        <v>3322.3617111393478</v>
      </c>
      <c r="M294">
        <f>Table1[[#This Row],[MAX Ord (M)]]-Table1[[#This Row],[Galt (M)]]</f>
        <v>2822.3617111393478</v>
      </c>
    </row>
    <row r="295" spans="1:13" x14ac:dyDescent="0.25">
      <c r="A295">
        <v>13005</v>
      </c>
      <c r="B295">
        <v>1600</v>
      </c>
      <c r="C295">
        <f>ROUND(SIN(Table1[[#This Row],[GTL (mils)]]/3200*PI()),4)</f>
        <v>1</v>
      </c>
      <c r="D295">
        <v>500</v>
      </c>
      <c r="E295">
        <v>0</v>
      </c>
      <c r="F295">
        <f>ATAN((Table1[[#This Row],[Talt (M)]]-Table1[[#This Row],[Galt (M)]])/Table1[[#This Row],[Range (M)]])*3200/PI()</f>
        <v>-39.14226076294139</v>
      </c>
      <c r="G295" t="s">
        <v>13</v>
      </c>
      <c r="H295">
        <v>568.70000000000005</v>
      </c>
      <c r="I295">
        <v>16</v>
      </c>
      <c r="J295">
        <v>426.8</v>
      </c>
      <c r="K295">
        <v>39</v>
      </c>
      <c r="L295">
        <v>2277</v>
      </c>
      <c r="M295">
        <f>Table1[[#This Row],[MAX Ord (M)]]-Table1[[#This Row],[Galt (M)]]</f>
        <v>1777</v>
      </c>
    </row>
    <row r="296" spans="1:13" x14ac:dyDescent="0.25">
      <c r="A296">
        <v>13005</v>
      </c>
      <c r="B296">
        <v>800</v>
      </c>
      <c r="C296">
        <f>ROUND(SIN(Table1[[#This Row],[GTL (mils)]]/3200*PI()),4)</f>
        <v>0.70709999999999995</v>
      </c>
      <c r="D296">
        <v>500</v>
      </c>
      <c r="E296">
        <v>500</v>
      </c>
      <c r="F296">
        <f>ATAN((Table1[[#This Row],[Talt (M)]]-Table1[[#This Row],[Galt (M)]])/Table1[[#This Row],[Range (M)]])*3200/PI()</f>
        <v>0</v>
      </c>
      <c r="G296" t="s">
        <v>13</v>
      </c>
      <c r="H296">
        <v>568.70000000000005</v>
      </c>
      <c r="I296">
        <v>14.4</v>
      </c>
      <c r="J296">
        <v>471.4</v>
      </c>
      <c r="K296">
        <v>39.932232105040235</v>
      </c>
      <c r="L296">
        <v>2591.6018636171111</v>
      </c>
      <c r="M296">
        <f>Table1[[#This Row],[MAX Ord (M)]]-Table1[[#This Row],[Galt (M)]]</f>
        <v>2091.6018636171111</v>
      </c>
    </row>
    <row r="297" spans="1:13" x14ac:dyDescent="0.25">
      <c r="A297">
        <v>13005</v>
      </c>
      <c r="B297">
        <v>1600</v>
      </c>
      <c r="C297">
        <f>ROUND(SIN(Table1[[#This Row],[GTL (mils)]]/3200*PI()),4)</f>
        <v>1</v>
      </c>
      <c r="D297">
        <v>500</v>
      </c>
      <c r="E297">
        <v>1000</v>
      </c>
      <c r="F297">
        <f>ATAN((Table1[[#This Row],[Talt (M)]]-Table1[[#This Row],[Galt (M)]])/Table1[[#This Row],[Range (M)]])*3200/PI()</f>
        <v>39.14226076294139</v>
      </c>
      <c r="G297" t="s">
        <v>13</v>
      </c>
      <c r="H297">
        <v>568.70000000000005</v>
      </c>
      <c r="I297">
        <v>17</v>
      </c>
      <c r="J297">
        <v>519.29999999999995</v>
      </c>
      <c r="K297">
        <v>41</v>
      </c>
      <c r="L297">
        <v>2946</v>
      </c>
      <c r="M297">
        <f>Table1[[#This Row],[MAX Ord (M)]]-Table1[[#This Row],[Galt (M)]]</f>
        <v>2446</v>
      </c>
    </row>
    <row r="298" spans="1:13" x14ac:dyDescent="0.25">
      <c r="A298">
        <v>13005</v>
      </c>
      <c r="B298">
        <v>1600</v>
      </c>
      <c r="C298">
        <f>ROUND(SIN(Table1[[#This Row],[GTL (mils)]]/3200*PI()),4)</f>
        <v>1</v>
      </c>
      <c r="D298">
        <v>500</v>
      </c>
      <c r="E298">
        <v>1500</v>
      </c>
      <c r="F298">
        <f>ATAN((Table1[[#This Row],[Talt (M)]]-Table1[[#This Row],[Galt (M)]])/Table1[[#This Row],[Range (M)]])*3200/PI()</f>
        <v>78.169259183889267</v>
      </c>
      <c r="G298" t="s">
        <v>13</v>
      </c>
      <c r="H298">
        <v>568.70000000000005</v>
      </c>
      <c r="I298">
        <v>18</v>
      </c>
      <c r="J298">
        <v>568.4</v>
      </c>
      <c r="K298">
        <v>41</v>
      </c>
      <c r="L298">
        <v>3328</v>
      </c>
      <c r="M298">
        <f>Table1[[#This Row],[MAX Ord (M)]]-Table1[[#This Row],[Galt (M)]]</f>
        <v>2828</v>
      </c>
    </row>
    <row r="299" spans="1:13" x14ac:dyDescent="0.25">
      <c r="A299">
        <v>13005</v>
      </c>
      <c r="B299">
        <v>4000</v>
      </c>
      <c r="C299">
        <f>ROUND(SIN(Table1[[#This Row],[GTL (mils)]]/3200*PI()),4)</f>
        <v>-0.70709999999999995</v>
      </c>
      <c r="D299">
        <v>500</v>
      </c>
      <c r="E299">
        <v>0</v>
      </c>
      <c r="F299">
        <f>ATAN((Table1[[#This Row],[Talt (M)]]-Table1[[#This Row],[Galt (M)]])/Table1[[#This Row],[Range (M)]])*3200/PI()</f>
        <v>-39.14226076294139</v>
      </c>
      <c r="G299" t="s">
        <v>13</v>
      </c>
      <c r="H299">
        <v>568.70000000000005</v>
      </c>
      <c r="I299">
        <v>14.4</v>
      </c>
      <c r="J299">
        <v>433.08039032668654</v>
      </c>
      <c r="K299">
        <v>39.066185829444208</v>
      </c>
      <c r="L299">
        <v>2311.755392123564</v>
      </c>
      <c r="M299">
        <f>Table1[[#This Row],[MAX Ord (M)]]-Table1[[#This Row],[Galt (M)]]</f>
        <v>1811.755392123564</v>
      </c>
    </row>
    <row r="300" spans="1:13" x14ac:dyDescent="0.25">
      <c r="A300">
        <v>13005</v>
      </c>
      <c r="B300">
        <v>1600</v>
      </c>
      <c r="C300">
        <f>ROUND(SIN(Table1[[#This Row],[GTL (mils)]]/3200*PI()),4)</f>
        <v>1</v>
      </c>
      <c r="D300">
        <v>500</v>
      </c>
      <c r="E300">
        <v>500</v>
      </c>
      <c r="F300">
        <f>ATAN((Table1[[#This Row],[Talt (M)]]-Table1[[#This Row],[Galt (M)]])/Table1[[#This Row],[Range (M)]])*3200/PI()</f>
        <v>0</v>
      </c>
      <c r="G300" t="s">
        <v>13</v>
      </c>
      <c r="H300">
        <v>568.70000000000005</v>
      </c>
      <c r="I300">
        <v>16</v>
      </c>
      <c r="J300">
        <v>472.2</v>
      </c>
      <c r="K300">
        <v>40</v>
      </c>
      <c r="L300">
        <v>2596</v>
      </c>
      <c r="M300">
        <f>Table1[[#This Row],[MAX Ord (M)]]-Table1[[#This Row],[Galt (M)]]</f>
        <v>2096</v>
      </c>
    </row>
    <row r="301" spans="1:13" x14ac:dyDescent="0.25">
      <c r="A301">
        <v>13005</v>
      </c>
      <c r="B301">
        <v>4000</v>
      </c>
      <c r="C301">
        <f>ROUND(SIN(Table1[[#This Row],[GTL (mils)]]/3200*PI()),4)</f>
        <v>-0.70709999999999995</v>
      </c>
      <c r="D301">
        <v>500</v>
      </c>
      <c r="E301">
        <v>1000</v>
      </c>
      <c r="F301">
        <f>ATAN((Table1[[#This Row],[Talt (M)]]-Table1[[#This Row],[Galt (M)]])/Table1[[#This Row],[Range (M)]])*3200/PI()</f>
        <v>39.14226076294139</v>
      </c>
      <c r="G301" t="s">
        <v>13</v>
      </c>
      <c r="H301">
        <v>568.70000000000005</v>
      </c>
      <c r="I301">
        <v>15.3</v>
      </c>
      <c r="J301">
        <v>526.02229670485076</v>
      </c>
      <c r="K301">
        <v>41.069579974543913</v>
      </c>
      <c r="L301">
        <v>2993.79368299206</v>
      </c>
      <c r="M301">
        <f>Table1[[#This Row],[MAX Ord (M)]]-Table1[[#This Row],[Galt (M)]]</f>
        <v>2493.79368299206</v>
      </c>
    </row>
    <row r="302" spans="1:13" x14ac:dyDescent="0.25">
      <c r="A302">
        <v>13005</v>
      </c>
      <c r="B302">
        <v>4000</v>
      </c>
      <c r="C302">
        <f>ROUND(SIN(Table1[[#This Row],[GTL (mils)]]/3200*PI()),4)</f>
        <v>-0.70709999999999995</v>
      </c>
      <c r="D302">
        <v>500</v>
      </c>
      <c r="E302">
        <v>1500</v>
      </c>
      <c r="F302">
        <f>ATAN((Table1[[#This Row],[Talt (M)]]-Table1[[#This Row],[Galt (M)]])/Table1[[#This Row],[Range (M)]])*3200/PI()</f>
        <v>78.169259183889267</v>
      </c>
      <c r="G302" t="s">
        <v>13</v>
      </c>
      <c r="H302">
        <v>568.70000000000005</v>
      </c>
      <c r="I302">
        <v>16.2</v>
      </c>
      <c r="J302">
        <v>575.2056229670485</v>
      </c>
      <c r="K302">
        <v>41.069579974543913</v>
      </c>
      <c r="L302">
        <v>3376.2287694480506</v>
      </c>
      <c r="M302">
        <f>Table1[[#This Row],[MAX Ord (M)]]-Table1[[#This Row],[Galt (M)]]</f>
        <v>2876.2287694480506</v>
      </c>
    </row>
    <row r="303" spans="1:13" x14ac:dyDescent="0.25">
      <c r="A303">
        <v>13005</v>
      </c>
      <c r="B303">
        <v>4800</v>
      </c>
      <c r="C303">
        <f>ROUND(SIN(Table1[[#This Row],[GTL (mils)]]/3200*PI()),4)</f>
        <v>-1</v>
      </c>
      <c r="D303">
        <v>500</v>
      </c>
      <c r="E303">
        <v>0</v>
      </c>
      <c r="F303">
        <f>ATAN((Table1[[#This Row],[Talt (M)]]-Table1[[#This Row],[Galt (M)]])/Table1[[#This Row],[Range (M)]])*3200/PI()</f>
        <v>-39.14226076294139</v>
      </c>
      <c r="G303" t="s">
        <v>13</v>
      </c>
      <c r="H303">
        <v>568.70000000000005</v>
      </c>
      <c r="I303">
        <v>16</v>
      </c>
      <c r="J303">
        <v>432.34666666666669</v>
      </c>
      <c r="K303">
        <v>39</v>
      </c>
      <c r="L303">
        <v>2307.8388222089116</v>
      </c>
      <c r="M303">
        <f>Table1[[#This Row],[MAX Ord (M)]]-Table1[[#This Row],[Galt (M)]]</f>
        <v>1807.8388222089116</v>
      </c>
    </row>
    <row r="304" spans="1:13" x14ac:dyDescent="0.25">
      <c r="A304">
        <v>13005</v>
      </c>
      <c r="B304">
        <v>4000</v>
      </c>
      <c r="C304">
        <f>ROUND(SIN(Table1[[#This Row],[GTL (mils)]]/3200*PI()),4)</f>
        <v>-0.70709999999999995</v>
      </c>
      <c r="D304">
        <v>500</v>
      </c>
      <c r="E304">
        <v>500</v>
      </c>
      <c r="F304">
        <f>ATAN((Table1[[#This Row],[Talt (M)]]-Table1[[#This Row],[Galt (M)]])/Table1[[#This Row],[Range (M)]])*3200/PI()</f>
        <v>0</v>
      </c>
      <c r="G304" t="s">
        <v>13</v>
      </c>
      <c r="H304">
        <v>568.70000000000005</v>
      </c>
      <c r="I304">
        <v>14.4</v>
      </c>
      <c r="J304">
        <v>478.69990100410126</v>
      </c>
      <c r="K304">
        <v>40.067882901994061</v>
      </c>
      <c r="L304">
        <v>2638.8545190974282</v>
      </c>
      <c r="M304">
        <f>Table1[[#This Row],[MAX Ord (M)]]-Table1[[#This Row],[Galt (M)]]</f>
        <v>2138.8545190974282</v>
      </c>
    </row>
    <row r="305" spans="1:13" x14ac:dyDescent="0.25">
      <c r="A305">
        <v>13005</v>
      </c>
      <c r="B305">
        <v>4800</v>
      </c>
      <c r="C305">
        <f>ROUND(SIN(Table1[[#This Row],[GTL (mils)]]/3200*PI()),4)</f>
        <v>-1</v>
      </c>
      <c r="D305">
        <v>500</v>
      </c>
      <c r="E305">
        <v>1000</v>
      </c>
      <c r="F305">
        <f>ATAN((Table1[[#This Row],[Talt (M)]]-Table1[[#This Row],[Galt (M)]])/Table1[[#This Row],[Range (M)]])*3200/PI()</f>
        <v>39.14226076294139</v>
      </c>
      <c r="G305" t="s">
        <v>13</v>
      </c>
      <c r="H305">
        <v>568.70000000000005</v>
      </c>
      <c r="I305">
        <v>17</v>
      </c>
      <c r="J305">
        <v>525.13111111111107</v>
      </c>
      <c r="K305">
        <v>41</v>
      </c>
      <c r="L305">
        <v>2988.7216055960548</v>
      </c>
      <c r="M305">
        <f>Table1[[#This Row],[MAX Ord (M)]]-Table1[[#This Row],[Galt (M)]]</f>
        <v>2488.7216055960548</v>
      </c>
    </row>
    <row r="306" spans="1:13" x14ac:dyDescent="0.25">
      <c r="A306">
        <v>13005</v>
      </c>
      <c r="B306">
        <v>4800</v>
      </c>
      <c r="C306">
        <f>ROUND(SIN(Table1[[#This Row],[GTL (mils)]]/3200*PI()),4)</f>
        <v>-1</v>
      </c>
      <c r="D306">
        <v>500</v>
      </c>
      <c r="E306">
        <v>1500</v>
      </c>
      <c r="F306">
        <f>ATAN((Table1[[#This Row],[Talt (M)]]-Table1[[#This Row],[Galt (M)]])/Table1[[#This Row],[Range (M)]])*3200/PI()</f>
        <v>78.169259183889267</v>
      </c>
      <c r="G306" t="s">
        <v>13</v>
      </c>
      <c r="H306">
        <v>568.70000000000005</v>
      </c>
      <c r="I306">
        <v>18</v>
      </c>
      <c r="J306">
        <v>574.23111111111109</v>
      </c>
      <c r="K306">
        <v>41</v>
      </c>
      <c r="L306">
        <v>3370.5087715328482</v>
      </c>
      <c r="M306">
        <f>Table1[[#This Row],[MAX Ord (M)]]-Table1[[#This Row],[Galt (M)]]</f>
        <v>2870.5087715328482</v>
      </c>
    </row>
    <row r="307" spans="1:13" x14ac:dyDescent="0.25">
      <c r="A307">
        <v>14005</v>
      </c>
      <c r="B307">
        <v>800</v>
      </c>
      <c r="C307">
        <f>ROUND(SIN(Table1[[#This Row],[GTL (mils)]]/3200*PI()),4)</f>
        <v>0.70709999999999995</v>
      </c>
      <c r="D307">
        <v>500</v>
      </c>
      <c r="E307">
        <v>0</v>
      </c>
      <c r="F307">
        <f>ATAN((Table1[[#This Row],[Talt (M)]]-Table1[[#This Row],[Galt (M)]])/Table1[[#This Row],[Range (M)]])*3200/PI()</f>
        <v>-36.349846517211411</v>
      </c>
      <c r="G307" t="s">
        <v>13</v>
      </c>
      <c r="H307">
        <v>568.70000000000005</v>
      </c>
      <c r="I307">
        <v>17.100000000000001</v>
      </c>
      <c r="J307">
        <v>503.64527742481994</v>
      </c>
      <c r="K307">
        <v>44.923761118170262</v>
      </c>
      <c r="L307">
        <v>2829.1986446421006</v>
      </c>
      <c r="M307">
        <f>Table1[[#This Row],[MAX Ord (M)]]-Table1[[#This Row],[Galt (M)]]</f>
        <v>2329.1986446421006</v>
      </c>
    </row>
    <row r="308" spans="1:13" x14ac:dyDescent="0.25">
      <c r="A308">
        <v>13005</v>
      </c>
      <c r="B308">
        <v>4800</v>
      </c>
      <c r="C308">
        <f>ROUND(SIN(Table1[[#This Row],[GTL (mils)]]/3200*PI()),4)</f>
        <v>-1</v>
      </c>
      <c r="D308">
        <v>500</v>
      </c>
      <c r="E308">
        <v>500</v>
      </c>
      <c r="F308">
        <f>ATAN((Table1[[#This Row],[Talt (M)]]-Table1[[#This Row],[Galt (M)]])/Table1[[#This Row],[Range (M)]])*3200/PI()</f>
        <v>0</v>
      </c>
      <c r="G308" t="s">
        <v>13</v>
      </c>
      <c r="H308">
        <v>568.70000000000005</v>
      </c>
      <c r="I308">
        <v>16</v>
      </c>
      <c r="J308">
        <v>477.88888888888886</v>
      </c>
      <c r="K308">
        <v>40</v>
      </c>
      <c r="L308">
        <v>2634.383778700821</v>
      </c>
      <c r="M308">
        <f>Table1[[#This Row],[MAX Ord (M)]]-Table1[[#This Row],[Galt (M)]]</f>
        <v>2134.383778700821</v>
      </c>
    </row>
    <row r="309" spans="1:13" x14ac:dyDescent="0.25">
      <c r="A309">
        <v>14005</v>
      </c>
      <c r="B309">
        <v>800</v>
      </c>
      <c r="C309">
        <f>ROUND(SIN(Table1[[#This Row],[GTL (mils)]]/3200*PI()),4)</f>
        <v>0.70709999999999995</v>
      </c>
      <c r="D309">
        <v>500</v>
      </c>
      <c r="E309">
        <v>1000</v>
      </c>
      <c r="F309">
        <f>ATAN((Table1[[#This Row],[Talt (M)]]-Table1[[#This Row],[Galt (M)]])/Table1[[#This Row],[Range (M)]])*3200/PI()</f>
        <v>36.349846517211411</v>
      </c>
      <c r="G309" t="s">
        <v>13</v>
      </c>
      <c r="H309">
        <v>568.70000000000005</v>
      </c>
      <c r="I309">
        <v>18.900000000000002</v>
      </c>
      <c r="J309">
        <v>600.68060144006779</v>
      </c>
      <c r="K309">
        <v>45.922066920796269</v>
      </c>
      <c r="L309">
        <v>3588.9093604404911</v>
      </c>
      <c r="M309">
        <f>Table1[[#This Row],[MAX Ord (M)]]-Table1[[#This Row],[Galt (M)]]</f>
        <v>3088.9093604404911</v>
      </c>
    </row>
    <row r="310" spans="1:13" x14ac:dyDescent="0.25">
      <c r="A310">
        <v>14005</v>
      </c>
      <c r="B310">
        <v>800</v>
      </c>
      <c r="C310">
        <f>ROUND(SIN(Table1[[#This Row],[GTL (mils)]]/3200*PI()),4)</f>
        <v>0.70709999999999995</v>
      </c>
      <c r="D310">
        <v>500</v>
      </c>
      <c r="E310">
        <v>1500</v>
      </c>
      <c r="F310">
        <f>ATAN((Table1[[#This Row],[Talt (M)]]-Table1[[#This Row],[Galt (M)]])/Table1[[#This Row],[Range (M)]])*3200/PI()</f>
        <v>72.607343802903202</v>
      </c>
      <c r="G310" t="s">
        <v>13</v>
      </c>
      <c r="H310">
        <v>568.70000000000005</v>
      </c>
      <c r="I310">
        <v>19.8</v>
      </c>
      <c r="J310">
        <v>656.48589580686144</v>
      </c>
      <c r="K310">
        <v>47.918678526048282</v>
      </c>
      <c r="L310">
        <v>4050.1266412537057</v>
      </c>
      <c r="M310">
        <f>Table1[[#This Row],[MAX Ord (M)]]-Table1[[#This Row],[Galt (M)]]</f>
        <v>3550.1266412537057</v>
      </c>
    </row>
    <row r="311" spans="1:13" x14ac:dyDescent="0.25">
      <c r="A311">
        <v>14005</v>
      </c>
      <c r="B311">
        <v>1600</v>
      </c>
      <c r="C311">
        <f>ROUND(SIN(Table1[[#This Row],[GTL (mils)]]/3200*PI()),4)</f>
        <v>1</v>
      </c>
      <c r="D311">
        <v>500</v>
      </c>
      <c r="E311">
        <v>0</v>
      </c>
      <c r="F311">
        <f>ATAN((Table1[[#This Row],[Talt (M)]]-Table1[[#This Row],[Galt (M)]])/Table1[[#This Row],[Range (M)]])*3200/PI()</f>
        <v>-36.349846517211411</v>
      </c>
      <c r="G311" t="s">
        <v>13</v>
      </c>
      <c r="H311">
        <v>568.70000000000005</v>
      </c>
      <c r="I311">
        <v>19</v>
      </c>
      <c r="J311">
        <v>504.5</v>
      </c>
      <c r="K311">
        <v>45</v>
      </c>
      <c r="L311">
        <v>2834</v>
      </c>
      <c r="M311">
        <f>Table1[[#This Row],[MAX Ord (M)]]-Table1[[#This Row],[Galt (M)]]</f>
        <v>2334</v>
      </c>
    </row>
    <row r="312" spans="1:13" x14ac:dyDescent="0.25">
      <c r="A312">
        <v>14005</v>
      </c>
      <c r="B312">
        <v>800</v>
      </c>
      <c r="C312">
        <f>ROUND(SIN(Table1[[#This Row],[GTL (mils)]]/3200*PI()),4)</f>
        <v>0.70709999999999995</v>
      </c>
      <c r="D312">
        <v>500</v>
      </c>
      <c r="E312">
        <v>500</v>
      </c>
      <c r="F312">
        <f>ATAN((Table1[[#This Row],[Talt (M)]]-Table1[[#This Row],[Galt (M)]])/Table1[[#This Row],[Range (M)]])*3200/PI()</f>
        <v>0</v>
      </c>
      <c r="G312" t="s">
        <v>13</v>
      </c>
      <c r="H312">
        <v>568.70000000000005</v>
      </c>
      <c r="I312">
        <v>17.100000000000001</v>
      </c>
      <c r="J312">
        <v>550.36598898771695</v>
      </c>
      <c r="K312">
        <v>44.923761118170262</v>
      </c>
      <c r="L312">
        <v>3187.5904277848367</v>
      </c>
      <c r="M312">
        <f>Table1[[#This Row],[MAX Ord (M)]]-Table1[[#This Row],[Galt (M)]]</f>
        <v>2687.5904277848367</v>
      </c>
    </row>
    <row r="313" spans="1:13" x14ac:dyDescent="0.25">
      <c r="A313">
        <v>14005</v>
      </c>
      <c r="B313">
        <v>1600</v>
      </c>
      <c r="C313">
        <f>ROUND(SIN(Table1[[#This Row],[GTL (mils)]]/3200*PI()),4)</f>
        <v>1</v>
      </c>
      <c r="D313">
        <v>500</v>
      </c>
      <c r="E313">
        <v>1000</v>
      </c>
      <c r="F313">
        <f>ATAN((Table1[[#This Row],[Talt (M)]]-Table1[[#This Row],[Galt (M)]])/Table1[[#This Row],[Range (M)]])*3200/PI()</f>
        <v>36.349846517211411</v>
      </c>
      <c r="G313" t="s">
        <v>13</v>
      </c>
      <c r="H313">
        <v>568.70000000000005</v>
      </c>
      <c r="I313">
        <v>21</v>
      </c>
      <c r="J313">
        <v>601.70000000000005</v>
      </c>
      <c r="K313">
        <v>46</v>
      </c>
      <c r="L313">
        <v>3595</v>
      </c>
      <c r="M313">
        <f>Table1[[#This Row],[MAX Ord (M)]]-Table1[[#This Row],[Galt (M)]]</f>
        <v>3095</v>
      </c>
    </row>
    <row r="314" spans="1:13" x14ac:dyDescent="0.25">
      <c r="A314">
        <v>14005</v>
      </c>
      <c r="B314">
        <v>1600</v>
      </c>
      <c r="C314">
        <f>ROUND(SIN(Table1[[#This Row],[GTL (mils)]]/3200*PI()),4)</f>
        <v>1</v>
      </c>
      <c r="D314">
        <v>500</v>
      </c>
      <c r="E314">
        <v>1500</v>
      </c>
      <c r="F314">
        <f>ATAN((Table1[[#This Row],[Talt (M)]]-Table1[[#This Row],[Galt (M)]])/Table1[[#This Row],[Range (M)]])*3200/PI()</f>
        <v>72.607343802903202</v>
      </c>
      <c r="G314" t="s">
        <v>13</v>
      </c>
      <c r="H314">
        <v>568.70000000000005</v>
      </c>
      <c r="I314">
        <v>22</v>
      </c>
      <c r="J314">
        <v>657.6</v>
      </c>
      <c r="K314">
        <v>48</v>
      </c>
      <c r="L314">
        <v>4057</v>
      </c>
      <c r="M314">
        <f>Table1[[#This Row],[MAX Ord (M)]]-Table1[[#This Row],[Galt (M)]]</f>
        <v>3557</v>
      </c>
    </row>
    <row r="315" spans="1:13" x14ac:dyDescent="0.25">
      <c r="A315">
        <v>14005</v>
      </c>
      <c r="B315">
        <v>4000</v>
      </c>
      <c r="C315">
        <f>ROUND(SIN(Table1[[#This Row],[GTL (mils)]]/3200*PI()),4)</f>
        <v>-0.70709999999999995</v>
      </c>
      <c r="D315">
        <v>500</v>
      </c>
      <c r="E315">
        <v>0</v>
      </c>
      <c r="F315">
        <f>ATAN((Table1[[#This Row],[Talt (M)]]-Table1[[#This Row],[Galt (M)]])/Table1[[#This Row],[Range (M)]])*3200/PI()</f>
        <v>-36.349846517211411</v>
      </c>
      <c r="G315" t="s">
        <v>13</v>
      </c>
      <c r="H315">
        <v>568.70000000000005</v>
      </c>
      <c r="I315">
        <v>17.100000000000001</v>
      </c>
      <c r="J315">
        <v>511.76703436571916</v>
      </c>
      <c r="K315">
        <v>45.076368264743323</v>
      </c>
      <c r="L315">
        <v>2885.3807441209588</v>
      </c>
      <c r="M315">
        <f>Table1[[#This Row],[MAX Ord (M)]]-Table1[[#This Row],[Galt (M)]]</f>
        <v>2385.3807441209588</v>
      </c>
    </row>
    <row r="316" spans="1:13" x14ac:dyDescent="0.25">
      <c r="A316">
        <v>14005</v>
      </c>
      <c r="B316">
        <v>1600</v>
      </c>
      <c r="C316">
        <f>ROUND(SIN(Table1[[#This Row],[GTL (mils)]]/3200*PI()),4)</f>
        <v>1</v>
      </c>
      <c r="D316">
        <v>500</v>
      </c>
      <c r="E316">
        <v>500</v>
      </c>
      <c r="F316">
        <f>ATAN((Table1[[#This Row],[Talt (M)]]-Table1[[#This Row],[Galt (M)]])/Table1[[#This Row],[Range (M)]])*3200/PI()</f>
        <v>0</v>
      </c>
      <c r="G316" t="s">
        <v>13</v>
      </c>
      <c r="H316">
        <v>568.70000000000005</v>
      </c>
      <c r="I316">
        <v>19</v>
      </c>
      <c r="J316">
        <v>551.29999999999995</v>
      </c>
      <c r="K316">
        <v>45</v>
      </c>
      <c r="L316">
        <v>3193</v>
      </c>
      <c r="M316">
        <f>Table1[[#This Row],[MAX Ord (M)]]-Table1[[#This Row],[Galt (M)]]</f>
        <v>2693</v>
      </c>
    </row>
    <row r="317" spans="1:13" x14ac:dyDescent="0.25">
      <c r="A317">
        <v>14005</v>
      </c>
      <c r="B317">
        <v>4000</v>
      </c>
      <c r="C317">
        <f>ROUND(SIN(Table1[[#This Row],[GTL (mils)]]/3200*PI()),4)</f>
        <v>-0.70709999999999995</v>
      </c>
      <c r="D317">
        <v>500</v>
      </c>
      <c r="E317">
        <v>1000</v>
      </c>
      <c r="F317">
        <f>ATAN((Table1[[#This Row],[Talt (M)]]-Table1[[#This Row],[Galt (M)]])/Table1[[#This Row],[Range (M)]])*3200/PI()</f>
        <v>36.349846517211411</v>
      </c>
      <c r="G317" t="s">
        <v>13</v>
      </c>
      <c r="H317">
        <v>568.70000000000005</v>
      </c>
      <c r="I317">
        <v>18.900000000000002</v>
      </c>
      <c r="J317">
        <v>609.27445340121631</v>
      </c>
      <c r="K317">
        <v>46.078065337293168</v>
      </c>
      <c r="L317">
        <v>3647.3999275728161</v>
      </c>
      <c r="M317">
        <f>Table1[[#This Row],[MAX Ord (M)]]-Table1[[#This Row],[Galt (M)]]</f>
        <v>3147.3999275728161</v>
      </c>
    </row>
    <row r="318" spans="1:13" x14ac:dyDescent="0.25">
      <c r="A318">
        <v>14005</v>
      </c>
      <c r="B318">
        <v>4000</v>
      </c>
      <c r="C318">
        <f>ROUND(SIN(Table1[[#This Row],[GTL (mils)]]/3200*PI()),4)</f>
        <v>-0.70709999999999995</v>
      </c>
      <c r="D318">
        <v>500</v>
      </c>
      <c r="E318">
        <v>1500</v>
      </c>
      <c r="F318">
        <f>ATAN((Table1[[#This Row],[Talt (M)]]-Table1[[#This Row],[Galt (M)]])/Table1[[#This Row],[Range (M)]])*3200/PI()</f>
        <v>72.607343802903202</v>
      </c>
      <c r="G318" t="s">
        <v>13</v>
      </c>
      <c r="H318">
        <v>568.70000000000005</v>
      </c>
      <c r="I318">
        <v>19.8</v>
      </c>
      <c r="J318">
        <v>665.55424692405609</v>
      </c>
      <c r="K318">
        <v>48.081459482392873</v>
      </c>
      <c r="L318">
        <v>4103.0838320428684</v>
      </c>
      <c r="M318">
        <f>Table1[[#This Row],[MAX Ord (M)]]-Table1[[#This Row],[Galt (M)]]</f>
        <v>3603.0838320428684</v>
      </c>
    </row>
    <row r="319" spans="1:13" x14ac:dyDescent="0.25">
      <c r="A319">
        <v>14005</v>
      </c>
      <c r="B319">
        <v>4800</v>
      </c>
      <c r="C319">
        <f>ROUND(SIN(Table1[[#This Row],[GTL (mils)]]/3200*PI()),4)</f>
        <v>-1</v>
      </c>
      <c r="D319">
        <v>500</v>
      </c>
      <c r="E319">
        <v>0</v>
      </c>
      <c r="F319">
        <f>ATAN((Table1[[#This Row],[Talt (M)]]-Table1[[#This Row],[Galt (M)]])/Table1[[#This Row],[Range (M)]])*3200/PI()</f>
        <v>-36.349846517211411</v>
      </c>
      <c r="G319" t="s">
        <v>13</v>
      </c>
      <c r="H319">
        <v>568.70000000000005</v>
      </c>
      <c r="I319">
        <v>19</v>
      </c>
      <c r="J319">
        <v>510.9</v>
      </c>
      <c r="K319">
        <v>45</v>
      </c>
      <c r="L319">
        <v>2880.492339641296</v>
      </c>
      <c r="M319">
        <f>Table1[[#This Row],[MAX Ord (M)]]-Table1[[#This Row],[Galt (M)]]</f>
        <v>2380.492339641296</v>
      </c>
    </row>
    <row r="320" spans="1:13" x14ac:dyDescent="0.25">
      <c r="A320">
        <v>14005</v>
      </c>
      <c r="B320">
        <v>4000</v>
      </c>
      <c r="C320">
        <f>ROUND(SIN(Table1[[#This Row],[GTL (mils)]]/3200*PI()),4)</f>
        <v>-0.70709999999999995</v>
      </c>
      <c r="D320">
        <v>500</v>
      </c>
      <c r="E320">
        <v>500</v>
      </c>
      <c r="F320">
        <f>ATAN((Table1[[#This Row],[Talt (M)]]-Table1[[#This Row],[Galt (M)]])/Table1[[#This Row],[Range (M)]])*3200/PI()</f>
        <v>0</v>
      </c>
      <c r="G320" t="s">
        <v>13</v>
      </c>
      <c r="H320">
        <v>568.70000000000005</v>
      </c>
      <c r="I320">
        <v>17.100000000000001</v>
      </c>
      <c r="J320">
        <v>558.64645736105217</v>
      </c>
      <c r="K320">
        <v>45.076368264743323</v>
      </c>
      <c r="L320">
        <v>3246.1418648014132</v>
      </c>
      <c r="M320">
        <f>Table1[[#This Row],[MAX Ord (M)]]-Table1[[#This Row],[Galt (M)]]</f>
        <v>2746.1418648014132</v>
      </c>
    </row>
    <row r="321" spans="1:13" x14ac:dyDescent="0.25">
      <c r="A321">
        <v>14005</v>
      </c>
      <c r="B321">
        <v>4800</v>
      </c>
      <c r="C321">
        <f>ROUND(SIN(Table1[[#This Row],[GTL (mils)]]/3200*PI()),4)</f>
        <v>-1</v>
      </c>
      <c r="D321">
        <v>500</v>
      </c>
      <c r="E321">
        <v>1000</v>
      </c>
      <c r="F321">
        <f>ATAN((Table1[[#This Row],[Talt (M)]]-Table1[[#This Row],[Galt (M)]])/Table1[[#This Row],[Range (M)]])*3200/PI()</f>
        <v>36.349846517211411</v>
      </c>
      <c r="G321" t="s">
        <v>13</v>
      </c>
      <c r="H321">
        <v>568.70000000000005</v>
      </c>
      <c r="I321">
        <v>21</v>
      </c>
      <c r="J321">
        <v>608.24222222222227</v>
      </c>
      <c r="K321">
        <v>46</v>
      </c>
      <c r="L321">
        <v>3641.2205121936158</v>
      </c>
      <c r="M321">
        <f>Table1[[#This Row],[MAX Ord (M)]]-Table1[[#This Row],[Galt (M)]]</f>
        <v>3141.2205121936158</v>
      </c>
    </row>
    <row r="322" spans="1:13" x14ac:dyDescent="0.25">
      <c r="A322">
        <v>14005</v>
      </c>
      <c r="B322">
        <v>4800</v>
      </c>
      <c r="C322">
        <f>ROUND(SIN(Table1[[#This Row],[GTL (mils)]]/3200*PI()),4)</f>
        <v>-1</v>
      </c>
      <c r="D322">
        <v>500</v>
      </c>
      <c r="E322">
        <v>1500</v>
      </c>
      <c r="F322">
        <f>ATAN((Table1[[#This Row],[Talt (M)]]-Table1[[#This Row],[Galt (M)]])/Table1[[#This Row],[Range (M)]])*3200/PI()</f>
        <v>72.607343802903202</v>
      </c>
      <c r="G322" t="s">
        <v>13</v>
      </c>
      <c r="H322">
        <v>568.70000000000005</v>
      </c>
      <c r="I322">
        <v>22</v>
      </c>
      <c r="J322">
        <v>664.42666666666673</v>
      </c>
      <c r="K322">
        <v>48</v>
      </c>
      <c r="L322">
        <v>4096.1323981893438</v>
      </c>
      <c r="M322">
        <f>Table1[[#This Row],[MAX Ord (M)]]-Table1[[#This Row],[Galt (M)]]</f>
        <v>3596.1323981893438</v>
      </c>
    </row>
    <row r="323" spans="1:13" x14ac:dyDescent="0.25">
      <c r="A323">
        <v>8000</v>
      </c>
      <c r="B323">
        <v>600</v>
      </c>
      <c r="C323">
        <f>ROUND(SIN(Table1[[#This Row],[GTL (mils)]]/3200*PI()),4)</f>
        <v>0.55559999999999998</v>
      </c>
      <c r="D323">
        <v>200</v>
      </c>
      <c r="E323">
        <v>1000</v>
      </c>
      <c r="F323">
        <f>ATAN((Table1[[#This Row],[Talt (M)]]-Table1[[#This Row],[Galt (M)]])/Table1[[#This Row],[Range (M)]])*3200/PI()</f>
        <v>101.52165577777143</v>
      </c>
      <c r="G323" t="s">
        <v>13</v>
      </c>
      <c r="H323">
        <v>568.70000000000005</v>
      </c>
      <c r="I323">
        <v>7</v>
      </c>
      <c r="J323">
        <v>313.5</v>
      </c>
      <c r="K323">
        <v>20</v>
      </c>
      <c r="L323">
        <v>1248</v>
      </c>
      <c r="M323">
        <f>Table1[[#This Row],[MAX Ord (M)]]-Table1[[#This Row],[Galt (M)]]</f>
        <v>1048</v>
      </c>
    </row>
    <row r="324" spans="1:13" x14ac:dyDescent="0.25">
      <c r="A324">
        <v>11000</v>
      </c>
      <c r="B324">
        <v>6300</v>
      </c>
      <c r="C324">
        <f>ROUND(SIN(Table1[[#This Row],[GTL (mils)]]/3200*PI()),4)</f>
        <v>-9.8000000000000004E-2</v>
      </c>
      <c r="D324">
        <v>200</v>
      </c>
      <c r="E324">
        <v>400</v>
      </c>
      <c r="F324">
        <f>ATAN((Table1[[#This Row],[Talt (M)]]-Table1[[#This Row],[Galt (M)]])/Table1[[#This Row],[Range (M)]])*3200/PI()</f>
        <v>18.517807573510648</v>
      </c>
      <c r="G324" t="s">
        <v>13</v>
      </c>
      <c r="H324">
        <v>568.70000000000005</v>
      </c>
      <c r="I324">
        <v>12</v>
      </c>
      <c r="J324">
        <v>375.6</v>
      </c>
      <c r="K324">
        <v>31</v>
      </c>
      <c r="L324">
        <v>1617</v>
      </c>
      <c r="M324">
        <f>Table1[[#This Row],[MAX Ord (M)]]-Table1[[#This Row],[Galt (M)]]</f>
        <v>1417</v>
      </c>
    </row>
    <row r="325" spans="1:13" x14ac:dyDescent="0.25">
      <c r="A325">
        <v>14005</v>
      </c>
      <c r="B325">
        <v>4800</v>
      </c>
      <c r="C325">
        <f>ROUND(SIN(Table1[[#This Row],[GTL (mils)]]/3200*PI()),4)</f>
        <v>-1</v>
      </c>
      <c r="D325">
        <v>500</v>
      </c>
      <c r="E325">
        <v>500</v>
      </c>
      <c r="F325">
        <f>ATAN((Table1[[#This Row],[Talt (M)]]-Table1[[#This Row],[Galt (M)]])/Table1[[#This Row],[Range (M)]])*3200/PI()</f>
        <v>0</v>
      </c>
      <c r="G325" t="s">
        <v>13</v>
      </c>
      <c r="H325">
        <v>568.70000000000005</v>
      </c>
      <c r="I325">
        <v>19</v>
      </c>
      <c r="J325">
        <v>557.69999999999993</v>
      </c>
      <c r="K325">
        <v>45</v>
      </c>
      <c r="L325">
        <v>3240.6422597784544</v>
      </c>
      <c r="M325">
        <f>Table1[[#This Row],[MAX Ord (M)]]-Table1[[#This Row],[Galt (M)]]</f>
        <v>2740.6422597784544</v>
      </c>
    </row>
    <row r="326" spans="1:13" x14ac:dyDescent="0.25">
      <c r="A326">
        <v>6997</v>
      </c>
      <c r="B326">
        <v>6000</v>
      </c>
      <c r="C326">
        <f>ROUND(SIN(Table1[[#This Row],[GTL (mils)]]/3200*PI()),4)</f>
        <v>-0.38269999999999998</v>
      </c>
      <c r="D326">
        <v>200</v>
      </c>
      <c r="E326">
        <v>1000</v>
      </c>
      <c r="F326">
        <f>ATAN((Table1[[#This Row],[Talt (M)]]-Table1[[#This Row],[Galt (M)]])/Table1[[#This Row],[Range (M)]])*3200/PI()</f>
        <v>115.95685451538668</v>
      </c>
      <c r="G326" t="s">
        <v>13</v>
      </c>
      <c r="H326">
        <v>568.70000000000005</v>
      </c>
      <c r="I326">
        <v>6</v>
      </c>
      <c r="J326">
        <v>289.10000000000002</v>
      </c>
      <c r="K326">
        <v>17</v>
      </c>
      <c r="L326">
        <v>1110</v>
      </c>
      <c r="M326">
        <f>Table1[[#This Row],[MAX Ord (M)]]-Table1[[#This Row],[Galt (M)]]</f>
        <v>910</v>
      </c>
    </row>
    <row r="327" spans="1:13" x14ac:dyDescent="0.25">
      <c r="A327">
        <v>6997</v>
      </c>
      <c r="B327">
        <v>2800</v>
      </c>
      <c r="C327">
        <f>ROUND(SIN(Table1[[#This Row],[GTL (mils)]]/3200*PI()),4)</f>
        <v>0.38269999999999998</v>
      </c>
      <c r="D327">
        <v>0</v>
      </c>
      <c r="E327">
        <v>600</v>
      </c>
      <c r="F327">
        <f>ATAN((Table1[[#This Row],[Talt (M)]]-Table1[[#This Row],[Galt (M)]])/Table1[[#This Row],[Range (M)]])*3200/PI()</f>
        <v>87.132137517722001</v>
      </c>
      <c r="G327" t="s">
        <v>13</v>
      </c>
      <c r="H327">
        <v>568.70000000000005</v>
      </c>
      <c r="I327">
        <v>6</v>
      </c>
      <c r="J327">
        <v>260.5</v>
      </c>
      <c r="K327">
        <v>17</v>
      </c>
      <c r="L327">
        <v>759</v>
      </c>
      <c r="M327">
        <f>Table1[[#This Row],[MAX Ord (M)]]-Table1[[#This Row],[Galt (M)]]</f>
        <v>759</v>
      </c>
    </row>
    <row r="328" spans="1:13" x14ac:dyDescent="0.25">
      <c r="A328">
        <v>2999</v>
      </c>
      <c r="B328">
        <v>1200</v>
      </c>
      <c r="C328">
        <f>ROUND(SIN(Table1[[#This Row],[GTL (mils)]]/3200*PI()),4)</f>
        <v>0.92390000000000005</v>
      </c>
      <c r="D328">
        <v>200</v>
      </c>
      <c r="E328">
        <v>300</v>
      </c>
      <c r="F328">
        <f>ATAN((Table1[[#This Row],[Talt (M)]]-Table1[[#This Row],[Galt (M)]])/Table1[[#This Row],[Range (M)]])*3200/PI()</f>
        <v>33.951796586752401</v>
      </c>
      <c r="G328" t="s">
        <v>13</v>
      </c>
      <c r="H328">
        <v>568.70000000000005</v>
      </c>
      <c r="I328">
        <v>2</v>
      </c>
      <c r="J328">
        <v>89.1</v>
      </c>
      <c r="K328">
        <v>6</v>
      </c>
      <c r="L328">
        <v>310</v>
      </c>
      <c r="M328">
        <f>Table1[[#This Row],[MAX Ord (M)]]-Table1[[#This Row],[Galt (M)]]</f>
        <v>110</v>
      </c>
    </row>
    <row r="329" spans="1:13" x14ac:dyDescent="0.25">
      <c r="A329">
        <v>4001</v>
      </c>
      <c r="B329">
        <v>1600</v>
      </c>
      <c r="C329">
        <f>ROUND(SIN(Table1[[#This Row],[GTL (mils)]]/3200*PI()),4)</f>
        <v>1</v>
      </c>
      <c r="D329">
        <v>500</v>
      </c>
      <c r="E329">
        <v>500</v>
      </c>
      <c r="F329">
        <f>ATAN((Table1[[#This Row],[Talt (M)]]-Table1[[#This Row],[Galt (M)]])/Table1[[#This Row],[Range (M)]])*3200/PI()</f>
        <v>0</v>
      </c>
      <c r="G329" t="s">
        <v>12</v>
      </c>
      <c r="H329">
        <v>682.7</v>
      </c>
      <c r="I329">
        <v>2</v>
      </c>
      <c r="J329">
        <v>52.1</v>
      </c>
      <c r="K329">
        <v>6</v>
      </c>
      <c r="L329">
        <v>556</v>
      </c>
      <c r="M329">
        <f>Table1[[#This Row],[MAX Ord (M)]]-Table1[[#This Row],[Galt (M)]]</f>
        <v>56</v>
      </c>
    </row>
    <row r="330" spans="1:13" x14ac:dyDescent="0.25">
      <c r="A330">
        <v>4001</v>
      </c>
      <c r="B330">
        <v>4800</v>
      </c>
      <c r="C330">
        <f>ROUND(SIN(Table1[[#This Row],[GTL (mils)]]/3200*PI()),4)</f>
        <v>-1</v>
      </c>
      <c r="D330">
        <v>500</v>
      </c>
      <c r="E330">
        <v>500</v>
      </c>
      <c r="F330">
        <f>ATAN((Table1[[#This Row],[Talt (M)]]-Table1[[#This Row],[Galt (M)]])/Table1[[#This Row],[Range (M)]])*3200/PI()</f>
        <v>0</v>
      </c>
      <c r="G330" t="s">
        <v>12</v>
      </c>
      <c r="H330">
        <v>682.7</v>
      </c>
      <c r="I330">
        <v>2</v>
      </c>
      <c r="J330">
        <v>53.036842105263162</v>
      </c>
      <c r="K330">
        <v>6</v>
      </c>
      <c r="L330">
        <v>547.56251304831892</v>
      </c>
      <c r="M330">
        <f>Table1[[#This Row],[MAX Ord (M)]]-Table1[[#This Row],[Galt (M)]]</f>
        <v>47.56251304831892</v>
      </c>
    </row>
    <row r="331" spans="1:13" x14ac:dyDescent="0.25">
      <c r="A331">
        <v>6002</v>
      </c>
      <c r="B331">
        <v>1600</v>
      </c>
      <c r="C331">
        <f>ROUND(SIN(Table1[[#This Row],[GTL (mils)]]/3200*PI()),4)</f>
        <v>1</v>
      </c>
      <c r="D331">
        <v>500</v>
      </c>
      <c r="E331">
        <v>500</v>
      </c>
      <c r="F331">
        <f>ATAN((Table1[[#This Row],[Talt (M)]]-Table1[[#This Row],[Galt (M)]])/Table1[[#This Row],[Range (M)]])*3200/PI()</f>
        <v>0</v>
      </c>
      <c r="G331" t="s">
        <v>12</v>
      </c>
      <c r="H331">
        <v>682.7</v>
      </c>
      <c r="I331">
        <v>3</v>
      </c>
      <c r="J331">
        <v>87.4</v>
      </c>
      <c r="K331">
        <v>11</v>
      </c>
      <c r="L331">
        <v>649</v>
      </c>
      <c r="M331">
        <f>Table1[[#This Row],[MAX Ord (M)]]-Table1[[#This Row],[Galt (M)]]</f>
        <v>149</v>
      </c>
    </row>
    <row r="332" spans="1:13" x14ac:dyDescent="0.25">
      <c r="A332">
        <v>6002</v>
      </c>
      <c r="B332">
        <v>1600</v>
      </c>
      <c r="C332">
        <f>ROUND(SIN(Table1[[#This Row],[GTL (mils)]]/3200*PI()),4)</f>
        <v>1</v>
      </c>
      <c r="D332">
        <v>500</v>
      </c>
      <c r="E332">
        <v>1000</v>
      </c>
      <c r="F332">
        <f>ATAN((Table1[[#This Row],[Talt (M)]]-Table1[[#This Row],[Galt (M)]])/Table1[[#This Row],[Range (M)]])*3200/PI()</f>
        <v>84.658873609772883</v>
      </c>
      <c r="G332" t="s">
        <v>12</v>
      </c>
      <c r="H332">
        <v>682.7</v>
      </c>
      <c r="I332">
        <v>3</v>
      </c>
      <c r="J332">
        <v>172.4</v>
      </c>
      <c r="K332">
        <v>11</v>
      </c>
      <c r="L332">
        <v>1012</v>
      </c>
      <c r="M332">
        <f>Table1[[#This Row],[MAX Ord (M)]]-Table1[[#This Row],[Galt (M)]]</f>
        <v>512</v>
      </c>
    </row>
    <row r="333" spans="1:13" x14ac:dyDescent="0.25">
      <c r="A333">
        <v>6002</v>
      </c>
      <c r="B333">
        <v>4800</v>
      </c>
      <c r="C333">
        <f>ROUND(SIN(Table1[[#This Row],[GTL (mils)]]/3200*PI()),4)</f>
        <v>-1</v>
      </c>
      <c r="D333">
        <v>500</v>
      </c>
      <c r="E333">
        <v>500</v>
      </c>
      <c r="F333">
        <f>ATAN((Table1[[#This Row],[Talt (M)]]-Table1[[#This Row],[Galt (M)]])/Table1[[#This Row],[Range (M)]])*3200/PI()</f>
        <v>0</v>
      </c>
      <c r="G333" t="s">
        <v>12</v>
      </c>
      <c r="H333">
        <v>682.7</v>
      </c>
      <c r="I333">
        <v>3</v>
      </c>
      <c r="J333">
        <v>89.117543859649132</v>
      </c>
      <c r="K333">
        <v>11</v>
      </c>
      <c r="L333">
        <v>657.31141378909751</v>
      </c>
      <c r="M333">
        <f>Table1[[#This Row],[MAX Ord (M)]]-Table1[[#This Row],[Galt (M)]]</f>
        <v>157.31141378909751</v>
      </c>
    </row>
    <row r="334" spans="1:13" x14ac:dyDescent="0.25">
      <c r="A334">
        <v>6002</v>
      </c>
      <c r="B334">
        <v>4800</v>
      </c>
      <c r="C334">
        <f>ROUND(SIN(Table1[[#This Row],[GTL (mils)]]/3200*PI()),4)</f>
        <v>-1</v>
      </c>
      <c r="D334">
        <v>500</v>
      </c>
      <c r="E334">
        <v>1000</v>
      </c>
      <c r="F334">
        <f>ATAN((Table1[[#This Row],[Talt (M)]]-Table1[[#This Row],[Galt (M)]])/Table1[[#This Row],[Range (M)]])*3200/PI()</f>
        <v>84.658873609772883</v>
      </c>
      <c r="G334" t="s">
        <v>12</v>
      </c>
      <c r="H334">
        <v>682.7</v>
      </c>
      <c r="I334">
        <v>3</v>
      </c>
      <c r="J334">
        <v>174.11754385964912</v>
      </c>
      <c r="K334">
        <v>11</v>
      </c>
      <c r="L334">
        <v>1026.5159085960909</v>
      </c>
      <c r="M334">
        <f>Table1[[#This Row],[MAX Ord (M)]]-Table1[[#This Row],[Galt (M)]]</f>
        <v>526.51590859609087</v>
      </c>
    </row>
    <row r="335" spans="1:13" x14ac:dyDescent="0.25">
      <c r="A335">
        <v>8003</v>
      </c>
      <c r="B335">
        <v>1600</v>
      </c>
      <c r="C335">
        <f>ROUND(SIN(Table1[[#This Row],[GTL (mils)]]/3200*PI()),4)</f>
        <v>1</v>
      </c>
      <c r="D335">
        <v>500</v>
      </c>
      <c r="E335">
        <v>0</v>
      </c>
      <c r="F335">
        <f>ATAN((Table1[[#This Row],[Talt (M)]]-Table1[[#This Row],[Galt (M)]])/Table1[[#This Row],[Range (M)]])*3200/PI()</f>
        <v>-63.555506307876549</v>
      </c>
      <c r="G335" t="s">
        <v>12</v>
      </c>
      <c r="H335">
        <v>682.7</v>
      </c>
      <c r="I335">
        <v>5</v>
      </c>
      <c r="J335">
        <v>68.599999999999994</v>
      </c>
      <c r="K335">
        <v>16</v>
      </c>
      <c r="L335">
        <v>595</v>
      </c>
      <c r="M335">
        <f>Table1[[#This Row],[MAX Ord (M)]]-Table1[[#This Row],[Galt (M)]]</f>
        <v>95</v>
      </c>
    </row>
    <row r="336" spans="1:13" x14ac:dyDescent="0.25">
      <c r="A336">
        <v>8003</v>
      </c>
      <c r="B336">
        <v>1600</v>
      </c>
      <c r="C336">
        <f>ROUND(SIN(Table1[[#This Row],[GTL (mils)]]/3200*PI()),4)</f>
        <v>1</v>
      </c>
      <c r="D336">
        <v>500</v>
      </c>
      <c r="E336">
        <v>500</v>
      </c>
      <c r="F336">
        <f>ATAN((Table1[[#This Row],[Talt (M)]]-Table1[[#This Row],[Galt (M)]])/Table1[[#This Row],[Range (M)]])*3200/PI()</f>
        <v>0</v>
      </c>
      <c r="G336" t="s">
        <v>12</v>
      </c>
      <c r="H336">
        <v>682.7</v>
      </c>
      <c r="I336">
        <v>5</v>
      </c>
      <c r="J336">
        <v>132.1</v>
      </c>
      <c r="K336">
        <v>16</v>
      </c>
      <c r="L336">
        <v>818</v>
      </c>
      <c r="M336">
        <f>Table1[[#This Row],[MAX Ord (M)]]-Table1[[#This Row],[Galt (M)]]</f>
        <v>318</v>
      </c>
    </row>
    <row r="337" spans="1:13" x14ac:dyDescent="0.25">
      <c r="A337">
        <v>8003</v>
      </c>
      <c r="B337">
        <v>1600</v>
      </c>
      <c r="C337">
        <f>ROUND(SIN(Table1[[#This Row],[GTL (mils)]]/3200*PI()),4)</f>
        <v>1</v>
      </c>
      <c r="D337">
        <v>500</v>
      </c>
      <c r="E337">
        <v>1000</v>
      </c>
      <c r="F337">
        <f>ATAN((Table1[[#This Row],[Talt (M)]]-Table1[[#This Row],[Galt (M)]])/Table1[[#This Row],[Range (M)]])*3200/PI()</f>
        <v>63.555506307876549</v>
      </c>
      <c r="G337" t="s">
        <v>12</v>
      </c>
      <c r="H337">
        <v>682.7</v>
      </c>
      <c r="I337">
        <v>5</v>
      </c>
      <c r="J337">
        <v>196.3</v>
      </c>
      <c r="K337">
        <v>16</v>
      </c>
      <c r="L337">
        <v>1142</v>
      </c>
      <c r="M337">
        <f>Table1[[#This Row],[MAX Ord (M)]]-Table1[[#This Row],[Galt (M)]]</f>
        <v>642</v>
      </c>
    </row>
    <row r="338" spans="1:13" x14ac:dyDescent="0.25">
      <c r="A338">
        <v>8003</v>
      </c>
      <c r="B338">
        <v>1600</v>
      </c>
      <c r="C338">
        <f>ROUND(SIN(Table1[[#This Row],[GTL (mils)]]/3200*PI()),4)</f>
        <v>1</v>
      </c>
      <c r="D338">
        <v>500</v>
      </c>
      <c r="E338">
        <v>1500</v>
      </c>
      <c r="F338">
        <f>ATAN((Table1[[#This Row],[Talt (M)]]-Table1[[#This Row],[Galt (M)]])/Table1[[#This Row],[Range (M)]])*3200/PI()</f>
        <v>126.61996274403248</v>
      </c>
      <c r="G338" t="s">
        <v>12</v>
      </c>
      <c r="H338">
        <v>682.7</v>
      </c>
      <c r="I338">
        <v>5</v>
      </c>
      <c r="J338">
        <v>260.2</v>
      </c>
      <c r="K338">
        <v>16</v>
      </c>
      <c r="L338">
        <v>1543</v>
      </c>
      <c r="M338">
        <f>Table1[[#This Row],[MAX Ord (M)]]-Table1[[#This Row],[Galt (M)]]</f>
        <v>1043</v>
      </c>
    </row>
    <row r="339" spans="1:13" x14ac:dyDescent="0.25">
      <c r="A339">
        <v>8003</v>
      </c>
      <c r="B339">
        <v>4800</v>
      </c>
      <c r="C339">
        <f>ROUND(SIN(Table1[[#This Row],[GTL (mils)]]/3200*PI()),4)</f>
        <v>-1</v>
      </c>
      <c r="D339">
        <v>500</v>
      </c>
      <c r="E339">
        <v>0</v>
      </c>
      <c r="F339">
        <f>ATAN((Table1[[#This Row],[Talt (M)]]-Table1[[#This Row],[Galt (M)]])/Table1[[#This Row],[Range (M)]])*3200/PI()</f>
        <v>-63.555506307876549</v>
      </c>
      <c r="G339" t="s">
        <v>12</v>
      </c>
      <c r="H339">
        <v>682.7</v>
      </c>
      <c r="I339">
        <v>5</v>
      </c>
      <c r="J339">
        <v>71.098245614035079</v>
      </c>
      <c r="K339">
        <v>16</v>
      </c>
      <c r="L339">
        <v>598.81324966679415</v>
      </c>
      <c r="M339">
        <f>Table1[[#This Row],[MAX Ord (M)]]-Table1[[#This Row],[Galt (M)]]</f>
        <v>98.81324966679415</v>
      </c>
    </row>
    <row r="340" spans="1:13" x14ac:dyDescent="0.25">
      <c r="A340">
        <v>8003</v>
      </c>
      <c r="B340">
        <v>4800</v>
      </c>
      <c r="C340">
        <f>ROUND(SIN(Table1[[#This Row],[GTL (mils)]]/3200*PI()),4)</f>
        <v>-1</v>
      </c>
      <c r="D340">
        <v>500</v>
      </c>
      <c r="E340">
        <v>500</v>
      </c>
      <c r="F340">
        <f>ATAN((Table1[[#This Row],[Talt (M)]]-Table1[[#This Row],[Galt (M)]])/Table1[[#This Row],[Range (M)]])*3200/PI()</f>
        <v>0</v>
      </c>
      <c r="G340" t="s">
        <v>12</v>
      </c>
      <c r="H340">
        <v>682.7</v>
      </c>
      <c r="I340">
        <v>5</v>
      </c>
      <c r="J340">
        <v>134.59824561403508</v>
      </c>
      <c r="K340">
        <v>16</v>
      </c>
      <c r="L340">
        <v>836.36041438610596</v>
      </c>
      <c r="M340">
        <f>Table1[[#This Row],[MAX Ord (M)]]-Table1[[#This Row],[Galt (M)]]</f>
        <v>336.36041438610596</v>
      </c>
    </row>
    <row r="341" spans="1:13" x14ac:dyDescent="0.25">
      <c r="A341">
        <v>8003</v>
      </c>
      <c r="B341">
        <v>4800</v>
      </c>
      <c r="C341">
        <f>ROUND(SIN(Table1[[#This Row],[GTL (mils)]]/3200*PI()),4)</f>
        <v>-1</v>
      </c>
      <c r="D341">
        <v>500</v>
      </c>
      <c r="E341">
        <v>1000</v>
      </c>
      <c r="F341">
        <f>ATAN((Table1[[#This Row],[Talt (M)]]-Table1[[#This Row],[Galt (M)]])/Table1[[#This Row],[Range (M)]])*3200/PI()</f>
        <v>63.555506307876549</v>
      </c>
      <c r="G341" t="s">
        <v>12</v>
      </c>
      <c r="H341">
        <v>682.7</v>
      </c>
      <c r="I341">
        <v>5</v>
      </c>
      <c r="J341">
        <v>198.7982456140351</v>
      </c>
      <c r="K341">
        <v>16</v>
      </c>
      <c r="L341">
        <v>1160.604046445922</v>
      </c>
      <c r="M341">
        <f>Table1[[#This Row],[MAX Ord (M)]]-Table1[[#This Row],[Galt (M)]]</f>
        <v>660.60404644592199</v>
      </c>
    </row>
    <row r="342" spans="1:13" x14ac:dyDescent="0.25">
      <c r="A342">
        <v>8003</v>
      </c>
      <c r="B342">
        <v>4800</v>
      </c>
      <c r="C342">
        <f>ROUND(SIN(Table1[[#This Row],[GTL (mils)]]/3200*PI()),4)</f>
        <v>-1</v>
      </c>
      <c r="D342">
        <v>500</v>
      </c>
      <c r="E342">
        <v>1500</v>
      </c>
      <c r="F342">
        <f>ATAN((Table1[[#This Row],[Talt (M)]]-Table1[[#This Row],[Galt (M)]])/Table1[[#This Row],[Range (M)]])*3200/PI()</f>
        <v>126.61996274403248</v>
      </c>
      <c r="G342" t="s">
        <v>12</v>
      </c>
      <c r="H342">
        <v>682.7</v>
      </c>
      <c r="I342">
        <v>5</v>
      </c>
      <c r="J342">
        <v>262.6982456140351</v>
      </c>
      <c r="K342">
        <v>16</v>
      </c>
      <c r="L342">
        <v>1558.4584373460511</v>
      </c>
      <c r="M342">
        <f>Table1[[#This Row],[MAX Ord (M)]]-Table1[[#This Row],[Galt (M)]]</f>
        <v>1058.4584373460511</v>
      </c>
    </row>
    <row r="343" spans="1:13" x14ac:dyDescent="0.25">
      <c r="A343">
        <v>10004</v>
      </c>
      <c r="B343">
        <v>1600</v>
      </c>
      <c r="C343">
        <f>ROUND(SIN(Table1[[#This Row],[GTL (mils)]]/3200*PI()),4)</f>
        <v>1</v>
      </c>
      <c r="D343">
        <v>500</v>
      </c>
      <c r="E343">
        <v>0</v>
      </c>
      <c r="F343">
        <f>ATAN((Table1[[#This Row],[Talt (M)]]-Table1[[#This Row],[Galt (M)]])/Table1[[#This Row],[Range (M)]])*3200/PI()</f>
        <v>-50.866891094534509</v>
      </c>
      <c r="G343" t="s">
        <v>12</v>
      </c>
      <c r="H343">
        <v>682.7</v>
      </c>
      <c r="I343">
        <v>7</v>
      </c>
      <c r="J343">
        <v>138.30000000000001</v>
      </c>
      <c r="K343">
        <v>22</v>
      </c>
      <c r="L343">
        <v>846</v>
      </c>
      <c r="M343">
        <f>Table1[[#This Row],[MAX Ord (M)]]-Table1[[#This Row],[Galt (M)]]</f>
        <v>346</v>
      </c>
    </row>
    <row r="344" spans="1:13" x14ac:dyDescent="0.25">
      <c r="A344">
        <v>10004</v>
      </c>
      <c r="B344">
        <v>1600</v>
      </c>
      <c r="C344">
        <f>ROUND(SIN(Table1[[#This Row],[GTL (mils)]]/3200*PI()),4)</f>
        <v>1</v>
      </c>
      <c r="D344">
        <v>500</v>
      </c>
      <c r="E344">
        <v>500</v>
      </c>
      <c r="F344">
        <f>ATAN((Table1[[#This Row],[Talt (M)]]-Table1[[#This Row],[Galt (M)]])/Table1[[#This Row],[Range (M)]])*3200/PI()</f>
        <v>0</v>
      </c>
      <c r="G344" t="s">
        <v>12</v>
      </c>
      <c r="H344">
        <v>682.7</v>
      </c>
      <c r="I344">
        <v>7</v>
      </c>
      <c r="J344">
        <v>189.5</v>
      </c>
      <c r="K344">
        <v>22</v>
      </c>
      <c r="L344">
        <v>1104</v>
      </c>
      <c r="M344">
        <f>Table1[[#This Row],[MAX Ord (M)]]-Table1[[#This Row],[Galt (M)]]</f>
        <v>604</v>
      </c>
    </row>
    <row r="345" spans="1:13" x14ac:dyDescent="0.25">
      <c r="A345">
        <v>10004</v>
      </c>
      <c r="B345">
        <v>1600</v>
      </c>
      <c r="C345">
        <f>ROUND(SIN(Table1[[#This Row],[GTL (mils)]]/3200*PI()),4)</f>
        <v>1</v>
      </c>
      <c r="D345">
        <v>500</v>
      </c>
      <c r="E345">
        <v>1000</v>
      </c>
      <c r="F345">
        <f>ATAN((Table1[[#This Row],[Talt (M)]]-Table1[[#This Row],[Galt (M)]])/Table1[[#This Row],[Range (M)]])*3200/PI()</f>
        <v>50.866891094534509</v>
      </c>
      <c r="G345" t="s">
        <v>12</v>
      </c>
      <c r="H345">
        <v>682.7</v>
      </c>
      <c r="I345">
        <v>7</v>
      </c>
      <c r="J345">
        <v>241.1</v>
      </c>
      <c r="K345">
        <v>22</v>
      </c>
      <c r="L345">
        <v>1416</v>
      </c>
      <c r="M345">
        <f>Table1[[#This Row],[MAX Ord (M)]]-Table1[[#This Row],[Galt (M)]]</f>
        <v>916</v>
      </c>
    </row>
    <row r="346" spans="1:13" x14ac:dyDescent="0.25">
      <c r="A346">
        <v>10004</v>
      </c>
      <c r="B346">
        <v>1600</v>
      </c>
      <c r="C346">
        <f>ROUND(SIN(Table1[[#This Row],[GTL (mils)]]/3200*PI()),4)</f>
        <v>1</v>
      </c>
      <c r="D346">
        <v>500</v>
      </c>
      <c r="E346">
        <v>1500</v>
      </c>
      <c r="F346">
        <f>ATAN((Table1[[#This Row],[Talt (M)]]-Table1[[#This Row],[Galt (M)]])/Table1[[#This Row],[Range (M)]])*3200/PI()</f>
        <v>101.48133148500595</v>
      </c>
      <c r="G346" t="s">
        <v>12</v>
      </c>
      <c r="H346">
        <v>682.7</v>
      </c>
      <c r="I346">
        <v>7</v>
      </c>
      <c r="J346">
        <v>292.89999999999998</v>
      </c>
      <c r="K346">
        <v>22</v>
      </c>
      <c r="L346">
        <v>1774</v>
      </c>
      <c r="M346">
        <f>Table1[[#This Row],[MAX Ord (M)]]-Table1[[#This Row],[Galt (M)]]</f>
        <v>1274</v>
      </c>
    </row>
    <row r="347" spans="1:13" x14ac:dyDescent="0.25">
      <c r="A347">
        <v>10004</v>
      </c>
      <c r="B347">
        <v>4800</v>
      </c>
      <c r="C347">
        <f>ROUND(SIN(Table1[[#This Row],[GTL (mils)]]/3200*PI()),4)</f>
        <v>-1</v>
      </c>
      <c r="D347">
        <v>500</v>
      </c>
      <c r="E347">
        <v>0</v>
      </c>
      <c r="F347">
        <f>ATAN((Table1[[#This Row],[Talt (M)]]-Table1[[#This Row],[Galt (M)]])/Table1[[#This Row],[Range (M)]])*3200/PI()</f>
        <v>-50.866891094534509</v>
      </c>
      <c r="G347" t="s">
        <v>12</v>
      </c>
      <c r="H347">
        <v>682.7</v>
      </c>
      <c r="I347">
        <v>7</v>
      </c>
      <c r="J347">
        <v>141.73508771929826</v>
      </c>
      <c r="K347">
        <v>22</v>
      </c>
      <c r="L347">
        <v>868.39045571836959</v>
      </c>
      <c r="M347">
        <f>Table1[[#This Row],[MAX Ord (M)]]-Table1[[#This Row],[Galt (M)]]</f>
        <v>368.39045571836959</v>
      </c>
    </row>
    <row r="348" spans="1:13" x14ac:dyDescent="0.25">
      <c r="A348">
        <v>10004</v>
      </c>
      <c r="B348">
        <v>4800</v>
      </c>
      <c r="C348">
        <f>ROUND(SIN(Table1[[#This Row],[GTL (mils)]]/3200*PI()),4)</f>
        <v>-1</v>
      </c>
      <c r="D348">
        <v>500</v>
      </c>
      <c r="E348">
        <v>500</v>
      </c>
      <c r="F348">
        <f>ATAN((Table1[[#This Row],[Talt (M)]]-Table1[[#This Row],[Galt (M)]])/Table1[[#This Row],[Range (M)]])*3200/PI()</f>
        <v>0</v>
      </c>
      <c r="G348" t="s">
        <v>12</v>
      </c>
      <c r="H348">
        <v>682.7</v>
      </c>
      <c r="I348">
        <v>7</v>
      </c>
      <c r="J348">
        <v>192.93508771929825</v>
      </c>
      <c r="K348">
        <v>22</v>
      </c>
      <c r="L348">
        <v>1127.7186526477651</v>
      </c>
      <c r="M348">
        <f>Table1[[#This Row],[MAX Ord (M)]]-Table1[[#This Row],[Galt (M)]]</f>
        <v>627.71865264776511</v>
      </c>
    </row>
    <row r="349" spans="1:13" x14ac:dyDescent="0.25">
      <c r="A349">
        <v>10004</v>
      </c>
      <c r="B349">
        <v>4800</v>
      </c>
      <c r="C349">
        <f>ROUND(SIN(Table1[[#This Row],[GTL (mils)]]/3200*PI()),4)</f>
        <v>-1</v>
      </c>
      <c r="D349">
        <v>500</v>
      </c>
      <c r="E349">
        <v>1000</v>
      </c>
      <c r="F349">
        <f>ATAN((Table1[[#This Row],[Talt (M)]]-Table1[[#This Row],[Galt (M)]])/Table1[[#This Row],[Range (M)]])*3200/PI()</f>
        <v>50.866891094534509</v>
      </c>
      <c r="G349" t="s">
        <v>12</v>
      </c>
      <c r="H349">
        <v>682.7</v>
      </c>
      <c r="I349">
        <v>7</v>
      </c>
      <c r="J349">
        <v>244.53508771929825</v>
      </c>
      <c r="K349">
        <v>22</v>
      </c>
      <c r="L349">
        <v>1438.2603366810313</v>
      </c>
      <c r="M349">
        <f>Table1[[#This Row],[MAX Ord (M)]]-Table1[[#This Row],[Galt (M)]]</f>
        <v>938.26033668103128</v>
      </c>
    </row>
    <row r="350" spans="1:13" x14ac:dyDescent="0.25">
      <c r="A350">
        <v>10004</v>
      </c>
      <c r="B350">
        <v>4800</v>
      </c>
      <c r="C350">
        <f>ROUND(SIN(Table1[[#This Row],[GTL (mils)]]/3200*PI()),4)</f>
        <v>-1</v>
      </c>
      <c r="D350">
        <v>500</v>
      </c>
      <c r="E350">
        <v>1500</v>
      </c>
      <c r="F350">
        <f>ATAN((Table1[[#This Row],[Talt (M)]]-Table1[[#This Row],[Galt (M)]])/Table1[[#This Row],[Range (M)]])*3200/PI()</f>
        <v>101.48133148500595</v>
      </c>
      <c r="G350" t="s">
        <v>12</v>
      </c>
      <c r="H350">
        <v>682.7</v>
      </c>
      <c r="I350">
        <v>7</v>
      </c>
      <c r="J350">
        <v>296.3350877192982</v>
      </c>
      <c r="K350">
        <v>22</v>
      </c>
      <c r="L350">
        <v>1795.0146405494647</v>
      </c>
      <c r="M350">
        <f>Table1[[#This Row],[MAX Ord (M)]]-Table1[[#This Row],[Galt (M)]]</f>
        <v>1295.0146405494647</v>
      </c>
    </row>
    <row r="351" spans="1:13" x14ac:dyDescent="0.25">
      <c r="A351">
        <v>12000</v>
      </c>
      <c r="B351">
        <v>1600</v>
      </c>
      <c r="C351">
        <f>ROUND(SIN(Table1[[#This Row],[GTL (mils)]]/3200*PI()),4)</f>
        <v>1</v>
      </c>
      <c r="D351">
        <v>500</v>
      </c>
      <c r="E351">
        <v>0</v>
      </c>
      <c r="F351">
        <f>ATAN((Table1[[#This Row],[Talt (M)]]-Table1[[#This Row],[Galt (M)]])/Table1[[#This Row],[Range (M)]])*3200/PI()</f>
        <v>-42.416782762467776</v>
      </c>
      <c r="G351" t="s">
        <v>12</v>
      </c>
      <c r="H351">
        <v>682.7</v>
      </c>
      <c r="I351">
        <v>10</v>
      </c>
      <c r="J351">
        <v>218.7</v>
      </c>
      <c r="K351">
        <v>28</v>
      </c>
      <c r="L351">
        <v>1274</v>
      </c>
      <c r="M351">
        <f>Table1[[#This Row],[MAX Ord (M)]]-Table1[[#This Row],[Galt (M)]]</f>
        <v>774</v>
      </c>
    </row>
    <row r="352" spans="1:13" x14ac:dyDescent="0.25">
      <c r="A352">
        <v>12000</v>
      </c>
      <c r="B352">
        <v>4800</v>
      </c>
      <c r="C352">
        <f>ROUND(SIN(Table1[[#This Row],[GTL (mils)]]/3200*PI()),4)</f>
        <v>-1</v>
      </c>
      <c r="D352">
        <v>500</v>
      </c>
      <c r="E352">
        <v>0</v>
      </c>
      <c r="F352">
        <f>ATAN((Table1[[#This Row],[Talt (M)]]-Table1[[#This Row],[Galt (M)]])/Table1[[#This Row],[Range (M)]])*3200/PI()</f>
        <v>-42.416782762467776</v>
      </c>
      <c r="G352" t="s">
        <v>12</v>
      </c>
      <c r="H352">
        <v>682.7</v>
      </c>
      <c r="I352">
        <v>10</v>
      </c>
      <c r="J352">
        <v>223.07192982456138</v>
      </c>
      <c r="K352">
        <v>28</v>
      </c>
      <c r="L352">
        <v>1303.3876484014322</v>
      </c>
      <c r="M352">
        <f>Table1[[#This Row],[MAX Ord (M)]]-Table1[[#This Row],[Galt (M)]]</f>
        <v>803.38764840143222</v>
      </c>
    </row>
    <row r="353" spans="1:13" x14ac:dyDescent="0.25">
      <c r="A353">
        <v>12005</v>
      </c>
      <c r="B353">
        <v>1600</v>
      </c>
      <c r="C353">
        <f>ROUND(SIN(Table1[[#This Row],[GTL (mils)]]/3200*PI()),4)</f>
        <v>1</v>
      </c>
      <c r="D353">
        <v>500</v>
      </c>
      <c r="E353">
        <v>500</v>
      </c>
      <c r="F353">
        <f>ATAN((Table1[[#This Row],[Talt (M)]]-Table1[[#This Row],[Galt (M)]])/Table1[[#This Row],[Range (M)]])*3200/PI()</f>
        <v>0</v>
      </c>
      <c r="G353" t="s">
        <v>12</v>
      </c>
      <c r="H353">
        <v>682.7</v>
      </c>
      <c r="I353">
        <v>10</v>
      </c>
      <c r="J353">
        <v>261.8</v>
      </c>
      <c r="K353">
        <v>29</v>
      </c>
      <c r="L353">
        <v>1554</v>
      </c>
      <c r="M353">
        <f>Table1[[#This Row],[MAX Ord (M)]]-Table1[[#This Row],[Galt (M)]]</f>
        <v>1054</v>
      </c>
    </row>
    <row r="354" spans="1:13" x14ac:dyDescent="0.25">
      <c r="A354">
        <v>12005</v>
      </c>
      <c r="B354">
        <v>1600</v>
      </c>
      <c r="C354">
        <f>ROUND(SIN(Table1[[#This Row],[GTL (mils)]]/3200*PI()),4)</f>
        <v>1</v>
      </c>
      <c r="D354">
        <v>500</v>
      </c>
      <c r="E354">
        <v>1000</v>
      </c>
      <c r="F354">
        <f>ATAN((Table1[[#This Row],[Talt (M)]]-Table1[[#This Row],[Galt (M)]])/Table1[[#This Row],[Range (M)]])*3200/PI()</f>
        <v>42.399136867594137</v>
      </c>
      <c r="G354" t="s">
        <v>12</v>
      </c>
      <c r="H354">
        <v>682.7</v>
      </c>
      <c r="I354">
        <v>10</v>
      </c>
      <c r="J354">
        <v>305.39999999999998</v>
      </c>
      <c r="K354">
        <v>29</v>
      </c>
      <c r="L354">
        <v>1866</v>
      </c>
      <c r="M354">
        <f>Table1[[#This Row],[MAX Ord (M)]]-Table1[[#This Row],[Galt (M)]]</f>
        <v>1366</v>
      </c>
    </row>
    <row r="355" spans="1:13" x14ac:dyDescent="0.25">
      <c r="A355">
        <v>12005</v>
      </c>
      <c r="B355">
        <v>1600</v>
      </c>
      <c r="C355">
        <f>ROUND(SIN(Table1[[#This Row],[GTL (mils)]]/3200*PI()),4)</f>
        <v>1</v>
      </c>
      <c r="D355">
        <v>500</v>
      </c>
      <c r="E355">
        <v>1500</v>
      </c>
      <c r="F355">
        <f>ATAN((Table1[[#This Row],[Talt (M)]]-Table1[[#This Row],[Galt (M)]])/Table1[[#This Row],[Range (M)]])*3200/PI()</f>
        <v>84.651854069186669</v>
      </c>
      <c r="G355" t="s">
        <v>12</v>
      </c>
      <c r="H355">
        <v>682.7</v>
      </c>
      <c r="I355">
        <v>10</v>
      </c>
      <c r="J355">
        <v>349.6</v>
      </c>
      <c r="K355">
        <v>29</v>
      </c>
      <c r="L355">
        <v>2209</v>
      </c>
      <c r="M355">
        <f>Table1[[#This Row],[MAX Ord (M)]]-Table1[[#This Row],[Galt (M)]]</f>
        <v>1709</v>
      </c>
    </row>
    <row r="356" spans="1:13" x14ac:dyDescent="0.25">
      <c r="A356">
        <v>12005</v>
      </c>
      <c r="B356">
        <v>4800</v>
      </c>
      <c r="C356">
        <f>ROUND(SIN(Table1[[#This Row],[GTL (mils)]]/3200*PI()),4)</f>
        <v>-1</v>
      </c>
      <c r="D356">
        <v>500</v>
      </c>
      <c r="E356">
        <v>500</v>
      </c>
      <c r="F356">
        <f>ATAN((Table1[[#This Row],[Talt (M)]]-Table1[[#This Row],[Galt (M)]])/Table1[[#This Row],[Range (M)]])*3200/PI()</f>
        <v>0</v>
      </c>
      <c r="G356" t="s">
        <v>12</v>
      </c>
      <c r="H356">
        <v>682.7</v>
      </c>
      <c r="I356">
        <v>10</v>
      </c>
      <c r="J356">
        <v>266.3280701754386</v>
      </c>
      <c r="K356">
        <v>29</v>
      </c>
      <c r="L356">
        <v>1583.1265320582199</v>
      </c>
      <c r="M356">
        <f>Table1[[#This Row],[MAX Ord (M)]]-Table1[[#This Row],[Galt (M)]]</f>
        <v>1083.1265320582199</v>
      </c>
    </row>
    <row r="357" spans="1:13" x14ac:dyDescent="0.25">
      <c r="A357">
        <v>12005</v>
      </c>
      <c r="B357">
        <v>4800</v>
      </c>
      <c r="C357">
        <f>ROUND(SIN(Table1[[#This Row],[GTL (mils)]]/3200*PI()),4)</f>
        <v>-1</v>
      </c>
      <c r="D357">
        <v>500</v>
      </c>
      <c r="E357">
        <v>1000</v>
      </c>
      <c r="F357">
        <f>ATAN((Table1[[#This Row],[Talt (M)]]-Table1[[#This Row],[Galt (M)]])/Table1[[#This Row],[Range (M)]])*3200/PI()</f>
        <v>42.399136867594137</v>
      </c>
      <c r="G357" t="s">
        <v>12</v>
      </c>
      <c r="H357">
        <v>682.7</v>
      </c>
      <c r="I357">
        <v>10</v>
      </c>
      <c r="J357">
        <v>309.92807017543856</v>
      </c>
      <c r="K357">
        <v>29</v>
      </c>
      <c r="L357">
        <v>1895.5161803592885</v>
      </c>
      <c r="M357">
        <f>Table1[[#This Row],[MAX Ord (M)]]-Table1[[#This Row],[Galt (M)]]</f>
        <v>1395.5161803592885</v>
      </c>
    </row>
    <row r="358" spans="1:13" x14ac:dyDescent="0.25">
      <c r="A358">
        <v>12005</v>
      </c>
      <c r="B358">
        <v>4800</v>
      </c>
      <c r="C358">
        <f>ROUND(SIN(Table1[[#This Row],[GTL (mils)]]/3200*PI()),4)</f>
        <v>-1</v>
      </c>
      <c r="D358">
        <v>500</v>
      </c>
      <c r="E358">
        <v>1500</v>
      </c>
      <c r="F358">
        <f>ATAN((Table1[[#This Row],[Talt (M)]]-Table1[[#This Row],[Galt (M)]])/Table1[[#This Row],[Range (M)]])*3200/PI()</f>
        <v>84.651854069186669</v>
      </c>
      <c r="G358" t="s">
        <v>12</v>
      </c>
      <c r="H358">
        <v>682.7</v>
      </c>
      <c r="I358">
        <v>10</v>
      </c>
      <c r="J358">
        <v>354.12807017543861</v>
      </c>
      <c r="K358">
        <v>29</v>
      </c>
      <c r="L358">
        <v>2240.5251175162693</v>
      </c>
      <c r="M358">
        <f>Table1[[#This Row],[MAX Ord (M)]]-Table1[[#This Row],[Galt (M)]]</f>
        <v>1740.5251175162693</v>
      </c>
    </row>
    <row r="359" spans="1:13" x14ac:dyDescent="0.25">
      <c r="A359">
        <v>14005</v>
      </c>
      <c r="B359">
        <v>1600</v>
      </c>
      <c r="C359">
        <f>ROUND(SIN(Table1[[#This Row],[GTL (mils)]]/3200*PI()),4)</f>
        <v>1</v>
      </c>
      <c r="D359">
        <v>500</v>
      </c>
      <c r="E359">
        <v>0</v>
      </c>
      <c r="F359">
        <f>ATAN((Table1[[#This Row],[Talt (M)]]-Table1[[#This Row],[Galt (M)]])/Table1[[#This Row],[Range (M)]])*3200/PI()</f>
        <v>-36.349846517211411</v>
      </c>
      <c r="G359" t="s">
        <v>12</v>
      </c>
      <c r="H359">
        <v>682.7</v>
      </c>
      <c r="I359">
        <v>13</v>
      </c>
      <c r="J359">
        <v>312.89999999999998</v>
      </c>
      <c r="K359">
        <v>36</v>
      </c>
      <c r="L359">
        <v>1922</v>
      </c>
      <c r="M359">
        <f>Table1[[#This Row],[MAX Ord (M)]]-Table1[[#This Row],[Galt (M)]]</f>
        <v>1422</v>
      </c>
    </row>
    <row r="360" spans="1:13" x14ac:dyDescent="0.25">
      <c r="A360">
        <v>14005</v>
      </c>
      <c r="B360">
        <v>1600</v>
      </c>
      <c r="C360">
        <f>ROUND(SIN(Table1[[#This Row],[GTL (mils)]]/3200*PI()),4)</f>
        <v>1</v>
      </c>
      <c r="D360">
        <v>500</v>
      </c>
      <c r="E360">
        <v>500</v>
      </c>
      <c r="F360">
        <f>ATAN((Table1[[#This Row],[Talt (M)]]-Table1[[#This Row],[Galt (M)]])/Table1[[#This Row],[Range (M)]])*3200/PI()</f>
        <v>0</v>
      </c>
      <c r="G360" t="s">
        <v>12</v>
      </c>
      <c r="H360">
        <v>682.7</v>
      </c>
      <c r="I360">
        <v>13</v>
      </c>
      <c r="J360">
        <v>351.1</v>
      </c>
      <c r="K360">
        <v>36</v>
      </c>
      <c r="L360">
        <v>2221</v>
      </c>
      <c r="M360">
        <f>Table1[[#This Row],[MAX Ord (M)]]-Table1[[#This Row],[Galt (M)]]</f>
        <v>1721</v>
      </c>
    </row>
    <row r="361" spans="1:13" x14ac:dyDescent="0.25">
      <c r="A361">
        <v>14005</v>
      </c>
      <c r="B361">
        <v>1600</v>
      </c>
      <c r="C361">
        <f>ROUND(SIN(Table1[[#This Row],[GTL (mils)]]/3200*PI()),4)</f>
        <v>1</v>
      </c>
      <c r="D361">
        <v>500</v>
      </c>
      <c r="E361">
        <v>1000</v>
      </c>
      <c r="F361">
        <f>ATAN((Table1[[#This Row],[Talt (M)]]-Table1[[#This Row],[Galt (M)]])/Table1[[#This Row],[Range (M)]])*3200/PI()</f>
        <v>36.349846517211411</v>
      </c>
      <c r="G361" t="s">
        <v>12</v>
      </c>
      <c r="H361">
        <v>682.7</v>
      </c>
      <c r="I361">
        <v>13</v>
      </c>
      <c r="J361">
        <v>389.9</v>
      </c>
      <c r="K361">
        <v>37</v>
      </c>
      <c r="L361">
        <v>2543</v>
      </c>
      <c r="M361">
        <f>Table1[[#This Row],[MAX Ord (M)]]-Table1[[#This Row],[Galt (M)]]</f>
        <v>2043</v>
      </c>
    </row>
    <row r="362" spans="1:13" x14ac:dyDescent="0.25">
      <c r="A362">
        <v>14005</v>
      </c>
      <c r="B362">
        <v>1600</v>
      </c>
      <c r="C362">
        <f>ROUND(SIN(Table1[[#This Row],[GTL (mils)]]/3200*PI()),4)</f>
        <v>1</v>
      </c>
      <c r="D362">
        <v>500</v>
      </c>
      <c r="E362">
        <v>1500</v>
      </c>
      <c r="F362">
        <f>ATAN((Table1[[#This Row],[Talt (M)]]-Table1[[#This Row],[Galt (M)]])/Table1[[#This Row],[Range (M)]])*3200/PI()</f>
        <v>72.607343802903202</v>
      </c>
      <c r="G362" t="s">
        <v>12</v>
      </c>
      <c r="H362">
        <v>682.7</v>
      </c>
      <c r="I362">
        <v>14</v>
      </c>
      <c r="J362">
        <v>429.4</v>
      </c>
      <c r="K362">
        <v>37</v>
      </c>
      <c r="L362">
        <v>2887</v>
      </c>
      <c r="M362">
        <f>Table1[[#This Row],[MAX Ord (M)]]-Table1[[#This Row],[Galt (M)]]</f>
        <v>2387</v>
      </c>
    </row>
    <row r="363" spans="1:13" x14ac:dyDescent="0.25">
      <c r="A363">
        <v>14005</v>
      </c>
      <c r="B363">
        <v>4800</v>
      </c>
      <c r="C363">
        <f>ROUND(SIN(Table1[[#This Row],[GTL (mils)]]/3200*PI()),4)</f>
        <v>-1</v>
      </c>
      <c r="D363">
        <v>500</v>
      </c>
      <c r="E363">
        <v>0</v>
      </c>
      <c r="F363">
        <f>ATAN((Table1[[#This Row],[Talt (M)]]-Table1[[#This Row],[Galt (M)]])/Table1[[#This Row],[Range (M)]])*3200/PI()</f>
        <v>-36.349846517211411</v>
      </c>
      <c r="G363" t="s">
        <v>12</v>
      </c>
      <c r="H363">
        <v>682.7</v>
      </c>
      <c r="I363">
        <v>13</v>
      </c>
      <c r="J363">
        <v>318.52105263157893</v>
      </c>
      <c r="K363">
        <v>36</v>
      </c>
      <c r="L363">
        <v>1960.4468003347799</v>
      </c>
      <c r="M363">
        <f>Table1[[#This Row],[MAX Ord (M)]]-Table1[[#This Row],[Galt (M)]]</f>
        <v>1460.4468003347799</v>
      </c>
    </row>
    <row r="364" spans="1:13" x14ac:dyDescent="0.25">
      <c r="A364">
        <v>14005</v>
      </c>
      <c r="B364">
        <v>4800</v>
      </c>
      <c r="C364">
        <f>ROUND(SIN(Table1[[#This Row],[GTL (mils)]]/3200*PI()),4)</f>
        <v>-1</v>
      </c>
      <c r="D364">
        <v>500</v>
      </c>
      <c r="E364">
        <v>500</v>
      </c>
      <c r="F364">
        <f>ATAN((Table1[[#This Row],[Talt (M)]]-Table1[[#This Row],[Galt (M)]])/Table1[[#This Row],[Range (M)]])*3200/PI()</f>
        <v>0</v>
      </c>
      <c r="G364" t="s">
        <v>12</v>
      </c>
      <c r="H364">
        <v>682.7</v>
      </c>
      <c r="I364">
        <v>13</v>
      </c>
      <c r="J364">
        <v>356.72105263157897</v>
      </c>
      <c r="K364">
        <v>36</v>
      </c>
      <c r="L364">
        <v>2261.5887433361527</v>
      </c>
      <c r="M364">
        <f>Table1[[#This Row],[MAX Ord (M)]]-Table1[[#This Row],[Galt (M)]]</f>
        <v>1761.5887433361527</v>
      </c>
    </row>
    <row r="365" spans="1:13" x14ac:dyDescent="0.25">
      <c r="A365">
        <v>14005</v>
      </c>
      <c r="B365">
        <v>4800</v>
      </c>
      <c r="C365">
        <f>ROUND(SIN(Table1[[#This Row],[GTL (mils)]]/3200*PI()),4)</f>
        <v>-1</v>
      </c>
      <c r="D365">
        <v>500</v>
      </c>
      <c r="E365">
        <v>1000</v>
      </c>
      <c r="F365">
        <f>ATAN((Table1[[#This Row],[Talt (M)]]-Table1[[#This Row],[Galt (M)]])/Table1[[#This Row],[Range (M)]])*3200/PI()</f>
        <v>36.349846517211411</v>
      </c>
      <c r="G365" t="s">
        <v>12</v>
      </c>
      <c r="H365">
        <v>682.7</v>
      </c>
      <c r="I365">
        <v>13</v>
      </c>
      <c r="J365">
        <v>395.67719298245612</v>
      </c>
      <c r="K365">
        <v>37</v>
      </c>
      <c r="L365">
        <v>2588.2502806058797</v>
      </c>
      <c r="M365">
        <f>Table1[[#This Row],[MAX Ord (M)]]-Table1[[#This Row],[Galt (M)]]</f>
        <v>2088.2502806058797</v>
      </c>
    </row>
    <row r="366" spans="1:13" x14ac:dyDescent="0.25">
      <c r="A366">
        <v>14005</v>
      </c>
      <c r="B366">
        <v>4800</v>
      </c>
      <c r="C366">
        <f>ROUND(SIN(Table1[[#This Row],[GTL (mils)]]/3200*PI()),4)</f>
        <v>-1</v>
      </c>
      <c r="D366">
        <v>500</v>
      </c>
      <c r="E366">
        <v>1500</v>
      </c>
      <c r="F366">
        <f>ATAN((Table1[[#This Row],[Talt (M)]]-Table1[[#This Row],[Galt (M)]])/Table1[[#This Row],[Range (M)]])*3200/PI()</f>
        <v>72.607343802903202</v>
      </c>
      <c r="G366" t="s">
        <v>12</v>
      </c>
      <c r="H366">
        <v>682.7</v>
      </c>
      <c r="I366">
        <v>14</v>
      </c>
      <c r="J366">
        <v>435.17719298245612</v>
      </c>
      <c r="K366">
        <v>37</v>
      </c>
      <c r="L366">
        <v>2937.6048467407481</v>
      </c>
      <c r="M366">
        <f>Table1[[#This Row],[MAX Ord (M)]]-Table1[[#This Row],[Galt (M)]]</f>
        <v>2437.6048467407481</v>
      </c>
    </row>
    <row r="367" spans="1:13" x14ac:dyDescent="0.25">
      <c r="A367">
        <v>16000</v>
      </c>
      <c r="B367">
        <v>4800</v>
      </c>
      <c r="C367">
        <f>ROUND(SIN(Table1[[#This Row],[GTL (mils)]]/3200*PI()),4)</f>
        <v>-1</v>
      </c>
      <c r="D367">
        <v>500</v>
      </c>
      <c r="E367">
        <v>0</v>
      </c>
      <c r="F367">
        <f>ATAN((Table1[[#This Row],[Talt (M)]]-Table1[[#This Row],[Galt (M)]])/Table1[[#This Row],[Range (M)]])*3200/PI()</f>
        <v>-31.820633035485681</v>
      </c>
      <c r="G367" t="s">
        <v>12</v>
      </c>
      <c r="H367">
        <v>682.7</v>
      </c>
      <c r="I367">
        <v>17</v>
      </c>
      <c r="J367">
        <v>433.62631578947372</v>
      </c>
      <c r="K367">
        <v>45</v>
      </c>
      <c r="L367">
        <v>2923.5693345700879</v>
      </c>
      <c r="M367">
        <f>Table1[[#This Row],[MAX Ord (M)]]-Table1[[#This Row],[Galt (M)]]</f>
        <v>2423.5693345700879</v>
      </c>
    </row>
    <row r="368" spans="1:13" x14ac:dyDescent="0.25">
      <c r="A368">
        <v>16006</v>
      </c>
      <c r="B368">
        <v>1600</v>
      </c>
      <c r="C368">
        <f>ROUND(SIN(Table1[[#This Row],[GTL (mils)]]/3200*PI()),4)</f>
        <v>1</v>
      </c>
      <c r="D368">
        <v>500</v>
      </c>
      <c r="E368">
        <v>0</v>
      </c>
      <c r="F368">
        <f>ATAN((Table1[[#This Row],[Talt (M)]]-Table1[[#This Row],[Galt (M)]])/Table1[[#This Row],[Range (M)]])*3200/PI()</f>
        <v>-31.80871252606784</v>
      </c>
      <c r="G368" t="s">
        <v>12</v>
      </c>
      <c r="H368">
        <v>682.7</v>
      </c>
      <c r="I368">
        <v>17</v>
      </c>
      <c r="J368">
        <v>426.6</v>
      </c>
      <c r="K368">
        <v>45</v>
      </c>
      <c r="L368">
        <v>2863</v>
      </c>
      <c r="M368">
        <f>Table1[[#This Row],[MAX Ord (M)]]-Table1[[#This Row],[Galt (M)]]</f>
        <v>2363</v>
      </c>
    </row>
    <row r="369" spans="1:13" x14ac:dyDescent="0.25">
      <c r="A369">
        <v>16006</v>
      </c>
      <c r="B369">
        <v>1600</v>
      </c>
      <c r="C369">
        <f>ROUND(SIN(Table1[[#This Row],[GTL (mils)]]/3200*PI()),4)</f>
        <v>1</v>
      </c>
      <c r="D369">
        <v>500</v>
      </c>
      <c r="E369">
        <v>500</v>
      </c>
      <c r="F369">
        <f>ATAN((Table1[[#This Row],[Talt (M)]]-Table1[[#This Row],[Galt (M)]])/Table1[[#This Row],[Range (M)]])*3200/PI()</f>
        <v>0</v>
      </c>
      <c r="G369" t="s">
        <v>12</v>
      </c>
      <c r="H369">
        <v>682.7</v>
      </c>
      <c r="I369">
        <v>18</v>
      </c>
      <c r="J369">
        <v>462.6</v>
      </c>
      <c r="K369">
        <v>45</v>
      </c>
      <c r="L369">
        <v>3189</v>
      </c>
      <c r="M369">
        <f>Table1[[#This Row],[MAX Ord (M)]]-Table1[[#This Row],[Galt (M)]]</f>
        <v>2689</v>
      </c>
    </row>
    <row r="370" spans="1:13" x14ac:dyDescent="0.25">
      <c r="A370">
        <v>16006</v>
      </c>
      <c r="B370">
        <v>1600</v>
      </c>
      <c r="C370">
        <f>ROUND(SIN(Table1[[#This Row],[GTL (mils)]]/3200*PI()),4)</f>
        <v>1</v>
      </c>
      <c r="D370">
        <v>500</v>
      </c>
      <c r="E370">
        <v>1000</v>
      </c>
      <c r="F370">
        <f>ATAN((Table1[[#This Row],[Talt (M)]]-Table1[[#This Row],[Galt (M)]])/Table1[[#This Row],[Range (M)]])*3200/PI()</f>
        <v>31.80871252606784</v>
      </c>
      <c r="G370" t="s">
        <v>12</v>
      </c>
      <c r="H370">
        <v>682.7</v>
      </c>
      <c r="I370">
        <v>18</v>
      </c>
      <c r="J370">
        <v>499.6</v>
      </c>
      <c r="K370">
        <v>46</v>
      </c>
      <c r="L370">
        <v>3538</v>
      </c>
      <c r="M370">
        <f>Table1[[#This Row],[MAX Ord (M)]]-Table1[[#This Row],[Galt (M)]]</f>
        <v>3038</v>
      </c>
    </row>
    <row r="371" spans="1:13" x14ac:dyDescent="0.25">
      <c r="A371">
        <v>16006</v>
      </c>
      <c r="B371">
        <v>1600</v>
      </c>
      <c r="C371">
        <f>ROUND(SIN(Table1[[#This Row],[GTL (mils)]]/3200*PI()),4)</f>
        <v>1</v>
      </c>
      <c r="D371">
        <v>500</v>
      </c>
      <c r="E371">
        <v>1500</v>
      </c>
      <c r="F371">
        <f>ATAN((Table1[[#This Row],[Talt (M)]]-Table1[[#This Row],[Galt (M)]])/Table1[[#This Row],[Range (M)]])*3200/PI()</f>
        <v>63.555506307876549</v>
      </c>
      <c r="G371" t="s">
        <v>12</v>
      </c>
      <c r="H371">
        <v>682.7</v>
      </c>
      <c r="I371">
        <v>19</v>
      </c>
      <c r="J371">
        <v>537.70000000000005</v>
      </c>
      <c r="K371">
        <v>46</v>
      </c>
      <c r="L371">
        <v>3910</v>
      </c>
      <c r="M371">
        <f>Table1[[#This Row],[MAX Ord (M)]]-Table1[[#This Row],[Galt (M)]]</f>
        <v>3410</v>
      </c>
    </row>
    <row r="372" spans="1:13" x14ac:dyDescent="0.25">
      <c r="A372">
        <v>16006</v>
      </c>
      <c r="B372">
        <v>4800</v>
      </c>
      <c r="C372">
        <f>ROUND(SIN(Table1[[#This Row],[GTL (mils)]]/3200*PI()),4)</f>
        <v>-1</v>
      </c>
      <c r="D372">
        <v>500</v>
      </c>
      <c r="E372">
        <v>500</v>
      </c>
      <c r="F372">
        <f>ATAN((Table1[[#This Row],[Talt (M)]]-Table1[[#This Row],[Galt (M)]])/Table1[[#This Row],[Range (M)]])*3200/PI()</f>
        <v>0</v>
      </c>
      <c r="G372" t="s">
        <v>12</v>
      </c>
      <c r="H372">
        <v>682.7</v>
      </c>
      <c r="I372">
        <v>18</v>
      </c>
      <c r="J372">
        <v>469.62631578947372</v>
      </c>
      <c r="K372">
        <v>45</v>
      </c>
      <c r="L372">
        <v>3255.5751034751775</v>
      </c>
      <c r="M372">
        <f>Table1[[#This Row],[MAX Ord (M)]]-Table1[[#This Row],[Galt (M)]]</f>
        <v>2755.5751034751775</v>
      </c>
    </row>
    <row r="373" spans="1:13" x14ac:dyDescent="0.25">
      <c r="A373">
        <v>16006</v>
      </c>
      <c r="B373">
        <v>4800</v>
      </c>
      <c r="C373">
        <f>ROUND(SIN(Table1[[#This Row],[GTL (mils)]]/3200*PI()),4)</f>
        <v>-1</v>
      </c>
      <c r="D373">
        <v>500</v>
      </c>
      <c r="E373">
        <v>1000</v>
      </c>
      <c r="F373">
        <f>ATAN((Table1[[#This Row],[Talt (M)]]-Table1[[#This Row],[Galt (M)]])/Table1[[#This Row],[Range (M)]])*3200/PI()</f>
        <v>31.80871252606784</v>
      </c>
      <c r="G373" t="s">
        <v>12</v>
      </c>
      <c r="H373">
        <v>682.7</v>
      </c>
      <c r="I373">
        <v>18</v>
      </c>
      <c r="J373">
        <v>506.78245614035092</v>
      </c>
      <c r="K373">
        <v>46</v>
      </c>
      <c r="L373">
        <v>3610.7465660054427</v>
      </c>
      <c r="M373">
        <f>Table1[[#This Row],[MAX Ord (M)]]-Table1[[#This Row],[Galt (M)]]</f>
        <v>3110.7465660054427</v>
      </c>
    </row>
    <row r="374" spans="1:13" x14ac:dyDescent="0.25">
      <c r="A374">
        <v>16006</v>
      </c>
      <c r="B374">
        <v>4800</v>
      </c>
      <c r="C374">
        <f>ROUND(SIN(Table1[[#This Row],[GTL (mils)]]/3200*PI()),4)</f>
        <v>-1</v>
      </c>
      <c r="D374">
        <v>500</v>
      </c>
      <c r="E374">
        <v>1500</v>
      </c>
      <c r="F374">
        <f>ATAN((Table1[[#This Row],[Talt (M)]]-Table1[[#This Row],[Galt (M)]])/Table1[[#This Row],[Range (M)]])*3200/PI()</f>
        <v>63.555506307876549</v>
      </c>
      <c r="G374" t="s">
        <v>12</v>
      </c>
      <c r="H374">
        <v>682.7</v>
      </c>
      <c r="I374">
        <v>19</v>
      </c>
      <c r="J374">
        <v>544.88245614035088</v>
      </c>
      <c r="K374">
        <v>46</v>
      </c>
      <c r="L374">
        <v>3986.3350528316723</v>
      </c>
      <c r="M374">
        <f>Table1[[#This Row],[MAX Ord (M)]]-Table1[[#This Row],[Galt (M)]]</f>
        <v>3486.3350528316723</v>
      </c>
    </row>
    <row r="375" spans="1:13" x14ac:dyDescent="0.25">
      <c r="A375">
        <v>18006</v>
      </c>
      <c r="B375">
        <v>1600</v>
      </c>
      <c r="C375">
        <f>ROUND(SIN(Table1[[#This Row],[GTL (mils)]]/3200*PI()),4)</f>
        <v>1</v>
      </c>
      <c r="D375">
        <v>500</v>
      </c>
      <c r="E375">
        <v>0</v>
      </c>
      <c r="F375">
        <f>ATAN((Table1[[#This Row],[Talt (M)]]-Table1[[#This Row],[Galt (M)]])/Table1[[#This Row],[Range (M)]])*3200/PI()</f>
        <v>-28.277517160152925</v>
      </c>
      <c r="G375" t="s">
        <v>12</v>
      </c>
      <c r="H375">
        <v>682.7</v>
      </c>
      <c r="I375">
        <v>24</v>
      </c>
      <c r="J375">
        <v>576.79999999999995</v>
      </c>
      <c r="K375">
        <v>56</v>
      </c>
      <c r="L375">
        <v>4302</v>
      </c>
      <c r="M375">
        <f>Table1[[#This Row],[MAX Ord (M)]]-Table1[[#This Row],[Galt (M)]]</f>
        <v>3802</v>
      </c>
    </row>
    <row r="376" spans="1:13" x14ac:dyDescent="0.25">
      <c r="A376">
        <v>18006</v>
      </c>
      <c r="B376">
        <v>1600</v>
      </c>
      <c r="C376">
        <f>ROUND(SIN(Table1[[#This Row],[GTL (mils)]]/3200*PI()),4)</f>
        <v>1</v>
      </c>
      <c r="D376">
        <v>500</v>
      </c>
      <c r="E376">
        <v>500</v>
      </c>
      <c r="F376">
        <f>ATAN((Table1[[#This Row],[Talt (M)]]-Table1[[#This Row],[Galt (M)]])/Table1[[#This Row],[Range (M)]])*3200/PI()</f>
        <v>0</v>
      </c>
      <c r="G376" t="s">
        <v>12</v>
      </c>
      <c r="H376">
        <v>682.7</v>
      </c>
      <c r="I376">
        <v>25</v>
      </c>
      <c r="J376">
        <v>616.79999999999995</v>
      </c>
      <c r="K376">
        <v>57</v>
      </c>
      <c r="L376">
        <v>4715</v>
      </c>
      <c r="M376">
        <f>Table1[[#This Row],[MAX Ord (M)]]-Table1[[#This Row],[Galt (M)]]</f>
        <v>4215</v>
      </c>
    </row>
    <row r="377" spans="1:13" x14ac:dyDescent="0.25">
      <c r="A377">
        <v>18006</v>
      </c>
      <c r="B377">
        <v>1600</v>
      </c>
      <c r="C377">
        <f>ROUND(SIN(Table1[[#This Row],[GTL (mils)]]/3200*PI()),4)</f>
        <v>1</v>
      </c>
      <c r="D377">
        <v>500</v>
      </c>
      <c r="E377">
        <v>1000</v>
      </c>
      <c r="F377">
        <f>ATAN((Table1[[#This Row],[Talt (M)]]-Table1[[#This Row],[Galt (M)]])/Table1[[#This Row],[Range (M)]])*3200/PI()</f>
        <v>28.277517160152925</v>
      </c>
      <c r="G377" t="s">
        <v>12</v>
      </c>
      <c r="H377">
        <v>682.7</v>
      </c>
      <c r="I377">
        <v>26</v>
      </c>
      <c r="J377">
        <v>660.6</v>
      </c>
      <c r="K377">
        <v>58</v>
      </c>
      <c r="L377">
        <v>5177</v>
      </c>
      <c r="M377">
        <f>Table1[[#This Row],[MAX Ord (M)]]-Table1[[#This Row],[Galt (M)]]</f>
        <v>4677</v>
      </c>
    </row>
    <row r="378" spans="1:13" x14ac:dyDescent="0.25">
      <c r="A378">
        <v>18006</v>
      </c>
      <c r="B378">
        <v>1600</v>
      </c>
      <c r="C378">
        <f>ROUND(SIN(Table1[[#This Row],[GTL (mils)]]/3200*PI()),4)</f>
        <v>1</v>
      </c>
      <c r="D378">
        <v>500</v>
      </c>
      <c r="E378">
        <v>1500</v>
      </c>
      <c r="F378">
        <f>ATAN((Table1[[#This Row],[Talt (M)]]-Table1[[#This Row],[Galt (M)]])/Table1[[#This Row],[Range (M)]])*3200/PI()</f>
        <v>56.511514720265659</v>
      </c>
      <c r="G378" t="s">
        <v>12</v>
      </c>
      <c r="H378">
        <v>682.7</v>
      </c>
      <c r="I378">
        <v>28</v>
      </c>
      <c r="J378">
        <v>711.4</v>
      </c>
      <c r="K378">
        <v>60</v>
      </c>
      <c r="L378">
        <v>5725</v>
      </c>
      <c r="M378">
        <f>Table1[[#This Row],[MAX Ord (M)]]-Table1[[#This Row],[Galt (M)]]</f>
        <v>5225</v>
      </c>
    </row>
    <row r="379" spans="1:13" x14ac:dyDescent="0.25">
      <c r="A379">
        <v>18006</v>
      </c>
      <c r="B379">
        <v>4800</v>
      </c>
      <c r="C379">
        <f>ROUND(SIN(Table1[[#This Row],[GTL (mils)]]/3200*PI()),4)</f>
        <v>-1</v>
      </c>
      <c r="D379">
        <v>500</v>
      </c>
      <c r="E379">
        <v>0</v>
      </c>
      <c r="F379">
        <f>ATAN((Table1[[#This Row],[Talt (M)]]-Table1[[#This Row],[Galt (M)]])/Table1[[#This Row],[Range (M)]])*3200/PI()</f>
        <v>-28.277517160152925</v>
      </c>
      <c r="G379" t="s">
        <v>12</v>
      </c>
      <c r="H379">
        <v>682.7</v>
      </c>
      <c r="I379">
        <v>24</v>
      </c>
      <c r="J379">
        <v>585.54385964912274</v>
      </c>
      <c r="K379">
        <v>56</v>
      </c>
      <c r="L379">
        <v>4397.8130423844896</v>
      </c>
      <c r="M379">
        <f>Table1[[#This Row],[MAX Ord (M)]]-Table1[[#This Row],[Galt (M)]]</f>
        <v>3897.8130423844896</v>
      </c>
    </row>
    <row r="380" spans="1:13" x14ac:dyDescent="0.25">
      <c r="A380">
        <v>18006</v>
      </c>
      <c r="B380">
        <v>4800</v>
      </c>
      <c r="C380">
        <f>ROUND(SIN(Table1[[#This Row],[GTL (mils)]]/3200*PI()),4)</f>
        <v>-1</v>
      </c>
      <c r="D380">
        <v>500</v>
      </c>
      <c r="E380">
        <v>500</v>
      </c>
      <c r="F380">
        <f>ATAN((Table1[[#This Row],[Talt (M)]]-Table1[[#This Row],[Galt (M)]])/Table1[[#This Row],[Range (M)]])*3200/PI()</f>
        <v>0</v>
      </c>
      <c r="G380" t="s">
        <v>12</v>
      </c>
      <c r="H380">
        <v>682.7</v>
      </c>
      <c r="I380">
        <v>25</v>
      </c>
      <c r="J380">
        <v>625.69999999999993</v>
      </c>
      <c r="K380">
        <v>57</v>
      </c>
      <c r="L380">
        <v>4812.7887069337376</v>
      </c>
      <c r="M380">
        <f>Table1[[#This Row],[MAX Ord (M)]]-Table1[[#This Row],[Galt (M)]]</f>
        <v>4312.7887069337376</v>
      </c>
    </row>
    <row r="381" spans="1:13" x14ac:dyDescent="0.25">
      <c r="A381">
        <v>18006</v>
      </c>
      <c r="B381">
        <v>4800</v>
      </c>
      <c r="C381">
        <f>ROUND(SIN(Table1[[#This Row],[GTL (mils)]]/3200*PI()),4)</f>
        <v>-1</v>
      </c>
      <c r="D381">
        <v>500</v>
      </c>
      <c r="E381">
        <v>1000</v>
      </c>
      <c r="F381">
        <f>ATAN((Table1[[#This Row],[Talt (M)]]-Table1[[#This Row],[Galt (M)]])/Table1[[#This Row],[Range (M)]])*3200/PI()</f>
        <v>28.277517160152925</v>
      </c>
      <c r="G381" t="s">
        <v>12</v>
      </c>
      <c r="H381">
        <v>682.7</v>
      </c>
      <c r="I381">
        <v>26</v>
      </c>
      <c r="J381">
        <v>669.65614035087719</v>
      </c>
      <c r="K381">
        <v>58</v>
      </c>
      <c r="L381">
        <v>5274.2489451133852</v>
      </c>
      <c r="M381">
        <f>Table1[[#This Row],[MAX Ord (M)]]-Table1[[#This Row],[Galt (M)]]</f>
        <v>4774.2489451133852</v>
      </c>
    </row>
    <row r="382" spans="1:13" x14ac:dyDescent="0.25">
      <c r="A382">
        <v>18006</v>
      </c>
      <c r="B382">
        <v>4800</v>
      </c>
      <c r="C382">
        <f>ROUND(SIN(Table1[[#This Row],[GTL (mils)]]/3200*PI()),4)</f>
        <v>-1</v>
      </c>
      <c r="D382">
        <v>500</v>
      </c>
      <c r="E382">
        <v>1500</v>
      </c>
      <c r="F382">
        <f>ATAN((Table1[[#This Row],[Talt (M)]]-Table1[[#This Row],[Galt (M)]])/Table1[[#This Row],[Range (M)]])*3200/PI()</f>
        <v>56.511514720265659</v>
      </c>
      <c r="G382" t="s">
        <v>12</v>
      </c>
      <c r="H382">
        <v>682.7</v>
      </c>
      <c r="I382">
        <v>28</v>
      </c>
      <c r="J382">
        <v>720.76842105263154</v>
      </c>
      <c r="K382">
        <v>60</v>
      </c>
      <c r="L382">
        <v>5816.6226930623898</v>
      </c>
      <c r="M382">
        <f>Table1[[#This Row],[MAX Ord (M)]]-Table1[[#This Row],[Galt (M)]]</f>
        <v>5316.6226930623898</v>
      </c>
    </row>
    <row r="383" spans="1:13" x14ac:dyDescent="0.25">
      <c r="A383">
        <v>11996</v>
      </c>
      <c r="B383">
        <v>2100</v>
      </c>
      <c r="C383">
        <f>ROUND(SIN(Table1[[#This Row],[GTL (mils)]]/3200*PI()),4)</f>
        <v>0.88190000000000002</v>
      </c>
      <c r="D383">
        <v>0</v>
      </c>
      <c r="E383">
        <v>1000</v>
      </c>
      <c r="F383">
        <f>ATAN((Table1[[#This Row],[Talt (M)]]-Table1[[#This Row],[Galt (M)]])/Table1[[#This Row],[Range (M)]])*3200/PI()</f>
        <v>84.715071775132927</v>
      </c>
      <c r="G383" t="s">
        <v>12</v>
      </c>
      <c r="H383">
        <v>682.7</v>
      </c>
      <c r="I383">
        <v>11</v>
      </c>
      <c r="J383">
        <v>360.9</v>
      </c>
      <c r="K383">
        <v>30</v>
      </c>
      <c r="L383">
        <v>1767</v>
      </c>
      <c r="M383">
        <f>Table1[[#This Row],[MAX Ord (M)]]-Table1[[#This Row],[Galt (M)]]</f>
        <v>1767</v>
      </c>
    </row>
    <row r="384" spans="1:13" x14ac:dyDescent="0.25">
      <c r="A384">
        <v>7003</v>
      </c>
      <c r="B384">
        <v>800</v>
      </c>
      <c r="C384">
        <f>ROUND(SIN(Table1[[#This Row],[GTL (mils)]]/3200*PI()),4)</f>
        <v>0.70709999999999995</v>
      </c>
      <c r="D384">
        <v>500</v>
      </c>
      <c r="E384">
        <v>0</v>
      </c>
      <c r="F384">
        <f>ATAN((Table1[[#This Row],[Talt (M)]]-Table1[[#This Row],[Galt (M)]])/Table1[[#This Row],[Range (M)]])*3200/PI()</f>
        <v>-72.602177326540641</v>
      </c>
      <c r="G384" t="s">
        <v>14</v>
      </c>
      <c r="H384">
        <v>790.7</v>
      </c>
      <c r="I384">
        <v>3.6</v>
      </c>
      <c r="J384">
        <v>5.5952689383272318</v>
      </c>
      <c r="K384">
        <v>10.990706843142776</v>
      </c>
      <c r="L384">
        <v>500.57673894677555</v>
      </c>
      <c r="M384">
        <f>Table1[[#This Row],[MAX Ord (M)]]-Table1[[#This Row],[Galt (M)]]</f>
        <v>0.57673894677554927</v>
      </c>
    </row>
    <row r="385" spans="1:13" x14ac:dyDescent="0.25">
      <c r="A385">
        <v>7003</v>
      </c>
      <c r="B385">
        <v>800</v>
      </c>
      <c r="C385">
        <f>ROUND(SIN(Table1[[#This Row],[GTL (mils)]]/3200*PI()),4)</f>
        <v>0.70709999999999995</v>
      </c>
      <c r="D385">
        <v>500</v>
      </c>
      <c r="E385">
        <v>500</v>
      </c>
      <c r="F385">
        <f>ATAN((Table1[[#This Row],[Talt (M)]]-Table1[[#This Row],[Galt (M)]])/Table1[[#This Row],[Range (M)]])*3200/PI()</f>
        <v>0</v>
      </c>
      <c r="G385" t="s">
        <v>14</v>
      </c>
      <c r="H385">
        <v>790.7</v>
      </c>
      <c r="I385">
        <v>3.6</v>
      </c>
      <c r="J385">
        <v>77.834187552802035</v>
      </c>
      <c r="K385">
        <v>10.990706843142776</v>
      </c>
      <c r="L385">
        <v>657.44410025344973</v>
      </c>
      <c r="M385">
        <f>Table1[[#This Row],[MAX Ord (M)]]-Table1[[#This Row],[Galt (M)]]</f>
        <v>157.44410025344973</v>
      </c>
    </row>
    <row r="386" spans="1:13" x14ac:dyDescent="0.25">
      <c r="A386">
        <v>7003</v>
      </c>
      <c r="B386">
        <v>800</v>
      </c>
      <c r="C386">
        <f>ROUND(SIN(Table1[[#This Row],[GTL (mils)]]/3200*PI()),4)</f>
        <v>0.70709999999999995</v>
      </c>
      <c r="D386">
        <v>500</v>
      </c>
      <c r="E386">
        <v>1000</v>
      </c>
      <c r="F386">
        <f>ATAN((Table1[[#This Row],[Talt (M)]]-Table1[[#This Row],[Galt (M)]])/Table1[[#This Row],[Range (M)]])*3200/PI()</f>
        <v>72.602177326540641</v>
      </c>
      <c r="G386" t="s">
        <v>14</v>
      </c>
      <c r="H386">
        <v>790.7</v>
      </c>
      <c r="I386">
        <v>3.6</v>
      </c>
      <c r="J386">
        <v>150.37285271754436</v>
      </c>
      <c r="K386">
        <v>10.990706843142776</v>
      </c>
      <c r="L386">
        <v>1015.1416502393693</v>
      </c>
      <c r="M386">
        <f>Table1[[#This Row],[MAX Ord (M)]]-Table1[[#This Row],[Galt (M)]]</f>
        <v>515.14165023936926</v>
      </c>
    </row>
    <row r="387" spans="1:13" x14ac:dyDescent="0.25">
      <c r="A387">
        <v>7003</v>
      </c>
      <c r="B387">
        <v>800</v>
      </c>
      <c r="C387">
        <f>ROUND(SIN(Table1[[#This Row],[GTL (mils)]]/3200*PI()),4)</f>
        <v>0.70709999999999995</v>
      </c>
      <c r="D387">
        <v>500</v>
      </c>
      <c r="E387">
        <v>1500</v>
      </c>
      <c r="F387">
        <f>ATAN((Table1[[#This Row],[Talt (M)]]-Table1[[#This Row],[Galt (M)]])/Table1[[#This Row],[Range (M)]])*3200/PI()</f>
        <v>144.47406312243191</v>
      </c>
      <c r="G387" t="s">
        <v>14</v>
      </c>
      <c r="H387">
        <v>790.7</v>
      </c>
      <c r="I387">
        <v>3.6</v>
      </c>
      <c r="J387">
        <v>222.41194029850746</v>
      </c>
      <c r="K387">
        <v>10.990706843142776</v>
      </c>
      <c r="L387">
        <v>1498.7327513376513</v>
      </c>
      <c r="M387">
        <f>Table1[[#This Row],[MAX Ord (M)]]-Table1[[#This Row],[Galt (M)]]</f>
        <v>998.73275133765128</v>
      </c>
    </row>
    <row r="388" spans="1:13" x14ac:dyDescent="0.25">
      <c r="A388">
        <v>7003</v>
      </c>
      <c r="B388">
        <v>1600</v>
      </c>
      <c r="C388">
        <f>ROUND(SIN(Table1[[#This Row],[GTL (mils)]]/3200*PI()),4)</f>
        <v>1</v>
      </c>
      <c r="D388">
        <v>500</v>
      </c>
      <c r="E388">
        <v>0</v>
      </c>
      <c r="F388">
        <f>ATAN((Table1[[#This Row],[Talt (M)]]-Table1[[#This Row],[Galt (M)]])/Table1[[#This Row],[Range (M)]])*3200/PI()</f>
        <v>-72.602177326540641</v>
      </c>
      <c r="G388" t="s">
        <v>14</v>
      </c>
      <c r="H388">
        <v>790.7</v>
      </c>
      <c r="I388">
        <v>4</v>
      </c>
      <c r="J388">
        <v>5.6</v>
      </c>
      <c r="K388">
        <v>11</v>
      </c>
      <c r="L388">
        <v>501</v>
      </c>
      <c r="M388">
        <f>Table1[[#This Row],[MAX Ord (M)]]-Table1[[#This Row],[Galt (M)]]</f>
        <v>1</v>
      </c>
    </row>
    <row r="389" spans="1:13" x14ac:dyDescent="0.25">
      <c r="A389">
        <v>7003</v>
      </c>
      <c r="B389">
        <v>1600</v>
      </c>
      <c r="C389">
        <f>ROUND(SIN(Table1[[#This Row],[GTL (mils)]]/3200*PI()),4)</f>
        <v>1</v>
      </c>
      <c r="D389">
        <v>500</v>
      </c>
      <c r="E389">
        <v>500</v>
      </c>
      <c r="F389">
        <f>ATAN((Table1[[#This Row],[Talt (M)]]-Table1[[#This Row],[Galt (M)]])/Table1[[#This Row],[Range (M)]])*3200/PI()</f>
        <v>0</v>
      </c>
      <c r="G389" t="s">
        <v>14</v>
      </c>
      <c r="H389">
        <v>790.7</v>
      </c>
      <c r="I389">
        <v>4</v>
      </c>
      <c r="J389">
        <v>77.900000000000006</v>
      </c>
      <c r="K389">
        <v>11</v>
      </c>
      <c r="L389">
        <v>658</v>
      </c>
      <c r="M389">
        <f>Table1[[#This Row],[MAX Ord (M)]]-Table1[[#This Row],[Galt (M)]]</f>
        <v>158</v>
      </c>
    </row>
    <row r="390" spans="1:13" x14ac:dyDescent="0.25">
      <c r="A390">
        <v>7003</v>
      </c>
      <c r="B390">
        <v>1600</v>
      </c>
      <c r="C390">
        <f>ROUND(SIN(Table1[[#This Row],[GTL (mils)]]/3200*PI()),4)</f>
        <v>1</v>
      </c>
      <c r="D390">
        <v>500</v>
      </c>
      <c r="E390">
        <v>1000</v>
      </c>
      <c r="F390">
        <f>ATAN((Table1[[#This Row],[Talt (M)]]-Table1[[#This Row],[Galt (M)]])/Table1[[#This Row],[Range (M)]])*3200/PI()</f>
        <v>72.602177326540641</v>
      </c>
      <c r="G390" t="s">
        <v>14</v>
      </c>
      <c r="H390">
        <v>790.7</v>
      </c>
      <c r="I390">
        <v>4</v>
      </c>
      <c r="J390">
        <v>150.5</v>
      </c>
      <c r="K390">
        <v>11</v>
      </c>
      <c r="L390">
        <v>1016</v>
      </c>
      <c r="M390">
        <f>Table1[[#This Row],[MAX Ord (M)]]-Table1[[#This Row],[Galt (M)]]</f>
        <v>516</v>
      </c>
    </row>
    <row r="391" spans="1:13" x14ac:dyDescent="0.25">
      <c r="A391">
        <v>7003</v>
      </c>
      <c r="B391">
        <v>1600</v>
      </c>
      <c r="C391">
        <f>ROUND(SIN(Table1[[#This Row],[GTL (mils)]]/3200*PI()),4)</f>
        <v>1</v>
      </c>
      <c r="D391">
        <v>500</v>
      </c>
      <c r="E391">
        <v>1500</v>
      </c>
      <c r="F391">
        <f>ATAN((Table1[[#This Row],[Talt (M)]]-Table1[[#This Row],[Galt (M)]])/Table1[[#This Row],[Range (M)]])*3200/PI()</f>
        <v>144.47406312243191</v>
      </c>
      <c r="G391" t="s">
        <v>14</v>
      </c>
      <c r="H391">
        <v>790.7</v>
      </c>
      <c r="I391">
        <v>4</v>
      </c>
      <c r="J391">
        <v>222.6</v>
      </c>
      <c r="K391">
        <v>11</v>
      </c>
      <c r="L391">
        <v>1500</v>
      </c>
      <c r="M391">
        <f>Table1[[#This Row],[MAX Ord (M)]]-Table1[[#This Row],[Galt (M)]]</f>
        <v>1000</v>
      </c>
    </row>
    <row r="392" spans="1:13" x14ac:dyDescent="0.25">
      <c r="A392">
        <v>7003</v>
      </c>
      <c r="B392">
        <v>4000</v>
      </c>
      <c r="C392">
        <f>ROUND(SIN(Table1[[#This Row],[GTL (mils)]]/3200*PI()),4)</f>
        <v>-0.70709999999999995</v>
      </c>
      <c r="D392">
        <v>500</v>
      </c>
      <c r="E392">
        <v>0</v>
      </c>
      <c r="F392">
        <f>ATAN((Table1[[#This Row],[Talt (M)]]-Table1[[#This Row],[Galt (M)]])/Table1[[#This Row],[Range (M)]])*3200/PI()</f>
        <v>-72.602177326540641</v>
      </c>
      <c r="G392" t="s">
        <v>14</v>
      </c>
      <c r="H392">
        <v>790.7</v>
      </c>
      <c r="I392">
        <v>3.6</v>
      </c>
      <c r="J392">
        <v>7.0186555622752307</v>
      </c>
      <c r="K392">
        <v>10.990706843142776</v>
      </c>
      <c r="L392">
        <v>478.38305491769353</v>
      </c>
      <c r="M392">
        <f>Table1[[#This Row],[MAX Ord (M)]]-Table1[[#This Row],[Galt (M)]]</f>
        <v>-21.616945082306472</v>
      </c>
    </row>
    <row r="393" spans="1:13" x14ac:dyDescent="0.25">
      <c r="A393">
        <v>7003</v>
      </c>
      <c r="B393">
        <v>4000</v>
      </c>
      <c r="C393">
        <f>ROUND(SIN(Table1[[#This Row],[GTL (mils)]]/3200*PI()),4)</f>
        <v>-0.70709999999999995</v>
      </c>
      <c r="D393">
        <v>500</v>
      </c>
      <c r="E393">
        <v>500</v>
      </c>
      <c r="F393">
        <f>ATAN((Table1[[#This Row],[Talt (M)]]-Table1[[#This Row],[Galt (M)]])/Table1[[#This Row],[Range (M)]])*3200/PI()</f>
        <v>0</v>
      </c>
      <c r="G393" t="s">
        <v>14</v>
      </c>
      <c r="H393">
        <v>790.7</v>
      </c>
      <c r="I393">
        <v>3.6</v>
      </c>
      <c r="J393">
        <v>79.257574176750026</v>
      </c>
      <c r="K393">
        <v>10.990706843142776</v>
      </c>
      <c r="L393">
        <v>674.4200122064517</v>
      </c>
      <c r="M393">
        <f>Table1[[#This Row],[MAX Ord (M)]]-Table1[[#This Row],[Galt (M)]]</f>
        <v>174.4200122064517</v>
      </c>
    </row>
    <row r="394" spans="1:13" x14ac:dyDescent="0.25">
      <c r="A394">
        <v>7003</v>
      </c>
      <c r="B394">
        <v>4000</v>
      </c>
      <c r="C394">
        <f>ROUND(SIN(Table1[[#This Row],[GTL (mils)]]/3200*PI()),4)</f>
        <v>-0.70709999999999995</v>
      </c>
      <c r="D394">
        <v>500</v>
      </c>
      <c r="E394">
        <v>1000</v>
      </c>
      <c r="F394">
        <f>ATAN((Table1[[#This Row],[Talt (M)]]-Table1[[#This Row],[Galt (M)]])/Table1[[#This Row],[Range (M)]])*3200/PI()</f>
        <v>72.602177326540641</v>
      </c>
      <c r="G394" t="s">
        <v>14</v>
      </c>
      <c r="H394">
        <v>790.7</v>
      </c>
      <c r="I394">
        <v>3.6</v>
      </c>
      <c r="J394">
        <v>151.79623934149237</v>
      </c>
      <c r="K394">
        <v>10.990706843142776</v>
      </c>
      <c r="L394">
        <v>1028.9682014835003</v>
      </c>
      <c r="M394">
        <f>Table1[[#This Row],[MAX Ord (M)]]-Table1[[#This Row],[Galt (M)]]</f>
        <v>528.96820148350025</v>
      </c>
    </row>
    <row r="395" spans="1:13" x14ac:dyDescent="0.25">
      <c r="A395">
        <v>7003</v>
      </c>
      <c r="B395">
        <v>4000</v>
      </c>
      <c r="C395">
        <f>ROUND(SIN(Table1[[#This Row],[GTL (mils)]]/3200*PI()),4)</f>
        <v>-0.70709999999999995</v>
      </c>
      <c r="D395">
        <v>500</v>
      </c>
      <c r="E395">
        <v>1500</v>
      </c>
      <c r="F395">
        <f>ATAN((Table1[[#This Row],[Talt (M)]]-Table1[[#This Row],[Galt (M)]])/Table1[[#This Row],[Range (M)]])*3200/PI()</f>
        <v>144.47406312243191</v>
      </c>
      <c r="G395" t="s">
        <v>14</v>
      </c>
      <c r="H395">
        <v>790.7</v>
      </c>
      <c r="I395">
        <v>3.6</v>
      </c>
      <c r="J395">
        <v>223.83532692245547</v>
      </c>
      <c r="K395">
        <v>10.990706843142776</v>
      </c>
      <c r="L395">
        <v>1518.7416373875756</v>
      </c>
      <c r="M395">
        <f>Table1[[#This Row],[MAX Ord (M)]]-Table1[[#This Row],[Galt (M)]]</f>
        <v>1018.7416373875756</v>
      </c>
    </row>
    <row r="396" spans="1:13" x14ac:dyDescent="0.25">
      <c r="A396">
        <v>7003</v>
      </c>
      <c r="B396">
        <v>4800</v>
      </c>
      <c r="C396">
        <f>ROUND(SIN(Table1[[#This Row],[GTL (mils)]]/3200*PI()),4)</f>
        <v>-1</v>
      </c>
      <c r="D396">
        <v>500</v>
      </c>
      <c r="E396">
        <v>0</v>
      </c>
      <c r="F396">
        <f>ATAN((Table1[[#This Row],[Talt (M)]]-Table1[[#This Row],[Galt (M)]])/Table1[[#This Row],[Range (M)]])*3200/PI()</f>
        <v>-72.602177326540641</v>
      </c>
      <c r="G396" t="s">
        <v>14</v>
      </c>
      <c r="H396">
        <v>790.7</v>
      </c>
      <c r="I396">
        <v>4</v>
      </c>
      <c r="J396">
        <v>7.0245901639344259</v>
      </c>
      <c r="K396">
        <v>11</v>
      </c>
      <c r="L396">
        <v>478.78755017269719</v>
      </c>
      <c r="M396">
        <f>Table1[[#This Row],[MAX Ord (M)]]-Table1[[#This Row],[Galt (M)]]</f>
        <v>-21.212449827302805</v>
      </c>
    </row>
    <row r="397" spans="1:13" x14ac:dyDescent="0.25">
      <c r="A397">
        <v>7003</v>
      </c>
      <c r="B397">
        <v>4800</v>
      </c>
      <c r="C397">
        <f>ROUND(SIN(Table1[[#This Row],[GTL (mils)]]/3200*PI()),4)</f>
        <v>-1</v>
      </c>
      <c r="D397">
        <v>500</v>
      </c>
      <c r="E397">
        <v>500</v>
      </c>
      <c r="F397">
        <f>ATAN((Table1[[#This Row],[Talt (M)]]-Table1[[#This Row],[Galt (M)]])/Table1[[#This Row],[Range (M)]])*3200/PI()</f>
        <v>0</v>
      </c>
      <c r="G397" t="s">
        <v>14</v>
      </c>
      <c r="H397">
        <v>790.7</v>
      </c>
      <c r="I397">
        <v>4</v>
      </c>
      <c r="J397">
        <v>79.324590163934431</v>
      </c>
      <c r="K397">
        <v>11</v>
      </c>
      <c r="L397">
        <v>674.99026588080892</v>
      </c>
      <c r="M397">
        <f>Table1[[#This Row],[MAX Ord (M)]]-Table1[[#This Row],[Galt (M)]]</f>
        <v>174.99026588080892</v>
      </c>
    </row>
    <row r="398" spans="1:13" x14ac:dyDescent="0.25">
      <c r="A398">
        <v>7003</v>
      </c>
      <c r="B398">
        <v>4800</v>
      </c>
      <c r="C398">
        <f>ROUND(SIN(Table1[[#This Row],[GTL (mils)]]/3200*PI()),4)</f>
        <v>-1</v>
      </c>
      <c r="D398">
        <v>500</v>
      </c>
      <c r="E398">
        <v>1000</v>
      </c>
      <c r="F398">
        <f>ATAN((Table1[[#This Row],[Talt (M)]]-Table1[[#This Row],[Galt (M)]])/Table1[[#This Row],[Range (M)]])*3200/PI()</f>
        <v>72.602177326540641</v>
      </c>
      <c r="G398" t="s">
        <v>14</v>
      </c>
      <c r="H398">
        <v>790.7</v>
      </c>
      <c r="I398">
        <v>4</v>
      </c>
      <c r="J398">
        <v>151.92459016393443</v>
      </c>
      <c r="K398">
        <v>11</v>
      </c>
      <c r="L398">
        <v>1029.8382422401098</v>
      </c>
      <c r="M398">
        <f>Table1[[#This Row],[MAX Ord (M)]]-Table1[[#This Row],[Galt (M)]]</f>
        <v>529.83824224010982</v>
      </c>
    </row>
    <row r="399" spans="1:13" x14ac:dyDescent="0.25">
      <c r="A399">
        <v>7003</v>
      </c>
      <c r="B399">
        <v>4800</v>
      </c>
      <c r="C399">
        <f>ROUND(SIN(Table1[[#This Row],[GTL (mils)]]/3200*PI()),4)</f>
        <v>-1</v>
      </c>
      <c r="D399">
        <v>500</v>
      </c>
      <c r="E399">
        <v>1500</v>
      </c>
      <c r="F399">
        <f>ATAN((Table1[[#This Row],[Talt (M)]]-Table1[[#This Row],[Galt (M)]])/Table1[[#This Row],[Range (M)]])*3200/PI()</f>
        <v>144.47406312243191</v>
      </c>
      <c r="G399" t="s">
        <v>14</v>
      </c>
      <c r="H399">
        <v>790.7</v>
      </c>
      <c r="I399">
        <v>4</v>
      </c>
      <c r="J399">
        <v>224.02459016393442</v>
      </c>
      <c r="K399">
        <v>11</v>
      </c>
      <c r="L399">
        <v>1520.0258044992336</v>
      </c>
      <c r="M399">
        <f>Table1[[#This Row],[MAX Ord (M)]]-Table1[[#This Row],[Galt (M)]]</f>
        <v>1020.0258044992336</v>
      </c>
    </row>
    <row r="400" spans="1:13" x14ac:dyDescent="0.25">
      <c r="A400">
        <v>9003</v>
      </c>
      <c r="B400">
        <v>800</v>
      </c>
      <c r="C400">
        <f>ROUND(SIN(Table1[[#This Row],[GTL (mils)]]/3200*PI()),4)</f>
        <v>0.70709999999999995</v>
      </c>
      <c r="D400">
        <v>500</v>
      </c>
      <c r="E400">
        <v>0</v>
      </c>
      <c r="F400">
        <f>ATAN((Table1[[#This Row],[Talt (M)]]-Table1[[#This Row],[Galt (M)]])/Table1[[#This Row],[Range (M)]])*3200/PI()</f>
        <v>-56.511514720265659</v>
      </c>
      <c r="G400" t="s">
        <v>14</v>
      </c>
      <c r="H400">
        <v>790.7</v>
      </c>
      <c r="I400">
        <v>5.4</v>
      </c>
      <c r="J400">
        <v>56.552182483807378</v>
      </c>
      <c r="K400">
        <v>14.987327513376513</v>
      </c>
      <c r="L400">
        <v>586.50408335680095</v>
      </c>
      <c r="M400">
        <f>Table1[[#This Row],[MAX Ord (M)]]-Table1[[#This Row],[Galt (M)]]</f>
        <v>86.504083356800948</v>
      </c>
    </row>
    <row r="401" spans="1:13" x14ac:dyDescent="0.25">
      <c r="A401">
        <v>9003</v>
      </c>
      <c r="B401">
        <v>800</v>
      </c>
      <c r="C401">
        <f>ROUND(SIN(Table1[[#This Row],[GTL (mils)]]/3200*PI()),4)</f>
        <v>0.70709999999999995</v>
      </c>
      <c r="D401">
        <v>500</v>
      </c>
      <c r="E401">
        <v>500</v>
      </c>
      <c r="F401">
        <f>ATAN((Table1[[#This Row],[Talt (M)]]-Table1[[#This Row],[Galt (M)]])/Table1[[#This Row],[Range (M)]])*3200/PI()</f>
        <v>0</v>
      </c>
      <c r="G401" t="s">
        <v>14</v>
      </c>
      <c r="H401">
        <v>790.7</v>
      </c>
      <c r="I401">
        <v>5.4</v>
      </c>
      <c r="J401">
        <v>112.50487186707969</v>
      </c>
      <c r="K401">
        <v>14.987327513376513</v>
      </c>
      <c r="L401">
        <v>807.31737538721484</v>
      </c>
      <c r="M401">
        <f>Table1[[#This Row],[MAX Ord (M)]]-Table1[[#This Row],[Galt (M)]]</f>
        <v>307.31737538721484</v>
      </c>
    </row>
    <row r="402" spans="1:13" x14ac:dyDescent="0.25">
      <c r="A402">
        <v>9003</v>
      </c>
      <c r="B402">
        <v>800</v>
      </c>
      <c r="C402">
        <f>ROUND(SIN(Table1[[#This Row],[GTL (mils)]]/3200*PI()),4)</f>
        <v>0.70709999999999995</v>
      </c>
      <c r="D402">
        <v>500</v>
      </c>
      <c r="E402">
        <v>1000</v>
      </c>
      <c r="F402">
        <f>ATAN((Table1[[#This Row],[Talt (M)]]-Table1[[#This Row],[Galt (M)]])/Table1[[#This Row],[Range (M)]])*3200/PI()</f>
        <v>56.511514720265659</v>
      </c>
      <c r="G402" t="s">
        <v>14</v>
      </c>
      <c r="H402">
        <v>790.7</v>
      </c>
      <c r="I402">
        <v>5.4</v>
      </c>
      <c r="J402">
        <v>168.8572233173754</v>
      </c>
      <c r="K402">
        <v>14.987327513376513</v>
      </c>
      <c r="L402">
        <v>1130.0444945085892</v>
      </c>
      <c r="M402">
        <f>Table1[[#This Row],[MAX Ord (M)]]-Table1[[#This Row],[Galt (M)]]</f>
        <v>630.0444945085892</v>
      </c>
    </row>
    <row r="403" spans="1:13" x14ac:dyDescent="0.25">
      <c r="A403">
        <v>9003</v>
      </c>
      <c r="B403">
        <v>800</v>
      </c>
      <c r="C403">
        <f>ROUND(SIN(Table1[[#This Row],[GTL (mils)]]/3200*PI()),4)</f>
        <v>0.70709999999999995</v>
      </c>
      <c r="D403">
        <v>500</v>
      </c>
      <c r="E403">
        <v>1500</v>
      </c>
      <c r="F403">
        <f>ATAN((Table1[[#This Row],[Talt (M)]]-Table1[[#This Row],[Galt (M)]])/Table1[[#This Row],[Range (M)]])*3200/PI()</f>
        <v>112.67726664597744</v>
      </c>
      <c r="G403" t="s">
        <v>14</v>
      </c>
      <c r="H403">
        <v>790.7</v>
      </c>
      <c r="I403">
        <v>4.5</v>
      </c>
      <c r="J403">
        <v>225.00974373415937</v>
      </c>
      <c r="K403">
        <v>14.987327513376513</v>
      </c>
      <c r="L403">
        <v>1532.7040270346381</v>
      </c>
      <c r="M403">
        <f>Table1[[#This Row],[MAX Ord (M)]]-Table1[[#This Row],[Galt (M)]]</f>
        <v>1032.7040270346381</v>
      </c>
    </row>
    <row r="404" spans="1:13" x14ac:dyDescent="0.25">
      <c r="A404">
        <v>9003</v>
      </c>
      <c r="B404">
        <v>1600</v>
      </c>
      <c r="C404">
        <f>ROUND(SIN(Table1[[#This Row],[GTL (mils)]]/3200*PI()),4)</f>
        <v>1</v>
      </c>
      <c r="D404">
        <v>500</v>
      </c>
      <c r="E404">
        <v>0</v>
      </c>
      <c r="F404">
        <f>ATAN((Table1[[#This Row],[Talt (M)]]-Table1[[#This Row],[Galt (M)]])/Table1[[#This Row],[Range (M)]])*3200/PI()</f>
        <v>-56.511514720265659</v>
      </c>
      <c r="G404" t="s">
        <v>14</v>
      </c>
      <c r="H404">
        <v>790.7</v>
      </c>
      <c r="I404">
        <v>6</v>
      </c>
      <c r="J404">
        <v>56.6</v>
      </c>
      <c r="K404">
        <v>15</v>
      </c>
      <c r="L404">
        <v>587</v>
      </c>
      <c r="M404">
        <f>Table1[[#This Row],[MAX Ord (M)]]-Table1[[#This Row],[Galt (M)]]</f>
        <v>87</v>
      </c>
    </row>
    <row r="405" spans="1:13" x14ac:dyDescent="0.25">
      <c r="A405">
        <v>9003</v>
      </c>
      <c r="B405">
        <v>1600</v>
      </c>
      <c r="C405">
        <f>ROUND(SIN(Table1[[#This Row],[GTL (mils)]]/3200*PI()),4)</f>
        <v>1</v>
      </c>
      <c r="D405">
        <v>500</v>
      </c>
      <c r="E405">
        <v>500</v>
      </c>
      <c r="F405">
        <f>ATAN((Table1[[#This Row],[Talt (M)]]-Table1[[#This Row],[Galt (M)]])/Table1[[#This Row],[Range (M)]])*3200/PI()</f>
        <v>0</v>
      </c>
      <c r="G405" t="s">
        <v>14</v>
      </c>
      <c r="H405">
        <v>790.7</v>
      </c>
      <c r="I405">
        <v>6</v>
      </c>
      <c r="J405">
        <v>112.6</v>
      </c>
      <c r="K405">
        <v>15</v>
      </c>
      <c r="L405">
        <v>808</v>
      </c>
      <c r="M405">
        <f>Table1[[#This Row],[MAX Ord (M)]]-Table1[[#This Row],[Galt (M)]]</f>
        <v>308</v>
      </c>
    </row>
    <row r="406" spans="1:13" x14ac:dyDescent="0.25">
      <c r="A406">
        <v>9003</v>
      </c>
      <c r="B406">
        <v>1600</v>
      </c>
      <c r="C406">
        <f>ROUND(SIN(Table1[[#This Row],[GTL (mils)]]/3200*PI()),4)</f>
        <v>1</v>
      </c>
      <c r="D406">
        <v>500</v>
      </c>
      <c r="E406">
        <v>1000</v>
      </c>
      <c r="F406">
        <f>ATAN((Table1[[#This Row],[Talt (M)]]-Table1[[#This Row],[Galt (M)]])/Table1[[#This Row],[Range (M)]])*3200/PI()</f>
        <v>56.511514720265659</v>
      </c>
      <c r="G406" t="s">
        <v>14</v>
      </c>
      <c r="H406">
        <v>790.7</v>
      </c>
      <c r="I406">
        <v>6</v>
      </c>
      <c r="J406">
        <v>169</v>
      </c>
      <c r="K406">
        <v>15</v>
      </c>
      <c r="L406">
        <v>1131</v>
      </c>
      <c r="M406">
        <f>Table1[[#This Row],[MAX Ord (M)]]-Table1[[#This Row],[Galt (M)]]</f>
        <v>631</v>
      </c>
    </row>
    <row r="407" spans="1:13" x14ac:dyDescent="0.25">
      <c r="A407">
        <v>9003</v>
      </c>
      <c r="B407">
        <v>1600</v>
      </c>
      <c r="C407">
        <f>ROUND(SIN(Table1[[#This Row],[GTL (mils)]]/3200*PI()),4)</f>
        <v>1</v>
      </c>
      <c r="D407">
        <v>500</v>
      </c>
      <c r="E407">
        <v>1500</v>
      </c>
      <c r="F407">
        <f>ATAN((Table1[[#This Row],[Talt (M)]]-Table1[[#This Row],[Galt (M)]])/Table1[[#This Row],[Range (M)]])*3200/PI()</f>
        <v>112.67726664597744</v>
      </c>
      <c r="G407" t="s">
        <v>14</v>
      </c>
      <c r="H407">
        <v>790.7</v>
      </c>
      <c r="I407">
        <v>5</v>
      </c>
      <c r="J407">
        <v>225.2</v>
      </c>
      <c r="K407">
        <v>15</v>
      </c>
      <c r="L407">
        <v>1534</v>
      </c>
      <c r="M407">
        <f>Table1[[#This Row],[MAX Ord (M)]]-Table1[[#This Row],[Galt (M)]]</f>
        <v>1034</v>
      </c>
    </row>
    <row r="408" spans="1:13" x14ac:dyDescent="0.25">
      <c r="A408">
        <v>9003</v>
      </c>
      <c r="B408">
        <v>4000</v>
      </c>
      <c r="C408">
        <f>ROUND(SIN(Table1[[#This Row],[GTL (mils)]]/3200*PI()),4)</f>
        <v>-0.70709999999999995</v>
      </c>
      <c r="D408">
        <v>500</v>
      </c>
      <c r="E408">
        <v>0</v>
      </c>
      <c r="F408">
        <f>ATAN((Table1[[#This Row],[Talt (M)]]-Table1[[#This Row],[Galt (M)]])/Table1[[#This Row],[Range (M)]])*3200/PI()</f>
        <v>-56.511514720265659</v>
      </c>
      <c r="G408" t="s">
        <v>14</v>
      </c>
      <c r="H408">
        <v>790.7</v>
      </c>
      <c r="I408">
        <v>5.4</v>
      </c>
      <c r="J408">
        <v>58.493164243736473</v>
      </c>
      <c r="K408">
        <v>14.987327513376513</v>
      </c>
      <c r="L408">
        <v>601.19423013709911</v>
      </c>
      <c r="M408">
        <f>Table1[[#This Row],[MAX Ord (M)]]-Table1[[#This Row],[Galt (M)]]</f>
        <v>101.19423013709911</v>
      </c>
    </row>
    <row r="409" spans="1:13" x14ac:dyDescent="0.25">
      <c r="A409">
        <v>9003</v>
      </c>
      <c r="B409">
        <v>4000</v>
      </c>
      <c r="C409">
        <f>ROUND(SIN(Table1[[#This Row],[GTL (mils)]]/3200*PI()),4)</f>
        <v>-0.70709999999999995</v>
      </c>
      <c r="D409">
        <v>500</v>
      </c>
      <c r="E409">
        <v>500</v>
      </c>
      <c r="F409">
        <f>ATAN((Table1[[#This Row],[Talt (M)]]-Table1[[#This Row],[Galt (M)]])/Table1[[#This Row],[Range (M)]])*3200/PI()</f>
        <v>0</v>
      </c>
      <c r="G409" t="s">
        <v>14</v>
      </c>
      <c r="H409">
        <v>790.7</v>
      </c>
      <c r="I409">
        <v>5.4</v>
      </c>
      <c r="J409">
        <v>114.44585362700877</v>
      </c>
      <c r="K409">
        <v>14.987327513376513</v>
      </c>
      <c r="L409">
        <v>827.84571848940061</v>
      </c>
      <c r="M409">
        <f>Table1[[#This Row],[MAX Ord (M)]]-Table1[[#This Row],[Galt (M)]]</f>
        <v>327.84571848940061</v>
      </c>
    </row>
    <row r="410" spans="1:13" x14ac:dyDescent="0.25">
      <c r="A410">
        <v>9003</v>
      </c>
      <c r="B410">
        <v>4000</v>
      </c>
      <c r="C410">
        <f>ROUND(SIN(Table1[[#This Row],[GTL (mils)]]/3200*PI()),4)</f>
        <v>-0.70709999999999995</v>
      </c>
      <c r="D410">
        <v>500</v>
      </c>
      <c r="E410">
        <v>1000</v>
      </c>
      <c r="F410">
        <f>ATAN((Table1[[#This Row],[Talt (M)]]-Table1[[#This Row],[Galt (M)]])/Table1[[#This Row],[Range (M)]])*3200/PI()</f>
        <v>56.511514720265659</v>
      </c>
      <c r="G410" t="s">
        <v>14</v>
      </c>
      <c r="H410">
        <v>790.7</v>
      </c>
      <c r="I410">
        <v>5.4</v>
      </c>
      <c r="J410">
        <v>170.79820507730449</v>
      </c>
      <c r="K410">
        <v>14.987327513376513</v>
      </c>
      <c r="L410">
        <v>1145.6012738747261</v>
      </c>
      <c r="M410">
        <f>Table1[[#This Row],[MAX Ord (M)]]-Table1[[#This Row],[Galt (M)]]</f>
        <v>645.60127387472608</v>
      </c>
    </row>
    <row r="411" spans="1:13" x14ac:dyDescent="0.25">
      <c r="A411">
        <v>9003</v>
      </c>
      <c r="B411">
        <v>4000</v>
      </c>
      <c r="C411">
        <f>ROUND(SIN(Table1[[#This Row],[GTL (mils)]]/3200*PI()),4)</f>
        <v>-0.70709999999999995</v>
      </c>
      <c r="D411">
        <v>500</v>
      </c>
      <c r="E411">
        <v>1500</v>
      </c>
      <c r="F411">
        <f>ATAN((Table1[[#This Row],[Talt (M)]]-Table1[[#This Row],[Galt (M)]])/Table1[[#This Row],[Range (M)]])*3200/PI()</f>
        <v>112.67726664597744</v>
      </c>
      <c r="G411" t="s">
        <v>14</v>
      </c>
      <c r="H411">
        <v>790.7</v>
      </c>
      <c r="I411">
        <v>4.5</v>
      </c>
      <c r="J411">
        <v>226.95072549408846</v>
      </c>
      <c r="K411">
        <v>14.987327513376513</v>
      </c>
      <c r="L411">
        <v>1542.7303326470583</v>
      </c>
      <c r="M411">
        <f>Table1[[#This Row],[MAX Ord (M)]]-Table1[[#This Row],[Galt (M)]]</f>
        <v>1042.7303326470583</v>
      </c>
    </row>
    <row r="412" spans="1:13" x14ac:dyDescent="0.25">
      <c r="A412">
        <v>9003</v>
      </c>
      <c r="B412">
        <v>4800</v>
      </c>
      <c r="C412">
        <f>ROUND(SIN(Table1[[#This Row],[GTL (mils)]]/3200*PI()),4)</f>
        <v>-1</v>
      </c>
      <c r="D412">
        <v>500</v>
      </c>
      <c r="E412">
        <v>0</v>
      </c>
      <c r="F412">
        <f>ATAN((Table1[[#This Row],[Talt (M)]]-Table1[[#This Row],[Galt (M)]])/Table1[[#This Row],[Range (M)]])*3200/PI()</f>
        <v>-56.511514720265659</v>
      </c>
      <c r="G412" t="s">
        <v>14</v>
      </c>
      <c r="H412">
        <v>790.7</v>
      </c>
      <c r="I412">
        <v>6</v>
      </c>
      <c r="J412">
        <v>58.542622950819677</v>
      </c>
      <c r="K412">
        <v>15</v>
      </c>
      <c r="L412">
        <v>601.70256798670766</v>
      </c>
      <c r="M412">
        <f>Table1[[#This Row],[MAX Ord (M)]]-Table1[[#This Row],[Galt (M)]]</f>
        <v>101.70256798670766</v>
      </c>
    </row>
    <row r="413" spans="1:13" x14ac:dyDescent="0.25">
      <c r="A413">
        <v>9003</v>
      </c>
      <c r="B413">
        <v>4800</v>
      </c>
      <c r="C413">
        <f>ROUND(SIN(Table1[[#This Row],[GTL (mils)]]/3200*PI()),4)</f>
        <v>-1</v>
      </c>
      <c r="D413">
        <v>500</v>
      </c>
      <c r="E413">
        <v>500</v>
      </c>
      <c r="F413">
        <f>ATAN((Table1[[#This Row],[Talt (M)]]-Table1[[#This Row],[Galt (M)]])/Table1[[#This Row],[Range (M)]])*3200/PI()</f>
        <v>0</v>
      </c>
      <c r="G413" t="s">
        <v>14</v>
      </c>
      <c r="H413">
        <v>790.7</v>
      </c>
      <c r="I413">
        <v>6</v>
      </c>
      <c r="J413">
        <v>114.54262295081966</v>
      </c>
      <c r="K413">
        <v>15</v>
      </c>
      <c r="L413">
        <v>828.54570077673657</v>
      </c>
      <c r="M413">
        <f>Table1[[#This Row],[MAX Ord (M)]]-Table1[[#This Row],[Galt (M)]]</f>
        <v>328.54570077673657</v>
      </c>
    </row>
    <row r="414" spans="1:13" x14ac:dyDescent="0.25">
      <c r="A414">
        <v>9003</v>
      </c>
      <c r="B414">
        <v>4800</v>
      </c>
      <c r="C414">
        <f>ROUND(SIN(Table1[[#This Row],[GTL (mils)]]/3200*PI()),4)</f>
        <v>-1</v>
      </c>
      <c r="D414">
        <v>500</v>
      </c>
      <c r="E414">
        <v>1000</v>
      </c>
      <c r="F414">
        <f>ATAN((Table1[[#This Row],[Talt (M)]]-Table1[[#This Row],[Galt (M)]])/Table1[[#This Row],[Range (M)]])*3200/PI()</f>
        <v>56.511514720265659</v>
      </c>
      <c r="G414" t="s">
        <v>14</v>
      </c>
      <c r="H414">
        <v>790.7</v>
      </c>
      <c r="I414">
        <v>6</v>
      </c>
      <c r="J414">
        <v>170.94262295081967</v>
      </c>
      <c r="K414">
        <v>15</v>
      </c>
      <c r="L414">
        <v>1146.5699333509449</v>
      </c>
      <c r="M414">
        <f>Table1[[#This Row],[MAX Ord (M)]]-Table1[[#This Row],[Galt (M)]]</f>
        <v>646.56993335094489</v>
      </c>
    </row>
    <row r="415" spans="1:13" x14ac:dyDescent="0.25">
      <c r="A415">
        <v>9003</v>
      </c>
      <c r="B415">
        <v>4800</v>
      </c>
      <c r="C415">
        <f>ROUND(SIN(Table1[[#This Row],[GTL (mils)]]/3200*PI()),4)</f>
        <v>-1</v>
      </c>
      <c r="D415">
        <v>500</v>
      </c>
      <c r="E415">
        <v>1500</v>
      </c>
      <c r="F415">
        <f>ATAN((Table1[[#This Row],[Talt (M)]]-Table1[[#This Row],[Galt (M)]])/Table1[[#This Row],[Range (M)]])*3200/PI()</f>
        <v>112.67726664597744</v>
      </c>
      <c r="G415" t="s">
        <v>14</v>
      </c>
      <c r="H415">
        <v>790.7</v>
      </c>
      <c r="I415">
        <v>5</v>
      </c>
      <c r="J415">
        <v>227.14262295081966</v>
      </c>
      <c r="K415">
        <v>15</v>
      </c>
      <c r="L415">
        <v>1544.0347833229155</v>
      </c>
      <c r="M415">
        <f>Table1[[#This Row],[MAX Ord (M)]]-Table1[[#This Row],[Galt (M)]]</f>
        <v>1044.0347833229155</v>
      </c>
    </row>
    <row r="416" spans="1:13" x14ac:dyDescent="0.25">
      <c r="A416">
        <v>11004</v>
      </c>
      <c r="B416">
        <v>800</v>
      </c>
      <c r="C416">
        <f>ROUND(SIN(Table1[[#This Row],[GTL (mils)]]/3200*PI()),4)</f>
        <v>0.70709999999999995</v>
      </c>
      <c r="D416">
        <v>500</v>
      </c>
      <c r="E416">
        <v>0</v>
      </c>
      <c r="F416">
        <f>ATAN((Table1[[#This Row],[Talt (M)]]-Table1[[#This Row],[Galt (M)]])/Table1[[#This Row],[Range (M)]])*3200/PI()</f>
        <v>-46.250977072200435</v>
      </c>
      <c r="G416" t="s">
        <v>14</v>
      </c>
      <c r="H416">
        <v>790.7</v>
      </c>
      <c r="I416">
        <v>7.2</v>
      </c>
      <c r="J416">
        <v>110.30673049845115</v>
      </c>
      <c r="K416">
        <v>20.982258518727118</v>
      </c>
      <c r="L416">
        <v>796.32666854407205</v>
      </c>
      <c r="M416">
        <f>Table1[[#This Row],[MAX Ord (M)]]-Table1[[#This Row],[Galt (M)]]</f>
        <v>296.32666854407205</v>
      </c>
    </row>
    <row r="417" spans="1:13" x14ac:dyDescent="0.25">
      <c r="A417">
        <v>11004</v>
      </c>
      <c r="B417">
        <v>800</v>
      </c>
      <c r="C417">
        <f>ROUND(SIN(Table1[[#This Row],[GTL (mils)]]/3200*PI()),4)</f>
        <v>0.70709999999999995</v>
      </c>
      <c r="D417">
        <v>500</v>
      </c>
      <c r="E417">
        <v>500</v>
      </c>
      <c r="F417">
        <f>ATAN((Table1[[#This Row],[Talt (M)]]-Table1[[#This Row],[Galt (M)]])/Table1[[#This Row],[Range (M)]])*3200/PI()</f>
        <v>0</v>
      </c>
      <c r="G417" t="s">
        <v>14</v>
      </c>
      <c r="H417">
        <v>790.7</v>
      </c>
      <c r="I417">
        <v>7.2</v>
      </c>
      <c r="J417">
        <v>155.7682906223599</v>
      </c>
      <c r="K417">
        <v>20.982258518727118</v>
      </c>
      <c r="L417">
        <v>1048.1137707687976</v>
      </c>
      <c r="M417">
        <f>Table1[[#This Row],[MAX Ord (M)]]-Table1[[#This Row],[Galt (M)]]</f>
        <v>548.11377076879762</v>
      </c>
    </row>
    <row r="418" spans="1:13" x14ac:dyDescent="0.25">
      <c r="A418">
        <v>11004</v>
      </c>
      <c r="B418">
        <v>800</v>
      </c>
      <c r="C418">
        <f>ROUND(SIN(Table1[[#This Row],[GTL (mils)]]/3200*PI()),4)</f>
        <v>0.70709999999999995</v>
      </c>
      <c r="D418">
        <v>500</v>
      </c>
      <c r="E418">
        <v>1000</v>
      </c>
      <c r="F418">
        <f>ATAN((Table1[[#This Row],[Talt (M)]]-Table1[[#This Row],[Galt (M)]])/Table1[[#This Row],[Range (M)]])*3200/PI()</f>
        <v>46.250977072200435</v>
      </c>
      <c r="G418" t="s">
        <v>14</v>
      </c>
      <c r="H418">
        <v>790.7</v>
      </c>
      <c r="I418">
        <v>7.2</v>
      </c>
      <c r="J418">
        <v>201.72942833004788</v>
      </c>
      <c r="K418">
        <v>20.982258518727118</v>
      </c>
      <c r="L418">
        <v>1356.8527175443537</v>
      </c>
      <c r="M418">
        <f>Table1[[#This Row],[MAX Ord (M)]]-Table1[[#This Row],[Galt (M)]]</f>
        <v>856.85271754435371</v>
      </c>
    </row>
    <row r="419" spans="1:13" x14ac:dyDescent="0.25">
      <c r="A419">
        <v>11004</v>
      </c>
      <c r="B419">
        <v>800</v>
      </c>
      <c r="C419">
        <f>ROUND(SIN(Table1[[#This Row],[GTL (mils)]]/3200*PI()),4)</f>
        <v>0.70709999999999995</v>
      </c>
      <c r="D419">
        <v>500</v>
      </c>
      <c r="E419">
        <v>1500</v>
      </c>
      <c r="F419">
        <f>ATAN((Table1[[#This Row],[Talt (M)]]-Table1[[#This Row],[Galt (M)]])/Table1[[#This Row],[Range (M)]])*3200/PI()</f>
        <v>92.312018397389124</v>
      </c>
      <c r="G419" t="s">
        <v>14</v>
      </c>
      <c r="H419">
        <v>790.7</v>
      </c>
      <c r="I419">
        <v>6.3</v>
      </c>
      <c r="J419">
        <v>247.69056603773586</v>
      </c>
      <c r="K419">
        <v>20.982258518727118</v>
      </c>
      <c r="L419">
        <v>1714.5502675302732</v>
      </c>
      <c r="M419">
        <f>Table1[[#This Row],[MAX Ord (M)]]-Table1[[#This Row],[Galt (M)]]</f>
        <v>1214.5502675302732</v>
      </c>
    </row>
    <row r="420" spans="1:13" x14ac:dyDescent="0.25">
      <c r="A420">
        <v>11004</v>
      </c>
      <c r="B420">
        <v>1600</v>
      </c>
      <c r="C420">
        <f>ROUND(SIN(Table1[[#This Row],[GTL (mils)]]/3200*PI()),4)</f>
        <v>1</v>
      </c>
      <c r="D420">
        <v>500</v>
      </c>
      <c r="E420">
        <v>0</v>
      </c>
      <c r="F420">
        <f>ATAN((Table1[[#This Row],[Talt (M)]]-Table1[[#This Row],[Galt (M)]])/Table1[[#This Row],[Range (M)]])*3200/PI()</f>
        <v>-46.250977072200435</v>
      </c>
      <c r="G420" t="s">
        <v>14</v>
      </c>
      <c r="H420">
        <v>790.7</v>
      </c>
      <c r="I420">
        <v>8</v>
      </c>
      <c r="J420">
        <v>110.4</v>
      </c>
      <c r="K420">
        <v>21</v>
      </c>
      <c r="L420">
        <v>797</v>
      </c>
      <c r="M420">
        <f>Table1[[#This Row],[MAX Ord (M)]]-Table1[[#This Row],[Galt (M)]]</f>
        <v>297</v>
      </c>
    </row>
    <row r="421" spans="1:13" x14ac:dyDescent="0.25">
      <c r="A421">
        <v>11004</v>
      </c>
      <c r="B421">
        <v>1600</v>
      </c>
      <c r="C421">
        <f>ROUND(SIN(Table1[[#This Row],[GTL (mils)]]/3200*PI()),4)</f>
        <v>1</v>
      </c>
      <c r="D421">
        <v>500</v>
      </c>
      <c r="E421">
        <v>500</v>
      </c>
      <c r="F421">
        <f>ATAN((Table1[[#This Row],[Talt (M)]]-Table1[[#This Row],[Galt (M)]])/Table1[[#This Row],[Range (M)]])*3200/PI()</f>
        <v>0</v>
      </c>
      <c r="G421" t="s">
        <v>14</v>
      </c>
      <c r="H421">
        <v>790.7</v>
      </c>
      <c r="I421">
        <v>8</v>
      </c>
      <c r="J421">
        <v>155.9</v>
      </c>
      <c r="K421">
        <v>21</v>
      </c>
      <c r="L421">
        <v>1049</v>
      </c>
      <c r="M421">
        <f>Table1[[#This Row],[MAX Ord (M)]]-Table1[[#This Row],[Galt (M)]]</f>
        <v>549</v>
      </c>
    </row>
    <row r="422" spans="1:13" x14ac:dyDescent="0.25">
      <c r="A422">
        <v>11004</v>
      </c>
      <c r="B422">
        <v>1600</v>
      </c>
      <c r="C422">
        <f>ROUND(SIN(Table1[[#This Row],[GTL (mils)]]/3200*PI()),4)</f>
        <v>1</v>
      </c>
      <c r="D422">
        <v>500</v>
      </c>
      <c r="E422">
        <v>1000</v>
      </c>
      <c r="F422">
        <f>ATAN((Table1[[#This Row],[Talt (M)]]-Table1[[#This Row],[Galt (M)]])/Table1[[#This Row],[Range (M)]])*3200/PI()</f>
        <v>46.250977072200435</v>
      </c>
      <c r="G422" t="s">
        <v>14</v>
      </c>
      <c r="H422">
        <v>790.7</v>
      </c>
      <c r="I422">
        <v>8</v>
      </c>
      <c r="J422">
        <v>201.9</v>
      </c>
      <c r="K422">
        <v>21</v>
      </c>
      <c r="L422">
        <v>1358</v>
      </c>
      <c r="M422">
        <f>Table1[[#This Row],[MAX Ord (M)]]-Table1[[#This Row],[Galt (M)]]</f>
        <v>858</v>
      </c>
    </row>
    <row r="423" spans="1:13" x14ac:dyDescent="0.25">
      <c r="A423">
        <v>11004</v>
      </c>
      <c r="B423">
        <v>1600</v>
      </c>
      <c r="C423">
        <f>ROUND(SIN(Table1[[#This Row],[GTL (mils)]]/3200*PI()),4)</f>
        <v>1</v>
      </c>
      <c r="D423">
        <v>500</v>
      </c>
      <c r="E423">
        <v>1500</v>
      </c>
      <c r="F423">
        <f>ATAN((Table1[[#This Row],[Talt (M)]]-Table1[[#This Row],[Galt (M)]])/Table1[[#This Row],[Range (M)]])*3200/PI()</f>
        <v>92.312018397389124</v>
      </c>
      <c r="G423" t="s">
        <v>14</v>
      </c>
      <c r="H423">
        <v>790.7</v>
      </c>
      <c r="I423">
        <v>7</v>
      </c>
      <c r="J423">
        <v>247.9</v>
      </c>
      <c r="K423">
        <v>21</v>
      </c>
      <c r="L423">
        <v>1716</v>
      </c>
      <c r="M423">
        <f>Table1[[#This Row],[MAX Ord (M)]]-Table1[[#This Row],[Galt (M)]]</f>
        <v>1216</v>
      </c>
    </row>
    <row r="424" spans="1:13" x14ac:dyDescent="0.25">
      <c r="A424">
        <v>11004</v>
      </c>
      <c r="B424">
        <v>4000</v>
      </c>
      <c r="C424">
        <f>ROUND(SIN(Table1[[#This Row],[GTL (mils)]]/3200*PI()),4)</f>
        <v>-0.70709999999999995</v>
      </c>
      <c r="D424">
        <v>500</v>
      </c>
      <c r="E424">
        <v>0</v>
      </c>
      <c r="F424">
        <f>ATAN((Table1[[#This Row],[Talt (M)]]-Table1[[#This Row],[Galt (M)]])/Table1[[#This Row],[Range (M)]])*3200/PI()</f>
        <v>-46.250977072200435</v>
      </c>
      <c r="G424" t="s">
        <v>14</v>
      </c>
      <c r="H424">
        <v>790.7</v>
      </c>
      <c r="I424">
        <v>7.2</v>
      </c>
      <c r="J424">
        <v>113.02410496235188</v>
      </c>
      <c r="K424">
        <v>20.982258518727118</v>
      </c>
      <c r="L424">
        <v>820.95315356428591</v>
      </c>
      <c r="M424">
        <f>Table1[[#This Row],[MAX Ord (M)]]-Table1[[#This Row],[Galt (M)]]</f>
        <v>320.95315356428591</v>
      </c>
    </row>
    <row r="425" spans="1:13" x14ac:dyDescent="0.25">
      <c r="A425">
        <v>11004</v>
      </c>
      <c r="B425">
        <v>4000</v>
      </c>
      <c r="C425">
        <f>ROUND(SIN(Table1[[#This Row],[GTL (mils)]]/3200*PI()),4)</f>
        <v>-0.70709999999999995</v>
      </c>
      <c r="D425">
        <v>500</v>
      </c>
      <c r="E425">
        <v>500</v>
      </c>
      <c r="F425">
        <f>ATAN((Table1[[#This Row],[Talt (M)]]-Table1[[#This Row],[Galt (M)]])/Table1[[#This Row],[Range (M)]])*3200/PI()</f>
        <v>0</v>
      </c>
      <c r="G425" t="s">
        <v>14</v>
      </c>
      <c r="H425">
        <v>790.7</v>
      </c>
      <c r="I425">
        <v>7.2</v>
      </c>
      <c r="J425">
        <v>158.48566508626064</v>
      </c>
      <c r="K425">
        <v>20.982258518727118</v>
      </c>
      <c r="L425">
        <v>1068.9567664710664</v>
      </c>
      <c r="M425">
        <f>Table1[[#This Row],[MAX Ord (M)]]-Table1[[#This Row],[Galt (M)]]</f>
        <v>568.95676647106643</v>
      </c>
    </row>
    <row r="426" spans="1:13" x14ac:dyDescent="0.25">
      <c r="A426">
        <v>11004</v>
      </c>
      <c r="B426">
        <v>4000</v>
      </c>
      <c r="C426">
        <f>ROUND(SIN(Table1[[#This Row],[GTL (mils)]]/3200*PI()),4)</f>
        <v>-0.70709999999999995</v>
      </c>
      <c r="D426">
        <v>500</v>
      </c>
      <c r="E426">
        <v>1000</v>
      </c>
      <c r="F426">
        <f>ATAN((Table1[[#This Row],[Talt (M)]]-Table1[[#This Row],[Galt (M)]])/Table1[[#This Row],[Range (M)]])*3200/PI()</f>
        <v>46.250977072200435</v>
      </c>
      <c r="G426" t="s">
        <v>14</v>
      </c>
      <c r="H426">
        <v>790.7</v>
      </c>
      <c r="I426">
        <v>7.2</v>
      </c>
      <c r="J426">
        <v>204.44680279394862</v>
      </c>
      <c r="K426">
        <v>20.982258518727118</v>
      </c>
      <c r="L426">
        <v>1374.491422993548</v>
      </c>
      <c r="M426">
        <f>Table1[[#This Row],[MAX Ord (M)]]-Table1[[#This Row],[Galt (M)]]</f>
        <v>874.49142299354799</v>
      </c>
    </row>
    <row r="427" spans="1:13" x14ac:dyDescent="0.25">
      <c r="A427">
        <v>11004</v>
      </c>
      <c r="B427">
        <v>4000</v>
      </c>
      <c r="C427">
        <f>ROUND(SIN(Table1[[#This Row],[GTL (mils)]]/3200*PI()),4)</f>
        <v>-0.70709999999999995</v>
      </c>
      <c r="D427">
        <v>500</v>
      </c>
      <c r="E427">
        <v>1500</v>
      </c>
      <c r="F427">
        <f>ATAN((Table1[[#This Row],[Talt (M)]]-Table1[[#This Row],[Galt (M)]])/Table1[[#This Row],[Range (M)]])*3200/PI()</f>
        <v>92.312018397389124</v>
      </c>
      <c r="G427" t="s">
        <v>14</v>
      </c>
      <c r="H427">
        <v>790.7</v>
      </c>
      <c r="I427">
        <v>6.3</v>
      </c>
      <c r="J427">
        <v>250.4079405016366</v>
      </c>
      <c r="K427">
        <v>20.982258518727118</v>
      </c>
      <c r="L427">
        <v>1730.3174898807301</v>
      </c>
      <c r="M427">
        <f>Table1[[#This Row],[MAX Ord (M)]]-Table1[[#This Row],[Galt (M)]]</f>
        <v>1230.3174898807301</v>
      </c>
    </row>
    <row r="428" spans="1:13" x14ac:dyDescent="0.25">
      <c r="A428">
        <v>11004</v>
      </c>
      <c r="B428">
        <v>4800</v>
      </c>
      <c r="C428">
        <f>ROUND(SIN(Table1[[#This Row],[GTL (mils)]]/3200*PI()),4)</f>
        <v>-1</v>
      </c>
      <c r="D428">
        <v>500</v>
      </c>
      <c r="E428">
        <v>0</v>
      </c>
      <c r="F428">
        <f>ATAN((Table1[[#This Row],[Talt (M)]]-Table1[[#This Row],[Galt (M)]])/Table1[[#This Row],[Range (M)]])*3200/PI()</f>
        <v>-46.250977072200435</v>
      </c>
      <c r="G428" t="s">
        <v>14</v>
      </c>
      <c r="H428">
        <v>790.7</v>
      </c>
      <c r="I428">
        <v>8</v>
      </c>
      <c r="J428">
        <v>113.11967213114755</v>
      </c>
      <c r="K428">
        <v>21</v>
      </c>
      <c r="L428">
        <v>821.6473078654958</v>
      </c>
      <c r="M428">
        <f>Table1[[#This Row],[MAX Ord (M)]]-Table1[[#This Row],[Galt (M)]]</f>
        <v>321.6473078654958</v>
      </c>
    </row>
    <row r="429" spans="1:13" x14ac:dyDescent="0.25">
      <c r="A429">
        <v>11004</v>
      </c>
      <c r="B429">
        <v>4800</v>
      </c>
      <c r="C429">
        <f>ROUND(SIN(Table1[[#This Row],[GTL (mils)]]/3200*PI()),4)</f>
        <v>-1</v>
      </c>
      <c r="D429">
        <v>500</v>
      </c>
      <c r="E429">
        <v>500</v>
      </c>
      <c r="F429">
        <f>ATAN((Table1[[#This Row],[Talt (M)]]-Table1[[#This Row],[Galt (M)]])/Table1[[#This Row],[Range (M)]])*3200/PI()</f>
        <v>0</v>
      </c>
      <c r="G429" t="s">
        <v>14</v>
      </c>
      <c r="H429">
        <v>790.7</v>
      </c>
      <c r="I429">
        <v>8</v>
      </c>
      <c r="J429">
        <v>158.61967213114755</v>
      </c>
      <c r="K429">
        <v>21</v>
      </c>
      <c r="L429">
        <v>1069.8606194303147</v>
      </c>
      <c r="M429">
        <f>Table1[[#This Row],[MAX Ord (M)]]-Table1[[#This Row],[Galt (M)]]</f>
        <v>569.86061943031473</v>
      </c>
    </row>
    <row r="430" spans="1:13" x14ac:dyDescent="0.25">
      <c r="A430">
        <v>11004</v>
      </c>
      <c r="B430">
        <v>4800</v>
      </c>
      <c r="C430">
        <f>ROUND(SIN(Table1[[#This Row],[GTL (mils)]]/3200*PI()),4)</f>
        <v>-1</v>
      </c>
      <c r="D430">
        <v>500</v>
      </c>
      <c r="E430">
        <v>1000</v>
      </c>
      <c r="F430">
        <f>ATAN((Table1[[#This Row],[Talt (M)]]-Table1[[#This Row],[Galt (M)]])/Table1[[#This Row],[Range (M)]])*3200/PI()</f>
        <v>46.250977072200435</v>
      </c>
      <c r="G430" t="s">
        <v>14</v>
      </c>
      <c r="H430">
        <v>790.7</v>
      </c>
      <c r="I430">
        <v>8</v>
      </c>
      <c r="J430">
        <v>204.61967213114755</v>
      </c>
      <c r="K430">
        <v>21</v>
      </c>
      <c r="L430">
        <v>1375.6536197999123</v>
      </c>
      <c r="M430">
        <f>Table1[[#This Row],[MAX Ord (M)]]-Table1[[#This Row],[Galt (M)]]</f>
        <v>875.65361979991235</v>
      </c>
    </row>
    <row r="431" spans="1:13" x14ac:dyDescent="0.25">
      <c r="A431">
        <v>11004</v>
      </c>
      <c r="B431">
        <v>4800</v>
      </c>
      <c r="C431">
        <f>ROUND(SIN(Table1[[#This Row],[GTL (mils)]]/3200*PI()),4)</f>
        <v>-1</v>
      </c>
      <c r="D431">
        <v>500</v>
      </c>
      <c r="E431">
        <v>1500</v>
      </c>
      <c r="F431">
        <f>ATAN((Table1[[#This Row],[Talt (M)]]-Table1[[#This Row],[Galt (M)]])/Table1[[#This Row],[Range (M)]])*3200/PI()</f>
        <v>92.312018397389124</v>
      </c>
      <c r="G431" t="s">
        <v>14</v>
      </c>
      <c r="H431">
        <v>790.7</v>
      </c>
      <c r="I431">
        <v>7</v>
      </c>
      <c r="J431">
        <v>250.61967213114755</v>
      </c>
      <c r="K431">
        <v>21</v>
      </c>
      <c r="L431">
        <v>1731.7805542746542</v>
      </c>
      <c r="M431">
        <f>Table1[[#This Row],[MAX Ord (M)]]-Table1[[#This Row],[Galt (M)]]</f>
        <v>1231.7805542746542</v>
      </c>
    </row>
    <row r="432" spans="1:13" x14ac:dyDescent="0.25">
      <c r="A432">
        <v>13005</v>
      </c>
      <c r="B432">
        <v>800</v>
      </c>
      <c r="C432">
        <f>ROUND(SIN(Table1[[#This Row],[GTL (mils)]]/3200*PI()),4)</f>
        <v>0.70709999999999995</v>
      </c>
      <c r="D432">
        <v>500</v>
      </c>
      <c r="E432">
        <v>0</v>
      </c>
      <c r="F432">
        <f>ATAN((Table1[[#This Row],[Talt (M)]]-Table1[[#This Row],[Galt (M)]])/Table1[[#This Row],[Range (M)]])*3200/PI()</f>
        <v>-39.14226076294139</v>
      </c>
      <c r="G432" t="s">
        <v>14</v>
      </c>
      <c r="H432">
        <v>790.7</v>
      </c>
      <c r="I432">
        <v>9.9</v>
      </c>
      <c r="J432">
        <v>171.65485778653903</v>
      </c>
      <c r="K432">
        <v>26.977189524077726</v>
      </c>
      <c r="L432">
        <v>1149.0284426921994</v>
      </c>
      <c r="M432">
        <f>Table1[[#This Row],[MAX Ord (M)]]-Table1[[#This Row],[Galt (M)]]</f>
        <v>649.02844269219941</v>
      </c>
    </row>
    <row r="433" spans="1:13" x14ac:dyDescent="0.25">
      <c r="A433">
        <v>13005</v>
      </c>
      <c r="B433">
        <v>800</v>
      </c>
      <c r="C433">
        <f>ROUND(SIN(Table1[[#This Row],[GTL (mils)]]/3200*PI()),4)</f>
        <v>0.70709999999999995</v>
      </c>
      <c r="D433">
        <v>500</v>
      </c>
      <c r="E433">
        <v>500</v>
      </c>
      <c r="F433">
        <f>ATAN((Table1[[#This Row],[Talt (M)]]-Table1[[#This Row],[Galt (M)]])/Table1[[#This Row],[Range (M)]])*3200/PI()</f>
        <v>0</v>
      </c>
      <c r="G433" t="s">
        <v>14</v>
      </c>
      <c r="H433">
        <v>790.7</v>
      </c>
      <c r="I433">
        <v>9</v>
      </c>
      <c r="J433">
        <v>209.82258518727119</v>
      </c>
      <c r="K433">
        <v>26.977189524077726</v>
      </c>
      <c r="L433">
        <v>1416.8020275978597</v>
      </c>
      <c r="M433">
        <f>Table1[[#This Row],[MAX Ord (M)]]-Table1[[#This Row],[Galt (M)]]</f>
        <v>916.80202759785971</v>
      </c>
    </row>
    <row r="434" spans="1:13" x14ac:dyDescent="0.25">
      <c r="A434">
        <v>13005</v>
      </c>
      <c r="B434">
        <v>800</v>
      </c>
      <c r="C434">
        <f>ROUND(SIN(Table1[[#This Row],[GTL (mils)]]/3200*PI()),4)</f>
        <v>0.70709999999999995</v>
      </c>
      <c r="D434">
        <v>500</v>
      </c>
      <c r="E434">
        <v>1000</v>
      </c>
      <c r="F434">
        <f>ATAN((Table1[[#This Row],[Talt (M)]]-Table1[[#This Row],[Galt (M)]])/Table1[[#This Row],[Range (M)]])*3200/PI()</f>
        <v>39.14226076294139</v>
      </c>
      <c r="G434" t="s">
        <v>14</v>
      </c>
      <c r="H434">
        <v>790.7</v>
      </c>
      <c r="I434">
        <v>9</v>
      </c>
      <c r="J434">
        <v>248.38997465502675</v>
      </c>
      <c r="K434">
        <v>26.977189524077726</v>
      </c>
      <c r="L434">
        <v>1720.5451985356237</v>
      </c>
      <c r="M434">
        <f>Table1[[#This Row],[MAX Ord (M)]]-Table1[[#This Row],[Galt (M)]]</f>
        <v>1220.5451985356237</v>
      </c>
    </row>
    <row r="435" spans="1:13" x14ac:dyDescent="0.25">
      <c r="A435">
        <v>13005</v>
      </c>
      <c r="B435">
        <v>800</v>
      </c>
      <c r="C435">
        <f>ROUND(SIN(Table1[[#This Row],[GTL (mils)]]/3200*PI()),4)</f>
        <v>0.70709999999999995</v>
      </c>
      <c r="D435">
        <v>500</v>
      </c>
      <c r="E435">
        <v>1500</v>
      </c>
      <c r="F435">
        <f>ATAN((Table1[[#This Row],[Talt (M)]]-Table1[[#This Row],[Galt (M)]])/Table1[[#This Row],[Range (M)]])*3200/PI()</f>
        <v>78.169259183889267</v>
      </c>
      <c r="G435" t="s">
        <v>14</v>
      </c>
      <c r="H435">
        <v>790.7</v>
      </c>
      <c r="I435">
        <v>9</v>
      </c>
      <c r="J435">
        <v>287.25711067304985</v>
      </c>
      <c r="K435">
        <v>26.977189524077726</v>
      </c>
      <c r="L435">
        <v>2056.2613348352579</v>
      </c>
      <c r="M435">
        <f>Table1[[#This Row],[MAX Ord (M)]]-Table1[[#This Row],[Galt (M)]]</f>
        <v>1556.2613348352579</v>
      </c>
    </row>
    <row r="436" spans="1:13" x14ac:dyDescent="0.25">
      <c r="A436">
        <v>13005</v>
      </c>
      <c r="B436">
        <v>1600</v>
      </c>
      <c r="C436">
        <f>ROUND(SIN(Table1[[#This Row],[GTL (mils)]]/3200*PI()),4)</f>
        <v>1</v>
      </c>
      <c r="D436">
        <v>500</v>
      </c>
      <c r="E436">
        <v>0</v>
      </c>
      <c r="F436">
        <f>ATAN((Table1[[#This Row],[Talt (M)]]-Table1[[#This Row],[Galt (M)]])/Table1[[#This Row],[Range (M)]])*3200/PI()</f>
        <v>-39.14226076294139</v>
      </c>
      <c r="G436" t="s">
        <v>14</v>
      </c>
      <c r="H436">
        <v>790.7</v>
      </c>
      <c r="I436">
        <v>11</v>
      </c>
      <c r="J436">
        <v>171.8</v>
      </c>
      <c r="K436">
        <v>27</v>
      </c>
      <c r="L436">
        <v>1150</v>
      </c>
      <c r="M436">
        <f>Table1[[#This Row],[MAX Ord (M)]]-Table1[[#This Row],[Galt (M)]]</f>
        <v>650</v>
      </c>
    </row>
    <row r="437" spans="1:13" x14ac:dyDescent="0.25">
      <c r="A437">
        <v>13005</v>
      </c>
      <c r="B437">
        <v>1600</v>
      </c>
      <c r="C437">
        <f>ROUND(SIN(Table1[[#This Row],[GTL (mils)]]/3200*PI()),4)</f>
        <v>1</v>
      </c>
      <c r="D437">
        <v>500</v>
      </c>
      <c r="E437">
        <v>500</v>
      </c>
      <c r="F437">
        <f>ATAN((Table1[[#This Row],[Talt (M)]]-Table1[[#This Row],[Galt (M)]])/Table1[[#This Row],[Range (M)]])*3200/PI()</f>
        <v>0</v>
      </c>
      <c r="G437" t="s">
        <v>14</v>
      </c>
      <c r="H437">
        <v>790.7</v>
      </c>
      <c r="I437">
        <v>10</v>
      </c>
      <c r="J437">
        <v>210</v>
      </c>
      <c r="K437">
        <v>27</v>
      </c>
      <c r="L437">
        <v>1418</v>
      </c>
      <c r="M437">
        <f>Table1[[#This Row],[MAX Ord (M)]]-Table1[[#This Row],[Galt (M)]]</f>
        <v>918</v>
      </c>
    </row>
    <row r="438" spans="1:13" x14ac:dyDescent="0.25">
      <c r="A438">
        <v>13005</v>
      </c>
      <c r="B438">
        <v>1600</v>
      </c>
      <c r="C438">
        <f>ROUND(SIN(Table1[[#This Row],[GTL (mils)]]/3200*PI()),4)</f>
        <v>1</v>
      </c>
      <c r="D438">
        <v>500</v>
      </c>
      <c r="E438">
        <v>1000</v>
      </c>
      <c r="F438">
        <f>ATAN((Table1[[#This Row],[Talt (M)]]-Table1[[#This Row],[Galt (M)]])/Table1[[#This Row],[Range (M)]])*3200/PI()</f>
        <v>39.14226076294139</v>
      </c>
      <c r="G438" t="s">
        <v>14</v>
      </c>
      <c r="H438">
        <v>790.7</v>
      </c>
      <c r="I438">
        <v>10</v>
      </c>
      <c r="J438">
        <v>248.6</v>
      </c>
      <c r="K438">
        <v>27</v>
      </c>
      <c r="L438">
        <v>1722</v>
      </c>
      <c r="M438">
        <f>Table1[[#This Row],[MAX Ord (M)]]-Table1[[#This Row],[Galt (M)]]</f>
        <v>1222</v>
      </c>
    </row>
    <row r="439" spans="1:13" x14ac:dyDescent="0.25">
      <c r="A439">
        <v>13005</v>
      </c>
      <c r="B439">
        <v>1600</v>
      </c>
      <c r="C439">
        <f>ROUND(SIN(Table1[[#This Row],[GTL (mils)]]/3200*PI()),4)</f>
        <v>1</v>
      </c>
      <c r="D439">
        <v>500</v>
      </c>
      <c r="E439">
        <v>1500</v>
      </c>
      <c r="F439">
        <f>ATAN((Table1[[#This Row],[Talt (M)]]-Table1[[#This Row],[Galt (M)]])/Table1[[#This Row],[Range (M)]])*3200/PI()</f>
        <v>78.169259183889267</v>
      </c>
      <c r="G439" t="s">
        <v>14</v>
      </c>
      <c r="H439">
        <v>790.7</v>
      </c>
      <c r="I439">
        <v>10</v>
      </c>
      <c r="J439">
        <v>287.5</v>
      </c>
      <c r="K439">
        <v>27</v>
      </c>
      <c r="L439">
        <v>2058</v>
      </c>
      <c r="M439">
        <f>Table1[[#This Row],[MAX Ord (M)]]-Table1[[#This Row],[Galt (M)]]</f>
        <v>1558</v>
      </c>
    </row>
    <row r="440" spans="1:13" x14ac:dyDescent="0.25">
      <c r="A440">
        <v>13005</v>
      </c>
      <c r="B440">
        <v>4000</v>
      </c>
      <c r="C440">
        <f>ROUND(SIN(Table1[[#This Row],[GTL (mils)]]/3200*PI()),4)</f>
        <v>-0.70709999999999995</v>
      </c>
      <c r="D440">
        <v>500</v>
      </c>
      <c r="E440">
        <v>0</v>
      </c>
      <c r="F440">
        <f>ATAN((Table1[[#This Row],[Talt (M)]]-Table1[[#This Row],[Galt (M)]])/Table1[[#This Row],[Range (M)]])*3200/PI()</f>
        <v>-39.14226076294139</v>
      </c>
      <c r="G440" t="s">
        <v>14</v>
      </c>
      <c r="H440">
        <v>790.7</v>
      </c>
      <c r="I440">
        <v>9.9</v>
      </c>
      <c r="J440">
        <v>175.14862495441136</v>
      </c>
      <c r="K440">
        <v>26.977189524077726</v>
      </c>
      <c r="L440">
        <v>1173.6106516547775</v>
      </c>
      <c r="M440">
        <f>Table1[[#This Row],[MAX Ord (M)]]-Table1[[#This Row],[Galt (M)]]</f>
        <v>673.61065165477748</v>
      </c>
    </row>
    <row r="441" spans="1:13" x14ac:dyDescent="0.25">
      <c r="A441">
        <v>13005</v>
      </c>
      <c r="B441">
        <v>4000</v>
      </c>
      <c r="C441">
        <f>ROUND(SIN(Table1[[#This Row],[GTL (mils)]]/3200*PI()),4)</f>
        <v>-0.70709999999999995</v>
      </c>
      <c r="D441">
        <v>500</v>
      </c>
      <c r="E441">
        <v>500</v>
      </c>
      <c r="F441">
        <f>ATAN((Table1[[#This Row],[Talt (M)]]-Table1[[#This Row],[Galt (M)]])/Table1[[#This Row],[Range (M)]])*3200/PI()</f>
        <v>0</v>
      </c>
      <c r="G441" t="s">
        <v>14</v>
      </c>
      <c r="H441">
        <v>790.7</v>
      </c>
      <c r="I441">
        <v>9</v>
      </c>
      <c r="J441">
        <v>213.31635235514355</v>
      </c>
      <c r="K441">
        <v>26.977189524077726</v>
      </c>
      <c r="L441">
        <v>1439.3919529418365</v>
      </c>
      <c r="M441">
        <f>Table1[[#This Row],[MAX Ord (M)]]-Table1[[#This Row],[Galt (M)]]</f>
        <v>939.39195294183651</v>
      </c>
    </row>
    <row r="442" spans="1:13" x14ac:dyDescent="0.25">
      <c r="A442">
        <v>13005</v>
      </c>
      <c r="B442">
        <v>4000</v>
      </c>
      <c r="C442">
        <f>ROUND(SIN(Table1[[#This Row],[GTL (mils)]]/3200*PI()),4)</f>
        <v>-0.70709999999999995</v>
      </c>
      <c r="D442">
        <v>500</v>
      </c>
      <c r="E442">
        <v>1000</v>
      </c>
      <c r="F442">
        <f>ATAN((Table1[[#This Row],[Talt (M)]]-Table1[[#This Row],[Galt (M)]])/Table1[[#This Row],[Range (M)]])*3200/PI()</f>
        <v>39.14226076294139</v>
      </c>
      <c r="G442" t="s">
        <v>14</v>
      </c>
      <c r="H442">
        <v>790.7</v>
      </c>
      <c r="I442">
        <v>9</v>
      </c>
      <c r="J442">
        <v>251.88374182289911</v>
      </c>
      <c r="K442">
        <v>26.977189524077726</v>
      </c>
      <c r="L442">
        <v>1742.5221020133247</v>
      </c>
      <c r="M442">
        <f>Table1[[#This Row],[MAX Ord (M)]]-Table1[[#This Row],[Galt (M)]]</f>
        <v>1242.5221020133247</v>
      </c>
    </row>
    <row r="443" spans="1:13" x14ac:dyDescent="0.25">
      <c r="A443">
        <v>13005</v>
      </c>
      <c r="B443">
        <v>4000</v>
      </c>
      <c r="C443">
        <f>ROUND(SIN(Table1[[#This Row],[GTL (mils)]]/3200*PI()),4)</f>
        <v>-0.70709999999999995</v>
      </c>
      <c r="D443">
        <v>500</v>
      </c>
      <c r="E443">
        <v>1500</v>
      </c>
      <c r="F443">
        <f>ATAN((Table1[[#This Row],[Talt (M)]]-Table1[[#This Row],[Galt (M)]])/Table1[[#This Row],[Range (M)]])*3200/PI()</f>
        <v>78.169259183889267</v>
      </c>
      <c r="G443" t="s">
        <v>14</v>
      </c>
      <c r="H443">
        <v>790.7</v>
      </c>
      <c r="I443">
        <v>9</v>
      </c>
      <c r="J443">
        <v>290.75087784092221</v>
      </c>
      <c r="K443">
        <v>26.977189524077726</v>
      </c>
      <c r="L443">
        <v>2080.2746059982455</v>
      </c>
      <c r="M443">
        <f>Table1[[#This Row],[MAX Ord (M)]]-Table1[[#This Row],[Galt (M)]]</f>
        <v>1580.2746059982455</v>
      </c>
    </row>
    <row r="444" spans="1:13" x14ac:dyDescent="0.25">
      <c r="A444">
        <v>13005</v>
      </c>
      <c r="B444">
        <v>4800</v>
      </c>
      <c r="C444">
        <f>ROUND(SIN(Table1[[#This Row],[GTL (mils)]]/3200*PI()),4)</f>
        <v>-1</v>
      </c>
      <c r="D444">
        <v>500</v>
      </c>
      <c r="E444">
        <v>0</v>
      </c>
      <c r="F444">
        <f>ATAN((Table1[[#This Row],[Talt (M)]]-Table1[[#This Row],[Galt (M)]])/Table1[[#This Row],[Range (M)]])*3200/PI()</f>
        <v>-39.14226076294139</v>
      </c>
      <c r="G444" t="s">
        <v>14</v>
      </c>
      <c r="H444">
        <v>790.7</v>
      </c>
      <c r="I444">
        <v>11</v>
      </c>
      <c r="J444">
        <v>175.29672131147541</v>
      </c>
      <c r="K444">
        <v>27</v>
      </c>
      <c r="L444">
        <v>1174.6029943703818</v>
      </c>
      <c r="M444">
        <f>Table1[[#This Row],[MAX Ord (M)]]-Table1[[#This Row],[Galt (M)]]</f>
        <v>674.60299437038179</v>
      </c>
    </row>
    <row r="445" spans="1:13" x14ac:dyDescent="0.25">
      <c r="A445">
        <v>13005</v>
      </c>
      <c r="B445">
        <v>4800</v>
      </c>
      <c r="C445">
        <f>ROUND(SIN(Table1[[#This Row],[GTL (mils)]]/3200*PI()),4)</f>
        <v>-1</v>
      </c>
      <c r="D445">
        <v>500</v>
      </c>
      <c r="E445">
        <v>500</v>
      </c>
      <c r="F445">
        <f>ATAN((Table1[[#This Row],[Talt (M)]]-Table1[[#This Row],[Galt (M)]])/Table1[[#This Row],[Range (M)]])*3200/PI()</f>
        <v>0</v>
      </c>
      <c r="G445" t="s">
        <v>14</v>
      </c>
      <c r="H445">
        <v>790.7</v>
      </c>
      <c r="I445">
        <v>10</v>
      </c>
      <c r="J445">
        <v>213.4967213114754</v>
      </c>
      <c r="K445">
        <v>27</v>
      </c>
      <c r="L445">
        <v>1440.609026182768</v>
      </c>
      <c r="M445">
        <f>Table1[[#This Row],[MAX Ord (M)]]-Table1[[#This Row],[Galt (M)]]</f>
        <v>940.60902618276805</v>
      </c>
    </row>
    <row r="446" spans="1:13" x14ac:dyDescent="0.25">
      <c r="A446">
        <v>13005</v>
      </c>
      <c r="B446">
        <v>4800</v>
      </c>
      <c r="C446">
        <f>ROUND(SIN(Table1[[#This Row],[GTL (mils)]]/3200*PI()),4)</f>
        <v>-1</v>
      </c>
      <c r="D446">
        <v>500</v>
      </c>
      <c r="E446">
        <v>1000</v>
      </c>
      <c r="F446">
        <f>ATAN((Table1[[#This Row],[Talt (M)]]-Table1[[#This Row],[Galt (M)]])/Table1[[#This Row],[Range (M)]])*3200/PI()</f>
        <v>39.14226076294139</v>
      </c>
      <c r="G446" t="s">
        <v>14</v>
      </c>
      <c r="H446">
        <v>790.7</v>
      </c>
      <c r="I446">
        <v>10</v>
      </c>
      <c r="J446">
        <v>252.09672131147539</v>
      </c>
      <c r="K446">
        <v>27</v>
      </c>
      <c r="L446">
        <v>1743.9954859778229</v>
      </c>
      <c r="M446">
        <f>Table1[[#This Row],[MAX Ord (M)]]-Table1[[#This Row],[Galt (M)]]</f>
        <v>1243.9954859778229</v>
      </c>
    </row>
    <row r="447" spans="1:13" x14ac:dyDescent="0.25">
      <c r="A447">
        <v>13005</v>
      </c>
      <c r="B447">
        <v>4800</v>
      </c>
      <c r="C447">
        <f>ROUND(SIN(Table1[[#This Row],[GTL (mils)]]/3200*PI()),4)</f>
        <v>-1</v>
      </c>
      <c r="D447">
        <v>500</v>
      </c>
      <c r="E447">
        <v>1500</v>
      </c>
      <c r="F447">
        <f>ATAN((Table1[[#This Row],[Talt (M)]]-Table1[[#This Row],[Galt (M)]])/Table1[[#This Row],[Range (M)]])*3200/PI()</f>
        <v>78.169259183889267</v>
      </c>
      <c r="G447" t="s">
        <v>14</v>
      </c>
      <c r="H447">
        <v>790.7</v>
      </c>
      <c r="I447">
        <v>10</v>
      </c>
      <c r="J447">
        <v>290.99672131147543</v>
      </c>
      <c r="K447">
        <v>27</v>
      </c>
      <c r="L447">
        <v>2082.0335755072633</v>
      </c>
      <c r="M447">
        <f>Table1[[#This Row],[MAX Ord (M)]]-Table1[[#This Row],[Galt (M)]]</f>
        <v>1582.0335755072633</v>
      </c>
    </row>
    <row r="448" spans="1:13" x14ac:dyDescent="0.25">
      <c r="A448">
        <v>15005</v>
      </c>
      <c r="B448">
        <v>800</v>
      </c>
      <c r="C448">
        <f>ROUND(SIN(Table1[[#This Row],[GTL (mils)]]/3200*PI()),4)</f>
        <v>0.70709999999999995</v>
      </c>
      <c r="D448">
        <v>500</v>
      </c>
      <c r="E448">
        <v>0</v>
      </c>
      <c r="F448">
        <f>ATAN((Table1[[#This Row],[Talt (M)]]-Table1[[#This Row],[Galt (M)]])/Table1[[#This Row],[Range (M)]])*3200/PI()</f>
        <v>-33.929186337059342</v>
      </c>
      <c r="G448" t="s">
        <v>14</v>
      </c>
      <c r="H448">
        <v>790.7</v>
      </c>
      <c r="I448">
        <v>11.700000000000001</v>
      </c>
      <c r="J448">
        <v>242.79470571669953</v>
      </c>
      <c r="K448">
        <v>33.971275696986766</v>
      </c>
      <c r="L448">
        <v>1674.5840608279359</v>
      </c>
      <c r="M448">
        <f>Table1[[#This Row],[MAX Ord (M)]]-Table1[[#This Row],[Galt (M)]]</f>
        <v>1174.5840608279359</v>
      </c>
    </row>
    <row r="449" spans="1:13" x14ac:dyDescent="0.25">
      <c r="A449">
        <v>15005</v>
      </c>
      <c r="B449">
        <v>800</v>
      </c>
      <c r="C449">
        <f>ROUND(SIN(Table1[[#This Row],[GTL (mils)]]/3200*PI()),4)</f>
        <v>0.70709999999999995</v>
      </c>
      <c r="D449">
        <v>500</v>
      </c>
      <c r="E449">
        <v>500</v>
      </c>
      <c r="F449">
        <f>ATAN((Table1[[#This Row],[Talt (M)]]-Table1[[#This Row],[Galt (M)]])/Table1[[#This Row],[Range (M)]])*3200/PI()</f>
        <v>0</v>
      </c>
      <c r="G449" t="s">
        <v>14</v>
      </c>
      <c r="H449">
        <v>790.7</v>
      </c>
      <c r="I449">
        <v>11.700000000000001</v>
      </c>
      <c r="J449">
        <v>275.76682624612783</v>
      </c>
      <c r="K449">
        <v>33.971275696986766</v>
      </c>
      <c r="L449">
        <v>1954.3475077442974</v>
      </c>
      <c r="M449">
        <f>Table1[[#This Row],[MAX Ord (M)]]-Table1[[#This Row],[Galt (M)]]</f>
        <v>1454.3475077442974</v>
      </c>
    </row>
    <row r="450" spans="1:13" x14ac:dyDescent="0.25">
      <c r="A450">
        <v>15005</v>
      </c>
      <c r="B450">
        <v>800</v>
      </c>
      <c r="C450">
        <f>ROUND(SIN(Table1[[#This Row],[GTL (mils)]]/3200*PI()),4)</f>
        <v>0.70709999999999995</v>
      </c>
      <c r="D450">
        <v>500</v>
      </c>
      <c r="E450">
        <v>1000</v>
      </c>
      <c r="F450">
        <f>ATAN((Table1[[#This Row],[Talt (M)]]-Table1[[#This Row],[Galt (M)]])/Table1[[#This Row],[Range (M)]])*3200/PI()</f>
        <v>33.929186337059342</v>
      </c>
      <c r="G450" t="s">
        <v>14</v>
      </c>
      <c r="H450">
        <v>790.7</v>
      </c>
      <c r="I450">
        <v>11.700000000000001</v>
      </c>
      <c r="J450">
        <v>309.23852435933543</v>
      </c>
      <c r="K450">
        <v>33.971275696986766</v>
      </c>
      <c r="L450">
        <v>2259.0898338496199</v>
      </c>
      <c r="M450">
        <f>Table1[[#This Row],[MAX Ord (M)]]-Table1[[#This Row],[Galt (M)]]</f>
        <v>1759.0898338496199</v>
      </c>
    </row>
    <row r="451" spans="1:13" x14ac:dyDescent="0.25">
      <c r="A451">
        <v>15005</v>
      </c>
      <c r="B451">
        <v>800</v>
      </c>
      <c r="C451">
        <f>ROUND(SIN(Table1[[#This Row],[GTL (mils)]]/3200*PI()),4)</f>
        <v>0.70709999999999995</v>
      </c>
      <c r="D451">
        <v>500</v>
      </c>
      <c r="E451">
        <v>1500</v>
      </c>
      <c r="F451">
        <f>ATAN((Table1[[#This Row],[Talt (M)]]-Table1[[#This Row],[Galt (M)]])/Table1[[#This Row],[Range (M)]])*3200/PI()</f>
        <v>67.783247094670017</v>
      </c>
      <c r="G451" t="s">
        <v>14</v>
      </c>
      <c r="H451">
        <v>790.7</v>
      </c>
      <c r="I451">
        <v>10.8</v>
      </c>
      <c r="J451">
        <v>343.00996902281048</v>
      </c>
      <c r="K451">
        <v>33.971275696986766</v>
      </c>
      <c r="L451">
        <v>2584.8144184736693</v>
      </c>
      <c r="M451">
        <f>Table1[[#This Row],[MAX Ord (M)]]-Table1[[#This Row],[Galt (M)]]</f>
        <v>2084.8144184736693</v>
      </c>
    </row>
    <row r="452" spans="1:13" x14ac:dyDescent="0.25">
      <c r="A452">
        <v>15005</v>
      </c>
      <c r="B452">
        <v>1600</v>
      </c>
      <c r="C452">
        <f>ROUND(SIN(Table1[[#This Row],[GTL (mils)]]/3200*PI()),4)</f>
        <v>1</v>
      </c>
      <c r="D452">
        <v>500</v>
      </c>
      <c r="E452">
        <v>0</v>
      </c>
      <c r="F452">
        <f>ATAN((Table1[[#This Row],[Talt (M)]]-Table1[[#This Row],[Galt (M)]])/Table1[[#This Row],[Range (M)]])*3200/PI()</f>
        <v>-33.929186337059342</v>
      </c>
      <c r="G452" t="s">
        <v>14</v>
      </c>
      <c r="H452">
        <v>790.7</v>
      </c>
      <c r="I452">
        <v>13</v>
      </c>
      <c r="J452">
        <v>243</v>
      </c>
      <c r="K452">
        <v>34</v>
      </c>
      <c r="L452">
        <v>1676</v>
      </c>
      <c r="M452">
        <f>Table1[[#This Row],[MAX Ord (M)]]-Table1[[#This Row],[Galt (M)]]</f>
        <v>1176</v>
      </c>
    </row>
    <row r="453" spans="1:13" x14ac:dyDescent="0.25">
      <c r="A453">
        <v>15005</v>
      </c>
      <c r="B453">
        <v>1600</v>
      </c>
      <c r="C453">
        <f>ROUND(SIN(Table1[[#This Row],[GTL (mils)]]/3200*PI()),4)</f>
        <v>1</v>
      </c>
      <c r="D453">
        <v>500</v>
      </c>
      <c r="E453">
        <v>500</v>
      </c>
      <c r="F453">
        <f>ATAN((Table1[[#This Row],[Talt (M)]]-Table1[[#This Row],[Galt (M)]])/Table1[[#This Row],[Range (M)]])*3200/PI()</f>
        <v>0</v>
      </c>
      <c r="G453" t="s">
        <v>14</v>
      </c>
      <c r="H453">
        <v>790.7</v>
      </c>
      <c r="I453">
        <v>13</v>
      </c>
      <c r="J453">
        <v>276</v>
      </c>
      <c r="K453">
        <v>34</v>
      </c>
      <c r="L453">
        <v>1956</v>
      </c>
      <c r="M453">
        <f>Table1[[#This Row],[MAX Ord (M)]]-Table1[[#This Row],[Galt (M)]]</f>
        <v>1456</v>
      </c>
    </row>
    <row r="454" spans="1:13" x14ac:dyDescent="0.25">
      <c r="A454">
        <v>15005</v>
      </c>
      <c r="B454">
        <v>1600</v>
      </c>
      <c r="C454">
        <f>ROUND(SIN(Table1[[#This Row],[GTL (mils)]]/3200*PI()),4)</f>
        <v>1</v>
      </c>
      <c r="D454">
        <v>500</v>
      </c>
      <c r="E454">
        <v>1000</v>
      </c>
      <c r="F454">
        <f>ATAN((Table1[[#This Row],[Talt (M)]]-Table1[[#This Row],[Galt (M)]])/Table1[[#This Row],[Range (M)]])*3200/PI()</f>
        <v>33.929186337059342</v>
      </c>
      <c r="G454" t="s">
        <v>14</v>
      </c>
      <c r="H454">
        <v>790.7</v>
      </c>
      <c r="I454">
        <v>13</v>
      </c>
      <c r="J454">
        <v>309.5</v>
      </c>
      <c r="K454">
        <v>34</v>
      </c>
      <c r="L454">
        <v>2261</v>
      </c>
      <c r="M454">
        <f>Table1[[#This Row],[MAX Ord (M)]]-Table1[[#This Row],[Galt (M)]]</f>
        <v>1761</v>
      </c>
    </row>
    <row r="455" spans="1:13" x14ac:dyDescent="0.25">
      <c r="A455">
        <v>15005</v>
      </c>
      <c r="B455">
        <v>1600</v>
      </c>
      <c r="C455">
        <f>ROUND(SIN(Table1[[#This Row],[GTL (mils)]]/3200*PI()),4)</f>
        <v>1</v>
      </c>
      <c r="D455">
        <v>500</v>
      </c>
      <c r="E455">
        <v>1500</v>
      </c>
      <c r="F455">
        <f>ATAN((Table1[[#This Row],[Talt (M)]]-Table1[[#This Row],[Galt (M)]])/Table1[[#This Row],[Range (M)]])*3200/PI()</f>
        <v>67.783247094670017</v>
      </c>
      <c r="G455" t="s">
        <v>14</v>
      </c>
      <c r="H455">
        <v>790.7</v>
      </c>
      <c r="I455">
        <v>12</v>
      </c>
      <c r="J455">
        <v>343.3</v>
      </c>
      <c r="K455">
        <v>34</v>
      </c>
      <c r="L455">
        <v>2587</v>
      </c>
      <c r="M455">
        <f>Table1[[#This Row],[MAX Ord (M)]]-Table1[[#This Row],[Galt (M)]]</f>
        <v>2087</v>
      </c>
    </row>
    <row r="456" spans="1:13" x14ac:dyDescent="0.25">
      <c r="A456">
        <v>15005</v>
      </c>
      <c r="B456">
        <v>4000</v>
      </c>
      <c r="C456">
        <f>ROUND(SIN(Table1[[#This Row],[GTL (mils)]]/3200*PI()),4)</f>
        <v>-0.70709999999999995</v>
      </c>
      <c r="D456">
        <v>500</v>
      </c>
      <c r="E456">
        <v>0</v>
      </c>
      <c r="F456">
        <f>ATAN((Table1[[#This Row],[Talt (M)]]-Table1[[#This Row],[Galt (M)]])/Table1[[#This Row],[Range (M)]])*3200/PI()</f>
        <v>-33.929186337059342</v>
      </c>
      <c r="G456" t="s">
        <v>14</v>
      </c>
      <c r="H456">
        <v>790.7</v>
      </c>
      <c r="I456">
        <v>11.700000000000001</v>
      </c>
      <c r="J456">
        <v>247.19426437253878</v>
      </c>
      <c r="K456">
        <v>33.971275696986766</v>
      </c>
      <c r="L456">
        <v>1703.9033427487107</v>
      </c>
      <c r="M456">
        <f>Table1[[#This Row],[MAX Ord (M)]]-Table1[[#This Row],[Galt (M)]]</f>
        <v>1203.9033427487107</v>
      </c>
    </row>
    <row r="457" spans="1:13" x14ac:dyDescent="0.25">
      <c r="A457">
        <v>15005</v>
      </c>
      <c r="B457">
        <v>4000</v>
      </c>
      <c r="C457">
        <f>ROUND(SIN(Table1[[#This Row],[GTL (mils)]]/3200*PI()),4)</f>
        <v>-0.70709999999999995</v>
      </c>
      <c r="D457">
        <v>500</v>
      </c>
      <c r="E457">
        <v>500</v>
      </c>
      <c r="F457">
        <f>ATAN((Table1[[#This Row],[Talt (M)]]-Table1[[#This Row],[Galt (M)]])/Table1[[#This Row],[Range (M)]])*3200/PI()</f>
        <v>0</v>
      </c>
      <c r="G457" t="s">
        <v>14</v>
      </c>
      <c r="H457">
        <v>790.7</v>
      </c>
      <c r="I457">
        <v>11.700000000000001</v>
      </c>
      <c r="J457">
        <v>280.16638490196715</v>
      </c>
      <c r="K457">
        <v>33.971275696986766</v>
      </c>
      <c r="L457">
        <v>1985.2527268810234</v>
      </c>
      <c r="M457">
        <f>Table1[[#This Row],[MAX Ord (M)]]-Table1[[#This Row],[Galt (M)]]</f>
        <v>1485.2527268810234</v>
      </c>
    </row>
    <row r="458" spans="1:13" x14ac:dyDescent="0.25">
      <c r="A458">
        <v>15005</v>
      </c>
      <c r="B458">
        <v>4000</v>
      </c>
      <c r="C458">
        <f>ROUND(SIN(Table1[[#This Row],[GTL (mils)]]/3200*PI()),4)</f>
        <v>-0.70709999999999995</v>
      </c>
      <c r="D458">
        <v>500</v>
      </c>
      <c r="E458">
        <v>1000</v>
      </c>
      <c r="F458">
        <f>ATAN((Table1[[#This Row],[Talt (M)]]-Table1[[#This Row],[Galt (M)]])/Table1[[#This Row],[Range (M)]])*3200/PI()</f>
        <v>33.929186337059342</v>
      </c>
      <c r="G458" t="s">
        <v>14</v>
      </c>
      <c r="H458">
        <v>790.7</v>
      </c>
      <c r="I458">
        <v>11.700000000000001</v>
      </c>
      <c r="J458">
        <v>313.63808301517469</v>
      </c>
      <c r="K458">
        <v>33.971275696986766</v>
      </c>
      <c r="L458">
        <v>2293.1395701546276</v>
      </c>
      <c r="M458">
        <f>Table1[[#This Row],[MAX Ord (M)]]-Table1[[#This Row],[Galt (M)]]</f>
        <v>1793.1395701546276</v>
      </c>
    </row>
    <row r="459" spans="1:13" x14ac:dyDescent="0.25">
      <c r="A459">
        <v>15005</v>
      </c>
      <c r="B459">
        <v>4000</v>
      </c>
      <c r="C459">
        <f>ROUND(SIN(Table1[[#This Row],[GTL (mils)]]/3200*PI()),4)</f>
        <v>-0.70709999999999995</v>
      </c>
      <c r="D459">
        <v>500</v>
      </c>
      <c r="E459">
        <v>1500</v>
      </c>
      <c r="F459">
        <f>ATAN((Table1[[#This Row],[Talt (M)]]-Table1[[#This Row],[Galt (M)]])/Table1[[#This Row],[Range (M)]])*3200/PI()</f>
        <v>67.783247094670017</v>
      </c>
      <c r="G459" t="s">
        <v>14</v>
      </c>
      <c r="H459">
        <v>790.7</v>
      </c>
      <c r="I459">
        <v>10.8</v>
      </c>
      <c r="J459">
        <v>347.40952767864979</v>
      </c>
      <c r="K459">
        <v>33.971275696986766</v>
      </c>
      <c r="L459">
        <v>2624.6405992473233</v>
      </c>
      <c r="M459">
        <f>Table1[[#This Row],[MAX Ord (M)]]-Table1[[#This Row],[Galt (M)]]</f>
        <v>2124.6405992473233</v>
      </c>
    </row>
    <row r="460" spans="1:13" x14ac:dyDescent="0.25">
      <c r="A460">
        <v>15005</v>
      </c>
      <c r="B460">
        <v>4800</v>
      </c>
      <c r="C460">
        <f>ROUND(SIN(Table1[[#This Row],[GTL (mils)]]/3200*PI()),4)</f>
        <v>-1</v>
      </c>
      <c r="D460">
        <v>500</v>
      </c>
      <c r="E460">
        <v>0</v>
      </c>
      <c r="F460">
        <f>ATAN((Table1[[#This Row],[Talt (M)]]-Table1[[#This Row],[Galt (M)]])/Table1[[#This Row],[Range (M)]])*3200/PI()</f>
        <v>-33.929186337059342</v>
      </c>
      <c r="G460" t="s">
        <v>14</v>
      </c>
      <c r="H460">
        <v>790.7</v>
      </c>
      <c r="I460">
        <v>13</v>
      </c>
      <c r="J460">
        <v>247.40327868852458</v>
      </c>
      <c r="K460">
        <v>34</v>
      </c>
      <c r="L460">
        <v>1705.3440727453979</v>
      </c>
      <c r="M460">
        <f>Table1[[#This Row],[MAX Ord (M)]]-Table1[[#This Row],[Galt (M)]]</f>
        <v>1205.3440727453979</v>
      </c>
    </row>
    <row r="461" spans="1:13" x14ac:dyDescent="0.25">
      <c r="A461">
        <v>15005</v>
      </c>
      <c r="B461">
        <v>4800</v>
      </c>
      <c r="C461">
        <f>ROUND(SIN(Table1[[#This Row],[GTL (mils)]]/3200*PI()),4)</f>
        <v>-1</v>
      </c>
      <c r="D461">
        <v>500</v>
      </c>
      <c r="E461">
        <v>500</v>
      </c>
      <c r="F461">
        <f>ATAN((Table1[[#This Row],[Talt (M)]]-Table1[[#This Row],[Galt (M)]])/Table1[[#This Row],[Range (M)]])*3200/PI()</f>
        <v>0</v>
      </c>
      <c r="G461" t="s">
        <v>14</v>
      </c>
      <c r="H461">
        <v>790.7</v>
      </c>
      <c r="I461">
        <v>13</v>
      </c>
      <c r="J461">
        <v>280.40327868852461</v>
      </c>
      <c r="K461">
        <v>34</v>
      </c>
      <c r="L461">
        <v>1986.9313509454662</v>
      </c>
      <c r="M461">
        <f>Table1[[#This Row],[MAX Ord (M)]]-Table1[[#This Row],[Galt (M)]]</f>
        <v>1486.9313509454662</v>
      </c>
    </row>
    <row r="462" spans="1:13" x14ac:dyDescent="0.25">
      <c r="A462">
        <v>15005</v>
      </c>
      <c r="B462">
        <v>4800</v>
      </c>
      <c r="C462">
        <f>ROUND(SIN(Table1[[#This Row],[GTL (mils)]]/3200*PI()),4)</f>
        <v>-1</v>
      </c>
      <c r="D462">
        <v>500</v>
      </c>
      <c r="E462">
        <v>1000</v>
      </c>
      <c r="F462">
        <f>ATAN((Table1[[#This Row],[Talt (M)]]-Table1[[#This Row],[Galt (M)]])/Table1[[#This Row],[Range (M)]])*3200/PI()</f>
        <v>33.929186337059342</v>
      </c>
      <c r="G462" t="s">
        <v>14</v>
      </c>
      <c r="H462">
        <v>790.7</v>
      </c>
      <c r="I462">
        <v>13</v>
      </c>
      <c r="J462">
        <v>313.90327868852461</v>
      </c>
      <c r="K462">
        <v>34</v>
      </c>
      <c r="L462">
        <v>2295.0785269501362</v>
      </c>
      <c r="M462">
        <f>Table1[[#This Row],[MAX Ord (M)]]-Table1[[#This Row],[Galt (M)]]</f>
        <v>1795.0785269501362</v>
      </c>
    </row>
    <row r="463" spans="1:13" x14ac:dyDescent="0.25">
      <c r="A463">
        <v>15005</v>
      </c>
      <c r="B463">
        <v>4800</v>
      </c>
      <c r="C463">
        <f>ROUND(SIN(Table1[[#This Row],[GTL (mils)]]/3200*PI()),4)</f>
        <v>-1</v>
      </c>
      <c r="D463">
        <v>500</v>
      </c>
      <c r="E463">
        <v>1500</v>
      </c>
      <c r="F463">
        <f>ATAN((Table1[[#This Row],[Talt (M)]]-Table1[[#This Row],[Galt (M)]])/Table1[[#This Row],[Range (M)]])*3200/PI()</f>
        <v>67.783247094670017</v>
      </c>
      <c r="G463" t="s">
        <v>14</v>
      </c>
      <c r="H463">
        <v>790.7</v>
      </c>
      <c r="I463">
        <v>12</v>
      </c>
      <c r="J463">
        <v>347.70327868852462</v>
      </c>
      <c r="K463">
        <v>34</v>
      </c>
      <c r="L463">
        <v>2626.8598556728425</v>
      </c>
      <c r="M463">
        <f>Table1[[#This Row],[MAX Ord (M)]]-Table1[[#This Row],[Galt (M)]]</f>
        <v>2126.8598556728425</v>
      </c>
    </row>
    <row r="464" spans="1:13" x14ac:dyDescent="0.25">
      <c r="A464">
        <v>17006</v>
      </c>
      <c r="B464">
        <v>800</v>
      </c>
      <c r="C464">
        <f>ROUND(SIN(Table1[[#This Row],[GTL (mils)]]/3200*PI()),4)</f>
        <v>0.70709999999999995</v>
      </c>
      <c r="D464">
        <v>500</v>
      </c>
      <c r="E464">
        <v>0</v>
      </c>
      <c r="F464">
        <f>ATAN((Table1[[#This Row],[Talt (M)]]-Table1[[#This Row],[Galt (M)]])/Table1[[#This Row],[Range (M)]])*3200/PI()</f>
        <v>-29.939382676595038</v>
      </c>
      <c r="G464" t="s">
        <v>14</v>
      </c>
      <c r="H464">
        <v>790.7</v>
      </c>
      <c r="I464">
        <v>14.4</v>
      </c>
      <c r="J464">
        <v>325.32492255702624</v>
      </c>
      <c r="K464">
        <v>40.965361869895801</v>
      </c>
      <c r="L464">
        <v>2411.9605744860601</v>
      </c>
      <c r="M464">
        <f>Table1[[#This Row],[MAX Ord (M)]]-Table1[[#This Row],[Galt (M)]]</f>
        <v>1911.9605744860601</v>
      </c>
    </row>
    <row r="465" spans="1:13" x14ac:dyDescent="0.25">
      <c r="A465">
        <v>15993</v>
      </c>
      <c r="B465">
        <v>4800</v>
      </c>
      <c r="C465">
        <f>ROUND(SIN(Table1[[#This Row],[GTL (mils)]]/3200*PI()),4)</f>
        <v>-1</v>
      </c>
      <c r="D465">
        <v>400</v>
      </c>
      <c r="E465">
        <v>400</v>
      </c>
      <c r="F465">
        <f>ATAN((Table1[[#This Row],[Talt (M)]]-Table1[[#This Row],[Galt (M)]])/Table1[[#This Row],[Range (M)]])*3200/PI()</f>
        <v>0</v>
      </c>
      <c r="G465" t="s">
        <v>14</v>
      </c>
      <c r="H465">
        <v>790.7</v>
      </c>
      <c r="I465">
        <v>15</v>
      </c>
      <c r="J465">
        <v>320.60000000000002</v>
      </c>
      <c r="K465">
        <v>38</v>
      </c>
      <c r="L465">
        <v>2241</v>
      </c>
      <c r="M465">
        <f>Table1[[#This Row],[MAX Ord (M)]]-Table1[[#This Row],[Galt (M)]]</f>
        <v>1841</v>
      </c>
    </row>
    <row r="466" spans="1:13" x14ac:dyDescent="0.25">
      <c r="A466">
        <v>17006</v>
      </c>
      <c r="B466">
        <v>800</v>
      </c>
      <c r="C466">
        <f>ROUND(SIN(Table1[[#This Row],[GTL (mils)]]/3200*PI()),4)</f>
        <v>0.70709999999999995</v>
      </c>
      <c r="D466">
        <v>500</v>
      </c>
      <c r="E466">
        <v>1000</v>
      </c>
      <c r="F466">
        <f>ATAN((Table1[[#This Row],[Talt (M)]]-Table1[[#This Row],[Galt (M)]])/Table1[[#This Row],[Range (M)]])*3200/PI()</f>
        <v>29.939382676595038</v>
      </c>
      <c r="G466" t="s">
        <v>14</v>
      </c>
      <c r="H466">
        <v>790.7</v>
      </c>
      <c r="I466">
        <v>14.4</v>
      </c>
      <c r="J466">
        <v>384.87457054350887</v>
      </c>
      <c r="K466">
        <v>40.965361869895801</v>
      </c>
      <c r="L466">
        <v>3015.4502956913548</v>
      </c>
      <c r="M466">
        <f>Table1[[#This Row],[MAX Ord (M)]]-Table1[[#This Row],[Galt (M)]]</f>
        <v>2515.4502956913548</v>
      </c>
    </row>
    <row r="467" spans="1:13" x14ac:dyDescent="0.25">
      <c r="A467">
        <v>17006</v>
      </c>
      <c r="B467">
        <v>800</v>
      </c>
      <c r="C467">
        <f>ROUND(SIN(Table1[[#This Row],[GTL (mils)]]/3200*PI()),4)</f>
        <v>0.70709999999999995</v>
      </c>
      <c r="D467">
        <v>500</v>
      </c>
      <c r="E467">
        <v>1500</v>
      </c>
      <c r="F467">
        <f>ATAN((Table1[[#This Row],[Talt (M)]]-Table1[[#This Row],[Galt (M)]])/Table1[[#This Row],[Range (M)]])*3200/PI()</f>
        <v>59.827122672119629</v>
      </c>
      <c r="G467" t="s">
        <v>14</v>
      </c>
      <c r="H467">
        <v>790.7</v>
      </c>
      <c r="I467">
        <v>13.5</v>
      </c>
      <c r="J467">
        <v>415.34880315404109</v>
      </c>
      <c r="K467">
        <v>40.965361869895801</v>
      </c>
      <c r="L467">
        <v>3344.1723458180795</v>
      </c>
      <c r="M467">
        <f>Table1[[#This Row],[MAX Ord (M)]]-Table1[[#This Row],[Galt (M)]]</f>
        <v>2844.1723458180795</v>
      </c>
    </row>
    <row r="468" spans="1:13" x14ac:dyDescent="0.25">
      <c r="A468">
        <v>17006</v>
      </c>
      <c r="B468">
        <v>1600</v>
      </c>
      <c r="C468">
        <f>ROUND(SIN(Table1[[#This Row],[GTL (mils)]]/3200*PI()),4)</f>
        <v>1</v>
      </c>
      <c r="D468">
        <v>500</v>
      </c>
      <c r="E468">
        <v>0</v>
      </c>
      <c r="F468">
        <f>ATAN((Table1[[#This Row],[Talt (M)]]-Table1[[#This Row],[Galt (M)]])/Table1[[#This Row],[Range (M)]])*3200/PI()</f>
        <v>-29.939382676595038</v>
      </c>
      <c r="G468" t="s">
        <v>14</v>
      </c>
      <c r="H468">
        <v>790.7</v>
      </c>
      <c r="I468">
        <v>16</v>
      </c>
      <c r="J468">
        <v>325.60000000000002</v>
      </c>
      <c r="K468">
        <v>41</v>
      </c>
      <c r="L468">
        <v>2414</v>
      </c>
      <c r="M468">
        <f>Table1[[#This Row],[MAX Ord (M)]]-Table1[[#This Row],[Galt (M)]]</f>
        <v>1914</v>
      </c>
    </row>
    <row r="469" spans="1:13" x14ac:dyDescent="0.25">
      <c r="A469">
        <v>15994</v>
      </c>
      <c r="B469">
        <v>1600</v>
      </c>
      <c r="C469">
        <f>ROUND(SIN(Table1[[#This Row],[GTL (mils)]]/3200*PI()),4)</f>
        <v>1</v>
      </c>
      <c r="D469">
        <v>200</v>
      </c>
      <c r="E469">
        <v>200</v>
      </c>
      <c r="F469">
        <f>ATAN((Table1[[#This Row],[Talt (M)]]-Table1[[#This Row],[Galt (M)]])/Table1[[#This Row],[Range (M)]])*3200/PI()</f>
        <v>0</v>
      </c>
      <c r="G469" t="s">
        <v>14</v>
      </c>
      <c r="H469">
        <v>790.7</v>
      </c>
      <c r="I469">
        <v>15</v>
      </c>
      <c r="J469">
        <v>323.89999999999998</v>
      </c>
      <c r="K469">
        <v>38</v>
      </c>
      <c r="L469">
        <v>2075</v>
      </c>
      <c r="M469">
        <f>Table1[[#This Row],[MAX Ord (M)]]-Table1[[#This Row],[Galt (M)]]</f>
        <v>1875</v>
      </c>
    </row>
    <row r="470" spans="1:13" x14ac:dyDescent="0.25">
      <c r="A470">
        <v>17006</v>
      </c>
      <c r="B470">
        <v>1600</v>
      </c>
      <c r="C470">
        <f>ROUND(SIN(Table1[[#This Row],[GTL (mils)]]/3200*PI()),4)</f>
        <v>1</v>
      </c>
      <c r="D470">
        <v>500</v>
      </c>
      <c r="E470">
        <v>1000</v>
      </c>
      <c r="F470">
        <f>ATAN((Table1[[#This Row],[Talt (M)]]-Table1[[#This Row],[Galt (M)]])/Table1[[#This Row],[Range (M)]])*3200/PI()</f>
        <v>29.939382676595038</v>
      </c>
      <c r="G470" t="s">
        <v>14</v>
      </c>
      <c r="H470">
        <v>790.7</v>
      </c>
      <c r="I470">
        <v>16</v>
      </c>
      <c r="J470">
        <v>385.2</v>
      </c>
      <c r="K470">
        <v>41</v>
      </c>
      <c r="L470">
        <v>3018</v>
      </c>
      <c r="M470">
        <f>Table1[[#This Row],[MAX Ord (M)]]-Table1[[#This Row],[Galt (M)]]</f>
        <v>2518</v>
      </c>
    </row>
    <row r="471" spans="1:13" x14ac:dyDescent="0.25">
      <c r="A471">
        <v>17006</v>
      </c>
      <c r="B471">
        <v>1600</v>
      </c>
      <c r="C471">
        <f>ROUND(SIN(Table1[[#This Row],[GTL (mils)]]/3200*PI()),4)</f>
        <v>1</v>
      </c>
      <c r="D471">
        <v>500</v>
      </c>
      <c r="E471">
        <v>1500</v>
      </c>
      <c r="F471">
        <f>ATAN((Table1[[#This Row],[Talt (M)]]-Table1[[#This Row],[Galt (M)]])/Table1[[#This Row],[Range (M)]])*3200/PI()</f>
        <v>59.827122672119629</v>
      </c>
      <c r="G471" t="s">
        <v>14</v>
      </c>
      <c r="H471">
        <v>790.7</v>
      </c>
      <c r="I471">
        <v>15</v>
      </c>
      <c r="J471">
        <v>415.7</v>
      </c>
      <c r="K471">
        <v>41</v>
      </c>
      <c r="L471">
        <v>3347</v>
      </c>
      <c r="M471">
        <f>Table1[[#This Row],[MAX Ord (M)]]-Table1[[#This Row],[Galt (M)]]</f>
        <v>2847</v>
      </c>
    </row>
    <row r="472" spans="1:13" x14ac:dyDescent="0.25">
      <c r="A472">
        <v>17006</v>
      </c>
      <c r="B472">
        <v>4000</v>
      </c>
      <c r="C472">
        <f>ROUND(SIN(Table1[[#This Row],[GTL (mils)]]/3200*PI()),4)</f>
        <v>-0.70709999999999995</v>
      </c>
      <c r="D472">
        <v>500</v>
      </c>
      <c r="E472">
        <v>0</v>
      </c>
      <c r="F472">
        <f>ATAN((Table1[[#This Row],[Talt (M)]]-Table1[[#This Row],[Galt (M)]])/Table1[[#This Row],[Range (M)]])*3200/PI()</f>
        <v>-29.939382676595038</v>
      </c>
      <c r="G472" t="s">
        <v>14</v>
      </c>
      <c r="H472">
        <v>790.7</v>
      </c>
      <c r="I472">
        <v>14.4</v>
      </c>
      <c r="J472">
        <v>330.63027270083239</v>
      </c>
      <c r="K472">
        <v>40.965361869895801</v>
      </c>
      <c r="L472">
        <v>2457.4358570243303</v>
      </c>
      <c r="M472">
        <f>Table1[[#This Row],[MAX Ord (M)]]-Table1[[#This Row],[Galt (M)]]</f>
        <v>1957.4358570243303</v>
      </c>
    </row>
    <row r="473" spans="1:13" x14ac:dyDescent="0.25">
      <c r="A473">
        <v>15994</v>
      </c>
      <c r="B473">
        <v>1600</v>
      </c>
      <c r="C473">
        <f>ROUND(SIN(Table1[[#This Row],[GTL (mils)]]/3200*PI()),4)</f>
        <v>1</v>
      </c>
      <c r="D473">
        <v>400</v>
      </c>
      <c r="E473">
        <v>400</v>
      </c>
      <c r="F473">
        <f>ATAN((Table1[[#This Row],[Talt (M)]]-Table1[[#This Row],[Galt (M)]])/Table1[[#This Row],[Range (M)]])*3200/PI()</f>
        <v>0</v>
      </c>
      <c r="G473" t="s">
        <v>14</v>
      </c>
      <c r="H473">
        <v>790.7</v>
      </c>
      <c r="I473">
        <v>15</v>
      </c>
      <c r="J473">
        <v>317</v>
      </c>
      <c r="K473">
        <v>38</v>
      </c>
      <c r="L473">
        <v>2224</v>
      </c>
      <c r="M473">
        <f>Table1[[#This Row],[MAX Ord (M)]]-Table1[[#This Row],[Galt (M)]]</f>
        <v>1824</v>
      </c>
    </row>
    <row r="474" spans="1:13" x14ac:dyDescent="0.25">
      <c r="A474">
        <v>17006</v>
      </c>
      <c r="B474">
        <v>4000</v>
      </c>
      <c r="C474">
        <f>ROUND(SIN(Table1[[#This Row],[GTL (mils)]]/3200*PI()),4)</f>
        <v>-0.70709999999999995</v>
      </c>
      <c r="D474">
        <v>500</v>
      </c>
      <c r="E474">
        <v>1000</v>
      </c>
      <c r="F474">
        <f>ATAN((Table1[[#This Row],[Talt (M)]]-Table1[[#This Row],[Galt (M)]])/Table1[[#This Row],[Range (M)]])*3200/PI()</f>
        <v>29.939382676595038</v>
      </c>
      <c r="G474" t="s">
        <v>14</v>
      </c>
      <c r="H474">
        <v>790.7</v>
      </c>
      <c r="I474">
        <v>14.4</v>
      </c>
      <c r="J474">
        <v>390.17992068731508</v>
      </c>
      <c r="K474">
        <v>40.965361869895801</v>
      </c>
      <c r="L474">
        <v>3071.5559027701238</v>
      </c>
      <c r="M474">
        <f>Table1[[#This Row],[MAX Ord (M)]]-Table1[[#This Row],[Galt (M)]]</f>
        <v>2571.5559027701238</v>
      </c>
    </row>
    <row r="475" spans="1:13" x14ac:dyDescent="0.25">
      <c r="A475">
        <v>17006</v>
      </c>
      <c r="B475">
        <v>4000</v>
      </c>
      <c r="C475">
        <f>ROUND(SIN(Table1[[#This Row],[GTL (mils)]]/3200*PI()),4)</f>
        <v>-0.70709999999999995</v>
      </c>
      <c r="D475">
        <v>500</v>
      </c>
      <c r="E475">
        <v>1500</v>
      </c>
      <c r="F475">
        <f>ATAN((Table1[[#This Row],[Talt (M)]]-Table1[[#This Row],[Galt (M)]])/Table1[[#This Row],[Range (M)]])*3200/PI()</f>
        <v>59.827122672119629</v>
      </c>
      <c r="G475" t="s">
        <v>14</v>
      </c>
      <c r="H475">
        <v>790.7</v>
      </c>
      <c r="I475">
        <v>13.5</v>
      </c>
      <c r="J475">
        <v>420.6541532978473</v>
      </c>
      <c r="K475">
        <v>40.965361869895801</v>
      </c>
      <c r="L475">
        <v>3406.4692703418718</v>
      </c>
      <c r="M475">
        <f>Table1[[#This Row],[MAX Ord (M)]]-Table1[[#This Row],[Galt (M)]]</f>
        <v>2906.4692703418718</v>
      </c>
    </row>
    <row r="476" spans="1:13" x14ac:dyDescent="0.25">
      <c r="A476">
        <v>17006</v>
      </c>
      <c r="B476">
        <v>4800</v>
      </c>
      <c r="C476">
        <f>ROUND(SIN(Table1[[#This Row],[GTL (mils)]]/3200*PI()),4)</f>
        <v>-1</v>
      </c>
      <c r="D476">
        <v>500</v>
      </c>
      <c r="E476">
        <v>0</v>
      </c>
      <c r="F476">
        <f>ATAN((Table1[[#This Row],[Talt (M)]]-Table1[[#This Row],[Galt (M)]])/Table1[[#This Row],[Range (M)]])*3200/PI()</f>
        <v>-29.939382676595038</v>
      </c>
      <c r="G476" t="s">
        <v>14</v>
      </c>
      <c r="H476">
        <v>790.7</v>
      </c>
      <c r="I476">
        <v>16</v>
      </c>
      <c r="J476">
        <v>330.90983606557381</v>
      </c>
      <c r="K476">
        <v>41</v>
      </c>
      <c r="L476">
        <v>2459.5137340173046</v>
      </c>
      <c r="M476">
        <f>Table1[[#This Row],[MAX Ord (M)]]-Table1[[#This Row],[Galt (M)]]</f>
        <v>1959.5137340173046</v>
      </c>
    </row>
    <row r="477" spans="1:13" x14ac:dyDescent="0.25">
      <c r="A477">
        <v>15995</v>
      </c>
      <c r="B477">
        <v>1600</v>
      </c>
      <c r="C477">
        <f>ROUND(SIN(Table1[[#This Row],[GTL (mils)]]/3200*PI()),4)</f>
        <v>1</v>
      </c>
      <c r="D477">
        <v>0</v>
      </c>
      <c r="E477">
        <v>0</v>
      </c>
      <c r="F477">
        <f>ATAN((Table1[[#This Row],[Talt (M)]]-Table1[[#This Row],[Galt (M)]])/Table1[[#This Row],[Range (M)]])*3200/PI()</f>
        <v>0</v>
      </c>
      <c r="G477" t="s">
        <v>14</v>
      </c>
      <c r="H477">
        <v>790.7</v>
      </c>
      <c r="I477">
        <v>15</v>
      </c>
      <c r="J477">
        <v>331</v>
      </c>
      <c r="K477">
        <v>38</v>
      </c>
      <c r="L477">
        <v>1927</v>
      </c>
      <c r="M477">
        <f>Table1[[#This Row],[MAX Ord (M)]]-Table1[[#This Row],[Galt (M)]]</f>
        <v>1927</v>
      </c>
    </row>
    <row r="478" spans="1:13" x14ac:dyDescent="0.25">
      <c r="A478">
        <v>17006</v>
      </c>
      <c r="B478">
        <v>4800</v>
      </c>
      <c r="C478">
        <f>ROUND(SIN(Table1[[#This Row],[GTL (mils)]]/3200*PI()),4)</f>
        <v>-1</v>
      </c>
      <c r="D478">
        <v>500</v>
      </c>
      <c r="E478">
        <v>1000</v>
      </c>
      <c r="F478">
        <f>ATAN((Table1[[#This Row],[Talt (M)]]-Table1[[#This Row],[Galt (M)]])/Table1[[#This Row],[Range (M)]])*3200/PI()</f>
        <v>29.939382676595038</v>
      </c>
      <c r="G478" t="s">
        <v>14</v>
      </c>
      <c r="H478">
        <v>790.7</v>
      </c>
      <c r="I478">
        <v>16</v>
      </c>
      <c r="J478">
        <v>390.50983606557378</v>
      </c>
      <c r="K478">
        <v>41</v>
      </c>
      <c r="L478">
        <v>3074.1530469945628</v>
      </c>
      <c r="M478">
        <f>Table1[[#This Row],[MAX Ord (M)]]-Table1[[#This Row],[Galt (M)]]</f>
        <v>2574.1530469945628</v>
      </c>
    </row>
    <row r="479" spans="1:13" x14ac:dyDescent="0.25">
      <c r="A479">
        <v>17006</v>
      </c>
      <c r="B479">
        <v>4800</v>
      </c>
      <c r="C479">
        <f>ROUND(SIN(Table1[[#This Row],[GTL (mils)]]/3200*PI()),4)</f>
        <v>-1</v>
      </c>
      <c r="D479">
        <v>500</v>
      </c>
      <c r="E479">
        <v>1500</v>
      </c>
      <c r="F479">
        <f>ATAN((Table1[[#This Row],[Talt (M)]]-Table1[[#This Row],[Galt (M)]])/Table1[[#This Row],[Range (M)]])*3200/PI()</f>
        <v>59.827122672119629</v>
      </c>
      <c r="G479" t="s">
        <v>14</v>
      </c>
      <c r="H479">
        <v>790.7</v>
      </c>
      <c r="I479">
        <v>15</v>
      </c>
      <c r="J479">
        <v>421.00983606557378</v>
      </c>
      <c r="K479">
        <v>41</v>
      </c>
      <c r="L479">
        <v>3409.3495994881587</v>
      </c>
      <c r="M479">
        <f>Table1[[#This Row],[MAX Ord (M)]]-Table1[[#This Row],[Galt (M)]]</f>
        <v>2909.3495994881587</v>
      </c>
    </row>
    <row r="480" spans="1:13" x14ac:dyDescent="0.25">
      <c r="A480">
        <v>19007</v>
      </c>
      <c r="B480">
        <v>800</v>
      </c>
      <c r="C480">
        <f>ROUND(SIN(Table1[[#This Row],[GTL (mils)]]/3200*PI()),4)</f>
        <v>0.70709999999999995</v>
      </c>
      <c r="D480">
        <v>500</v>
      </c>
      <c r="E480">
        <v>0</v>
      </c>
      <c r="F480">
        <f>ATAN((Table1[[#This Row],[Talt (M)]]-Table1[[#This Row],[Galt (M)]])/Table1[[#This Row],[Range (M)]])*3200/PI()</f>
        <v>-26.788992857873946</v>
      </c>
      <c r="G480" t="s">
        <v>14</v>
      </c>
      <c r="H480">
        <v>790.7</v>
      </c>
      <c r="I480">
        <v>17.100000000000001</v>
      </c>
      <c r="J480">
        <v>422.44280484370603</v>
      </c>
      <c r="K480">
        <v>49.957758377921714</v>
      </c>
      <c r="L480">
        <v>3423.1056040551957</v>
      </c>
      <c r="M480">
        <f>Table1[[#This Row],[MAX Ord (M)]]-Table1[[#This Row],[Galt (M)]]</f>
        <v>2923.1056040551957</v>
      </c>
    </row>
    <row r="481" spans="1:13" x14ac:dyDescent="0.25">
      <c r="A481">
        <v>17006</v>
      </c>
      <c r="B481">
        <v>800</v>
      </c>
      <c r="C481">
        <f>ROUND(SIN(Table1[[#This Row],[GTL (mils)]]/3200*PI()),4)</f>
        <v>0.70709999999999995</v>
      </c>
      <c r="D481">
        <v>500</v>
      </c>
      <c r="E481">
        <v>500</v>
      </c>
      <c r="F481">
        <f>ATAN((Table1[[#This Row],[Talt (M)]]-Table1[[#This Row],[Galt (M)]])/Table1[[#This Row],[Range (M)]])*3200/PI()</f>
        <v>0</v>
      </c>
      <c r="G481" t="s">
        <v>14</v>
      </c>
      <c r="H481">
        <v>790.7</v>
      </c>
      <c r="I481">
        <v>14.4</v>
      </c>
      <c r="J481">
        <v>354.8</v>
      </c>
      <c r="K481">
        <v>40.965361869895801</v>
      </c>
      <c r="L481">
        <v>2704.7130385806813</v>
      </c>
      <c r="M481">
        <f>Table1[[#This Row],[MAX Ord (M)]]-Table1[[#This Row],[Galt (M)]]</f>
        <v>2204.7130385806813</v>
      </c>
    </row>
    <row r="482" spans="1:13" x14ac:dyDescent="0.25">
      <c r="A482">
        <v>19007</v>
      </c>
      <c r="B482">
        <v>800</v>
      </c>
      <c r="C482">
        <f>ROUND(SIN(Table1[[#This Row],[GTL (mils)]]/3200*PI()),4)</f>
        <v>0.70709999999999995</v>
      </c>
      <c r="D482">
        <v>500</v>
      </c>
      <c r="E482">
        <v>1000</v>
      </c>
      <c r="F482">
        <f>ATAN((Table1[[#This Row],[Talt (M)]]-Table1[[#This Row],[Galt (M)]])/Table1[[#This Row],[Range (M)]])*3200/PI()</f>
        <v>26.788992857873946</v>
      </c>
      <c r="G482" t="s">
        <v>14</v>
      </c>
      <c r="H482">
        <v>790.7</v>
      </c>
      <c r="I482">
        <v>17.100000000000001</v>
      </c>
      <c r="J482">
        <v>478.49540974373411</v>
      </c>
      <c r="K482">
        <v>49.957758377921714</v>
      </c>
      <c r="L482">
        <v>4066.5615319628273</v>
      </c>
      <c r="M482">
        <f>Table1[[#This Row],[MAX Ord (M)]]-Table1[[#This Row],[Galt (M)]]</f>
        <v>3566.5615319628273</v>
      </c>
    </row>
    <row r="483" spans="1:13" x14ac:dyDescent="0.25">
      <c r="A483">
        <v>19007</v>
      </c>
      <c r="B483">
        <v>800</v>
      </c>
      <c r="C483">
        <f>ROUND(SIN(Table1[[#This Row],[GTL (mils)]]/3200*PI()),4)</f>
        <v>0.70709999999999995</v>
      </c>
      <c r="D483">
        <v>500</v>
      </c>
      <c r="E483">
        <v>1500</v>
      </c>
      <c r="F483">
        <f>ATAN((Table1[[#This Row],[Talt (M)]]-Table1[[#This Row],[Galt (M)]])/Table1[[#This Row],[Range (M)]])*3200/PI()</f>
        <v>53.540977451605841</v>
      </c>
      <c r="G483" t="s">
        <v>14</v>
      </c>
      <c r="H483">
        <v>790.7</v>
      </c>
      <c r="I483">
        <v>17.100000000000001</v>
      </c>
      <c r="J483">
        <v>507.67074063644048</v>
      </c>
      <c r="K483">
        <v>49.957758377921714</v>
      </c>
      <c r="L483">
        <v>4415.2666854407207</v>
      </c>
      <c r="M483">
        <f>Table1[[#This Row],[MAX Ord (M)]]-Table1[[#This Row],[Galt (M)]]</f>
        <v>3915.2666854407207</v>
      </c>
    </row>
    <row r="484" spans="1:13" x14ac:dyDescent="0.25">
      <c r="A484">
        <v>19007</v>
      </c>
      <c r="B484">
        <v>1600</v>
      </c>
      <c r="C484">
        <f>ROUND(SIN(Table1[[#This Row],[GTL (mils)]]/3200*PI()),4)</f>
        <v>1</v>
      </c>
      <c r="D484">
        <v>500</v>
      </c>
      <c r="E484">
        <v>0</v>
      </c>
      <c r="F484">
        <f>ATAN((Table1[[#This Row],[Talt (M)]]-Table1[[#This Row],[Galt (M)]])/Table1[[#This Row],[Range (M)]])*3200/PI()</f>
        <v>-26.788992857873946</v>
      </c>
      <c r="G484" t="s">
        <v>14</v>
      </c>
      <c r="H484">
        <v>790.7</v>
      </c>
      <c r="I484">
        <v>19</v>
      </c>
      <c r="J484">
        <v>422.8</v>
      </c>
      <c r="K484">
        <v>50</v>
      </c>
      <c r="L484">
        <v>3426</v>
      </c>
      <c r="M484">
        <f>Table1[[#This Row],[MAX Ord (M)]]-Table1[[#This Row],[Galt (M)]]</f>
        <v>2926</v>
      </c>
    </row>
    <row r="485" spans="1:13" x14ac:dyDescent="0.25">
      <c r="A485">
        <v>17006</v>
      </c>
      <c r="B485">
        <v>1600</v>
      </c>
      <c r="C485">
        <f>ROUND(SIN(Table1[[#This Row],[GTL (mils)]]/3200*PI()),4)</f>
        <v>1</v>
      </c>
      <c r="D485">
        <v>500</v>
      </c>
      <c r="E485">
        <v>500</v>
      </c>
      <c r="F485">
        <f>ATAN((Table1[[#This Row],[Talt (M)]]-Table1[[#This Row],[Galt (M)]])/Table1[[#This Row],[Range (M)]])*3200/PI()</f>
        <v>0</v>
      </c>
      <c r="G485" t="s">
        <v>14</v>
      </c>
      <c r="H485">
        <v>790.7</v>
      </c>
      <c r="I485">
        <v>16</v>
      </c>
      <c r="J485">
        <v>355.1</v>
      </c>
      <c r="K485">
        <v>41</v>
      </c>
      <c r="L485">
        <v>2707</v>
      </c>
      <c r="M485">
        <f>Table1[[#This Row],[MAX Ord (M)]]-Table1[[#This Row],[Galt (M)]]</f>
        <v>2207</v>
      </c>
    </row>
    <row r="486" spans="1:13" x14ac:dyDescent="0.25">
      <c r="A486">
        <v>19007</v>
      </c>
      <c r="B486">
        <v>1600</v>
      </c>
      <c r="C486">
        <f>ROUND(SIN(Table1[[#This Row],[GTL (mils)]]/3200*PI()),4)</f>
        <v>1</v>
      </c>
      <c r="D486">
        <v>500</v>
      </c>
      <c r="E486">
        <v>1000</v>
      </c>
      <c r="F486">
        <f>ATAN((Table1[[#This Row],[Talt (M)]]-Table1[[#This Row],[Galt (M)]])/Table1[[#This Row],[Range (M)]])*3200/PI()</f>
        <v>26.788992857873946</v>
      </c>
      <c r="G486" t="s">
        <v>14</v>
      </c>
      <c r="H486">
        <v>790.7</v>
      </c>
      <c r="I486">
        <v>19</v>
      </c>
      <c r="J486">
        <v>478.9</v>
      </c>
      <c r="K486">
        <v>50</v>
      </c>
      <c r="L486">
        <v>4070</v>
      </c>
      <c r="M486">
        <f>Table1[[#This Row],[MAX Ord (M)]]-Table1[[#This Row],[Galt (M)]]</f>
        <v>3570</v>
      </c>
    </row>
    <row r="487" spans="1:13" x14ac:dyDescent="0.25">
      <c r="A487">
        <v>19007</v>
      </c>
      <c r="B487">
        <v>1600</v>
      </c>
      <c r="C487">
        <f>ROUND(SIN(Table1[[#This Row],[GTL (mils)]]/3200*PI()),4)</f>
        <v>1</v>
      </c>
      <c r="D487">
        <v>500</v>
      </c>
      <c r="E487">
        <v>1500</v>
      </c>
      <c r="F487">
        <f>ATAN((Table1[[#This Row],[Talt (M)]]-Table1[[#This Row],[Galt (M)]])/Table1[[#This Row],[Range (M)]])*3200/PI()</f>
        <v>53.540977451605841</v>
      </c>
      <c r="G487" t="s">
        <v>14</v>
      </c>
      <c r="H487">
        <v>790.7</v>
      </c>
      <c r="I487">
        <v>19</v>
      </c>
      <c r="J487">
        <v>508.1</v>
      </c>
      <c r="K487">
        <v>50</v>
      </c>
      <c r="L487">
        <v>4419</v>
      </c>
      <c r="M487">
        <f>Table1[[#This Row],[MAX Ord (M)]]-Table1[[#This Row],[Galt (M)]]</f>
        <v>3919</v>
      </c>
    </row>
    <row r="488" spans="1:13" x14ac:dyDescent="0.25">
      <c r="A488">
        <v>19007</v>
      </c>
      <c r="B488">
        <v>4000</v>
      </c>
      <c r="C488">
        <f>ROUND(SIN(Table1[[#This Row],[GTL (mils)]]/3200*PI()),4)</f>
        <v>-0.70709999999999995</v>
      </c>
      <c r="D488">
        <v>500</v>
      </c>
      <c r="E488">
        <v>0</v>
      </c>
      <c r="F488">
        <f>ATAN((Table1[[#This Row],[Talt (M)]]-Table1[[#This Row],[Galt (M)]])/Table1[[#This Row],[Range (M)]])*3200/PI()</f>
        <v>-26.788992857873946</v>
      </c>
      <c r="G488" t="s">
        <v>14</v>
      </c>
      <c r="H488">
        <v>790.7</v>
      </c>
      <c r="I488">
        <v>17.100000000000001</v>
      </c>
      <c r="J488">
        <v>428.91274404346967</v>
      </c>
      <c r="K488">
        <v>49.957758377921714</v>
      </c>
      <c r="L488">
        <v>3499.3775295113287</v>
      </c>
      <c r="M488">
        <f>Table1[[#This Row],[MAX Ord (M)]]-Table1[[#This Row],[Galt (M)]]</f>
        <v>2999.3775295113287</v>
      </c>
    </row>
    <row r="489" spans="1:13" x14ac:dyDescent="0.25">
      <c r="A489">
        <v>17006</v>
      </c>
      <c r="B489">
        <v>4000</v>
      </c>
      <c r="C489">
        <f>ROUND(SIN(Table1[[#This Row],[GTL (mils)]]/3200*PI()),4)</f>
        <v>-0.70709999999999995</v>
      </c>
      <c r="D489">
        <v>500</v>
      </c>
      <c r="E489">
        <v>500</v>
      </c>
      <c r="F489">
        <f>ATAN((Table1[[#This Row],[Talt (M)]]-Table1[[#This Row],[Galt (M)]])/Table1[[#This Row],[Range (M)]])*3200/PI()</f>
        <v>0</v>
      </c>
      <c r="G489" t="s">
        <v>14</v>
      </c>
      <c r="H489">
        <v>790.7</v>
      </c>
      <c r="I489">
        <v>14.4</v>
      </c>
      <c r="J489">
        <v>360.10535014380622</v>
      </c>
      <c r="K489">
        <v>40.965361869895801</v>
      </c>
      <c r="L489">
        <v>2754.2901597798323</v>
      </c>
      <c r="M489">
        <f>Table1[[#This Row],[MAX Ord (M)]]-Table1[[#This Row],[Galt (M)]]</f>
        <v>2254.2901597798323</v>
      </c>
    </row>
    <row r="490" spans="1:13" x14ac:dyDescent="0.25">
      <c r="A490">
        <v>19007</v>
      </c>
      <c r="B490">
        <v>4000</v>
      </c>
      <c r="C490">
        <f>ROUND(SIN(Table1[[#This Row],[GTL (mils)]]/3200*PI()),4)</f>
        <v>-0.70709999999999995</v>
      </c>
      <c r="D490">
        <v>500</v>
      </c>
      <c r="E490">
        <v>1000</v>
      </c>
      <c r="F490">
        <f>ATAN((Table1[[#This Row],[Talt (M)]]-Table1[[#This Row],[Galt (M)]])/Table1[[#This Row],[Range (M)]])*3200/PI()</f>
        <v>26.788992857873946</v>
      </c>
      <c r="G490" t="s">
        <v>14</v>
      </c>
      <c r="H490">
        <v>790.7</v>
      </c>
      <c r="I490">
        <v>17.100000000000001</v>
      </c>
      <c r="J490">
        <v>484.96534894349776</v>
      </c>
      <c r="K490">
        <v>49.957758377921714</v>
      </c>
      <c r="L490">
        <v>4151.312651261147</v>
      </c>
      <c r="M490">
        <f>Table1[[#This Row],[MAX Ord (M)]]-Table1[[#This Row],[Galt (M)]]</f>
        <v>3651.312651261147</v>
      </c>
    </row>
    <row r="491" spans="1:13" x14ac:dyDescent="0.25">
      <c r="A491">
        <v>19007</v>
      </c>
      <c r="B491">
        <v>4000</v>
      </c>
      <c r="C491">
        <f>ROUND(SIN(Table1[[#This Row],[GTL (mils)]]/3200*PI()),4)</f>
        <v>-0.70709999999999995</v>
      </c>
      <c r="D491">
        <v>500</v>
      </c>
      <c r="E491">
        <v>1500</v>
      </c>
      <c r="F491">
        <f>ATAN((Table1[[#This Row],[Talt (M)]]-Table1[[#This Row],[Galt (M)]])/Table1[[#This Row],[Range (M)]])*3200/PI()</f>
        <v>53.540977451605841</v>
      </c>
      <c r="G491" t="s">
        <v>14</v>
      </c>
      <c r="H491">
        <v>790.7</v>
      </c>
      <c r="I491">
        <v>17.100000000000001</v>
      </c>
      <c r="J491">
        <v>514.14067983620407</v>
      </c>
      <c r="K491">
        <v>49.957758377921714</v>
      </c>
      <c r="L491">
        <v>4503.4428919197271</v>
      </c>
      <c r="M491">
        <f>Table1[[#This Row],[MAX Ord (M)]]-Table1[[#This Row],[Galt (M)]]</f>
        <v>4003.4428919197271</v>
      </c>
    </row>
    <row r="492" spans="1:13" x14ac:dyDescent="0.25">
      <c r="A492">
        <v>19007</v>
      </c>
      <c r="B492">
        <v>4800</v>
      </c>
      <c r="C492">
        <f>ROUND(SIN(Table1[[#This Row],[GTL (mils)]]/3200*PI()),4)</f>
        <v>-1</v>
      </c>
      <c r="D492">
        <v>500</v>
      </c>
      <c r="E492">
        <v>0</v>
      </c>
      <c r="F492">
        <f>ATAN((Table1[[#This Row],[Talt (M)]]-Table1[[#This Row],[Galt (M)]])/Table1[[#This Row],[Range (M)]])*3200/PI()</f>
        <v>-26.788992857873946</v>
      </c>
      <c r="G492" t="s">
        <v>14</v>
      </c>
      <c r="H492">
        <v>790.7</v>
      </c>
      <c r="I492">
        <v>19</v>
      </c>
      <c r="J492">
        <v>429.27540983606559</v>
      </c>
      <c r="K492">
        <v>50</v>
      </c>
      <c r="L492">
        <v>3502.3364169376346</v>
      </c>
      <c r="M492">
        <f>Table1[[#This Row],[MAX Ord (M)]]-Table1[[#This Row],[Galt (M)]]</f>
        <v>3002.3364169376346</v>
      </c>
    </row>
    <row r="493" spans="1:13" x14ac:dyDescent="0.25">
      <c r="A493">
        <v>17006</v>
      </c>
      <c r="B493">
        <v>4800</v>
      </c>
      <c r="C493">
        <f>ROUND(SIN(Table1[[#This Row],[GTL (mils)]]/3200*PI()),4)</f>
        <v>-1</v>
      </c>
      <c r="D493">
        <v>500</v>
      </c>
      <c r="E493">
        <v>500</v>
      </c>
      <c r="F493">
        <f>ATAN((Table1[[#This Row],[Talt (M)]]-Table1[[#This Row],[Galt (M)]])/Table1[[#This Row],[Range (M)]])*3200/PI()</f>
        <v>0</v>
      </c>
      <c r="G493" t="s">
        <v>14</v>
      </c>
      <c r="H493">
        <v>790.7</v>
      </c>
      <c r="I493">
        <v>16</v>
      </c>
      <c r="J493">
        <v>360.40983606557381</v>
      </c>
      <c r="K493">
        <v>41</v>
      </c>
      <c r="L493">
        <v>2756.6190409746855</v>
      </c>
      <c r="M493">
        <f>Table1[[#This Row],[MAX Ord (M)]]-Table1[[#This Row],[Galt (M)]]</f>
        <v>2256.6190409746855</v>
      </c>
    </row>
    <row r="494" spans="1:13" x14ac:dyDescent="0.25">
      <c r="A494">
        <v>19007</v>
      </c>
      <c r="B494">
        <v>4800</v>
      </c>
      <c r="C494">
        <f>ROUND(SIN(Table1[[#This Row],[GTL (mils)]]/3200*PI()),4)</f>
        <v>-1</v>
      </c>
      <c r="D494">
        <v>500</v>
      </c>
      <c r="E494">
        <v>1000</v>
      </c>
      <c r="F494">
        <f>ATAN((Table1[[#This Row],[Talt (M)]]-Table1[[#This Row],[Galt (M)]])/Table1[[#This Row],[Range (M)]])*3200/PI()</f>
        <v>26.788992857873946</v>
      </c>
      <c r="G494" t="s">
        <v>14</v>
      </c>
      <c r="H494">
        <v>790.7</v>
      </c>
      <c r="I494">
        <v>19</v>
      </c>
      <c r="J494">
        <v>485.37540983606556</v>
      </c>
      <c r="K494">
        <v>50</v>
      </c>
      <c r="L494">
        <v>4154.82278033493</v>
      </c>
      <c r="M494">
        <f>Table1[[#This Row],[MAX Ord (M)]]-Table1[[#This Row],[Galt (M)]]</f>
        <v>3654.82278033493</v>
      </c>
    </row>
    <row r="495" spans="1:13" x14ac:dyDescent="0.25">
      <c r="A495">
        <v>19007</v>
      </c>
      <c r="B495">
        <v>4800</v>
      </c>
      <c r="C495">
        <f>ROUND(SIN(Table1[[#This Row],[GTL (mils)]]/3200*PI()),4)</f>
        <v>-1</v>
      </c>
      <c r="D495">
        <v>500</v>
      </c>
      <c r="E495">
        <v>1500</v>
      </c>
      <c r="F495">
        <f>ATAN((Table1[[#This Row],[Talt (M)]]-Table1[[#This Row],[Galt (M)]])/Table1[[#This Row],[Range (M)]])*3200/PI()</f>
        <v>53.540977451605841</v>
      </c>
      <c r="G495" t="s">
        <v>14</v>
      </c>
      <c r="H495">
        <v>790.7</v>
      </c>
      <c r="I495">
        <v>19</v>
      </c>
      <c r="J495">
        <v>514.57540983606555</v>
      </c>
      <c r="K495">
        <v>50</v>
      </c>
      <c r="L495">
        <v>4507.250763587077</v>
      </c>
      <c r="M495">
        <f>Table1[[#This Row],[MAX Ord (M)]]-Table1[[#This Row],[Galt (M)]]</f>
        <v>4007.250763587077</v>
      </c>
    </row>
    <row r="496" spans="1:13" x14ac:dyDescent="0.25">
      <c r="A496">
        <v>21007</v>
      </c>
      <c r="B496">
        <v>800</v>
      </c>
      <c r="C496">
        <f>ROUND(SIN(Table1[[#This Row],[GTL (mils)]]/3200*PI()),4)</f>
        <v>0.70709999999999995</v>
      </c>
      <c r="D496">
        <v>500</v>
      </c>
      <c r="E496">
        <v>0</v>
      </c>
      <c r="F496">
        <f>ATAN((Table1[[#This Row],[Talt (M)]]-Table1[[#This Row],[Galt (M)]])/Table1[[#This Row],[Range (M)]])*3200/PI()</f>
        <v>-24.239523772170507</v>
      </c>
      <c r="G496" t="s">
        <v>14</v>
      </c>
      <c r="H496">
        <v>790.7</v>
      </c>
      <c r="I496">
        <v>20.7</v>
      </c>
      <c r="J496">
        <v>544.13990425232328</v>
      </c>
      <c r="K496">
        <v>59.949310053506053</v>
      </c>
      <c r="L496">
        <v>4864.8865108420168</v>
      </c>
      <c r="M496">
        <f>Table1[[#This Row],[MAX Ord (M)]]-Table1[[#This Row],[Galt (M)]]</f>
        <v>4364.8865108420168</v>
      </c>
    </row>
    <row r="497" spans="1:13" x14ac:dyDescent="0.25">
      <c r="A497">
        <v>17994</v>
      </c>
      <c r="B497">
        <v>1600</v>
      </c>
      <c r="C497">
        <f>ROUND(SIN(Table1[[#This Row],[GTL (mils)]]/3200*PI()),4)</f>
        <v>1</v>
      </c>
      <c r="D497">
        <v>0</v>
      </c>
      <c r="E497">
        <v>0</v>
      </c>
      <c r="F497">
        <f>ATAN((Table1[[#This Row],[Talt (M)]]-Table1[[#This Row],[Galt (M)]])/Table1[[#This Row],[Range (M)]])*3200/PI()</f>
        <v>0</v>
      </c>
      <c r="G497" t="s">
        <v>14</v>
      </c>
      <c r="H497">
        <v>790.7</v>
      </c>
      <c r="I497">
        <v>18</v>
      </c>
      <c r="J497">
        <v>424.3</v>
      </c>
      <c r="K497">
        <v>47</v>
      </c>
      <c r="L497">
        <v>2878</v>
      </c>
      <c r="M497">
        <f>Table1[[#This Row],[MAX Ord (M)]]-Table1[[#This Row],[Galt (M)]]</f>
        <v>2878</v>
      </c>
    </row>
    <row r="498" spans="1:13" x14ac:dyDescent="0.25">
      <c r="A498">
        <v>21007</v>
      </c>
      <c r="B498">
        <v>800</v>
      </c>
      <c r="C498">
        <f>ROUND(SIN(Table1[[#This Row],[GTL (mils)]]/3200*PI()),4)</f>
        <v>0.70709999999999995</v>
      </c>
      <c r="D498">
        <v>500</v>
      </c>
      <c r="E498">
        <v>1000</v>
      </c>
      <c r="F498">
        <f>ATAN((Table1[[#This Row],[Talt (M)]]-Table1[[#This Row],[Galt (M)]])/Table1[[#This Row],[Range (M)]])*3200/PI()</f>
        <v>24.239523772170507</v>
      </c>
      <c r="G498" t="s">
        <v>14</v>
      </c>
      <c r="H498">
        <v>790.7</v>
      </c>
      <c r="I498">
        <v>21.6</v>
      </c>
      <c r="J498">
        <v>602.99014362151502</v>
      </c>
      <c r="K498">
        <v>60.948465221064488</v>
      </c>
      <c r="L498">
        <v>5617.2503520135169</v>
      </c>
      <c r="M498">
        <f>Table1[[#This Row],[MAX Ord (M)]]-Table1[[#This Row],[Galt (M)]]</f>
        <v>5117.2503520135169</v>
      </c>
    </row>
    <row r="499" spans="1:13" x14ac:dyDescent="0.25">
      <c r="A499">
        <v>21007</v>
      </c>
      <c r="B499">
        <v>800</v>
      </c>
      <c r="C499">
        <f>ROUND(SIN(Table1[[#This Row],[GTL (mils)]]/3200*PI()),4)</f>
        <v>0.70709999999999995</v>
      </c>
      <c r="D499">
        <v>500</v>
      </c>
      <c r="E499">
        <v>1500</v>
      </c>
      <c r="F499">
        <f>ATAN((Table1[[#This Row],[Talt (M)]]-Table1[[#This Row],[Galt (M)]])/Table1[[#This Row],[Range (M)]])*3200/PI()</f>
        <v>48.451624824267462</v>
      </c>
      <c r="G499" t="s">
        <v>14</v>
      </c>
      <c r="H499">
        <v>790.7</v>
      </c>
      <c r="I499">
        <v>21.6</v>
      </c>
      <c r="J499">
        <v>635.06302450014084</v>
      </c>
      <c r="K499">
        <v>61.947620388622923</v>
      </c>
      <c r="L499">
        <v>6037.8946775556178</v>
      </c>
      <c r="M499">
        <f>Table1[[#This Row],[MAX Ord (M)]]-Table1[[#This Row],[Galt (M)]]</f>
        <v>5537.8946775556178</v>
      </c>
    </row>
    <row r="500" spans="1:13" x14ac:dyDescent="0.25">
      <c r="A500">
        <v>21007</v>
      </c>
      <c r="B500">
        <v>1600</v>
      </c>
      <c r="C500">
        <f>ROUND(SIN(Table1[[#This Row],[GTL (mils)]]/3200*PI()),4)</f>
        <v>1</v>
      </c>
      <c r="D500">
        <v>500</v>
      </c>
      <c r="E500">
        <v>0</v>
      </c>
      <c r="F500">
        <f>ATAN((Table1[[#This Row],[Talt (M)]]-Table1[[#This Row],[Galt (M)]])/Table1[[#This Row],[Range (M)]])*3200/PI()</f>
        <v>-24.239523772170507</v>
      </c>
      <c r="G500" t="s">
        <v>14</v>
      </c>
      <c r="H500">
        <v>790.7</v>
      </c>
      <c r="I500">
        <v>23</v>
      </c>
      <c r="J500">
        <v>544.6</v>
      </c>
      <c r="K500">
        <v>60</v>
      </c>
      <c r="L500">
        <v>4869</v>
      </c>
      <c r="M500">
        <f>Table1[[#This Row],[MAX Ord (M)]]-Table1[[#This Row],[Galt (M)]]</f>
        <v>4369</v>
      </c>
    </row>
    <row r="501" spans="1:13" x14ac:dyDescent="0.25">
      <c r="A501">
        <v>19007</v>
      </c>
      <c r="B501">
        <v>800</v>
      </c>
      <c r="C501">
        <f>ROUND(SIN(Table1[[#This Row],[GTL (mils)]]/3200*PI()),4)</f>
        <v>0.70709999999999995</v>
      </c>
      <c r="D501">
        <v>500</v>
      </c>
      <c r="E501">
        <v>500</v>
      </c>
      <c r="F501">
        <f>ATAN((Table1[[#This Row],[Talt (M)]]-Table1[[#This Row],[Galt (M)]])/Table1[[#This Row],[Range (M)]])*3200/PI()</f>
        <v>0</v>
      </c>
      <c r="G501" t="s">
        <v>14</v>
      </c>
      <c r="H501">
        <v>790.7</v>
      </c>
      <c r="I501">
        <v>17.100000000000001</v>
      </c>
      <c r="J501">
        <v>450.11940298507466</v>
      </c>
      <c r="K501">
        <v>49.957758377921714</v>
      </c>
      <c r="L501">
        <v>3735.8411715009856</v>
      </c>
      <c r="M501">
        <f>Table1[[#This Row],[MAX Ord (M)]]-Table1[[#This Row],[Galt (M)]]</f>
        <v>3235.8411715009856</v>
      </c>
    </row>
    <row r="502" spans="1:13" x14ac:dyDescent="0.25">
      <c r="A502">
        <v>21007</v>
      </c>
      <c r="B502">
        <v>1600</v>
      </c>
      <c r="C502">
        <f>ROUND(SIN(Table1[[#This Row],[GTL (mils)]]/3200*PI()),4)</f>
        <v>1</v>
      </c>
      <c r="D502">
        <v>500</v>
      </c>
      <c r="E502">
        <v>1000</v>
      </c>
      <c r="F502">
        <f>ATAN((Table1[[#This Row],[Talt (M)]]-Table1[[#This Row],[Galt (M)]])/Table1[[#This Row],[Range (M)]])*3200/PI()</f>
        <v>24.239523772170507</v>
      </c>
      <c r="G502" t="s">
        <v>14</v>
      </c>
      <c r="H502">
        <v>790.7</v>
      </c>
      <c r="I502">
        <v>24</v>
      </c>
      <c r="J502">
        <v>603.5</v>
      </c>
      <c r="K502">
        <v>61</v>
      </c>
      <c r="L502">
        <v>5622</v>
      </c>
      <c r="M502">
        <f>Table1[[#This Row],[MAX Ord (M)]]-Table1[[#This Row],[Galt (M)]]</f>
        <v>5122</v>
      </c>
    </row>
    <row r="503" spans="1:13" x14ac:dyDescent="0.25">
      <c r="A503">
        <v>21007</v>
      </c>
      <c r="B503">
        <v>1600</v>
      </c>
      <c r="C503">
        <f>ROUND(SIN(Table1[[#This Row],[GTL (mils)]]/3200*PI()),4)</f>
        <v>1</v>
      </c>
      <c r="D503">
        <v>500</v>
      </c>
      <c r="E503">
        <v>1500</v>
      </c>
      <c r="F503">
        <f>ATAN((Table1[[#This Row],[Talt (M)]]-Table1[[#This Row],[Galt (M)]])/Table1[[#This Row],[Range (M)]])*3200/PI()</f>
        <v>48.451624824267462</v>
      </c>
      <c r="G503" t="s">
        <v>14</v>
      </c>
      <c r="H503">
        <v>790.7</v>
      </c>
      <c r="I503">
        <v>24</v>
      </c>
      <c r="J503">
        <v>635.6</v>
      </c>
      <c r="K503">
        <v>62</v>
      </c>
      <c r="L503">
        <v>6043</v>
      </c>
      <c r="M503">
        <f>Table1[[#This Row],[MAX Ord (M)]]-Table1[[#This Row],[Galt (M)]]</f>
        <v>5543</v>
      </c>
    </row>
    <row r="504" spans="1:13" x14ac:dyDescent="0.25">
      <c r="A504">
        <v>21007</v>
      </c>
      <c r="B504">
        <v>4000</v>
      </c>
      <c r="C504">
        <f>ROUND(SIN(Table1[[#This Row],[GTL (mils)]]/3200*PI()),4)</f>
        <v>-0.70709999999999995</v>
      </c>
      <c r="D504">
        <v>500</v>
      </c>
      <c r="E504">
        <v>0</v>
      </c>
      <c r="F504">
        <f>ATAN((Table1[[#This Row],[Talt (M)]]-Table1[[#This Row],[Galt (M)]])/Table1[[#This Row],[Range (M)]])*3200/PI()</f>
        <v>-24.239523772170507</v>
      </c>
      <c r="G504" t="s">
        <v>14</v>
      </c>
      <c r="H504">
        <v>790.7</v>
      </c>
      <c r="I504">
        <v>20.7</v>
      </c>
      <c r="J504">
        <v>551.90383129203963</v>
      </c>
      <c r="K504">
        <v>59.949310053506053</v>
      </c>
      <c r="L504">
        <v>4969.6558992797973</v>
      </c>
      <c r="M504">
        <f>Table1[[#This Row],[MAX Ord (M)]]-Table1[[#This Row],[Galt (M)]]</f>
        <v>4469.6558992797973</v>
      </c>
    </row>
    <row r="505" spans="1:13" x14ac:dyDescent="0.25">
      <c r="A505">
        <v>19007</v>
      </c>
      <c r="B505">
        <v>1600</v>
      </c>
      <c r="C505">
        <f>ROUND(SIN(Table1[[#This Row],[GTL (mils)]]/3200*PI()),4)</f>
        <v>1</v>
      </c>
      <c r="D505">
        <v>500</v>
      </c>
      <c r="E505">
        <v>500</v>
      </c>
      <c r="F505">
        <f>ATAN((Table1[[#This Row],[Talt (M)]]-Table1[[#This Row],[Galt (M)]])/Table1[[#This Row],[Range (M)]])*3200/PI()</f>
        <v>0</v>
      </c>
      <c r="G505" t="s">
        <v>14</v>
      </c>
      <c r="H505">
        <v>790.7</v>
      </c>
      <c r="I505">
        <v>19</v>
      </c>
      <c r="J505">
        <v>450.5</v>
      </c>
      <c r="K505">
        <v>50</v>
      </c>
      <c r="L505">
        <v>3739</v>
      </c>
      <c r="M505">
        <f>Table1[[#This Row],[MAX Ord (M)]]-Table1[[#This Row],[Galt (M)]]</f>
        <v>3239</v>
      </c>
    </row>
    <row r="506" spans="1:13" x14ac:dyDescent="0.25">
      <c r="A506">
        <v>21007</v>
      </c>
      <c r="B506">
        <v>4000</v>
      </c>
      <c r="C506">
        <f>ROUND(SIN(Table1[[#This Row],[GTL (mils)]]/3200*PI()),4)</f>
        <v>-0.70709999999999995</v>
      </c>
      <c r="D506">
        <v>500</v>
      </c>
      <c r="E506">
        <v>1000</v>
      </c>
      <c r="F506">
        <f>ATAN((Table1[[#This Row],[Talt (M)]]-Table1[[#This Row],[Galt (M)]])/Table1[[#This Row],[Range (M)]])*3200/PI()</f>
        <v>24.239523772170507</v>
      </c>
      <c r="G506" t="s">
        <v>14</v>
      </c>
      <c r="H506">
        <v>790.7</v>
      </c>
      <c r="I506">
        <v>21.6</v>
      </c>
      <c r="J506">
        <v>610.88346944522664</v>
      </c>
      <c r="K506">
        <v>60.948465221064488</v>
      </c>
      <c r="L506">
        <v>5715.3914259367129</v>
      </c>
      <c r="M506">
        <f>Table1[[#This Row],[MAX Ord (M)]]-Table1[[#This Row],[Galt (M)]]</f>
        <v>5215.3914259367129</v>
      </c>
    </row>
    <row r="507" spans="1:13" x14ac:dyDescent="0.25">
      <c r="A507">
        <v>21007</v>
      </c>
      <c r="B507">
        <v>4000</v>
      </c>
      <c r="C507">
        <f>ROUND(SIN(Table1[[#This Row],[GTL (mils)]]/3200*PI()),4)</f>
        <v>-0.70709999999999995</v>
      </c>
      <c r="D507">
        <v>500</v>
      </c>
      <c r="E507">
        <v>1500</v>
      </c>
      <c r="F507">
        <f>ATAN((Table1[[#This Row],[Talt (M)]]-Table1[[#This Row],[Galt (M)]])/Table1[[#This Row],[Range (M)]])*3200/PI()</f>
        <v>48.451624824267462</v>
      </c>
      <c r="G507" t="s">
        <v>14</v>
      </c>
      <c r="H507">
        <v>790.7</v>
      </c>
      <c r="I507">
        <v>21.6</v>
      </c>
      <c r="J507">
        <v>643.08574910784773</v>
      </c>
      <c r="K507">
        <v>61.947620388622923</v>
      </c>
      <c r="L507">
        <v>6128.467169389638</v>
      </c>
      <c r="M507">
        <f>Table1[[#This Row],[MAX Ord (M)]]-Table1[[#This Row],[Galt (M)]]</f>
        <v>5628.467169389638</v>
      </c>
    </row>
    <row r="508" spans="1:13" x14ac:dyDescent="0.25">
      <c r="A508">
        <v>21007</v>
      </c>
      <c r="B508">
        <v>4800</v>
      </c>
      <c r="C508">
        <f>ROUND(SIN(Table1[[#This Row],[GTL (mils)]]/3200*PI()),4)</f>
        <v>-1</v>
      </c>
      <c r="D508">
        <v>500</v>
      </c>
      <c r="E508">
        <v>0</v>
      </c>
      <c r="F508">
        <f>ATAN((Table1[[#This Row],[Talt (M)]]-Table1[[#This Row],[Galt (M)]])/Table1[[#This Row],[Range (M)]])*3200/PI()</f>
        <v>-24.239523772170507</v>
      </c>
      <c r="G508" t="s">
        <v>14</v>
      </c>
      <c r="H508">
        <v>790.7</v>
      </c>
      <c r="I508">
        <v>23</v>
      </c>
      <c r="J508">
        <v>552.3704918032787</v>
      </c>
      <c r="K508">
        <v>60</v>
      </c>
      <c r="L508">
        <v>4973.8579758575424</v>
      </c>
      <c r="M508">
        <f>Table1[[#This Row],[MAX Ord (M)]]-Table1[[#This Row],[Galt (M)]]</f>
        <v>4473.8579758575424</v>
      </c>
    </row>
    <row r="509" spans="1:13" x14ac:dyDescent="0.25">
      <c r="A509">
        <v>19007</v>
      </c>
      <c r="B509">
        <v>4000</v>
      </c>
      <c r="C509">
        <f>ROUND(SIN(Table1[[#This Row],[GTL (mils)]]/3200*PI()),4)</f>
        <v>-0.70709999999999995</v>
      </c>
      <c r="D509">
        <v>500</v>
      </c>
      <c r="E509">
        <v>500</v>
      </c>
      <c r="F509">
        <f>ATAN((Table1[[#This Row],[Talt (M)]]-Table1[[#This Row],[Galt (M)]])/Table1[[#This Row],[Range (M)]])*3200/PI()</f>
        <v>0</v>
      </c>
      <c r="G509" t="s">
        <v>14</v>
      </c>
      <c r="H509">
        <v>790.7</v>
      </c>
      <c r="I509">
        <v>17.100000000000001</v>
      </c>
      <c r="J509">
        <v>456.58934218483824</v>
      </c>
      <c r="K509">
        <v>49.957758377921714</v>
      </c>
      <c r="L509">
        <v>3816.8606077851996</v>
      </c>
      <c r="M509">
        <f>Table1[[#This Row],[MAX Ord (M)]]-Table1[[#This Row],[Galt (M)]]</f>
        <v>3316.8606077851996</v>
      </c>
    </row>
    <row r="510" spans="1:13" x14ac:dyDescent="0.25">
      <c r="A510">
        <v>21007</v>
      </c>
      <c r="B510">
        <v>4800</v>
      </c>
      <c r="C510">
        <f>ROUND(SIN(Table1[[#This Row],[GTL (mils)]]/3200*PI()),4)</f>
        <v>-1</v>
      </c>
      <c r="D510">
        <v>500</v>
      </c>
      <c r="E510">
        <v>1000</v>
      </c>
      <c r="F510">
        <f>ATAN((Table1[[#This Row],[Talt (M)]]-Table1[[#This Row],[Galt (M)]])/Table1[[#This Row],[Range (M)]])*3200/PI()</f>
        <v>24.239523772170507</v>
      </c>
      <c r="G510" t="s">
        <v>14</v>
      </c>
      <c r="H510">
        <v>790.7</v>
      </c>
      <c r="I510">
        <v>24</v>
      </c>
      <c r="J510">
        <v>611.4</v>
      </c>
      <c r="K510">
        <v>61</v>
      </c>
      <c r="L510">
        <v>5720.2240567929166</v>
      </c>
      <c r="M510">
        <f>Table1[[#This Row],[MAX Ord (M)]]-Table1[[#This Row],[Galt (M)]]</f>
        <v>5220.2240567929166</v>
      </c>
    </row>
    <row r="511" spans="1:13" x14ac:dyDescent="0.25">
      <c r="A511">
        <v>21007</v>
      </c>
      <c r="B511">
        <v>4800</v>
      </c>
      <c r="C511">
        <f>ROUND(SIN(Table1[[#This Row],[GTL (mils)]]/3200*PI()),4)</f>
        <v>-1</v>
      </c>
      <c r="D511">
        <v>500</v>
      </c>
      <c r="E511">
        <v>1500</v>
      </c>
      <c r="F511">
        <f>ATAN((Table1[[#This Row],[Talt (M)]]-Table1[[#This Row],[Galt (M)]])/Table1[[#This Row],[Range (M)]])*3200/PI()</f>
        <v>48.451624824267462</v>
      </c>
      <c r="G511" t="s">
        <v>14</v>
      </c>
      <c r="H511">
        <v>790.7</v>
      </c>
      <c r="I511">
        <v>24</v>
      </c>
      <c r="J511">
        <v>643.6295081967213</v>
      </c>
      <c r="K511">
        <v>62</v>
      </c>
      <c r="L511">
        <v>6133.6490751134734</v>
      </c>
      <c r="M511">
        <f>Table1[[#This Row],[MAX Ord (M)]]-Table1[[#This Row],[Galt (M)]]</f>
        <v>5633.6490751134734</v>
      </c>
    </row>
    <row r="512" spans="1:13" x14ac:dyDescent="0.25">
      <c r="A512">
        <v>19007</v>
      </c>
      <c r="B512">
        <v>4800</v>
      </c>
      <c r="C512">
        <f>ROUND(SIN(Table1[[#This Row],[GTL (mils)]]/3200*PI()),4)</f>
        <v>-1</v>
      </c>
      <c r="D512">
        <v>500</v>
      </c>
      <c r="E512">
        <v>500</v>
      </c>
      <c r="F512">
        <f>ATAN((Table1[[#This Row],[Talt (M)]]-Table1[[#This Row],[Galt (M)]])/Table1[[#This Row],[Range (M)]])*3200/PI()</f>
        <v>0</v>
      </c>
      <c r="G512" t="s">
        <v>14</v>
      </c>
      <c r="H512">
        <v>790.7</v>
      </c>
      <c r="I512">
        <v>19</v>
      </c>
      <c r="J512">
        <v>456.97540983606558</v>
      </c>
      <c r="K512">
        <v>50</v>
      </c>
      <c r="L512">
        <v>3820.0879420082424</v>
      </c>
      <c r="M512">
        <f>Table1[[#This Row],[MAX Ord (M)]]-Table1[[#This Row],[Galt (M)]]</f>
        <v>3320.0879420082424</v>
      </c>
    </row>
    <row r="513" spans="1:13" x14ac:dyDescent="0.25">
      <c r="A513">
        <v>19991</v>
      </c>
      <c r="B513">
        <v>4800</v>
      </c>
      <c r="C513">
        <f>ROUND(SIN(Table1[[#This Row],[GTL (mils)]]/3200*PI()),4)</f>
        <v>-1</v>
      </c>
      <c r="D513">
        <v>400</v>
      </c>
      <c r="E513">
        <v>400</v>
      </c>
      <c r="F513">
        <f>ATAN((Table1[[#This Row],[Talt (M)]]-Table1[[#This Row],[Galt (M)]])/Table1[[#This Row],[Range (M)]])*3200/PI()</f>
        <v>0</v>
      </c>
      <c r="G513" t="s">
        <v>14</v>
      </c>
      <c r="H513">
        <v>790.7</v>
      </c>
      <c r="I513">
        <v>21</v>
      </c>
      <c r="J513">
        <v>519.5</v>
      </c>
      <c r="K513">
        <v>55</v>
      </c>
      <c r="L513">
        <v>4407</v>
      </c>
      <c r="M513">
        <f>Table1[[#This Row],[MAX Ord (M)]]-Table1[[#This Row],[Galt (M)]]</f>
        <v>4007</v>
      </c>
    </row>
    <row r="514" spans="1:13" x14ac:dyDescent="0.25">
      <c r="A514">
        <v>19993</v>
      </c>
      <c r="B514">
        <v>1600</v>
      </c>
      <c r="C514">
        <f>ROUND(SIN(Table1[[#This Row],[GTL (mils)]]/3200*PI()),4)</f>
        <v>1</v>
      </c>
      <c r="D514">
        <v>400</v>
      </c>
      <c r="E514">
        <v>400</v>
      </c>
      <c r="F514">
        <f>ATAN((Table1[[#This Row],[Talt (M)]]-Table1[[#This Row],[Galt (M)]])/Table1[[#This Row],[Range (M)]])*3200/PI()</f>
        <v>0</v>
      </c>
      <c r="G514" t="s">
        <v>14</v>
      </c>
      <c r="H514">
        <v>790.7</v>
      </c>
      <c r="I514">
        <v>21</v>
      </c>
      <c r="J514">
        <v>513.5</v>
      </c>
      <c r="K514">
        <v>55</v>
      </c>
      <c r="L514">
        <v>4364</v>
      </c>
      <c r="M514">
        <f>Table1[[#This Row],[MAX Ord (M)]]-Table1[[#This Row],[Galt (M)]]</f>
        <v>3964</v>
      </c>
    </row>
    <row r="515" spans="1:13" x14ac:dyDescent="0.25">
      <c r="A515">
        <v>21007</v>
      </c>
      <c r="B515">
        <v>800</v>
      </c>
      <c r="C515">
        <f>ROUND(SIN(Table1[[#This Row],[GTL (mils)]]/3200*PI()),4)</f>
        <v>0.70709999999999995</v>
      </c>
      <c r="D515">
        <v>500</v>
      </c>
      <c r="E515">
        <v>500</v>
      </c>
      <c r="F515">
        <f>ATAN((Table1[[#This Row],[Talt (M)]]-Table1[[#This Row],[Galt (M)]])/Table1[[#This Row],[Range (M)]])*3200/PI()</f>
        <v>0</v>
      </c>
      <c r="G515" t="s">
        <v>14</v>
      </c>
      <c r="H515">
        <v>790.7</v>
      </c>
      <c r="I515">
        <v>20.7</v>
      </c>
      <c r="J515">
        <v>572.8156575612503</v>
      </c>
      <c r="K515">
        <v>60.948465221064488</v>
      </c>
      <c r="L515">
        <v>5227.5798366657282</v>
      </c>
      <c r="M515">
        <f>Table1[[#This Row],[MAX Ord (M)]]-Table1[[#This Row],[Galt (M)]]</f>
        <v>4727.5798366657282</v>
      </c>
    </row>
    <row r="516" spans="1:13" x14ac:dyDescent="0.25">
      <c r="A516">
        <v>21007</v>
      </c>
      <c r="B516">
        <v>1600</v>
      </c>
      <c r="C516">
        <f>ROUND(SIN(Table1[[#This Row],[GTL (mils)]]/3200*PI()),4)</f>
        <v>1</v>
      </c>
      <c r="D516">
        <v>500</v>
      </c>
      <c r="E516">
        <v>500</v>
      </c>
      <c r="F516">
        <f>ATAN((Table1[[#This Row],[Talt (M)]]-Table1[[#This Row],[Galt (M)]])/Table1[[#This Row],[Range (M)]])*3200/PI()</f>
        <v>0</v>
      </c>
      <c r="G516" t="s">
        <v>14</v>
      </c>
      <c r="H516">
        <v>790.7</v>
      </c>
      <c r="I516">
        <v>23</v>
      </c>
      <c r="J516">
        <v>573.29999999999995</v>
      </c>
      <c r="K516">
        <v>61</v>
      </c>
      <c r="L516">
        <v>5232</v>
      </c>
      <c r="M516">
        <f>Table1[[#This Row],[MAX Ord (M)]]-Table1[[#This Row],[Galt (M)]]</f>
        <v>4732</v>
      </c>
    </row>
    <row r="517" spans="1:13" x14ac:dyDescent="0.25">
      <c r="A517">
        <v>21007</v>
      </c>
      <c r="B517">
        <v>4000</v>
      </c>
      <c r="C517">
        <f>ROUND(SIN(Table1[[#This Row],[GTL (mils)]]/3200*PI()),4)</f>
        <v>-0.70709999999999995</v>
      </c>
      <c r="D517">
        <v>500</v>
      </c>
      <c r="E517">
        <v>500</v>
      </c>
      <c r="F517">
        <f>ATAN((Table1[[#This Row],[Talt (M)]]-Table1[[#This Row],[Galt (M)]])/Table1[[#This Row],[Range (M)]])*3200/PI()</f>
        <v>0</v>
      </c>
      <c r="G517" t="s">
        <v>14</v>
      </c>
      <c r="H517">
        <v>790.7</v>
      </c>
      <c r="I517">
        <v>20.7</v>
      </c>
      <c r="J517">
        <v>580.70898338496193</v>
      </c>
      <c r="K517">
        <v>60.948465221064488</v>
      </c>
      <c r="L517">
        <v>5331.6671430053766</v>
      </c>
      <c r="M517">
        <f>Table1[[#This Row],[MAX Ord (M)]]-Table1[[#This Row],[Galt (M)]]</f>
        <v>4831.6671430053766</v>
      </c>
    </row>
    <row r="518" spans="1:13" x14ac:dyDescent="0.25">
      <c r="A518">
        <v>18993</v>
      </c>
      <c r="B518">
        <v>200</v>
      </c>
      <c r="C518">
        <f>ROUND(SIN(Table1[[#This Row],[GTL (mils)]]/3200*PI()),4)</f>
        <v>0.1951</v>
      </c>
      <c r="D518">
        <v>0</v>
      </c>
      <c r="E518">
        <v>800</v>
      </c>
      <c r="F518">
        <f>ATAN((Table1[[#This Row],[Talt (M)]]-Table1[[#This Row],[Galt (M)]])/Table1[[#This Row],[Range (M)]])*3200/PI()</f>
        <v>42.878529758221809</v>
      </c>
      <c r="G518" t="s">
        <v>14</v>
      </c>
      <c r="H518">
        <v>790.7</v>
      </c>
      <c r="I518">
        <v>20</v>
      </c>
      <c r="J518">
        <v>528.9</v>
      </c>
      <c r="K518">
        <v>52</v>
      </c>
      <c r="L518">
        <v>4059</v>
      </c>
      <c r="M518">
        <f>Table1[[#This Row],[MAX Ord (M)]]-Table1[[#This Row],[Galt (M)]]</f>
        <v>4059</v>
      </c>
    </row>
    <row r="519" spans="1:13" x14ac:dyDescent="0.25">
      <c r="A519">
        <v>21007</v>
      </c>
      <c r="B519">
        <v>4800</v>
      </c>
      <c r="C519">
        <f>ROUND(SIN(Table1[[#This Row],[GTL (mils)]]/3200*PI()),4)</f>
        <v>-1</v>
      </c>
      <c r="D519">
        <v>500</v>
      </c>
      <c r="E519">
        <v>500</v>
      </c>
      <c r="F519">
        <f>ATAN((Table1[[#This Row],[Talt (M)]]-Table1[[#This Row],[Galt (M)]])/Table1[[#This Row],[Range (M)]])*3200/PI()</f>
        <v>0</v>
      </c>
      <c r="G519" t="s">
        <v>14</v>
      </c>
      <c r="H519">
        <v>790.7</v>
      </c>
      <c r="I519">
        <v>23</v>
      </c>
      <c r="J519">
        <v>581.19999999999993</v>
      </c>
      <c r="K519">
        <v>61</v>
      </c>
      <c r="L519">
        <v>5336.1753170270831</v>
      </c>
      <c r="M519">
        <f>Table1[[#This Row],[MAX Ord (M)]]-Table1[[#This Row],[Galt (M)]]</f>
        <v>4836.1753170270831</v>
      </c>
    </row>
    <row r="520" spans="1:13" x14ac:dyDescent="0.25">
      <c r="A520">
        <v>20992</v>
      </c>
      <c r="B520">
        <v>100</v>
      </c>
      <c r="C520">
        <f>ROUND(SIN(Table1[[#This Row],[GTL (mils)]]/3200*PI()),4)</f>
        <v>9.8000000000000004E-2</v>
      </c>
      <c r="D520">
        <v>200</v>
      </c>
      <c r="E520">
        <v>0</v>
      </c>
      <c r="F520">
        <f>ATAN((Table1[[#This Row],[Talt (M)]]-Table1[[#This Row],[Galt (M)]])/Table1[[#This Row],[Range (M)]])*3200/PI()</f>
        <v>-9.704276082011047</v>
      </c>
      <c r="G520" t="s">
        <v>14</v>
      </c>
      <c r="H520">
        <v>790.7</v>
      </c>
      <c r="I520">
        <v>24</v>
      </c>
      <c r="J520">
        <v>591</v>
      </c>
      <c r="K520">
        <v>62</v>
      </c>
      <c r="L520">
        <v>5066</v>
      </c>
      <c r="M520">
        <f>Table1[[#This Row],[MAX Ord (M)]]-Table1[[#This Row],[Galt (M)]]</f>
        <v>4866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0"/>
  <sheetViews>
    <sheetView workbookViewId="0">
      <selection activeCell="A2" sqref="A2"/>
    </sheetView>
  </sheetViews>
  <sheetFormatPr defaultRowHeight="15" x14ac:dyDescent="0.25"/>
  <sheetData>
    <row r="1" spans="1:10" x14ac:dyDescent="0.25">
      <c r="A1" s="7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9" t="s">
        <v>9</v>
      </c>
    </row>
    <row r="2" spans="1:10" x14ac:dyDescent="0.25">
      <c r="A2">
        <f ca="1">RANDBETWEEN(2,21)*1000</f>
        <v>4000</v>
      </c>
      <c r="B2">
        <f ca="1">RANDBETWEEN(1,63)*100</f>
        <v>4700</v>
      </c>
      <c r="C2">
        <f ca="1">RANDBETWEEN(0,5)*200</f>
        <v>1000</v>
      </c>
      <c r="D2">
        <f ca="1">RANDBETWEEN(-3,3)*100+C2</f>
        <v>900</v>
      </c>
    </row>
    <row r="3" spans="1:10" x14ac:dyDescent="0.25">
      <c r="A3">
        <f t="shared" ref="A3:A20" ca="1" si="0">RANDBETWEEN(2,21)*1000</f>
        <v>15000</v>
      </c>
      <c r="B3">
        <f t="shared" ref="B3:B20" ca="1" si="1">RANDBETWEEN(1,63)*100</f>
        <v>4400</v>
      </c>
      <c r="C3">
        <f t="shared" ref="C3:C20" ca="1" si="2">RANDBETWEEN(0,5)*200</f>
        <v>1000</v>
      </c>
      <c r="D3">
        <f t="shared" ref="D3:D20" ca="1" si="3">RANDBETWEEN(-3,3)*100+C3</f>
        <v>1300</v>
      </c>
    </row>
    <row r="4" spans="1:10" x14ac:dyDescent="0.25">
      <c r="A4">
        <f t="shared" ca="1" si="0"/>
        <v>3000</v>
      </c>
      <c r="B4">
        <f t="shared" ca="1" si="1"/>
        <v>4600</v>
      </c>
      <c r="C4">
        <f t="shared" ca="1" si="2"/>
        <v>1000</v>
      </c>
      <c r="D4">
        <f t="shared" ca="1" si="3"/>
        <v>800</v>
      </c>
    </row>
    <row r="5" spans="1:10" x14ac:dyDescent="0.25">
      <c r="A5">
        <f t="shared" ca="1" si="0"/>
        <v>11000</v>
      </c>
      <c r="B5">
        <f t="shared" ca="1" si="1"/>
        <v>500</v>
      </c>
      <c r="C5">
        <f t="shared" ca="1" si="2"/>
        <v>0</v>
      </c>
      <c r="D5">
        <f t="shared" ca="1" si="3"/>
        <v>-300</v>
      </c>
    </row>
    <row r="6" spans="1:10" x14ac:dyDescent="0.25">
      <c r="A6">
        <f t="shared" ca="1" si="0"/>
        <v>5000</v>
      </c>
      <c r="B6">
        <f t="shared" ca="1" si="1"/>
        <v>200</v>
      </c>
      <c r="C6">
        <f t="shared" ca="1" si="2"/>
        <v>400</v>
      </c>
      <c r="D6">
        <f t="shared" ca="1" si="3"/>
        <v>100</v>
      </c>
    </row>
    <row r="7" spans="1:10" x14ac:dyDescent="0.25">
      <c r="A7">
        <f t="shared" ca="1" si="0"/>
        <v>19000</v>
      </c>
      <c r="B7">
        <f t="shared" ca="1" si="1"/>
        <v>5000</v>
      </c>
      <c r="C7">
        <f t="shared" ca="1" si="2"/>
        <v>800</v>
      </c>
      <c r="D7">
        <f t="shared" ca="1" si="3"/>
        <v>900</v>
      </c>
    </row>
    <row r="8" spans="1:10" x14ac:dyDescent="0.25">
      <c r="A8">
        <f t="shared" ca="1" si="0"/>
        <v>16000</v>
      </c>
      <c r="B8">
        <f t="shared" ca="1" si="1"/>
        <v>1400</v>
      </c>
      <c r="C8">
        <f t="shared" ca="1" si="2"/>
        <v>0</v>
      </c>
      <c r="D8">
        <f t="shared" ca="1" si="3"/>
        <v>-100</v>
      </c>
    </row>
    <row r="9" spans="1:10" x14ac:dyDescent="0.25">
      <c r="A9">
        <f t="shared" ca="1" si="0"/>
        <v>2000</v>
      </c>
      <c r="B9">
        <f t="shared" ca="1" si="1"/>
        <v>3100</v>
      </c>
      <c r="C9">
        <f t="shared" ca="1" si="2"/>
        <v>200</v>
      </c>
      <c r="D9">
        <f t="shared" ca="1" si="3"/>
        <v>-100</v>
      </c>
    </row>
    <row r="10" spans="1:10" x14ac:dyDescent="0.25">
      <c r="A10">
        <f t="shared" ca="1" si="0"/>
        <v>19000</v>
      </c>
      <c r="B10">
        <f t="shared" ca="1" si="1"/>
        <v>100</v>
      </c>
      <c r="C10">
        <f t="shared" ca="1" si="2"/>
        <v>600</v>
      </c>
      <c r="D10">
        <f t="shared" ca="1" si="3"/>
        <v>400</v>
      </c>
    </row>
    <row r="11" spans="1:10" x14ac:dyDescent="0.25">
      <c r="A11">
        <f t="shared" ca="1" si="0"/>
        <v>7000</v>
      </c>
      <c r="B11">
        <f t="shared" ca="1" si="1"/>
        <v>3400</v>
      </c>
      <c r="C11">
        <f t="shared" ca="1" si="2"/>
        <v>1000</v>
      </c>
      <c r="D11">
        <f t="shared" ca="1" si="3"/>
        <v>900</v>
      </c>
    </row>
    <row r="12" spans="1:10" x14ac:dyDescent="0.25">
      <c r="A12">
        <f t="shared" ca="1" si="0"/>
        <v>8000</v>
      </c>
      <c r="B12">
        <f t="shared" ca="1" si="1"/>
        <v>300</v>
      </c>
      <c r="C12">
        <f t="shared" ca="1" si="2"/>
        <v>0</v>
      </c>
      <c r="D12">
        <f t="shared" ca="1" si="3"/>
        <v>-200</v>
      </c>
    </row>
    <row r="13" spans="1:10" x14ac:dyDescent="0.25">
      <c r="A13">
        <f t="shared" ca="1" si="0"/>
        <v>3000</v>
      </c>
      <c r="B13">
        <f t="shared" ca="1" si="1"/>
        <v>4100</v>
      </c>
      <c r="C13">
        <f t="shared" ca="1" si="2"/>
        <v>800</v>
      </c>
      <c r="D13">
        <f t="shared" ca="1" si="3"/>
        <v>900</v>
      </c>
    </row>
    <row r="14" spans="1:10" x14ac:dyDescent="0.25">
      <c r="A14">
        <f t="shared" ca="1" si="0"/>
        <v>20000</v>
      </c>
      <c r="B14">
        <f t="shared" ca="1" si="1"/>
        <v>5000</v>
      </c>
      <c r="C14">
        <f t="shared" ca="1" si="2"/>
        <v>800</v>
      </c>
      <c r="D14">
        <f t="shared" ca="1" si="3"/>
        <v>700</v>
      </c>
    </row>
    <row r="15" spans="1:10" x14ac:dyDescent="0.25">
      <c r="A15">
        <f t="shared" ca="1" si="0"/>
        <v>16000</v>
      </c>
      <c r="B15">
        <f t="shared" ca="1" si="1"/>
        <v>2100</v>
      </c>
      <c r="C15">
        <f t="shared" ca="1" si="2"/>
        <v>600</v>
      </c>
      <c r="D15">
        <f t="shared" ca="1" si="3"/>
        <v>600</v>
      </c>
    </row>
    <row r="16" spans="1:10" x14ac:dyDescent="0.25">
      <c r="A16">
        <f t="shared" ca="1" si="0"/>
        <v>3000</v>
      </c>
      <c r="B16">
        <f t="shared" ca="1" si="1"/>
        <v>4800</v>
      </c>
      <c r="C16">
        <f t="shared" ca="1" si="2"/>
        <v>400</v>
      </c>
      <c r="D16">
        <f t="shared" ca="1" si="3"/>
        <v>400</v>
      </c>
    </row>
    <row r="17" spans="1:4" x14ac:dyDescent="0.25">
      <c r="A17">
        <f t="shared" ca="1" si="0"/>
        <v>6000</v>
      </c>
      <c r="B17">
        <f t="shared" ca="1" si="1"/>
        <v>900</v>
      </c>
      <c r="C17">
        <f t="shared" ca="1" si="2"/>
        <v>0</v>
      </c>
      <c r="D17">
        <f t="shared" ca="1" si="3"/>
        <v>300</v>
      </c>
    </row>
    <row r="18" spans="1:4" x14ac:dyDescent="0.25">
      <c r="A18">
        <f t="shared" ca="1" si="0"/>
        <v>9000</v>
      </c>
      <c r="B18">
        <f t="shared" ca="1" si="1"/>
        <v>3100</v>
      </c>
      <c r="C18">
        <f t="shared" ca="1" si="2"/>
        <v>400</v>
      </c>
      <c r="D18">
        <f t="shared" ca="1" si="3"/>
        <v>400</v>
      </c>
    </row>
    <row r="19" spans="1:4" x14ac:dyDescent="0.25">
      <c r="A19">
        <f t="shared" ca="1" si="0"/>
        <v>21000</v>
      </c>
      <c r="B19">
        <f t="shared" ca="1" si="1"/>
        <v>3600</v>
      </c>
      <c r="C19">
        <f t="shared" ca="1" si="2"/>
        <v>0</v>
      </c>
      <c r="D19">
        <f t="shared" ca="1" si="3"/>
        <v>-300</v>
      </c>
    </row>
    <row r="20" spans="1:4" x14ac:dyDescent="0.25">
      <c r="A20">
        <f t="shared" ca="1" si="0"/>
        <v>14000</v>
      </c>
      <c r="B20">
        <f t="shared" ca="1" si="1"/>
        <v>700</v>
      </c>
      <c r="C20">
        <f t="shared" ca="1" si="2"/>
        <v>800</v>
      </c>
      <c r="D20">
        <f t="shared" ca="1" si="3"/>
        <v>1100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65"/>
  <sheetViews>
    <sheetView zoomScale="90" zoomScaleNormal="90" workbookViewId="0">
      <pane ySplit="1" topLeftCell="A26" activePane="bottomLeft" state="frozen"/>
      <selection pane="bottomLeft" activeCell="L2" sqref="L2:U65"/>
    </sheetView>
  </sheetViews>
  <sheetFormatPr defaultRowHeight="15" x14ac:dyDescent="0.25"/>
  <sheetData>
    <row r="1" spans="1:24" x14ac:dyDescent="0.25">
      <c r="A1" t="s">
        <v>0</v>
      </c>
      <c r="B1" t="s">
        <v>15</v>
      </c>
      <c r="C1" t="s">
        <v>1</v>
      </c>
      <c r="D1" t="s">
        <v>16</v>
      </c>
      <c r="E1" t="s">
        <v>4</v>
      </c>
      <c r="F1" t="s">
        <v>6</v>
      </c>
      <c r="G1" t="s">
        <v>7</v>
      </c>
      <c r="H1" t="s">
        <v>5</v>
      </c>
      <c r="I1" t="s">
        <v>8</v>
      </c>
      <c r="J1" t="s">
        <v>9</v>
      </c>
      <c r="L1" t="s">
        <v>0</v>
      </c>
      <c r="M1" t="s">
        <v>15</v>
      </c>
      <c r="N1" t="s">
        <v>1</v>
      </c>
      <c r="O1" t="s">
        <v>16</v>
      </c>
      <c r="P1" t="s">
        <v>4</v>
      </c>
      <c r="Q1" t="s">
        <v>6</v>
      </c>
      <c r="R1" t="s">
        <v>7</v>
      </c>
      <c r="S1" t="s">
        <v>5</v>
      </c>
      <c r="T1" t="s">
        <v>8</v>
      </c>
      <c r="U1" t="s">
        <v>9</v>
      </c>
      <c r="X1">
        <f>354.8/355.1</f>
        <v>0.99915516755843425</v>
      </c>
    </row>
    <row r="2" spans="1:24" x14ac:dyDescent="0.25">
      <c r="A2" s="1">
        <v>7003</v>
      </c>
      <c r="B2" s="2">
        <v>35.693394444444401</v>
      </c>
      <c r="C2" s="2">
        <v>1600</v>
      </c>
      <c r="D2" s="2">
        <v>-500</v>
      </c>
      <c r="E2" s="2" t="s">
        <v>14</v>
      </c>
      <c r="F2" s="2">
        <v>4</v>
      </c>
      <c r="G2" s="2">
        <v>5.6</v>
      </c>
      <c r="H2" s="2">
        <v>790.7</v>
      </c>
      <c r="I2" s="2">
        <v>11</v>
      </c>
      <c r="J2" s="3">
        <v>501</v>
      </c>
      <c r="L2" s="1">
        <f>A2</f>
        <v>7003</v>
      </c>
      <c r="M2" s="2">
        <v>0</v>
      </c>
      <c r="N2" s="2">
        <f>C2-800</f>
        <v>800</v>
      </c>
      <c r="O2" s="2">
        <f>D2</f>
        <v>-500</v>
      </c>
      <c r="P2" s="2" t="str">
        <f>E2</f>
        <v>5H</v>
      </c>
      <c r="Q2" s="2">
        <f>F2*$X$1</f>
        <v>3.996620670233737</v>
      </c>
      <c r="R2" s="2">
        <f>G2*$X$1</f>
        <v>5.5952689383272318</v>
      </c>
      <c r="S2" s="2">
        <f>H2</f>
        <v>790.7</v>
      </c>
      <c r="T2" s="2">
        <f>I2*$X$1</f>
        <v>10.990706843142776</v>
      </c>
      <c r="U2" s="2">
        <f>J2*$X$1</f>
        <v>500.57673894677555</v>
      </c>
    </row>
    <row r="3" spans="1:24" x14ac:dyDescent="0.25">
      <c r="A3" s="4">
        <v>7003</v>
      </c>
      <c r="B3" s="5">
        <v>35.693394444444401</v>
      </c>
      <c r="C3" s="5">
        <v>1600</v>
      </c>
      <c r="D3" s="5">
        <v>0</v>
      </c>
      <c r="E3" s="5" t="s">
        <v>14</v>
      </c>
      <c r="F3" s="5">
        <v>4</v>
      </c>
      <c r="G3" s="5">
        <v>77.900000000000006</v>
      </c>
      <c r="H3" s="5">
        <v>790.7</v>
      </c>
      <c r="I3" s="5">
        <v>11</v>
      </c>
      <c r="J3" s="6">
        <v>658</v>
      </c>
      <c r="L3" s="1">
        <f t="shared" ref="L3:L65" si="0">A3</f>
        <v>7003</v>
      </c>
      <c r="M3" s="2">
        <v>0</v>
      </c>
      <c r="N3" s="2">
        <f t="shared" ref="N3:N65" si="1">C3-800</f>
        <v>800</v>
      </c>
      <c r="O3" s="2">
        <f t="shared" ref="O3:O65" si="2">D3</f>
        <v>0</v>
      </c>
      <c r="P3" s="2" t="str">
        <f t="shared" ref="P3:P65" si="3">E3</f>
        <v>5H</v>
      </c>
      <c r="Q3" s="2">
        <f t="shared" ref="Q3:Q19" si="4">F3*$X$1</f>
        <v>3.996620670233737</v>
      </c>
      <c r="R3" s="2">
        <f t="shared" ref="R3:R19" si="5">G3*$X$1</f>
        <v>77.834187552802035</v>
      </c>
      <c r="S3" s="2">
        <f t="shared" ref="S3:S65" si="6">H3</f>
        <v>790.7</v>
      </c>
      <c r="T3" s="2">
        <f t="shared" ref="T3:T19" si="7">I3*$X$1</f>
        <v>10.990706843142776</v>
      </c>
      <c r="U3" s="2">
        <f t="shared" ref="U3:U19" si="8">J3*$X$1</f>
        <v>657.44410025344973</v>
      </c>
    </row>
    <row r="4" spans="1:24" x14ac:dyDescent="0.25">
      <c r="A4" s="1">
        <v>7003</v>
      </c>
      <c r="B4" s="2">
        <v>35.693394444444401</v>
      </c>
      <c r="C4" s="2">
        <v>1600</v>
      </c>
      <c r="D4" s="2">
        <v>500</v>
      </c>
      <c r="E4" s="2" t="s">
        <v>14</v>
      </c>
      <c r="F4" s="2">
        <v>4</v>
      </c>
      <c r="G4" s="2">
        <v>150.5</v>
      </c>
      <c r="H4" s="2">
        <v>790.7</v>
      </c>
      <c r="I4" s="2">
        <v>11</v>
      </c>
      <c r="J4" s="3">
        <v>1016</v>
      </c>
      <c r="L4" s="1">
        <f t="shared" si="0"/>
        <v>7003</v>
      </c>
      <c r="M4" s="2">
        <v>0</v>
      </c>
      <c r="N4" s="2">
        <f t="shared" si="1"/>
        <v>800</v>
      </c>
      <c r="O4" s="2">
        <f t="shared" si="2"/>
        <v>500</v>
      </c>
      <c r="P4" s="2" t="str">
        <f t="shared" si="3"/>
        <v>5H</v>
      </c>
      <c r="Q4" s="2">
        <f t="shared" si="4"/>
        <v>3.996620670233737</v>
      </c>
      <c r="R4" s="2">
        <f t="shared" si="5"/>
        <v>150.37285271754436</v>
      </c>
      <c r="S4" s="2">
        <f t="shared" si="6"/>
        <v>790.7</v>
      </c>
      <c r="T4" s="2">
        <f t="shared" si="7"/>
        <v>10.990706843142776</v>
      </c>
      <c r="U4" s="2">
        <f t="shared" si="8"/>
        <v>1015.1416502393693</v>
      </c>
    </row>
    <row r="5" spans="1:24" x14ac:dyDescent="0.25">
      <c r="A5" s="4">
        <v>7003</v>
      </c>
      <c r="B5" s="5">
        <v>35.693394444444401</v>
      </c>
      <c r="C5" s="5">
        <v>1600</v>
      </c>
      <c r="D5" s="5">
        <v>1000</v>
      </c>
      <c r="E5" s="5" t="s">
        <v>14</v>
      </c>
      <c r="F5" s="5">
        <v>4</v>
      </c>
      <c r="G5" s="5">
        <v>222.6</v>
      </c>
      <c r="H5" s="5">
        <v>790.7</v>
      </c>
      <c r="I5" s="5">
        <v>11</v>
      </c>
      <c r="J5" s="6">
        <v>1500</v>
      </c>
      <c r="L5" s="1">
        <f t="shared" si="0"/>
        <v>7003</v>
      </c>
      <c r="M5" s="2">
        <v>0</v>
      </c>
      <c r="N5" s="2">
        <f t="shared" si="1"/>
        <v>800</v>
      </c>
      <c r="O5" s="2">
        <f t="shared" si="2"/>
        <v>1000</v>
      </c>
      <c r="P5" s="2" t="str">
        <f t="shared" si="3"/>
        <v>5H</v>
      </c>
      <c r="Q5" s="2">
        <f t="shared" si="4"/>
        <v>3.996620670233737</v>
      </c>
      <c r="R5" s="2">
        <f t="shared" si="5"/>
        <v>222.41194029850746</v>
      </c>
      <c r="S5" s="2">
        <f t="shared" si="6"/>
        <v>790.7</v>
      </c>
      <c r="T5" s="2">
        <f t="shared" si="7"/>
        <v>10.990706843142776</v>
      </c>
      <c r="U5" s="2">
        <f t="shared" si="8"/>
        <v>1498.7327513376513</v>
      </c>
    </row>
    <row r="6" spans="1:24" x14ac:dyDescent="0.25">
      <c r="A6" s="1">
        <v>9003</v>
      </c>
      <c r="B6" s="2">
        <v>35.693394444444401</v>
      </c>
      <c r="C6" s="2">
        <v>1600</v>
      </c>
      <c r="D6" s="2">
        <v>-500</v>
      </c>
      <c r="E6" s="2" t="s">
        <v>14</v>
      </c>
      <c r="F6" s="2">
        <v>6</v>
      </c>
      <c r="G6" s="2">
        <v>56.6</v>
      </c>
      <c r="H6" s="2">
        <v>790.7</v>
      </c>
      <c r="I6" s="2">
        <v>15</v>
      </c>
      <c r="J6" s="3">
        <v>587</v>
      </c>
      <c r="L6" s="1">
        <f t="shared" si="0"/>
        <v>9003</v>
      </c>
      <c r="M6" s="2">
        <v>0</v>
      </c>
      <c r="N6" s="2">
        <f t="shared" si="1"/>
        <v>800</v>
      </c>
      <c r="O6" s="2">
        <f t="shared" si="2"/>
        <v>-500</v>
      </c>
      <c r="P6" s="2" t="str">
        <f t="shared" si="3"/>
        <v>5H</v>
      </c>
      <c r="Q6" s="2">
        <f t="shared" si="4"/>
        <v>5.9949310053506055</v>
      </c>
      <c r="R6" s="2">
        <f t="shared" si="5"/>
        <v>56.552182483807378</v>
      </c>
      <c r="S6" s="2">
        <f t="shared" si="6"/>
        <v>790.7</v>
      </c>
      <c r="T6" s="2">
        <f t="shared" si="7"/>
        <v>14.987327513376513</v>
      </c>
      <c r="U6" s="2">
        <f t="shared" si="8"/>
        <v>586.50408335680095</v>
      </c>
    </row>
    <row r="7" spans="1:24" x14ac:dyDescent="0.25">
      <c r="A7" s="4">
        <v>9003</v>
      </c>
      <c r="B7" s="5">
        <v>35.693394444444401</v>
      </c>
      <c r="C7" s="5">
        <v>1600</v>
      </c>
      <c r="D7" s="5">
        <v>0</v>
      </c>
      <c r="E7" s="5" t="s">
        <v>14</v>
      </c>
      <c r="F7" s="5">
        <v>6</v>
      </c>
      <c r="G7" s="5">
        <v>112.6</v>
      </c>
      <c r="H7" s="5">
        <v>790.7</v>
      </c>
      <c r="I7" s="5">
        <v>15</v>
      </c>
      <c r="J7" s="6">
        <v>808</v>
      </c>
      <c r="L7" s="1">
        <f t="shared" si="0"/>
        <v>9003</v>
      </c>
      <c r="M7" s="2">
        <v>0</v>
      </c>
      <c r="N7" s="2">
        <f t="shared" si="1"/>
        <v>800</v>
      </c>
      <c r="O7" s="2">
        <f t="shared" si="2"/>
        <v>0</v>
      </c>
      <c r="P7" s="2" t="str">
        <f t="shared" si="3"/>
        <v>5H</v>
      </c>
      <c r="Q7" s="2">
        <f t="shared" si="4"/>
        <v>5.9949310053506055</v>
      </c>
      <c r="R7" s="2">
        <f t="shared" si="5"/>
        <v>112.50487186707969</v>
      </c>
      <c r="S7" s="2">
        <f t="shared" si="6"/>
        <v>790.7</v>
      </c>
      <c r="T7" s="2">
        <f t="shared" si="7"/>
        <v>14.987327513376513</v>
      </c>
      <c r="U7" s="2">
        <f t="shared" si="8"/>
        <v>807.31737538721484</v>
      </c>
    </row>
    <row r="8" spans="1:24" x14ac:dyDescent="0.25">
      <c r="A8" s="1">
        <v>9003</v>
      </c>
      <c r="B8" s="2">
        <v>35.693394444444401</v>
      </c>
      <c r="C8" s="2">
        <v>1600</v>
      </c>
      <c r="D8" s="2">
        <v>500</v>
      </c>
      <c r="E8" s="2" t="s">
        <v>14</v>
      </c>
      <c r="F8" s="2">
        <v>6</v>
      </c>
      <c r="G8" s="2">
        <v>169</v>
      </c>
      <c r="H8" s="2">
        <v>790.7</v>
      </c>
      <c r="I8" s="2">
        <v>15</v>
      </c>
      <c r="J8" s="3">
        <v>1131</v>
      </c>
      <c r="L8" s="1">
        <f t="shared" si="0"/>
        <v>9003</v>
      </c>
      <c r="M8" s="2">
        <v>0</v>
      </c>
      <c r="N8" s="2">
        <f t="shared" si="1"/>
        <v>800</v>
      </c>
      <c r="O8" s="2">
        <f t="shared" si="2"/>
        <v>500</v>
      </c>
      <c r="P8" s="2" t="str">
        <f t="shared" si="3"/>
        <v>5H</v>
      </c>
      <c r="Q8" s="2">
        <f t="shared" si="4"/>
        <v>5.9949310053506055</v>
      </c>
      <c r="R8" s="2">
        <f t="shared" si="5"/>
        <v>168.8572233173754</v>
      </c>
      <c r="S8" s="2">
        <f t="shared" si="6"/>
        <v>790.7</v>
      </c>
      <c r="T8" s="2">
        <f t="shared" si="7"/>
        <v>14.987327513376513</v>
      </c>
      <c r="U8" s="2">
        <f t="shared" si="8"/>
        <v>1130.0444945085892</v>
      </c>
    </row>
    <row r="9" spans="1:24" x14ac:dyDescent="0.25">
      <c r="A9" s="4">
        <v>9003</v>
      </c>
      <c r="B9" s="5">
        <v>35.693394444444401</v>
      </c>
      <c r="C9" s="5">
        <v>1600</v>
      </c>
      <c r="D9" s="5">
        <v>1000</v>
      </c>
      <c r="E9" s="5" t="s">
        <v>14</v>
      </c>
      <c r="F9" s="5">
        <v>5</v>
      </c>
      <c r="G9" s="5">
        <v>225.2</v>
      </c>
      <c r="H9" s="5">
        <v>790.7</v>
      </c>
      <c r="I9" s="5">
        <v>15</v>
      </c>
      <c r="J9" s="6">
        <v>1534</v>
      </c>
      <c r="L9" s="1">
        <f t="shared" si="0"/>
        <v>9003</v>
      </c>
      <c r="M9" s="2">
        <v>0</v>
      </c>
      <c r="N9" s="2">
        <f t="shared" si="1"/>
        <v>800</v>
      </c>
      <c r="O9" s="2">
        <f t="shared" si="2"/>
        <v>1000</v>
      </c>
      <c r="P9" s="2" t="str">
        <f t="shared" si="3"/>
        <v>5H</v>
      </c>
      <c r="Q9" s="2">
        <f t="shared" si="4"/>
        <v>4.9957758377921717</v>
      </c>
      <c r="R9" s="2">
        <f t="shared" si="5"/>
        <v>225.00974373415937</v>
      </c>
      <c r="S9" s="2">
        <f t="shared" si="6"/>
        <v>790.7</v>
      </c>
      <c r="T9" s="2">
        <f t="shared" si="7"/>
        <v>14.987327513376513</v>
      </c>
      <c r="U9" s="2">
        <f t="shared" si="8"/>
        <v>1532.7040270346381</v>
      </c>
    </row>
    <row r="10" spans="1:24" x14ac:dyDescent="0.25">
      <c r="A10" s="1">
        <v>11004</v>
      </c>
      <c r="B10" s="2">
        <v>35.693394444444401</v>
      </c>
      <c r="C10" s="2">
        <v>1600</v>
      </c>
      <c r="D10" s="2">
        <v>-500</v>
      </c>
      <c r="E10" s="2" t="s">
        <v>14</v>
      </c>
      <c r="F10" s="2">
        <v>8</v>
      </c>
      <c r="G10" s="2">
        <v>110.4</v>
      </c>
      <c r="H10" s="2">
        <v>790.7</v>
      </c>
      <c r="I10" s="2">
        <v>21</v>
      </c>
      <c r="J10" s="3">
        <v>797</v>
      </c>
      <c r="L10" s="1">
        <f t="shared" si="0"/>
        <v>11004</v>
      </c>
      <c r="M10" s="2">
        <v>0</v>
      </c>
      <c r="N10" s="2">
        <f t="shared" si="1"/>
        <v>800</v>
      </c>
      <c r="O10" s="2">
        <f t="shared" si="2"/>
        <v>-500</v>
      </c>
      <c r="P10" s="2" t="str">
        <f t="shared" si="3"/>
        <v>5H</v>
      </c>
      <c r="Q10" s="2">
        <f t="shared" si="4"/>
        <v>7.993241340467474</v>
      </c>
      <c r="R10" s="2">
        <f t="shared" si="5"/>
        <v>110.30673049845115</v>
      </c>
      <c r="S10" s="2">
        <f t="shared" si="6"/>
        <v>790.7</v>
      </c>
      <c r="T10" s="2">
        <f t="shared" si="7"/>
        <v>20.982258518727118</v>
      </c>
      <c r="U10" s="2">
        <f t="shared" si="8"/>
        <v>796.32666854407205</v>
      </c>
    </row>
    <row r="11" spans="1:24" x14ac:dyDescent="0.25">
      <c r="A11" s="4">
        <v>11004</v>
      </c>
      <c r="B11" s="5">
        <v>35.693394444444401</v>
      </c>
      <c r="C11" s="5">
        <v>1600</v>
      </c>
      <c r="D11" s="5">
        <v>0</v>
      </c>
      <c r="E11" s="5" t="s">
        <v>14</v>
      </c>
      <c r="F11" s="5">
        <v>8</v>
      </c>
      <c r="G11" s="5">
        <v>155.9</v>
      </c>
      <c r="H11" s="5">
        <v>790.7</v>
      </c>
      <c r="I11" s="5">
        <v>21</v>
      </c>
      <c r="J11" s="6">
        <v>1049</v>
      </c>
      <c r="L11" s="1">
        <f t="shared" si="0"/>
        <v>11004</v>
      </c>
      <c r="M11" s="2">
        <v>0</v>
      </c>
      <c r="N11" s="2">
        <f t="shared" si="1"/>
        <v>800</v>
      </c>
      <c r="O11" s="2">
        <f t="shared" si="2"/>
        <v>0</v>
      </c>
      <c r="P11" s="2" t="str">
        <f t="shared" si="3"/>
        <v>5H</v>
      </c>
      <c r="Q11" s="2">
        <f t="shared" si="4"/>
        <v>7.993241340467474</v>
      </c>
      <c r="R11" s="2">
        <f t="shared" si="5"/>
        <v>155.7682906223599</v>
      </c>
      <c r="S11" s="2">
        <f t="shared" si="6"/>
        <v>790.7</v>
      </c>
      <c r="T11" s="2">
        <f t="shared" si="7"/>
        <v>20.982258518727118</v>
      </c>
      <c r="U11" s="2">
        <f t="shared" si="8"/>
        <v>1048.1137707687976</v>
      </c>
    </row>
    <row r="12" spans="1:24" x14ac:dyDescent="0.25">
      <c r="A12" s="1">
        <v>11004</v>
      </c>
      <c r="B12" s="2">
        <v>35.693394444444401</v>
      </c>
      <c r="C12" s="2">
        <v>1600</v>
      </c>
      <c r="D12" s="2">
        <v>500</v>
      </c>
      <c r="E12" s="2" t="s">
        <v>14</v>
      </c>
      <c r="F12" s="2">
        <v>8</v>
      </c>
      <c r="G12" s="2">
        <v>201.9</v>
      </c>
      <c r="H12" s="2">
        <v>790.7</v>
      </c>
      <c r="I12" s="2">
        <v>21</v>
      </c>
      <c r="J12" s="3">
        <v>1358</v>
      </c>
      <c r="L12" s="1">
        <f t="shared" si="0"/>
        <v>11004</v>
      </c>
      <c r="M12" s="2">
        <v>0</v>
      </c>
      <c r="N12" s="2">
        <f t="shared" si="1"/>
        <v>800</v>
      </c>
      <c r="O12" s="2">
        <f t="shared" si="2"/>
        <v>500</v>
      </c>
      <c r="P12" s="2" t="str">
        <f t="shared" si="3"/>
        <v>5H</v>
      </c>
      <c r="Q12" s="2">
        <f t="shared" si="4"/>
        <v>7.993241340467474</v>
      </c>
      <c r="R12" s="2">
        <f t="shared" si="5"/>
        <v>201.72942833004788</v>
      </c>
      <c r="S12" s="2">
        <f t="shared" si="6"/>
        <v>790.7</v>
      </c>
      <c r="T12" s="2">
        <f t="shared" si="7"/>
        <v>20.982258518727118</v>
      </c>
      <c r="U12" s="2">
        <f t="shared" si="8"/>
        <v>1356.8527175443537</v>
      </c>
    </row>
    <row r="13" spans="1:24" x14ac:dyDescent="0.25">
      <c r="A13" s="4">
        <v>11004</v>
      </c>
      <c r="B13" s="5">
        <v>35.693394444444401</v>
      </c>
      <c r="C13" s="5">
        <v>1600</v>
      </c>
      <c r="D13" s="5">
        <v>1000</v>
      </c>
      <c r="E13" s="5" t="s">
        <v>14</v>
      </c>
      <c r="F13" s="5">
        <v>7</v>
      </c>
      <c r="G13" s="5">
        <v>247.9</v>
      </c>
      <c r="H13" s="5">
        <v>790.7</v>
      </c>
      <c r="I13" s="5">
        <v>21</v>
      </c>
      <c r="J13" s="6">
        <v>1716</v>
      </c>
      <c r="L13" s="1">
        <f t="shared" si="0"/>
        <v>11004</v>
      </c>
      <c r="M13" s="2">
        <v>0</v>
      </c>
      <c r="N13" s="2">
        <f t="shared" si="1"/>
        <v>800</v>
      </c>
      <c r="O13" s="2">
        <f t="shared" si="2"/>
        <v>1000</v>
      </c>
      <c r="P13" s="2" t="str">
        <f t="shared" si="3"/>
        <v>5H</v>
      </c>
      <c r="Q13" s="2">
        <f t="shared" si="4"/>
        <v>6.9940861729090393</v>
      </c>
      <c r="R13" s="2">
        <f t="shared" si="5"/>
        <v>247.69056603773586</v>
      </c>
      <c r="S13" s="2">
        <f t="shared" si="6"/>
        <v>790.7</v>
      </c>
      <c r="T13" s="2">
        <f t="shared" si="7"/>
        <v>20.982258518727118</v>
      </c>
      <c r="U13" s="2">
        <f t="shared" si="8"/>
        <v>1714.5502675302732</v>
      </c>
    </row>
    <row r="14" spans="1:24" x14ac:dyDescent="0.25">
      <c r="A14" s="1">
        <v>13005</v>
      </c>
      <c r="B14" s="2">
        <v>35.693394444444401</v>
      </c>
      <c r="C14" s="2">
        <v>1600</v>
      </c>
      <c r="D14" s="2">
        <v>-500</v>
      </c>
      <c r="E14" s="2" t="s">
        <v>14</v>
      </c>
      <c r="F14" s="2">
        <v>11</v>
      </c>
      <c r="G14" s="2">
        <v>171.8</v>
      </c>
      <c r="H14" s="2">
        <v>790.7</v>
      </c>
      <c r="I14" s="2">
        <v>27</v>
      </c>
      <c r="J14" s="3">
        <v>1150</v>
      </c>
      <c r="L14" s="1">
        <f t="shared" si="0"/>
        <v>13005</v>
      </c>
      <c r="M14" s="2">
        <v>0</v>
      </c>
      <c r="N14" s="2">
        <f t="shared" si="1"/>
        <v>800</v>
      </c>
      <c r="O14" s="2">
        <f t="shared" si="2"/>
        <v>-500</v>
      </c>
      <c r="P14" s="2" t="str">
        <f t="shared" si="3"/>
        <v>5H</v>
      </c>
      <c r="Q14" s="2">
        <f t="shared" si="4"/>
        <v>10.990706843142776</v>
      </c>
      <c r="R14" s="2">
        <f t="shared" si="5"/>
        <v>171.65485778653903</v>
      </c>
      <c r="S14" s="2">
        <f t="shared" si="6"/>
        <v>790.7</v>
      </c>
      <c r="T14" s="2">
        <f t="shared" si="7"/>
        <v>26.977189524077726</v>
      </c>
      <c r="U14" s="2">
        <f t="shared" si="8"/>
        <v>1149.0284426921994</v>
      </c>
    </row>
    <row r="15" spans="1:24" x14ac:dyDescent="0.25">
      <c r="A15" s="4">
        <v>13005</v>
      </c>
      <c r="B15" s="5">
        <v>35.693394444444401</v>
      </c>
      <c r="C15" s="5">
        <v>1600</v>
      </c>
      <c r="D15" s="5">
        <v>0</v>
      </c>
      <c r="E15" s="5" t="s">
        <v>14</v>
      </c>
      <c r="F15" s="5">
        <v>10</v>
      </c>
      <c r="G15" s="5">
        <v>210</v>
      </c>
      <c r="H15" s="5">
        <v>790.7</v>
      </c>
      <c r="I15" s="5">
        <v>27</v>
      </c>
      <c r="J15" s="6">
        <v>1418</v>
      </c>
      <c r="L15" s="1">
        <f t="shared" si="0"/>
        <v>13005</v>
      </c>
      <c r="M15" s="2">
        <v>0</v>
      </c>
      <c r="N15" s="2">
        <f t="shared" si="1"/>
        <v>800</v>
      </c>
      <c r="O15" s="2">
        <f t="shared" si="2"/>
        <v>0</v>
      </c>
      <c r="P15" s="2" t="str">
        <f t="shared" si="3"/>
        <v>5H</v>
      </c>
      <c r="Q15" s="2">
        <f t="shared" si="4"/>
        <v>9.9915516755843434</v>
      </c>
      <c r="R15" s="2">
        <f t="shared" si="5"/>
        <v>209.82258518727119</v>
      </c>
      <c r="S15" s="2">
        <f t="shared" si="6"/>
        <v>790.7</v>
      </c>
      <c r="T15" s="2">
        <f t="shared" si="7"/>
        <v>26.977189524077726</v>
      </c>
      <c r="U15" s="2">
        <f t="shared" si="8"/>
        <v>1416.8020275978597</v>
      </c>
    </row>
    <row r="16" spans="1:24" x14ac:dyDescent="0.25">
      <c r="A16" s="1">
        <v>13005</v>
      </c>
      <c r="B16" s="2">
        <v>35.693394444444401</v>
      </c>
      <c r="C16" s="2">
        <v>1600</v>
      </c>
      <c r="D16" s="2">
        <v>500</v>
      </c>
      <c r="E16" s="2" t="s">
        <v>14</v>
      </c>
      <c r="F16" s="2">
        <v>10</v>
      </c>
      <c r="G16" s="2">
        <v>248.6</v>
      </c>
      <c r="H16" s="2">
        <v>790.7</v>
      </c>
      <c r="I16" s="2">
        <v>27</v>
      </c>
      <c r="J16" s="3">
        <v>1722</v>
      </c>
      <c r="L16" s="1">
        <f t="shared" si="0"/>
        <v>13005</v>
      </c>
      <c r="M16" s="2">
        <v>0</v>
      </c>
      <c r="N16" s="2">
        <f t="shared" si="1"/>
        <v>800</v>
      </c>
      <c r="O16" s="2">
        <f t="shared" si="2"/>
        <v>500</v>
      </c>
      <c r="P16" s="2" t="str">
        <f t="shared" si="3"/>
        <v>5H</v>
      </c>
      <c r="Q16" s="2">
        <f t="shared" si="4"/>
        <v>9.9915516755843434</v>
      </c>
      <c r="R16" s="2">
        <f t="shared" si="5"/>
        <v>248.38997465502675</v>
      </c>
      <c r="S16" s="2">
        <f t="shared" si="6"/>
        <v>790.7</v>
      </c>
      <c r="T16" s="2">
        <f t="shared" si="7"/>
        <v>26.977189524077726</v>
      </c>
      <c r="U16" s="2">
        <f t="shared" si="8"/>
        <v>1720.5451985356237</v>
      </c>
    </row>
    <row r="17" spans="1:21" x14ac:dyDescent="0.25">
      <c r="A17" s="4">
        <v>13005</v>
      </c>
      <c r="B17" s="5">
        <v>35.693394444444401</v>
      </c>
      <c r="C17" s="5">
        <v>1600</v>
      </c>
      <c r="D17" s="5">
        <v>1000</v>
      </c>
      <c r="E17" s="5" t="s">
        <v>14</v>
      </c>
      <c r="F17" s="5">
        <v>10</v>
      </c>
      <c r="G17" s="5">
        <v>287.5</v>
      </c>
      <c r="H17" s="5">
        <v>790.7</v>
      </c>
      <c r="I17" s="5">
        <v>27</v>
      </c>
      <c r="J17" s="6">
        <v>2058</v>
      </c>
      <c r="L17" s="1">
        <f t="shared" si="0"/>
        <v>13005</v>
      </c>
      <c r="M17" s="2">
        <v>0</v>
      </c>
      <c r="N17" s="2">
        <f t="shared" si="1"/>
        <v>800</v>
      </c>
      <c r="O17" s="2">
        <f t="shared" si="2"/>
        <v>1000</v>
      </c>
      <c r="P17" s="2" t="str">
        <f t="shared" si="3"/>
        <v>5H</v>
      </c>
      <c r="Q17" s="2">
        <f t="shared" si="4"/>
        <v>9.9915516755843434</v>
      </c>
      <c r="R17" s="2">
        <f t="shared" si="5"/>
        <v>287.25711067304985</v>
      </c>
      <c r="S17" s="2">
        <f t="shared" si="6"/>
        <v>790.7</v>
      </c>
      <c r="T17" s="2">
        <f t="shared" si="7"/>
        <v>26.977189524077726</v>
      </c>
      <c r="U17" s="2">
        <f t="shared" si="8"/>
        <v>2056.2613348352579</v>
      </c>
    </row>
    <row r="18" spans="1:21" x14ac:dyDescent="0.25">
      <c r="A18" s="1">
        <v>15005</v>
      </c>
      <c r="B18" s="2">
        <v>35.693394444444401</v>
      </c>
      <c r="C18" s="2">
        <v>1600</v>
      </c>
      <c r="D18" s="2">
        <v>-500</v>
      </c>
      <c r="E18" s="2" t="s">
        <v>14</v>
      </c>
      <c r="F18" s="2">
        <v>13</v>
      </c>
      <c r="G18" s="2">
        <v>243</v>
      </c>
      <c r="H18" s="2">
        <v>790.7</v>
      </c>
      <c r="I18" s="2">
        <v>34</v>
      </c>
      <c r="J18" s="3">
        <v>1676</v>
      </c>
      <c r="L18" s="1">
        <f t="shared" si="0"/>
        <v>15005</v>
      </c>
      <c r="M18" s="2">
        <v>0</v>
      </c>
      <c r="N18" s="2">
        <f t="shared" si="1"/>
        <v>800</v>
      </c>
      <c r="O18" s="2">
        <f t="shared" si="2"/>
        <v>-500</v>
      </c>
      <c r="P18" s="2" t="str">
        <f t="shared" si="3"/>
        <v>5H</v>
      </c>
      <c r="Q18" s="2">
        <f t="shared" si="4"/>
        <v>12.989017178259646</v>
      </c>
      <c r="R18" s="2">
        <f t="shared" si="5"/>
        <v>242.79470571669953</v>
      </c>
      <c r="S18" s="2">
        <f t="shared" si="6"/>
        <v>790.7</v>
      </c>
      <c r="T18" s="2">
        <f t="shared" si="7"/>
        <v>33.971275696986766</v>
      </c>
      <c r="U18" s="2">
        <f t="shared" si="8"/>
        <v>1674.5840608279359</v>
      </c>
    </row>
    <row r="19" spans="1:21" x14ac:dyDescent="0.25">
      <c r="A19" s="4">
        <v>15005</v>
      </c>
      <c r="B19" s="5">
        <v>35.693394444444401</v>
      </c>
      <c r="C19" s="5">
        <v>1600</v>
      </c>
      <c r="D19" s="5">
        <v>0</v>
      </c>
      <c r="E19" s="5" t="s">
        <v>14</v>
      </c>
      <c r="F19" s="5">
        <v>13</v>
      </c>
      <c r="G19" s="5">
        <v>276</v>
      </c>
      <c r="H19" s="5">
        <v>790.7</v>
      </c>
      <c r="I19" s="5">
        <v>34</v>
      </c>
      <c r="J19" s="6">
        <v>1956</v>
      </c>
      <c r="L19" s="1">
        <f t="shared" si="0"/>
        <v>15005</v>
      </c>
      <c r="M19" s="2">
        <v>0</v>
      </c>
      <c r="N19" s="2">
        <f t="shared" si="1"/>
        <v>800</v>
      </c>
      <c r="O19" s="2">
        <f t="shared" si="2"/>
        <v>0</v>
      </c>
      <c r="P19" s="2" t="str">
        <f t="shared" si="3"/>
        <v>5H</v>
      </c>
      <c r="Q19" s="2">
        <f t="shared" si="4"/>
        <v>12.989017178259646</v>
      </c>
      <c r="R19" s="2">
        <f t="shared" si="5"/>
        <v>275.76682624612783</v>
      </c>
      <c r="S19" s="2">
        <f t="shared" si="6"/>
        <v>790.7</v>
      </c>
      <c r="T19" s="2">
        <f t="shared" si="7"/>
        <v>33.971275696986766</v>
      </c>
      <c r="U19" s="2">
        <f t="shared" si="8"/>
        <v>1954.3475077442974</v>
      </c>
    </row>
    <row r="20" spans="1:21" x14ac:dyDescent="0.25">
      <c r="A20" s="1">
        <v>15005</v>
      </c>
      <c r="B20" s="2">
        <v>35.693394444444401</v>
      </c>
      <c r="C20" s="2">
        <v>1600</v>
      </c>
      <c r="D20" s="2">
        <v>500</v>
      </c>
      <c r="E20" s="2" t="s">
        <v>14</v>
      </c>
      <c r="F20" s="2">
        <v>13</v>
      </c>
      <c r="G20" s="2">
        <v>309.5</v>
      </c>
      <c r="H20" s="2">
        <v>790.7</v>
      </c>
      <c r="I20" s="2">
        <v>34</v>
      </c>
      <c r="J20" s="3">
        <v>2261</v>
      </c>
      <c r="L20" s="1">
        <f t="shared" si="0"/>
        <v>15005</v>
      </c>
      <c r="M20" s="2">
        <v>0</v>
      </c>
      <c r="N20" s="2">
        <f t="shared" si="1"/>
        <v>800</v>
      </c>
      <c r="O20" s="2">
        <f t="shared" si="2"/>
        <v>500</v>
      </c>
      <c r="P20" s="2" t="str">
        <f t="shared" si="3"/>
        <v>5H</v>
      </c>
      <c r="Q20" s="2">
        <f t="shared" ref="Q20:Q55" si="9">F20*$X$1</f>
        <v>12.989017178259646</v>
      </c>
      <c r="R20" s="2">
        <f t="shared" ref="R20:R55" si="10">G20*$X$1</f>
        <v>309.23852435933543</v>
      </c>
      <c r="S20" s="2">
        <f t="shared" si="6"/>
        <v>790.7</v>
      </c>
      <c r="T20" s="2">
        <f t="shared" ref="T20:T55" si="11">I20*$X$1</f>
        <v>33.971275696986766</v>
      </c>
      <c r="U20" s="2">
        <f t="shared" ref="U20:U55" si="12">J20*$X$1</f>
        <v>2259.0898338496199</v>
      </c>
    </row>
    <row r="21" spans="1:21" x14ac:dyDescent="0.25">
      <c r="A21" s="4">
        <v>15005</v>
      </c>
      <c r="B21" s="5">
        <v>35.693394444444401</v>
      </c>
      <c r="C21" s="5">
        <v>1600</v>
      </c>
      <c r="D21" s="5">
        <v>1000</v>
      </c>
      <c r="E21" s="5" t="s">
        <v>14</v>
      </c>
      <c r="F21" s="5">
        <v>12</v>
      </c>
      <c r="G21" s="5">
        <v>343.3</v>
      </c>
      <c r="H21" s="5">
        <v>790.7</v>
      </c>
      <c r="I21" s="5">
        <v>34</v>
      </c>
      <c r="J21" s="6">
        <v>2587</v>
      </c>
      <c r="L21" s="1">
        <f t="shared" si="0"/>
        <v>15005</v>
      </c>
      <c r="M21" s="2">
        <v>0</v>
      </c>
      <c r="N21" s="2">
        <f t="shared" si="1"/>
        <v>800</v>
      </c>
      <c r="O21" s="2">
        <f t="shared" si="2"/>
        <v>1000</v>
      </c>
      <c r="P21" s="2" t="str">
        <f t="shared" si="3"/>
        <v>5H</v>
      </c>
      <c r="Q21" s="2">
        <f t="shared" si="9"/>
        <v>11.989862010701211</v>
      </c>
      <c r="R21" s="2">
        <f t="shared" si="10"/>
        <v>343.00996902281048</v>
      </c>
      <c r="S21" s="2">
        <f t="shared" si="6"/>
        <v>790.7</v>
      </c>
      <c r="T21" s="2">
        <f t="shared" si="11"/>
        <v>33.971275696986766</v>
      </c>
      <c r="U21" s="2">
        <f t="shared" si="12"/>
        <v>2584.8144184736693</v>
      </c>
    </row>
    <row r="22" spans="1:21" x14ac:dyDescent="0.25">
      <c r="A22" s="1">
        <v>17006</v>
      </c>
      <c r="B22" s="2">
        <v>35.693394444444401</v>
      </c>
      <c r="C22" s="2">
        <v>1600</v>
      </c>
      <c r="D22" s="2">
        <v>-500</v>
      </c>
      <c r="E22" s="2" t="s">
        <v>14</v>
      </c>
      <c r="F22" s="2">
        <v>16</v>
      </c>
      <c r="G22" s="2">
        <v>325.60000000000002</v>
      </c>
      <c r="H22" s="2">
        <v>790.7</v>
      </c>
      <c r="I22" s="2">
        <v>41</v>
      </c>
      <c r="J22" s="3">
        <v>2414</v>
      </c>
      <c r="L22" s="1">
        <f t="shared" si="0"/>
        <v>17006</v>
      </c>
      <c r="M22" s="2">
        <v>0</v>
      </c>
      <c r="N22" s="2">
        <f t="shared" si="1"/>
        <v>800</v>
      </c>
      <c r="O22" s="2">
        <f t="shared" si="2"/>
        <v>-500</v>
      </c>
      <c r="P22" s="2" t="str">
        <f t="shared" si="3"/>
        <v>5H</v>
      </c>
      <c r="Q22" s="2">
        <f t="shared" si="9"/>
        <v>15.986482680934948</v>
      </c>
      <c r="R22" s="2">
        <f t="shared" si="10"/>
        <v>325.32492255702624</v>
      </c>
      <c r="S22" s="2">
        <f t="shared" si="6"/>
        <v>790.7</v>
      </c>
      <c r="T22" s="2">
        <f t="shared" si="11"/>
        <v>40.965361869895801</v>
      </c>
      <c r="U22" s="2">
        <f t="shared" si="12"/>
        <v>2411.9605744860601</v>
      </c>
    </row>
    <row r="23" spans="1:21" x14ac:dyDescent="0.25">
      <c r="A23" s="4">
        <v>17006</v>
      </c>
      <c r="B23" s="5">
        <v>35.693394444444401</v>
      </c>
      <c r="C23" s="5">
        <v>1600</v>
      </c>
      <c r="D23" s="5">
        <v>0</v>
      </c>
      <c r="E23" s="5" t="s">
        <v>14</v>
      </c>
      <c r="F23" s="5">
        <v>16</v>
      </c>
      <c r="G23" s="5">
        <v>355.1</v>
      </c>
      <c r="H23" s="5">
        <v>790.7</v>
      </c>
      <c r="I23" s="5">
        <v>41</v>
      </c>
      <c r="J23" s="6">
        <v>2707</v>
      </c>
      <c r="L23" s="1">
        <f t="shared" si="0"/>
        <v>17006</v>
      </c>
      <c r="M23" s="2">
        <v>0</v>
      </c>
      <c r="N23" s="2">
        <f t="shared" si="1"/>
        <v>800</v>
      </c>
      <c r="O23" s="2">
        <f t="shared" si="2"/>
        <v>0</v>
      </c>
      <c r="P23" s="2" t="str">
        <f t="shared" si="3"/>
        <v>5H</v>
      </c>
      <c r="Q23" s="2">
        <f t="shared" si="9"/>
        <v>15.986482680934948</v>
      </c>
      <c r="R23" s="2">
        <f t="shared" si="10"/>
        <v>354.8</v>
      </c>
      <c r="S23" s="2">
        <f t="shared" si="6"/>
        <v>790.7</v>
      </c>
      <c r="T23" s="2">
        <f t="shared" si="11"/>
        <v>40.965361869895801</v>
      </c>
      <c r="U23" s="2">
        <f t="shared" si="12"/>
        <v>2704.7130385806813</v>
      </c>
    </row>
    <row r="24" spans="1:21" x14ac:dyDescent="0.25">
      <c r="A24" s="1">
        <v>17006</v>
      </c>
      <c r="B24" s="2">
        <v>35.693394444444401</v>
      </c>
      <c r="C24" s="2">
        <v>1600</v>
      </c>
      <c r="D24" s="2">
        <v>500</v>
      </c>
      <c r="E24" s="2" t="s">
        <v>14</v>
      </c>
      <c r="F24" s="2">
        <v>16</v>
      </c>
      <c r="G24" s="2">
        <v>385.2</v>
      </c>
      <c r="H24" s="2">
        <v>790.7</v>
      </c>
      <c r="I24" s="2">
        <v>41</v>
      </c>
      <c r="J24" s="3">
        <v>3018</v>
      </c>
      <c r="L24" s="1">
        <f t="shared" si="0"/>
        <v>17006</v>
      </c>
      <c r="M24" s="2">
        <v>0</v>
      </c>
      <c r="N24" s="2">
        <f t="shared" si="1"/>
        <v>800</v>
      </c>
      <c r="O24" s="2">
        <f t="shared" si="2"/>
        <v>500</v>
      </c>
      <c r="P24" s="2" t="str">
        <f t="shared" si="3"/>
        <v>5H</v>
      </c>
      <c r="Q24" s="2">
        <f t="shared" si="9"/>
        <v>15.986482680934948</v>
      </c>
      <c r="R24" s="2">
        <f t="shared" si="10"/>
        <v>384.87457054350887</v>
      </c>
      <c r="S24" s="2">
        <f t="shared" si="6"/>
        <v>790.7</v>
      </c>
      <c r="T24" s="2">
        <f t="shared" si="11"/>
        <v>40.965361869895801</v>
      </c>
      <c r="U24" s="2">
        <f t="shared" si="12"/>
        <v>3015.4502956913548</v>
      </c>
    </row>
    <row r="25" spans="1:21" x14ac:dyDescent="0.25">
      <c r="A25" s="4">
        <v>17006</v>
      </c>
      <c r="B25" s="5">
        <v>35.693394444444401</v>
      </c>
      <c r="C25" s="5">
        <v>1600</v>
      </c>
      <c r="D25" s="5">
        <v>1000</v>
      </c>
      <c r="E25" s="5" t="s">
        <v>14</v>
      </c>
      <c r="F25" s="5">
        <v>15</v>
      </c>
      <c r="G25" s="5">
        <v>415.7</v>
      </c>
      <c r="H25" s="5">
        <v>790.7</v>
      </c>
      <c r="I25" s="5">
        <v>41</v>
      </c>
      <c r="J25" s="6">
        <v>3347</v>
      </c>
      <c r="L25" s="1">
        <f t="shared" si="0"/>
        <v>17006</v>
      </c>
      <c r="M25" s="2">
        <v>0</v>
      </c>
      <c r="N25" s="2">
        <f t="shared" si="1"/>
        <v>800</v>
      </c>
      <c r="O25" s="2">
        <f t="shared" si="2"/>
        <v>1000</v>
      </c>
      <c r="P25" s="2" t="str">
        <f t="shared" si="3"/>
        <v>5H</v>
      </c>
      <c r="Q25" s="2">
        <f t="shared" si="9"/>
        <v>14.987327513376513</v>
      </c>
      <c r="R25" s="2">
        <f t="shared" si="10"/>
        <v>415.34880315404109</v>
      </c>
      <c r="S25" s="2">
        <f t="shared" si="6"/>
        <v>790.7</v>
      </c>
      <c r="T25" s="2">
        <f t="shared" si="11"/>
        <v>40.965361869895801</v>
      </c>
      <c r="U25" s="2">
        <f t="shared" si="12"/>
        <v>3344.1723458180795</v>
      </c>
    </row>
    <row r="26" spans="1:21" x14ac:dyDescent="0.25">
      <c r="A26" s="1">
        <v>19007</v>
      </c>
      <c r="B26" s="2">
        <v>35.693394444444401</v>
      </c>
      <c r="C26" s="2">
        <v>1600</v>
      </c>
      <c r="D26" s="2">
        <v>-500</v>
      </c>
      <c r="E26" s="2" t="s">
        <v>14</v>
      </c>
      <c r="F26" s="2">
        <v>19</v>
      </c>
      <c r="G26" s="2">
        <v>422.8</v>
      </c>
      <c r="H26" s="2">
        <v>790.7</v>
      </c>
      <c r="I26" s="2">
        <v>50</v>
      </c>
      <c r="J26" s="3">
        <v>3426</v>
      </c>
      <c r="L26" s="1">
        <f t="shared" si="0"/>
        <v>19007</v>
      </c>
      <c r="M26" s="2">
        <v>0</v>
      </c>
      <c r="N26" s="2">
        <f t="shared" si="1"/>
        <v>800</v>
      </c>
      <c r="O26" s="2">
        <f t="shared" si="2"/>
        <v>-500</v>
      </c>
      <c r="P26" s="2" t="str">
        <f t="shared" si="3"/>
        <v>5H</v>
      </c>
      <c r="Q26" s="2">
        <f t="shared" si="9"/>
        <v>18.983948183610252</v>
      </c>
      <c r="R26" s="2">
        <f t="shared" si="10"/>
        <v>422.44280484370603</v>
      </c>
      <c r="S26" s="2">
        <f t="shared" si="6"/>
        <v>790.7</v>
      </c>
      <c r="T26" s="2">
        <f t="shared" si="11"/>
        <v>49.957758377921714</v>
      </c>
      <c r="U26" s="2">
        <f t="shared" si="12"/>
        <v>3423.1056040551957</v>
      </c>
    </row>
    <row r="27" spans="1:21" x14ac:dyDescent="0.25">
      <c r="A27" s="4">
        <v>19007</v>
      </c>
      <c r="B27" s="5">
        <v>35.693394444444401</v>
      </c>
      <c r="C27" s="5">
        <v>1600</v>
      </c>
      <c r="D27" s="5">
        <v>0</v>
      </c>
      <c r="E27" s="5" t="s">
        <v>14</v>
      </c>
      <c r="F27" s="5">
        <v>19</v>
      </c>
      <c r="G27" s="5">
        <v>450.5</v>
      </c>
      <c r="H27" s="5">
        <v>790.7</v>
      </c>
      <c r="I27" s="5">
        <v>50</v>
      </c>
      <c r="J27" s="6">
        <v>3739</v>
      </c>
      <c r="L27" s="1">
        <f t="shared" si="0"/>
        <v>19007</v>
      </c>
      <c r="M27" s="2">
        <v>0</v>
      </c>
      <c r="N27" s="2">
        <f t="shared" si="1"/>
        <v>800</v>
      </c>
      <c r="O27" s="2">
        <f t="shared" si="2"/>
        <v>0</v>
      </c>
      <c r="P27" s="2" t="str">
        <f t="shared" si="3"/>
        <v>5H</v>
      </c>
      <c r="Q27" s="2">
        <f t="shared" si="9"/>
        <v>18.983948183610252</v>
      </c>
      <c r="R27" s="2">
        <f t="shared" si="10"/>
        <v>450.11940298507466</v>
      </c>
      <c r="S27" s="2">
        <f t="shared" si="6"/>
        <v>790.7</v>
      </c>
      <c r="T27" s="2">
        <f t="shared" si="11"/>
        <v>49.957758377921714</v>
      </c>
      <c r="U27" s="2">
        <f t="shared" si="12"/>
        <v>3735.8411715009856</v>
      </c>
    </row>
    <row r="28" spans="1:21" x14ac:dyDescent="0.25">
      <c r="A28" s="1">
        <v>19007</v>
      </c>
      <c r="B28" s="2">
        <v>35.693394444444401</v>
      </c>
      <c r="C28" s="2">
        <v>1600</v>
      </c>
      <c r="D28" s="2">
        <v>500</v>
      </c>
      <c r="E28" s="2" t="s">
        <v>14</v>
      </c>
      <c r="F28" s="2">
        <v>19</v>
      </c>
      <c r="G28" s="2">
        <v>478.9</v>
      </c>
      <c r="H28" s="2">
        <v>790.7</v>
      </c>
      <c r="I28" s="2">
        <v>50</v>
      </c>
      <c r="J28" s="3">
        <v>4070</v>
      </c>
      <c r="L28" s="1">
        <f t="shared" si="0"/>
        <v>19007</v>
      </c>
      <c r="M28" s="2">
        <v>0</v>
      </c>
      <c r="N28" s="2">
        <f t="shared" si="1"/>
        <v>800</v>
      </c>
      <c r="O28" s="2">
        <f t="shared" si="2"/>
        <v>500</v>
      </c>
      <c r="P28" s="2" t="str">
        <f t="shared" si="3"/>
        <v>5H</v>
      </c>
      <c r="Q28" s="2">
        <f t="shared" si="9"/>
        <v>18.983948183610252</v>
      </c>
      <c r="R28" s="2">
        <f t="shared" si="10"/>
        <v>478.49540974373411</v>
      </c>
      <c r="S28" s="2">
        <f t="shared" si="6"/>
        <v>790.7</v>
      </c>
      <c r="T28" s="2">
        <f t="shared" si="11"/>
        <v>49.957758377921714</v>
      </c>
      <c r="U28" s="2">
        <f t="shared" si="12"/>
        <v>4066.5615319628273</v>
      </c>
    </row>
    <row r="29" spans="1:21" x14ac:dyDescent="0.25">
      <c r="A29" s="4">
        <v>19007</v>
      </c>
      <c r="B29" s="5">
        <v>35.693394444444401</v>
      </c>
      <c r="C29" s="5">
        <v>1600</v>
      </c>
      <c r="D29" s="5">
        <v>1000</v>
      </c>
      <c r="E29" s="5" t="s">
        <v>14</v>
      </c>
      <c r="F29" s="5">
        <v>19</v>
      </c>
      <c r="G29" s="5">
        <v>508.1</v>
      </c>
      <c r="H29" s="5">
        <v>790.7</v>
      </c>
      <c r="I29" s="5">
        <v>50</v>
      </c>
      <c r="J29" s="6">
        <v>4419</v>
      </c>
      <c r="L29" s="1">
        <f t="shared" si="0"/>
        <v>19007</v>
      </c>
      <c r="M29" s="2">
        <v>0</v>
      </c>
      <c r="N29" s="2">
        <f t="shared" si="1"/>
        <v>800</v>
      </c>
      <c r="O29" s="2">
        <f t="shared" si="2"/>
        <v>1000</v>
      </c>
      <c r="P29" s="2" t="str">
        <f t="shared" si="3"/>
        <v>5H</v>
      </c>
      <c r="Q29" s="2">
        <f t="shared" si="9"/>
        <v>18.983948183610252</v>
      </c>
      <c r="R29" s="2">
        <f t="shared" si="10"/>
        <v>507.67074063644048</v>
      </c>
      <c r="S29" s="2">
        <f t="shared" si="6"/>
        <v>790.7</v>
      </c>
      <c r="T29" s="2">
        <f t="shared" si="11"/>
        <v>49.957758377921714</v>
      </c>
      <c r="U29" s="2">
        <f t="shared" si="12"/>
        <v>4415.2666854407207</v>
      </c>
    </row>
    <row r="30" spans="1:21" x14ac:dyDescent="0.25">
      <c r="A30" s="1">
        <v>21007</v>
      </c>
      <c r="B30" s="2">
        <v>35.693394444444401</v>
      </c>
      <c r="C30" s="2">
        <v>1600</v>
      </c>
      <c r="D30" s="2">
        <v>-500</v>
      </c>
      <c r="E30" s="2" t="s">
        <v>14</v>
      </c>
      <c r="F30" s="2">
        <v>23</v>
      </c>
      <c r="G30" s="2">
        <v>544.6</v>
      </c>
      <c r="H30" s="2">
        <v>790.7</v>
      </c>
      <c r="I30" s="2">
        <v>60</v>
      </c>
      <c r="J30" s="3">
        <v>4869</v>
      </c>
      <c r="L30" s="1">
        <f t="shared" si="0"/>
        <v>21007</v>
      </c>
      <c r="M30" s="2">
        <v>0</v>
      </c>
      <c r="N30" s="2">
        <f t="shared" si="1"/>
        <v>800</v>
      </c>
      <c r="O30" s="2">
        <f t="shared" si="2"/>
        <v>-500</v>
      </c>
      <c r="P30" s="2" t="str">
        <f t="shared" si="3"/>
        <v>5H</v>
      </c>
      <c r="Q30" s="2">
        <f t="shared" si="9"/>
        <v>22.980568853843987</v>
      </c>
      <c r="R30" s="2">
        <f t="shared" si="10"/>
        <v>544.13990425232328</v>
      </c>
      <c r="S30" s="2">
        <f t="shared" si="6"/>
        <v>790.7</v>
      </c>
      <c r="T30" s="2">
        <f t="shared" si="11"/>
        <v>59.949310053506053</v>
      </c>
      <c r="U30" s="2">
        <f t="shared" si="12"/>
        <v>4864.8865108420168</v>
      </c>
    </row>
    <row r="31" spans="1:21" x14ac:dyDescent="0.25">
      <c r="A31" s="4">
        <v>21007</v>
      </c>
      <c r="B31" s="5">
        <v>35.693394444444401</v>
      </c>
      <c r="C31" s="5">
        <v>1600</v>
      </c>
      <c r="D31" s="5">
        <v>0</v>
      </c>
      <c r="E31" s="5" t="s">
        <v>14</v>
      </c>
      <c r="F31" s="5">
        <v>23</v>
      </c>
      <c r="G31" s="5">
        <v>573.29999999999995</v>
      </c>
      <c r="H31" s="5">
        <v>790.7</v>
      </c>
      <c r="I31" s="5">
        <v>61</v>
      </c>
      <c r="J31" s="6">
        <v>5232</v>
      </c>
      <c r="L31" s="1">
        <f t="shared" si="0"/>
        <v>21007</v>
      </c>
      <c r="M31" s="2">
        <v>0</v>
      </c>
      <c r="N31" s="2">
        <f t="shared" si="1"/>
        <v>800</v>
      </c>
      <c r="O31" s="2">
        <f t="shared" si="2"/>
        <v>0</v>
      </c>
      <c r="P31" s="2" t="str">
        <f t="shared" si="3"/>
        <v>5H</v>
      </c>
      <c r="Q31" s="2">
        <f t="shared" si="9"/>
        <v>22.980568853843987</v>
      </c>
      <c r="R31" s="2">
        <f t="shared" si="10"/>
        <v>572.8156575612503</v>
      </c>
      <c r="S31" s="2">
        <f t="shared" si="6"/>
        <v>790.7</v>
      </c>
      <c r="T31" s="2">
        <f t="shared" si="11"/>
        <v>60.948465221064488</v>
      </c>
      <c r="U31" s="2">
        <f t="shared" si="12"/>
        <v>5227.5798366657282</v>
      </c>
    </row>
    <row r="32" spans="1:21" x14ac:dyDescent="0.25">
      <c r="A32" s="1">
        <v>21007</v>
      </c>
      <c r="B32" s="2">
        <v>35.693394444444401</v>
      </c>
      <c r="C32" s="2">
        <v>1600</v>
      </c>
      <c r="D32" s="2">
        <v>500</v>
      </c>
      <c r="E32" s="2" t="s">
        <v>14</v>
      </c>
      <c r="F32" s="2">
        <v>24</v>
      </c>
      <c r="G32" s="2">
        <v>603.5</v>
      </c>
      <c r="H32" s="2">
        <v>790.7</v>
      </c>
      <c r="I32" s="2">
        <v>61</v>
      </c>
      <c r="J32" s="3">
        <v>5622</v>
      </c>
      <c r="L32" s="1">
        <f t="shared" si="0"/>
        <v>21007</v>
      </c>
      <c r="M32" s="2">
        <v>0</v>
      </c>
      <c r="N32" s="2">
        <f t="shared" si="1"/>
        <v>800</v>
      </c>
      <c r="O32" s="2">
        <f t="shared" si="2"/>
        <v>500</v>
      </c>
      <c r="P32" s="2" t="str">
        <f t="shared" si="3"/>
        <v>5H</v>
      </c>
      <c r="Q32" s="2">
        <f t="shared" si="9"/>
        <v>23.979724021402422</v>
      </c>
      <c r="R32" s="2">
        <f t="shared" si="10"/>
        <v>602.99014362151502</v>
      </c>
      <c r="S32" s="2">
        <f t="shared" si="6"/>
        <v>790.7</v>
      </c>
      <c r="T32" s="2">
        <f t="shared" si="11"/>
        <v>60.948465221064488</v>
      </c>
      <c r="U32" s="2">
        <f t="shared" si="12"/>
        <v>5617.2503520135169</v>
      </c>
    </row>
    <row r="33" spans="1:21" x14ac:dyDescent="0.25">
      <c r="A33" s="4">
        <v>21007</v>
      </c>
      <c r="B33" s="5">
        <v>35.693394444444401</v>
      </c>
      <c r="C33" s="5">
        <v>1600</v>
      </c>
      <c r="D33" s="5">
        <v>1000</v>
      </c>
      <c r="E33" s="5" t="s">
        <v>14</v>
      </c>
      <c r="F33" s="5">
        <v>24</v>
      </c>
      <c r="G33" s="5">
        <v>635.6</v>
      </c>
      <c r="H33" s="5">
        <v>790.7</v>
      </c>
      <c r="I33" s="5">
        <v>62</v>
      </c>
      <c r="J33" s="6">
        <v>6043</v>
      </c>
      <c r="L33" s="1">
        <f t="shared" si="0"/>
        <v>21007</v>
      </c>
      <c r="M33" s="2">
        <v>0</v>
      </c>
      <c r="N33" s="2">
        <f t="shared" si="1"/>
        <v>800</v>
      </c>
      <c r="O33" s="2">
        <f t="shared" si="2"/>
        <v>1000</v>
      </c>
      <c r="P33" s="2" t="str">
        <f t="shared" si="3"/>
        <v>5H</v>
      </c>
      <c r="Q33" s="2">
        <f t="shared" si="9"/>
        <v>23.979724021402422</v>
      </c>
      <c r="R33" s="2">
        <f t="shared" si="10"/>
        <v>635.06302450014084</v>
      </c>
      <c r="S33" s="2">
        <f t="shared" si="6"/>
        <v>790.7</v>
      </c>
      <c r="T33" s="2">
        <f t="shared" si="11"/>
        <v>61.947620388622923</v>
      </c>
      <c r="U33" s="2">
        <f t="shared" si="12"/>
        <v>6037.8946775556178</v>
      </c>
    </row>
    <row r="34" spans="1:21" x14ac:dyDescent="0.25">
      <c r="A34" s="1">
        <v>7003</v>
      </c>
      <c r="B34" s="2">
        <v>35.693394444444401</v>
      </c>
      <c r="C34" s="2">
        <v>4800</v>
      </c>
      <c r="D34" s="2">
        <v>-500</v>
      </c>
      <c r="E34" s="2" t="s">
        <v>14</v>
      </c>
      <c r="F34" s="2">
        <v>4</v>
      </c>
      <c r="G34" s="2">
        <v>7.0245901639344259</v>
      </c>
      <c r="H34" s="2">
        <v>790.7</v>
      </c>
      <c r="I34" s="2">
        <v>11</v>
      </c>
      <c r="J34" s="3">
        <v>478.78755017269719</v>
      </c>
      <c r="L34" s="1">
        <f t="shared" si="0"/>
        <v>7003</v>
      </c>
      <c r="M34" s="2">
        <v>0</v>
      </c>
      <c r="N34" s="2">
        <f t="shared" si="1"/>
        <v>4000</v>
      </c>
      <c r="O34" s="2">
        <f t="shared" si="2"/>
        <v>-500</v>
      </c>
      <c r="P34" s="2" t="str">
        <f t="shared" si="3"/>
        <v>5H</v>
      </c>
      <c r="Q34" s="2">
        <f t="shared" si="9"/>
        <v>3.996620670233737</v>
      </c>
      <c r="R34" s="2">
        <f t="shared" si="10"/>
        <v>7.0186555622752307</v>
      </c>
      <c r="S34" s="2">
        <f t="shared" si="6"/>
        <v>790.7</v>
      </c>
      <c r="T34" s="2">
        <f t="shared" si="11"/>
        <v>10.990706843142776</v>
      </c>
      <c r="U34" s="2">
        <f t="shared" si="12"/>
        <v>478.38305491769353</v>
      </c>
    </row>
    <row r="35" spans="1:21" x14ac:dyDescent="0.25">
      <c r="A35" s="4">
        <v>7003</v>
      </c>
      <c r="B35" s="5">
        <v>35.693394444444401</v>
      </c>
      <c r="C35" s="5">
        <v>4800</v>
      </c>
      <c r="D35" s="5">
        <v>0</v>
      </c>
      <c r="E35" s="5" t="s">
        <v>14</v>
      </c>
      <c r="F35" s="5">
        <v>4</v>
      </c>
      <c r="G35" s="5">
        <v>79.324590163934431</v>
      </c>
      <c r="H35" s="5">
        <v>790.7</v>
      </c>
      <c r="I35" s="5">
        <v>11</v>
      </c>
      <c r="J35" s="6">
        <v>674.99026588080892</v>
      </c>
      <c r="L35" s="1">
        <f t="shared" si="0"/>
        <v>7003</v>
      </c>
      <c r="M35" s="2">
        <v>0</v>
      </c>
      <c r="N35" s="2">
        <f t="shared" si="1"/>
        <v>4000</v>
      </c>
      <c r="O35" s="2">
        <f t="shared" si="2"/>
        <v>0</v>
      </c>
      <c r="P35" s="2" t="str">
        <f t="shared" si="3"/>
        <v>5H</v>
      </c>
      <c r="Q35" s="2">
        <f t="shared" si="9"/>
        <v>3.996620670233737</v>
      </c>
      <c r="R35" s="2">
        <f t="shared" si="10"/>
        <v>79.257574176750026</v>
      </c>
      <c r="S35" s="2">
        <f t="shared" si="6"/>
        <v>790.7</v>
      </c>
      <c r="T35" s="2">
        <f t="shared" si="11"/>
        <v>10.990706843142776</v>
      </c>
      <c r="U35" s="2">
        <f t="shared" si="12"/>
        <v>674.4200122064517</v>
      </c>
    </row>
    <row r="36" spans="1:21" x14ac:dyDescent="0.25">
      <c r="A36" s="1">
        <v>7003</v>
      </c>
      <c r="B36" s="2">
        <v>35.693394444444401</v>
      </c>
      <c r="C36" s="2">
        <v>4800</v>
      </c>
      <c r="D36" s="2">
        <v>500</v>
      </c>
      <c r="E36" s="2" t="s">
        <v>14</v>
      </c>
      <c r="F36" s="2">
        <v>4</v>
      </c>
      <c r="G36" s="2">
        <v>151.92459016393443</v>
      </c>
      <c r="H36" s="2">
        <v>790.7</v>
      </c>
      <c r="I36" s="2">
        <v>11</v>
      </c>
      <c r="J36" s="3">
        <v>1029.8382422401098</v>
      </c>
      <c r="L36" s="1">
        <f t="shared" si="0"/>
        <v>7003</v>
      </c>
      <c r="M36" s="2">
        <v>0</v>
      </c>
      <c r="N36" s="2">
        <f t="shared" si="1"/>
        <v>4000</v>
      </c>
      <c r="O36" s="2">
        <f t="shared" si="2"/>
        <v>500</v>
      </c>
      <c r="P36" s="2" t="str">
        <f t="shared" si="3"/>
        <v>5H</v>
      </c>
      <c r="Q36" s="2">
        <f t="shared" si="9"/>
        <v>3.996620670233737</v>
      </c>
      <c r="R36" s="2">
        <f t="shared" si="10"/>
        <v>151.79623934149237</v>
      </c>
      <c r="S36" s="2">
        <f t="shared" si="6"/>
        <v>790.7</v>
      </c>
      <c r="T36" s="2">
        <f t="shared" si="11"/>
        <v>10.990706843142776</v>
      </c>
      <c r="U36" s="2">
        <f t="shared" si="12"/>
        <v>1028.9682014835003</v>
      </c>
    </row>
    <row r="37" spans="1:21" x14ac:dyDescent="0.25">
      <c r="A37" s="4">
        <v>7003</v>
      </c>
      <c r="B37" s="5">
        <v>35.693394444444401</v>
      </c>
      <c r="C37" s="5">
        <v>4800</v>
      </c>
      <c r="D37" s="5">
        <v>1000</v>
      </c>
      <c r="E37" s="5" t="s">
        <v>14</v>
      </c>
      <c r="F37" s="5">
        <v>4</v>
      </c>
      <c r="G37" s="5">
        <v>224.02459016393442</v>
      </c>
      <c r="H37" s="5">
        <v>790.7</v>
      </c>
      <c r="I37" s="5">
        <v>11</v>
      </c>
      <c r="J37" s="6">
        <v>1520.0258044992336</v>
      </c>
      <c r="L37" s="1">
        <f t="shared" si="0"/>
        <v>7003</v>
      </c>
      <c r="M37" s="2">
        <v>0</v>
      </c>
      <c r="N37" s="2">
        <f t="shared" si="1"/>
        <v>4000</v>
      </c>
      <c r="O37" s="2">
        <f t="shared" si="2"/>
        <v>1000</v>
      </c>
      <c r="P37" s="2" t="str">
        <f t="shared" si="3"/>
        <v>5H</v>
      </c>
      <c r="Q37" s="2">
        <f t="shared" si="9"/>
        <v>3.996620670233737</v>
      </c>
      <c r="R37" s="2">
        <f t="shared" si="10"/>
        <v>223.83532692245547</v>
      </c>
      <c r="S37" s="2">
        <f t="shared" si="6"/>
        <v>790.7</v>
      </c>
      <c r="T37" s="2">
        <f t="shared" si="11"/>
        <v>10.990706843142776</v>
      </c>
      <c r="U37" s="2">
        <f t="shared" si="12"/>
        <v>1518.7416373875756</v>
      </c>
    </row>
    <row r="38" spans="1:21" x14ac:dyDescent="0.25">
      <c r="A38" s="1">
        <v>9003</v>
      </c>
      <c r="B38" s="2">
        <v>35.693394444444401</v>
      </c>
      <c r="C38" s="2">
        <v>4800</v>
      </c>
      <c r="D38" s="2">
        <v>-500</v>
      </c>
      <c r="E38" s="2" t="s">
        <v>14</v>
      </c>
      <c r="F38" s="2">
        <v>6</v>
      </c>
      <c r="G38" s="2">
        <v>58.542622950819677</v>
      </c>
      <c r="H38" s="2">
        <v>790.7</v>
      </c>
      <c r="I38" s="2">
        <v>15</v>
      </c>
      <c r="J38" s="3">
        <v>601.70256798670766</v>
      </c>
      <c r="L38" s="1">
        <f t="shared" si="0"/>
        <v>9003</v>
      </c>
      <c r="M38" s="2">
        <v>0</v>
      </c>
      <c r="N38" s="2">
        <f t="shared" si="1"/>
        <v>4000</v>
      </c>
      <c r="O38" s="2">
        <f t="shared" si="2"/>
        <v>-500</v>
      </c>
      <c r="P38" s="2" t="str">
        <f t="shared" si="3"/>
        <v>5H</v>
      </c>
      <c r="Q38" s="2">
        <f t="shared" si="9"/>
        <v>5.9949310053506055</v>
      </c>
      <c r="R38" s="2">
        <f t="shared" si="10"/>
        <v>58.493164243736473</v>
      </c>
      <c r="S38" s="2">
        <f t="shared" si="6"/>
        <v>790.7</v>
      </c>
      <c r="T38" s="2">
        <f t="shared" si="11"/>
        <v>14.987327513376513</v>
      </c>
      <c r="U38" s="2">
        <f t="shared" si="12"/>
        <v>601.19423013709911</v>
      </c>
    </row>
    <row r="39" spans="1:21" x14ac:dyDescent="0.25">
      <c r="A39" s="4">
        <v>9003</v>
      </c>
      <c r="B39" s="5">
        <v>35.693394444444401</v>
      </c>
      <c r="C39" s="5">
        <v>4800</v>
      </c>
      <c r="D39" s="5">
        <v>0</v>
      </c>
      <c r="E39" s="5" t="s">
        <v>14</v>
      </c>
      <c r="F39" s="5">
        <v>6</v>
      </c>
      <c r="G39" s="5">
        <v>114.54262295081966</v>
      </c>
      <c r="H39" s="5">
        <v>790.7</v>
      </c>
      <c r="I39" s="5">
        <v>15</v>
      </c>
      <c r="J39" s="6">
        <v>828.54570077673657</v>
      </c>
      <c r="L39" s="1">
        <f t="shared" si="0"/>
        <v>9003</v>
      </c>
      <c r="M39" s="2">
        <v>0</v>
      </c>
      <c r="N39" s="2">
        <f t="shared" si="1"/>
        <v>4000</v>
      </c>
      <c r="O39" s="2">
        <f t="shared" si="2"/>
        <v>0</v>
      </c>
      <c r="P39" s="2" t="str">
        <f t="shared" si="3"/>
        <v>5H</v>
      </c>
      <c r="Q39" s="2">
        <f t="shared" si="9"/>
        <v>5.9949310053506055</v>
      </c>
      <c r="R39" s="2">
        <f t="shared" si="10"/>
        <v>114.44585362700877</v>
      </c>
      <c r="S39" s="2">
        <f t="shared" si="6"/>
        <v>790.7</v>
      </c>
      <c r="T39" s="2">
        <f t="shared" si="11"/>
        <v>14.987327513376513</v>
      </c>
      <c r="U39" s="2">
        <f t="shared" si="12"/>
        <v>827.84571848940061</v>
      </c>
    </row>
    <row r="40" spans="1:21" x14ac:dyDescent="0.25">
      <c r="A40" s="1">
        <v>9003</v>
      </c>
      <c r="B40" s="2">
        <v>35.693394444444401</v>
      </c>
      <c r="C40" s="2">
        <v>4800</v>
      </c>
      <c r="D40" s="2">
        <v>500</v>
      </c>
      <c r="E40" s="2" t="s">
        <v>14</v>
      </c>
      <c r="F40" s="2">
        <v>6</v>
      </c>
      <c r="G40" s="2">
        <v>170.94262295081967</v>
      </c>
      <c r="H40" s="2">
        <v>790.7</v>
      </c>
      <c r="I40" s="2">
        <v>15</v>
      </c>
      <c r="J40" s="3">
        <v>1146.5699333509449</v>
      </c>
      <c r="L40" s="1">
        <f t="shared" si="0"/>
        <v>9003</v>
      </c>
      <c r="M40" s="2">
        <v>0</v>
      </c>
      <c r="N40" s="2">
        <f t="shared" si="1"/>
        <v>4000</v>
      </c>
      <c r="O40" s="2">
        <f t="shared" si="2"/>
        <v>500</v>
      </c>
      <c r="P40" s="2" t="str">
        <f t="shared" si="3"/>
        <v>5H</v>
      </c>
      <c r="Q40" s="2">
        <f t="shared" si="9"/>
        <v>5.9949310053506055</v>
      </c>
      <c r="R40" s="2">
        <f t="shared" si="10"/>
        <v>170.79820507730449</v>
      </c>
      <c r="S40" s="2">
        <f t="shared" si="6"/>
        <v>790.7</v>
      </c>
      <c r="T40" s="2">
        <f t="shared" si="11"/>
        <v>14.987327513376513</v>
      </c>
      <c r="U40" s="2">
        <f t="shared" si="12"/>
        <v>1145.6012738747261</v>
      </c>
    </row>
    <row r="41" spans="1:21" x14ac:dyDescent="0.25">
      <c r="A41" s="4">
        <v>9003</v>
      </c>
      <c r="B41" s="5">
        <v>35.693394444444401</v>
      </c>
      <c r="C41" s="5">
        <v>4800</v>
      </c>
      <c r="D41" s="5">
        <v>1000</v>
      </c>
      <c r="E41" s="5" t="s">
        <v>14</v>
      </c>
      <c r="F41" s="5">
        <v>5</v>
      </c>
      <c r="G41" s="5">
        <v>227.14262295081966</v>
      </c>
      <c r="H41" s="5">
        <v>790.7</v>
      </c>
      <c r="I41" s="5">
        <v>15</v>
      </c>
      <c r="J41" s="6">
        <v>1544.0347833229155</v>
      </c>
      <c r="L41" s="1">
        <f t="shared" si="0"/>
        <v>9003</v>
      </c>
      <c r="M41" s="2">
        <v>0</v>
      </c>
      <c r="N41" s="2">
        <f t="shared" si="1"/>
        <v>4000</v>
      </c>
      <c r="O41" s="2">
        <f t="shared" si="2"/>
        <v>1000</v>
      </c>
      <c r="P41" s="2" t="str">
        <f t="shared" si="3"/>
        <v>5H</v>
      </c>
      <c r="Q41" s="2">
        <f t="shared" si="9"/>
        <v>4.9957758377921717</v>
      </c>
      <c r="R41" s="2">
        <f t="shared" si="10"/>
        <v>226.95072549408846</v>
      </c>
      <c r="S41" s="2">
        <f t="shared" si="6"/>
        <v>790.7</v>
      </c>
      <c r="T41" s="2">
        <f t="shared" si="11"/>
        <v>14.987327513376513</v>
      </c>
      <c r="U41" s="2">
        <f t="shared" si="12"/>
        <v>1542.7303326470583</v>
      </c>
    </row>
    <row r="42" spans="1:21" x14ac:dyDescent="0.25">
      <c r="A42" s="1">
        <v>11004</v>
      </c>
      <c r="B42" s="2">
        <v>35.693394444444401</v>
      </c>
      <c r="C42" s="2">
        <v>4800</v>
      </c>
      <c r="D42" s="2">
        <v>-500</v>
      </c>
      <c r="E42" s="2" t="s">
        <v>14</v>
      </c>
      <c r="F42" s="2">
        <v>8</v>
      </c>
      <c r="G42" s="2">
        <v>113.11967213114755</v>
      </c>
      <c r="H42" s="2">
        <v>790.7</v>
      </c>
      <c r="I42" s="2">
        <v>21</v>
      </c>
      <c r="J42" s="3">
        <v>821.6473078654958</v>
      </c>
      <c r="L42" s="1">
        <f t="shared" si="0"/>
        <v>11004</v>
      </c>
      <c r="M42" s="2">
        <v>0</v>
      </c>
      <c r="N42" s="2">
        <f t="shared" si="1"/>
        <v>4000</v>
      </c>
      <c r="O42" s="2">
        <f t="shared" si="2"/>
        <v>-500</v>
      </c>
      <c r="P42" s="2" t="str">
        <f t="shared" si="3"/>
        <v>5H</v>
      </c>
      <c r="Q42" s="2">
        <f t="shared" si="9"/>
        <v>7.993241340467474</v>
      </c>
      <c r="R42" s="2">
        <f t="shared" si="10"/>
        <v>113.02410496235188</v>
      </c>
      <c r="S42" s="2">
        <f t="shared" si="6"/>
        <v>790.7</v>
      </c>
      <c r="T42" s="2">
        <f t="shared" si="11"/>
        <v>20.982258518727118</v>
      </c>
      <c r="U42" s="2">
        <f t="shared" si="12"/>
        <v>820.95315356428591</v>
      </c>
    </row>
    <row r="43" spans="1:21" x14ac:dyDescent="0.25">
      <c r="A43" s="4">
        <v>11004</v>
      </c>
      <c r="B43" s="5">
        <v>35.693394444444401</v>
      </c>
      <c r="C43" s="5">
        <v>4800</v>
      </c>
      <c r="D43" s="5">
        <v>0</v>
      </c>
      <c r="E43" s="5" t="s">
        <v>14</v>
      </c>
      <c r="F43" s="5">
        <v>8</v>
      </c>
      <c r="G43" s="5">
        <v>158.61967213114755</v>
      </c>
      <c r="H43" s="5">
        <v>790.7</v>
      </c>
      <c r="I43" s="5">
        <v>21</v>
      </c>
      <c r="J43" s="6">
        <v>1069.8606194303147</v>
      </c>
      <c r="L43" s="1">
        <f t="shared" si="0"/>
        <v>11004</v>
      </c>
      <c r="M43" s="2">
        <v>0</v>
      </c>
      <c r="N43" s="2">
        <f t="shared" si="1"/>
        <v>4000</v>
      </c>
      <c r="O43" s="2">
        <f t="shared" si="2"/>
        <v>0</v>
      </c>
      <c r="P43" s="2" t="str">
        <f t="shared" si="3"/>
        <v>5H</v>
      </c>
      <c r="Q43" s="2">
        <f t="shared" si="9"/>
        <v>7.993241340467474</v>
      </c>
      <c r="R43" s="2">
        <f t="shared" si="10"/>
        <v>158.48566508626064</v>
      </c>
      <c r="S43" s="2">
        <f t="shared" si="6"/>
        <v>790.7</v>
      </c>
      <c r="T43" s="2">
        <f t="shared" si="11"/>
        <v>20.982258518727118</v>
      </c>
      <c r="U43" s="2">
        <f t="shared" si="12"/>
        <v>1068.9567664710664</v>
      </c>
    </row>
    <row r="44" spans="1:21" x14ac:dyDescent="0.25">
      <c r="A44" s="1">
        <v>11004</v>
      </c>
      <c r="B44" s="2">
        <v>35.693394444444401</v>
      </c>
      <c r="C44" s="2">
        <v>4800</v>
      </c>
      <c r="D44" s="2">
        <v>500</v>
      </c>
      <c r="E44" s="2" t="s">
        <v>14</v>
      </c>
      <c r="F44" s="2">
        <v>8</v>
      </c>
      <c r="G44" s="2">
        <v>204.61967213114755</v>
      </c>
      <c r="H44" s="2">
        <v>790.7</v>
      </c>
      <c r="I44" s="2">
        <v>21</v>
      </c>
      <c r="J44" s="3">
        <v>1375.6536197999123</v>
      </c>
      <c r="L44" s="1">
        <f t="shared" si="0"/>
        <v>11004</v>
      </c>
      <c r="M44" s="2">
        <v>0</v>
      </c>
      <c r="N44" s="2">
        <f t="shared" si="1"/>
        <v>4000</v>
      </c>
      <c r="O44" s="2">
        <f t="shared" si="2"/>
        <v>500</v>
      </c>
      <c r="P44" s="2" t="str">
        <f t="shared" si="3"/>
        <v>5H</v>
      </c>
      <c r="Q44" s="2">
        <f t="shared" si="9"/>
        <v>7.993241340467474</v>
      </c>
      <c r="R44" s="2">
        <f t="shared" si="10"/>
        <v>204.44680279394862</v>
      </c>
      <c r="S44" s="2">
        <f t="shared" si="6"/>
        <v>790.7</v>
      </c>
      <c r="T44" s="2">
        <f t="shared" si="11"/>
        <v>20.982258518727118</v>
      </c>
      <c r="U44" s="2">
        <f t="shared" si="12"/>
        <v>1374.491422993548</v>
      </c>
    </row>
    <row r="45" spans="1:21" x14ac:dyDescent="0.25">
      <c r="A45" s="4">
        <v>11004</v>
      </c>
      <c r="B45" s="5">
        <v>35.693394444444401</v>
      </c>
      <c r="C45" s="5">
        <v>4800</v>
      </c>
      <c r="D45" s="5">
        <v>1000</v>
      </c>
      <c r="E45" s="5" t="s">
        <v>14</v>
      </c>
      <c r="F45" s="5">
        <v>7</v>
      </c>
      <c r="G45" s="5">
        <v>250.61967213114755</v>
      </c>
      <c r="H45" s="5">
        <v>790.7</v>
      </c>
      <c r="I45" s="5">
        <v>21</v>
      </c>
      <c r="J45" s="6">
        <v>1731.7805542746542</v>
      </c>
      <c r="L45" s="1">
        <f t="shared" si="0"/>
        <v>11004</v>
      </c>
      <c r="M45" s="2">
        <v>0</v>
      </c>
      <c r="N45" s="2">
        <f t="shared" si="1"/>
        <v>4000</v>
      </c>
      <c r="O45" s="2">
        <f t="shared" si="2"/>
        <v>1000</v>
      </c>
      <c r="P45" s="2" t="str">
        <f t="shared" si="3"/>
        <v>5H</v>
      </c>
      <c r="Q45" s="2">
        <f t="shared" si="9"/>
        <v>6.9940861729090393</v>
      </c>
      <c r="R45" s="2">
        <f t="shared" si="10"/>
        <v>250.4079405016366</v>
      </c>
      <c r="S45" s="2">
        <f t="shared" si="6"/>
        <v>790.7</v>
      </c>
      <c r="T45" s="2">
        <f t="shared" si="11"/>
        <v>20.982258518727118</v>
      </c>
      <c r="U45" s="2">
        <f t="shared" si="12"/>
        <v>1730.3174898807301</v>
      </c>
    </row>
    <row r="46" spans="1:21" x14ac:dyDescent="0.25">
      <c r="A46" s="1">
        <v>13005</v>
      </c>
      <c r="B46" s="2">
        <v>35.693394444444401</v>
      </c>
      <c r="C46" s="2">
        <v>4800</v>
      </c>
      <c r="D46" s="2">
        <v>-500</v>
      </c>
      <c r="E46" s="2" t="s">
        <v>14</v>
      </c>
      <c r="F46" s="2">
        <v>11</v>
      </c>
      <c r="G46" s="2">
        <v>175.29672131147541</v>
      </c>
      <c r="H46" s="2">
        <v>790.7</v>
      </c>
      <c r="I46" s="2">
        <v>27</v>
      </c>
      <c r="J46" s="3">
        <v>1174.6029943703818</v>
      </c>
      <c r="L46" s="1">
        <f t="shared" si="0"/>
        <v>13005</v>
      </c>
      <c r="M46" s="2">
        <v>0</v>
      </c>
      <c r="N46" s="2">
        <f t="shared" si="1"/>
        <v>4000</v>
      </c>
      <c r="O46" s="2">
        <f t="shared" si="2"/>
        <v>-500</v>
      </c>
      <c r="P46" s="2" t="str">
        <f t="shared" si="3"/>
        <v>5H</v>
      </c>
      <c r="Q46" s="2">
        <f t="shared" si="9"/>
        <v>10.990706843142776</v>
      </c>
      <c r="R46" s="2">
        <f t="shared" si="10"/>
        <v>175.14862495441136</v>
      </c>
      <c r="S46" s="2">
        <f t="shared" si="6"/>
        <v>790.7</v>
      </c>
      <c r="T46" s="2">
        <f t="shared" si="11"/>
        <v>26.977189524077726</v>
      </c>
      <c r="U46" s="2">
        <f t="shared" si="12"/>
        <v>1173.6106516547775</v>
      </c>
    </row>
    <row r="47" spans="1:21" x14ac:dyDescent="0.25">
      <c r="A47" s="4">
        <v>13005</v>
      </c>
      <c r="B47" s="5">
        <v>35.693394444444401</v>
      </c>
      <c r="C47" s="5">
        <v>4800</v>
      </c>
      <c r="D47" s="5">
        <v>0</v>
      </c>
      <c r="E47" s="5" t="s">
        <v>14</v>
      </c>
      <c r="F47" s="5">
        <v>10</v>
      </c>
      <c r="G47" s="5">
        <v>213.4967213114754</v>
      </c>
      <c r="H47" s="5">
        <v>790.7</v>
      </c>
      <c r="I47" s="5">
        <v>27</v>
      </c>
      <c r="J47" s="6">
        <v>1440.609026182768</v>
      </c>
      <c r="L47" s="1">
        <f t="shared" si="0"/>
        <v>13005</v>
      </c>
      <c r="M47" s="2">
        <v>0</v>
      </c>
      <c r="N47" s="2">
        <f t="shared" si="1"/>
        <v>4000</v>
      </c>
      <c r="O47" s="2">
        <f t="shared" si="2"/>
        <v>0</v>
      </c>
      <c r="P47" s="2" t="str">
        <f t="shared" si="3"/>
        <v>5H</v>
      </c>
      <c r="Q47" s="2">
        <f t="shared" si="9"/>
        <v>9.9915516755843434</v>
      </c>
      <c r="R47" s="2">
        <f t="shared" si="10"/>
        <v>213.31635235514355</v>
      </c>
      <c r="S47" s="2">
        <f t="shared" si="6"/>
        <v>790.7</v>
      </c>
      <c r="T47" s="2">
        <f t="shared" si="11"/>
        <v>26.977189524077726</v>
      </c>
      <c r="U47" s="2">
        <f t="shared" si="12"/>
        <v>1439.3919529418365</v>
      </c>
    </row>
    <row r="48" spans="1:21" x14ac:dyDescent="0.25">
      <c r="A48" s="1">
        <v>13005</v>
      </c>
      <c r="B48" s="2">
        <v>35.693394444444401</v>
      </c>
      <c r="C48" s="2">
        <v>4800</v>
      </c>
      <c r="D48" s="2">
        <v>500</v>
      </c>
      <c r="E48" s="2" t="s">
        <v>14</v>
      </c>
      <c r="F48" s="2">
        <v>10</v>
      </c>
      <c r="G48" s="2">
        <v>252.09672131147539</v>
      </c>
      <c r="H48" s="2">
        <v>790.7</v>
      </c>
      <c r="I48" s="2">
        <v>27</v>
      </c>
      <c r="J48" s="3">
        <v>1743.9954859778229</v>
      </c>
      <c r="L48" s="1">
        <f t="shared" si="0"/>
        <v>13005</v>
      </c>
      <c r="M48" s="2">
        <v>0</v>
      </c>
      <c r="N48" s="2">
        <f t="shared" si="1"/>
        <v>4000</v>
      </c>
      <c r="O48" s="2">
        <f t="shared" si="2"/>
        <v>500</v>
      </c>
      <c r="P48" s="2" t="str">
        <f t="shared" si="3"/>
        <v>5H</v>
      </c>
      <c r="Q48" s="2">
        <f t="shared" si="9"/>
        <v>9.9915516755843434</v>
      </c>
      <c r="R48" s="2">
        <f t="shared" si="10"/>
        <v>251.88374182289911</v>
      </c>
      <c r="S48" s="2">
        <f t="shared" si="6"/>
        <v>790.7</v>
      </c>
      <c r="T48" s="2">
        <f t="shared" si="11"/>
        <v>26.977189524077726</v>
      </c>
      <c r="U48" s="2">
        <f t="shared" si="12"/>
        <v>1742.5221020133247</v>
      </c>
    </row>
    <row r="49" spans="1:21" x14ac:dyDescent="0.25">
      <c r="A49" s="4">
        <v>13005</v>
      </c>
      <c r="B49" s="5">
        <v>35.693394444444401</v>
      </c>
      <c r="C49" s="5">
        <v>4800</v>
      </c>
      <c r="D49" s="5">
        <v>1000</v>
      </c>
      <c r="E49" s="5" t="s">
        <v>14</v>
      </c>
      <c r="F49" s="5">
        <v>10</v>
      </c>
      <c r="G49" s="5">
        <v>290.99672131147543</v>
      </c>
      <c r="H49" s="5">
        <v>790.7</v>
      </c>
      <c r="I49" s="5">
        <v>27</v>
      </c>
      <c r="J49" s="6">
        <v>2082.0335755072633</v>
      </c>
      <c r="L49" s="1">
        <f t="shared" si="0"/>
        <v>13005</v>
      </c>
      <c r="M49" s="2">
        <v>0</v>
      </c>
      <c r="N49" s="2">
        <f t="shared" si="1"/>
        <v>4000</v>
      </c>
      <c r="O49" s="2">
        <f t="shared" si="2"/>
        <v>1000</v>
      </c>
      <c r="P49" s="2" t="str">
        <f t="shared" si="3"/>
        <v>5H</v>
      </c>
      <c r="Q49" s="2">
        <f t="shared" si="9"/>
        <v>9.9915516755843434</v>
      </c>
      <c r="R49" s="2">
        <f t="shared" si="10"/>
        <v>290.75087784092221</v>
      </c>
      <c r="S49" s="2">
        <f t="shared" si="6"/>
        <v>790.7</v>
      </c>
      <c r="T49" s="2">
        <f t="shared" si="11"/>
        <v>26.977189524077726</v>
      </c>
      <c r="U49" s="2">
        <f t="shared" si="12"/>
        <v>2080.2746059982455</v>
      </c>
    </row>
    <row r="50" spans="1:21" x14ac:dyDescent="0.25">
      <c r="A50" s="1">
        <v>15005</v>
      </c>
      <c r="B50" s="2">
        <v>35.693394444444401</v>
      </c>
      <c r="C50" s="2">
        <v>4800</v>
      </c>
      <c r="D50" s="2">
        <v>-500</v>
      </c>
      <c r="E50" s="2" t="s">
        <v>14</v>
      </c>
      <c r="F50" s="2">
        <v>13</v>
      </c>
      <c r="G50" s="2">
        <v>247.40327868852458</v>
      </c>
      <c r="H50" s="2">
        <v>790.7</v>
      </c>
      <c r="I50" s="2">
        <v>34</v>
      </c>
      <c r="J50" s="3">
        <v>1705.3440727453979</v>
      </c>
      <c r="L50" s="1">
        <f t="shared" si="0"/>
        <v>15005</v>
      </c>
      <c r="M50" s="2">
        <v>0</v>
      </c>
      <c r="N50" s="2">
        <f t="shared" si="1"/>
        <v>4000</v>
      </c>
      <c r="O50" s="2">
        <f t="shared" si="2"/>
        <v>-500</v>
      </c>
      <c r="P50" s="2" t="str">
        <f t="shared" si="3"/>
        <v>5H</v>
      </c>
      <c r="Q50" s="2">
        <f t="shared" si="9"/>
        <v>12.989017178259646</v>
      </c>
      <c r="R50" s="2">
        <f t="shared" si="10"/>
        <v>247.19426437253878</v>
      </c>
      <c r="S50" s="2">
        <f t="shared" si="6"/>
        <v>790.7</v>
      </c>
      <c r="T50" s="2">
        <f t="shared" si="11"/>
        <v>33.971275696986766</v>
      </c>
      <c r="U50" s="2">
        <f t="shared" si="12"/>
        <v>1703.9033427487107</v>
      </c>
    </row>
    <row r="51" spans="1:21" x14ac:dyDescent="0.25">
      <c r="A51" s="4">
        <v>15005</v>
      </c>
      <c r="B51" s="5">
        <v>35.693394444444401</v>
      </c>
      <c r="C51" s="5">
        <v>4800</v>
      </c>
      <c r="D51" s="5">
        <v>0</v>
      </c>
      <c r="E51" s="5" t="s">
        <v>14</v>
      </c>
      <c r="F51" s="5">
        <v>13</v>
      </c>
      <c r="G51" s="5">
        <v>280.40327868852461</v>
      </c>
      <c r="H51" s="5">
        <v>790.7</v>
      </c>
      <c r="I51" s="5">
        <v>34</v>
      </c>
      <c r="J51" s="6">
        <v>1986.9313509454662</v>
      </c>
      <c r="L51" s="1">
        <f t="shared" si="0"/>
        <v>15005</v>
      </c>
      <c r="M51" s="2">
        <v>0</v>
      </c>
      <c r="N51" s="2">
        <f t="shared" si="1"/>
        <v>4000</v>
      </c>
      <c r="O51" s="2">
        <f t="shared" si="2"/>
        <v>0</v>
      </c>
      <c r="P51" s="2" t="str">
        <f t="shared" si="3"/>
        <v>5H</v>
      </c>
      <c r="Q51" s="2">
        <f t="shared" si="9"/>
        <v>12.989017178259646</v>
      </c>
      <c r="R51" s="2">
        <f t="shared" si="10"/>
        <v>280.16638490196715</v>
      </c>
      <c r="S51" s="2">
        <f t="shared" si="6"/>
        <v>790.7</v>
      </c>
      <c r="T51" s="2">
        <f t="shared" si="11"/>
        <v>33.971275696986766</v>
      </c>
      <c r="U51" s="2">
        <f t="shared" si="12"/>
        <v>1985.2527268810234</v>
      </c>
    </row>
    <row r="52" spans="1:21" x14ac:dyDescent="0.25">
      <c r="A52" s="1">
        <v>15005</v>
      </c>
      <c r="B52" s="2">
        <v>35.693394444444401</v>
      </c>
      <c r="C52" s="2">
        <v>4800</v>
      </c>
      <c r="D52" s="2">
        <v>500</v>
      </c>
      <c r="E52" s="2" t="s">
        <v>14</v>
      </c>
      <c r="F52" s="2">
        <v>13</v>
      </c>
      <c r="G52" s="2">
        <v>313.90327868852461</v>
      </c>
      <c r="H52" s="2">
        <v>790.7</v>
      </c>
      <c r="I52" s="2">
        <v>34</v>
      </c>
      <c r="J52" s="3">
        <v>2295.0785269501362</v>
      </c>
      <c r="L52" s="1">
        <f t="shared" si="0"/>
        <v>15005</v>
      </c>
      <c r="M52" s="2">
        <v>0</v>
      </c>
      <c r="N52" s="2">
        <f t="shared" si="1"/>
        <v>4000</v>
      </c>
      <c r="O52" s="2">
        <f t="shared" si="2"/>
        <v>500</v>
      </c>
      <c r="P52" s="2" t="str">
        <f t="shared" si="3"/>
        <v>5H</v>
      </c>
      <c r="Q52" s="2">
        <f t="shared" si="9"/>
        <v>12.989017178259646</v>
      </c>
      <c r="R52" s="2">
        <f t="shared" si="10"/>
        <v>313.63808301517469</v>
      </c>
      <c r="S52" s="2">
        <f t="shared" si="6"/>
        <v>790.7</v>
      </c>
      <c r="T52" s="2">
        <f t="shared" si="11"/>
        <v>33.971275696986766</v>
      </c>
      <c r="U52" s="2">
        <f t="shared" si="12"/>
        <v>2293.1395701546276</v>
      </c>
    </row>
    <row r="53" spans="1:21" x14ac:dyDescent="0.25">
      <c r="A53" s="4">
        <v>15005</v>
      </c>
      <c r="B53" s="5">
        <v>35.693394444444401</v>
      </c>
      <c r="C53" s="5">
        <v>4800</v>
      </c>
      <c r="D53" s="5">
        <v>1000</v>
      </c>
      <c r="E53" s="5" t="s">
        <v>14</v>
      </c>
      <c r="F53" s="5">
        <v>12</v>
      </c>
      <c r="G53" s="5">
        <v>347.70327868852462</v>
      </c>
      <c r="H53" s="5">
        <v>790.7</v>
      </c>
      <c r="I53" s="5">
        <v>34</v>
      </c>
      <c r="J53" s="6">
        <v>2626.8598556728425</v>
      </c>
      <c r="L53" s="1">
        <f t="shared" si="0"/>
        <v>15005</v>
      </c>
      <c r="M53" s="2">
        <v>0</v>
      </c>
      <c r="N53" s="2">
        <f t="shared" si="1"/>
        <v>4000</v>
      </c>
      <c r="O53" s="2">
        <f t="shared" si="2"/>
        <v>1000</v>
      </c>
      <c r="P53" s="2" t="str">
        <f t="shared" si="3"/>
        <v>5H</v>
      </c>
      <c r="Q53" s="2">
        <f t="shared" si="9"/>
        <v>11.989862010701211</v>
      </c>
      <c r="R53" s="2">
        <f t="shared" si="10"/>
        <v>347.40952767864979</v>
      </c>
      <c r="S53" s="2">
        <f t="shared" si="6"/>
        <v>790.7</v>
      </c>
      <c r="T53" s="2">
        <f t="shared" si="11"/>
        <v>33.971275696986766</v>
      </c>
      <c r="U53" s="2">
        <f t="shared" si="12"/>
        <v>2624.6405992473233</v>
      </c>
    </row>
    <row r="54" spans="1:21" x14ac:dyDescent="0.25">
      <c r="A54" s="1">
        <v>17006</v>
      </c>
      <c r="B54" s="2">
        <v>35.693394444444401</v>
      </c>
      <c r="C54" s="2">
        <v>4800</v>
      </c>
      <c r="D54" s="2">
        <v>-500</v>
      </c>
      <c r="E54" s="2" t="s">
        <v>14</v>
      </c>
      <c r="F54" s="2">
        <v>16</v>
      </c>
      <c r="G54" s="2">
        <v>330.90983606557381</v>
      </c>
      <c r="H54" s="2">
        <v>790.7</v>
      </c>
      <c r="I54" s="2">
        <v>41</v>
      </c>
      <c r="J54" s="3">
        <v>2459.5137340173046</v>
      </c>
      <c r="L54" s="1">
        <f t="shared" si="0"/>
        <v>17006</v>
      </c>
      <c r="M54" s="2">
        <v>0</v>
      </c>
      <c r="N54" s="2">
        <f t="shared" si="1"/>
        <v>4000</v>
      </c>
      <c r="O54" s="2">
        <f t="shared" si="2"/>
        <v>-500</v>
      </c>
      <c r="P54" s="2" t="str">
        <f t="shared" si="3"/>
        <v>5H</v>
      </c>
      <c r="Q54" s="2">
        <f t="shared" si="9"/>
        <v>15.986482680934948</v>
      </c>
      <c r="R54" s="2">
        <f t="shared" si="10"/>
        <v>330.63027270083239</v>
      </c>
      <c r="S54" s="2">
        <f t="shared" si="6"/>
        <v>790.7</v>
      </c>
      <c r="T54" s="2">
        <f t="shared" si="11"/>
        <v>40.965361869895801</v>
      </c>
      <c r="U54" s="2">
        <f t="shared" si="12"/>
        <v>2457.4358570243303</v>
      </c>
    </row>
    <row r="55" spans="1:21" x14ac:dyDescent="0.25">
      <c r="A55" s="4">
        <v>17006</v>
      </c>
      <c r="B55" s="5">
        <v>35.693394444444401</v>
      </c>
      <c r="C55" s="5">
        <v>4800</v>
      </c>
      <c r="D55" s="5">
        <v>0</v>
      </c>
      <c r="E55" s="5" t="s">
        <v>14</v>
      </c>
      <c r="F55" s="5">
        <v>16</v>
      </c>
      <c r="G55" s="5">
        <v>360.40983606557381</v>
      </c>
      <c r="H55" s="5">
        <v>790.7</v>
      </c>
      <c r="I55" s="5">
        <v>41</v>
      </c>
      <c r="J55" s="6">
        <v>2756.6190409746855</v>
      </c>
      <c r="L55" s="1">
        <f t="shared" si="0"/>
        <v>17006</v>
      </c>
      <c r="M55" s="2">
        <v>0</v>
      </c>
      <c r="N55" s="2">
        <f t="shared" si="1"/>
        <v>4000</v>
      </c>
      <c r="O55" s="2">
        <f t="shared" si="2"/>
        <v>0</v>
      </c>
      <c r="P55" s="2" t="str">
        <f t="shared" si="3"/>
        <v>5H</v>
      </c>
      <c r="Q55" s="2">
        <f t="shared" si="9"/>
        <v>15.986482680934948</v>
      </c>
      <c r="R55" s="2">
        <f t="shared" si="10"/>
        <v>360.10535014380622</v>
      </c>
      <c r="S55" s="2">
        <f t="shared" si="6"/>
        <v>790.7</v>
      </c>
      <c r="T55" s="2">
        <f t="shared" si="11"/>
        <v>40.965361869895801</v>
      </c>
      <c r="U55" s="2">
        <f t="shared" si="12"/>
        <v>2754.2901597798323</v>
      </c>
    </row>
    <row r="56" spans="1:21" x14ac:dyDescent="0.25">
      <c r="A56" s="1">
        <v>17006</v>
      </c>
      <c r="B56" s="2">
        <v>35.693394444444401</v>
      </c>
      <c r="C56" s="2">
        <v>4800</v>
      </c>
      <c r="D56" s="2">
        <v>500</v>
      </c>
      <c r="E56" s="2" t="s">
        <v>14</v>
      </c>
      <c r="F56" s="2">
        <v>16</v>
      </c>
      <c r="G56" s="2">
        <v>390.50983606557378</v>
      </c>
      <c r="H56" s="2">
        <v>790.7</v>
      </c>
      <c r="I56" s="2">
        <v>41</v>
      </c>
      <c r="J56" s="3">
        <v>3074.1530469945628</v>
      </c>
      <c r="L56" s="1">
        <f t="shared" si="0"/>
        <v>17006</v>
      </c>
      <c r="M56" s="2">
        <v>0</v>
      </c>
      <c r="N56" s="2">
        <f t="shared" si="1"/>
        <v>4000</v>
      </c>
      <c r="O56" s="2">
        <f t="shared" si="2"/>
        <v>500</v>
      </c>
      <c r="P56" s="2" t="str">
        <f t="shared" si="3"/>
        <v>5H</v>
      </c>
      <c r="Q56" s="2">
        <f t="shared" ref="Q56:Q65" si="13">F56*$X$1</f>
        <v>15.986482680934948</v>
      </c>
      <c r="R56" s="2">
        <f t="shared" ref="R56:R65" si="14">G56*$X$1</f>
        <v>390.17992068731508</v>
      </c>
      <c r="S56" s="2">
        <f t="shared" si="6"/>
        <v>790.7</v>
      </c>
      <c r="T56" s="2">
        <f t="shared" ref="T56:T65" si="15">I56*$X$1</f>
        <v>40.965361869895801</v>
      </c>
      <c r="U56" s="2">
        <f t="shared" ref="U56:U65" si="16">J56*$X$1</f>
        <v>3071.5559027701238</v>
      </c>
    </row>
    <row r="57" spans="1:21" x14ac:dyDescent="0.25">
      <c r="A57" s="4">
        <v>17006</v>
      </c>
      <c r="B57" s="5">
        <v>35.693394444444401</v>
      </c>
      <c r="C57" s="5">
        <v>4800</v>
      </c>
      <c r="D57" s="5">
        <v>1000</v>
      </c>
      <c r="E57" s="5" t="s">
        <v>14</v>
      </c>
      <c r="F57" s="5">
        <v>15</v>
      </c>
      <c r="G57" s="5">
        <v>421.00983606557378</v>
      </c>
      <c r="H57" s="5">
        <v>790.7</v>
      </c>
      <c r="I57" s="5">
        <v>41</v>
      </c>
      <c r="J57" s="6">
        <v>3409.3495994881587</v>
      </c>
      <c r="L57" s="1">
        <f t="shared" si="0"/>
        <v>17006</v>
      </c>
      <c r="M57" s="2">
        <v>0</v>
      </c>
      <c r="N57" s="2">
        <f t="shared" si="1"/>
        <v>4000</v>
      </c>
      <c r="O57" s="2">
        <f t="shared" si="2"/>
        <v>1000</v>
      </c>
      <c r="P57" s="2" t="str">
        <f t="shared" si="3"/>
        <v>5H</v>
      </c>
      <c r="Q57" s="2">
        <f t="shared" si="13"/>
        <v>14.987327513376513</v>
      </c>
      <c r="R57" s="2">
        <f t="shared" si="14"/>
        <v>420.6541532978473</v>
      </c>
      <c r="S57" s="2">
        <f t="shared" si="6"/>
        <v>790.7</v>
      </c>
      <c r="T57" s="2">
        <f t="shared" si="15"/>
        <v>40.965361869895801</v>
      </c>
      <c r="U57" s="2">
        <f t="shared" si="16"/>
        <v>3406.4692703418718</v>
      </c>
    </row>
    <row r="58" spans="1:21" x14ac:dyDescent="0.25">
      <c r="A58" s="1">
        <v>19007</v>
      </c>
      <c r="B58" s="2">
        <v>35.693394444444401</v>
      </c>
      <c r="C58" s="2">
        <v>4800</v>
      </c>
      <c r="D58" s="2">
        <v>-500</v>
      </c>
      <c r="E58" s="2" t="s">
        <v>14</v>
      </c>
      <c r="F58" s="2">
        <v>19</v>
      </c>
      <c r="G58" s="2">
        <v>429.27540983606559</v>
      </c>
      <c r="H58" s="2">
        <v>790.7</v>
      </c>
      <c r="I58" s="2">
        <v>50</v>
      </c>
      <c r="J58" s="3">
        <v>3502.3364169376346</v>
      </c>
      <c r="L58" s="1">
        <f t="shared" si="0"/>
        <v>19007</v>
      </c>
      <c r="M58" s="2">
        <v>0</v>
      </c>
      <c r="N58" s="2">
        <f t="shared" si="1"/>
        <v>4000</v>
      </c>
      <c r="O58" s="2">
        <f t="shared" si="2"/>
        <v>-500</v>
      </c>
      <c r="P58" s="2" t="str">
        <f t="shared" si="3"/>
        <v>5H</v>
      </c>
      <c r="Q58" s="2">
        <f t="shared" si="13"/>
        <v>18.983948183610252</v>
      </c>
      <c r="R58" s="2">
        <f t="shared" si="14"/>
        <v>428.91274404346967</v>
      </c>
      <c r="S58" s="2">
        <f t="shared" si="6"/>
        <v>790.7</v>
      </c>
      <c r="T58" s="2">
        <f t="shared" si="15"/>
        <v>49.957758377921714</v>
      </c>
      <c r="U58" s="2">
        <f t="shared" si="16"/>
        <v>3499.3775295113287</v>
      </c>
    </row>
    <row r="59" spans="1:21" x14ac:dyDescent="0.25">
      <c r="A59" s="4">
        <v>19007</v>
      </c>
      <c r="B59" s="5">
        <v>35.693394444444401</v>
      </c>
      <c r="C59" s="5">
        <v>4800</v>
      </c>
      <c r="D59" s="5">
        <v>0</v>
      </c>
      <c r="E59" s="5" t="s">
        <v>14</v>
      </c>
      <c r="F59" s="5">
        <v>19</v>
      </c>
      <c r="G59" s="5">
        <v>456.97540983606558</v>
      </c>
      <c r="H59" s="5">
        <v>790.7</v>
      </c>
      <c r="I59" s="5">
        <v>50</v>
      </c>
      <c r="J59" s="6">
        <v>3820.0879420082424</v>
      </c>
      <c r="L59" s="1">
        <f t="shared" si="0"/>
        <v>19007</v>
      </c>
      <c r="M59" s="2">
        <v>0</v>
      </c>
      <c r="N59" s="2">
        <f t="shared" si="1"/>
        <v>4000</v>
      </c>
      <c r="O59" s="2">
        <f t="shared" si="2"/>
        <v>0</v>
      </c>
      <c r="P59" s="2" t="str">
        <f t="shared" si="3"/>
        <v>5H</v>
      </c>
      <c r="Q59" s="2">
        <f t="shared" si="13"/>
        <v>18.983948183610252</v>
      </c>
      <c r="R59" s="2">
        <f t="shared" si="14"/>
        <v>456.58934218483824</v>
      </c>
      <c r="S59" s="2">
        <f t="shared" si="6"/>
        <v>790.7</v>
      </c>
      <c r="T59" s="2">
        <f t="shared" si="15"/>
        <v>49.957758377921714</v>
      </c>
      <c r="U59" s="2">
        <f t="shared" si="16"/>
        <v>3816.8606077851996</v>
      </c>
    </row>
    <row r="60" spans="1:21" x14ac:dyDescent="0.25">
      <c r="A60" s="1">
        <v>19007</v>
      </c>
      <c r="B60" s="2">
        <v>35.693394444444401</v>
      </c>
      <c r="C60" s="2">
        <v>4800</v>
      </c>
      <c r="D60" s="2">
        <v>500</v>
      </c>
      <c r="E60" s="2" t="s">
        <v>14</v>
      </c>
      <c r="F60" s="2">
        <v>19</v>
      </c>
      <c r="G60" s="2">
        <v>485.37540983606556</v>
      </c>
      <c r="H60" s="2">
        <v>790.7</v>
      </c>
      <c r="I60" s="2">
        <v>50</v>
      </c>
      <c r="J60" s="3">
        <v>4154.82278033493</v>
      </c>
      <c r="L60" s="1">
        <f t="shared" si="0"/>
        <v>19007</v>
      </c>
      <c r="M60" s="2">
        <v>0</v>
      </c>
      <c r="N60" s="2">
        <f t="shared" si="1"/>
        <v>4000</v>
      </c>
      <c r="O60" s="2">
        <f t="shared" si="2"/>
        <v>500</v>
      </c>
      <c r="P60" s="2" t="str">
        <f t="shared" si="3"/>
        <v>5H</v>
      </c>
      <c r="Q60" s="2">
        <f t="shared" si="13"/>
        <v>18.983948183610252</v>
      </c>
      <c r="R60" s="2">
        <f t="shared" si="14"/>
        <v>484.96534894349776</v>
      </c>
      <c r="S60" s="2">
        <f t="shared" si="6"/>
        <v>790.7</v>
      </c>
      <c r="T60" s="2">
        <f t="shared" si="15"/>
        <v>49.957758377921714</v>
      </c>
      <c r="U60" s="2">
        <f t="shared" si="16"/>
        <v>4151.312651261147</v>
      </c>
    </row>
    <row r="61" spans="1:21" x14ac:dyDescent="0.25">
      <c r="A61" s="4">
        <v>19007</v>
      </c>
      <c r="B61" s="5">
        <v>35.693394444444401</v>
      </c>
      <c r="C61" s="5">
        <v>4800</v>
      </c>
      <c r="D61" s="5">
        <v>1000</v>
      </c>
      <c r="E61" s="5" t="s">
        <v>14</v>
      </c>
      <c r="F61" s="5">
        <v>19</v>
      </c>
      <c r="G61" s="5">
        <v>514.57540983606555</v>
      </c>
      <c r="H61" s="5">
        <v>790.7</v>
      </c>
      <c r="I61" s="5">
        <v>50</v>
      </c>
      <c r="J61" s="6">
        <v>4507.250763587077</v>
      </c>
      <c r="L61" s="1">
        <f t="shared" si="0"/>
        <v>19007</v>
      </c>
      <c r="M61" s="2">
        <v>0</v>
      </c>
      <c r="N61" s="2">
        <f t="shared" si="1"/>
        <v>4000</v>
      </c>
      <c r="O61" s="2">
        <f t="shared" si="2"/>
        <v>1000</v>
      </c>
      <c r="P61" s="2" t="str">
        <f t="shared" si="3"/>
        <v>5H</v>
      </c>
      <c r="Q61" s="2">
        <f t="shared" si="13"/>
        <v>18.983948183610252</v>
      </c>
      <c r="R61" s="2">
        <f t="shared" si="14"/>
        <v>514.14067983620407</v>
      </c>
      <c r="S61" s="2">
        <f t="shared" si="6"/>
        <v>790.7</v>
      </c>
      <c r="T61" s="2">
        <f t="shared" si="15"/>
        <v>49.957758377921714</v>
      </c>
      <c r="U61" s="2">
        <f t="shared" si="16"/>
        <v>4503.4428919197271</v>
      </c>
    </row>
    <row r="62" spans="1:21" x14ac:dyDescent="0.25">
      <c r="A62" s="1">
        <v>21007</v>
      </c>
      <c r="B62" s="2">
        <v>35.693394444444401</v>
      </c>
      <c r="C62" s="2">
        <v>4800</v>
      </c>
      <c r="D62" s="2">
        <v>-500</v>
      </c>
      <c r="E62" s="2" t="s">
        <v>14</v>
      </c>
      <c r="F62" s="2">
        <v>23</v>
      </c>
      <c r="G62" s="2">
        <v>552.3704918032787</v>
      </c>
      <c r="H62" s="2">
        <v>790.7</v>
      </c>
      <c r="I62" s="2">
        <v>60</v>
      </c>
      <c r="J62" s="3">
        <v>4973.8579758575424</v>
      </c>
      <c r="L62" s="1">
        <f t="shared" si="0"/>
        <v>21007</v>
      </c>
      <c r="M62" s="2">
        <v>0</v>
      </c>
      <c r="N62" s="2">
        <f t="shared" si="1"/>
        <v>4000</v>
      </c>
      <c r="O62" s="2">
        <f t="shared" si="2"/>
        <v>-500</v>
      </c>
      <c r="P62" s="2" t="str">
        <f t="shared" si="3"/>
        <v>5H</v>
      </c>
      <c r="Q62" s="2">
        <f t="shared" si="13"/>
        <v>22.980568853843987</v>
      </c>
      <c r="R62" s="2">
        <f t="shared" si="14"/>
        <v>551.90383129203963</v>
      </c>
      <c r="S62" s="2">
        <f t="shared" si="6"/>
        <v>790.7</v>
      </c>
      <c r="T62" s="2">
        <f t="shared" si="15"/>
        <v>59.949310053506053</v>
      </c>
      <c r="U62" s="2">
        <f t="shared" si="16"/>
        <v>4969.6558992797973</v>
      </c>
    </row>
    <row r="63" spans="1:21" x14ac:dyDescent="0.25">
      <c r="A63" s="4">
        <v>21007</v>
      </c>
      <c r="B63" s="5">
        <v>35.693394444444401</v>
      </c>
      <c r="C63" s="5">
        <v>4800</v>
      </c>
      <c r="D63" s="5">
        <v>0</v>
      </c>
      <c r="E63" s="5" t="s">
        <v>14</v>
      </c>
      <c r="F63" s="5">
        <v>23</v>
      </c>
      <c r="G63" s="5">
        <v>581.19999999999993</v>
      </c>
      <c r="H63" s="5">
        <v>790.7</v>
      </c>
      <c r="I63" s="5">
        <v>61</v>
      </c>
      <c r="J63" s="6">
        <v>5336.1753170270831</v>
      </c>
      <c r="L63" s="1">
        <f t="shared" si="0"/>
        <v>21007</v>
      </c>
      <c r="M63" s="2">
        <v>0</v>
      </c>
      <c r="N63" s="2">
        <f t="shared" si="1"/>
        <v>4000</v>
      </c>
      <c r="O63" s="2">
        <f t="shared" si="2"/>
        <v>0</v>
      </c>
      <c r="P63" s="2" t="str">
        <f t="shared" si="3"/>
        <v>5H</v>
      </c>
      <c r="Q63" s="2">
        <f t="shared" si="13"/>
        <v>22.980568853843987</v>
      </c>
      <c r="R63" s="2">
        <f t="shared" si="14"/>
        <v>580.70898338496193</v>
      </c>
      <c r="S63" s="2">
        <f t="shared" si="6"/>
        <v>790.7</v>
      </c>
      <c r="T63" s="2">
        <f t="shared" si="15"/>
        <v>60.948465221064488</v>
      </c>
      <c r="U63" s="2">
        <f t="shared" si="16"/>
        <v>5331.6671430053766</v>
      </c>
    </row>
    <row r="64" spans="1:21" x14ac:dyDescent="0.25">
      <c r="A64" s="1">
        <v>21007</v>
      </c>
      <c r="B64" s="2">
        <v>35.693394444444401</v>
      </c>
      <c r="C64" s="2">
        <v>4800</v>
      </c>
      <c r="D64" s="2">
        <v>500</v>
      </c>
      <c r="E64" s="2" t="s">
        <v>14</v>
      </c>
      <c r="F64" s="2">
        <v>24</v>
      </c>
      <c r="G64" s="2">
        <v>611.4</v>
      </c>
      <c r="H64" s="2">
        <v>790.7</v>
      </c>
      <c r="I64" s="2">
        <v>61</v>
      </c>
      <c r="J64" s="3">
        <v>5720.2240567929166</v>
      </c>
      <c r="L64" s="1">
        <f t="shared" si="0"/>
        <v>21007</v>
      </c>
      <c r="M64" s="2">
        <v>0</v>
      </c>
      <c r="N64" s="2">
        <f t="shared" si="1"/>
        <v>4000</v>
      </c>
      <c r="O64" s="2">
        <f t="shared" si="2"/>
        <v>500</v>
      </c>
      <c r="P64" s="2" t="str">
        <f t="shared" si="3"/>
        <v>5H</v>
      </c>
      <c r="Q64" s="2">
        <f t="shared" si="13"/>
        <v>23.979724021402422</v>
      </c>
      <c r="R64" s="2">
        <f t="shared" si="14"/>
        <v>610.88346944522664</v>
      </c>
      <c r="S64" s="2">
        <f t="shared" si="6"/>
        <v>790.7</v>
      </c>
      <c r="T64" s="2">
        <f t="shared" si="15"/>
        <v>60.948465221064488</v>
      </c>
      <c r="U64" s="2">
        <f t="shared" si="16"/>
        <v>5715.3914259367129</v>
      </c>
    </row>
    <row r="65" spans="1:21" x14ac:dyDescent="0.25">
      <c r="A65" s="4">
        <v>21007</v>
      </c>
      <c r="B65" s="5">
        <v>35.693394444444401</v>
      </c>
      <c r="C65" s="5">
        <v>4800</v>
      </c>
      <c r="D65" s="5">
        <v>1000</v>
      </c>
      <c r="E65" s="5" t="s">
        <v>14</v>
      </c>
      <c r="F65" s="5">
        <v>24</v>
      </c>
      <c r="G65" s="5">
        <v>643.6295081967213</v>
      </c>
      <c r="H65" s="5">
        <v>790.7</v>
      </c>
      <c r="I65" s="5">
        <v>62</v>
      </c>
      <c r="J65" s="6">
        <v>6133.6490751134734</v>
      </c>
      <c r="L65" s="1">
        <f t="shared" si="0"/>
        <v>21007</v>
      </c>
      <c r="M65" s="2">
        <v>0</v>
      </c>
      <c r="N65" s="2">
        <f t="shared" si="1"/>
        <v>4000</v>
      </c>
      <c r="O65" s="2">
        <f t="shared" si="2"/>
        <v>1000</v>
      </c>
      <c r="P65" s="2" t="str">
        <f t="shared" si="3"/>
        <v>5H</v>
      </c>
      <c r="Q65" s="2">
        <f t="shared" si="13"/>
        <v>23.979724021402422</v>
      </c>
      <c r="R65" s="2">
        <f t="shared" si="14"/>
        <v>643.08574910784773</v>
      </c>
      <c r="S65" s="2">
        <f t="shared" si="6"/>
        <v>790.7</v>
      </c>
      <c r="T65" s="2">
        <f t="shared" si="15"/>
        <v>61.947620388622923</v>
      </c>
      <c r="U65" s="2">
        <f t="shared" si="16"/>
        <v>6128.467169389638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28"/>
  <sheetViews>
    <sheetView workbookViewId="0">
      <selection activeCell="B5" sqref="B5"/>
    </sheetView>
  </sheetViews>
  <sheetFormatPr defaultRowHeight="15" x14ac:dyDescent="0.25"/>
  <cols>
    <col min="1" max="1" width="12.7109375" bestFit="1" customWidth="1"/>
    <col min="3" max="3" width="12" bestFit="1" customWidth="1"/>
  </cols>
  <sheetData>
    <row r="1" spans="1:20" x14ac:dyDescent="0.25">
      <c r="A1" t="s">
        <v>19</v>
      </c>
      <c r="B1" t="s">
        <v>20</v>
      </c>
      <c r="C1" t="s">
        <v>21</v>
      </c>
      <c r="D1" t="s">
        <v>22</v>
      </c>
      <c r="H1" t="s">
        <v>23</v>
      </c>
      <c r="K1" t="s">
        <v>24</v>
      </c>
      <c r="M1" t="s">
        <v>25</v>
      </c>
      <c r="Q1" t="s">
        <v>26</v>
      </c>
      <c r="R1" t="s">
        <v>27</v>
      </c>
    </row>
    <row r="2" spans="1:20" x14ac:dyDescent="0.25">
      <c r="A2" s="10">
        <v>-3.0012004801919899E-10</v>
      </c>
      <c r="B2" s="10">
        <v>-3.2608043217286998E-5</v>
      </c>
      <c r="C2">
        <v>0.17153361344537801</v>
      </c>
      <c r="D2">
        <v>500</v>
      </c>
      <c r="H2">
        <v>94.3</v>
      </c>
      <c r="M2">
        <v>623</v>
      </c>
      <c r="Q2">
        <v>0.6</v>
      </c>
      <c r="R2">
        <v>7000</v>
      </c>
    </row>
    <row r="4" spans="1:20" x14ac:dyDescent="0.25">
      <c r="A4">
        <v>0</v>
      </c>
      <c r="B4">
        <v>200</v>
      </c>
      <c r="C4">
        <f>Q2*R2</f>
        <v>4200</v>
      </c>
      <c r="D4">
        <f>R2</f>
        <v>7000</v>
      </c>
    </row>
    <row r="5" spans="1:20" x14ac:dyDescent="0.25">
      <c r="A5">
        <v>500</v>
      </c>
      <c r="B5">
        <f>TAN(H2*PI()/3200)*200+A5</f>
        <v>518.56884220489633</v>
      </c>
      <c r="C5">
        <f>M2</f>
        <v>623</v>
      </c>
      <c r="D5">
        <v>0</v>
      </c>
    </row>
    <row r="7" spans="1:20" x14ac:dyDescent="0.25">
      <c r="A7" t="s">
        <v>28</v>
      </c>
      <c r="B7" t="s">
        <v>29</v>
      </c>
      <c r="T7" s="11" t="s">
        <v>30</v>
      </c>
    </row>
    <row r="8" spans="1:20" x14ac:dyDescent="0.25">
      <c r="A8">
        <f>0</f>
        <v>0</v>
      </c>
      <c r="B8" s="10">
        <f>$A$2*A8^3+$B$2*A8^2+$C$2*A8+$D$2</f>
        <v>500</v>
      </c>
    </row>
    <row r="9" spans="1:20" x14ac:dyDescent="0.25">
      <c r="A9">
        <f>0.05*R2</f>
        <v>350</v>
      </c>
      <c r="B9" s="10">
        <f t="shared" ref="B9:B28" si="0">$A$2*A9^3+$B$2*A9^2+$C$2*A9+$D$2</f>
        <v>556.02941176470586</v>
      </c>
    </row>
    <row r="10" spans="1:20" x14ac:dyDescent="0.25">
      <c r="A10">
        <f>A9+$A$9</f>
        <v>700</v>
      </c>
      <c r="B10" s="10">
        <f t="shared" si="0"/>
        <v>603.99264705882342</v>
      </c>
    </row>
    <row r="11" spans="1:20" x14ac:dyDescent="0.25">
      <c r="A11">
        <f t="shared" ref="A11:A28" si="1">A10+$A$9</f>
        <v>1050</v>
      </c>
      <c r="B11" s="10">
        <f t="shared" si="0"/>
        <v>643.81249999999977</v>
      </c>
    </row>
    <row r="12" spans="1:20" x14ac:dyDescent="0.25">
      <c r="A12">
        <f t="shared" si="1"/>
        <v>1400</v>
      </c>
      <c r="B12" s="10">
        <f t="shared" si="0"/>
        <v>675.41176470588198</v>
      </c>
    </row>
    <row r="13" spans="1:20" x14ac:dyDescent="0.25">
      <c r="A13">
        <f t="shared" si="1"/>
        <v>1750</v>
      </c>
      <c r="B13" s="10">
        <f t="shared" si="0"/>
        <v>698.71323529411723</v>
      </c>
    </row>
    <row r="14" spans="1:20" x14ac:dyDescent="0.25">
      <c r="A14">
        <f t="shared" si="1"/>
        <v>2100</v>
      </c>
      <c r="B14" s="10">
        <f t="shared" si="0"/>
        <v>713.63970588235236</v>
      </c>
    </row>
    <row r="15" spans="1:20" x14ac:dyDescent="0.25">
      <c r="A15">
        <f t="shared" si="1"/>
        <v>2450</v>
      </c>
      <c r="B15" s="10">
        <f t="shared" si="0"/>
        <v>720.11397058823457</v>
      </c>
    </row>
    <row r="16" spans="1:20" x14ac:dyDescent="0.25">
      <c r="A16">
        <f t="shared" si="1"/>
        <v>2800</v>
      </c>
      <c r="B16" s="10">
        <f t="shared" si="0"/>
        <v>718.05882352941092</v>
      </c>
    </row>
    <row r="17" spans="1:2" x14ac:dyDescent="0.25">
      <c r="A17">
        <f t="shared" si="1"/>
        <v>3150</v>
      </c>
      <c r="B17" s="10">
        <f t="shared" si="0"/>
        <v>707.39705882352837</v>
      </c>
    </row>
    <row r="18" spans="1:2" x14ac:dyDescent="0.25">
      <c r="A18">
        <f t="shared" si="1"/>
        <v>3500</v>
      </c>
      <c r="B18" s="10">
        <f t="shared" si="0"/>
        <v>688.05147058823422</v>
      </c>
    </row>
    <row r="19" spans="1:2" x14ac:dyDescent="0.25">
      <c r="A19">
        <f t="shared" si="1"/>
        <v>3850</v>
      </c>
      <c r="B19" s="10">
        <f t="shared" si="0"/>
        <v>659.94485294117521</v>
      </c>
    </row>
    <row r="20" spans="1:2" x14ac:dyDescent="0.25">
      <c r="A20">
        <f t="shared" si="1"/>
        <v>4200</v>
      </c>
      <c r="B20" s="10">
        <f t="shared" si="0"/>
        <v>622.99999999999852</v>
      </c>
    </row>
    <row r="21" spans="1:2" x14ac:dyDescent="0.25">
      <c r="A21">
        <f t="shared" si="1"/>
        <v>4550</v>
      </c>
      <c r="B21" s="10">
        <f t="shared" si="0"/>
        <v>577.13970588235145</v>
      </c>
    </row>
    <row r="22" spans="1:2" x14ac:dyDescent="0.25">
      <c r="A22">
        <f t="shared" si="1"/>
        <v>4900</v>
      </c>
      <c r="B22" s="10">
        <f t="shared" si="0"/>
        <v>522.28676470588061</v>
      </c>
    </row>
    <row r="23" spans="1:2" x14ac:dyDescent="0.25">
      <c r="A23">
        <f t="shared" si="1"/>
        <v>5250</v>
      </c>
      <c r="B23" s="10">
        <f t="shared" si="0"/>
        <v>458.36397058823354</v>
      </c>
    </row>
    <row r="24" spans="1:2" x14ac:dyDescent="0.25">
      <c r="A24">
        <f t="shared" si="1"/>
        <v>5600</v>
      </c>
      <c r="B24" s="10">
        <f t="shared" si="0"/>
        <v>385.29411764705696</v>
      </c>
    </row>
    <row r="25" spans="1:2" x14ac:dyDescent="0.25">
      <c r="A25">
        <f t="shared" si="1"/>
        <v>5950</v>
      </c>
      <c r="B25" s="10">
        <f t="shared" si="0"/>
        <v>302.99999999999807</v>
      </c>
    </row>
    <row r="26" spans="1:2" x14ac:dyDescent="0.25">
      <c r="A26">
        <f t="shared" si="1"/>
        <v>6300</v>
      </c>
      <c r="B26" s="10">
        <f t="shared" si="0"/>
        <v>211.40441176470381</v>
      </c>
    </row>
    <row r="27" spans="1:2" x14ac:dyDescent="0.25">
      <c r="A27">
        <f t="shared" si="1"/>
        <v>6650</v>
      </c>
      <c r="B27" s="10">
        <f t="shared" si="0"/>
        <v>110.43014705882138</v>
      </c>
    </row>
    <row r="28" spans="1:2" x14ac:dyDescent="0.25">
      <c r="A28">
        <f t="shared" si="1"/>
        <v>7000</v>
      </c>
      <c r="B28" s="10">
        <f t="shared" si="0"/>
        <v>-2.0463630789890885E-12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28"/>
  <sheetViews>
    <sheetView workbookViewId="0">
      <selection activeCell="C2" sqref="C2"/>
    </sheetView>
  </sheetViews>
  <sheetFormatPr defaultRowHeight="15" x14ac:dyDescent="0.25"/>
  <cols>
    <col min="1" max="1" width="12.7109375" bestFit="1" customWidth="1"/>
    <col min="3" max="3" width="12" bestFit="1" customWidth="1"/>
  </cols>
  <sheetData>
    <row r="1" spans="1:18" x14ac:dyDescent="0.25">
      <c r="A1" t="s">
        <v>19</v>
      </c>
      <c r="B1" t="s">
        <v>20</v>
      </c>
      <c r="C1" t="s">
        <v>21</v>
      </c>
      <c r="H1" t="s">
        <v>23</v>
      </c>
      <c r="K1" t="s">
        <v>24</v>
      </c>
      <c r="M1" t="s">
        <v>25</v>
      </c>
      <c r="Q1" t="s">
        <v>26</v>
      </c>
      <c r="R1" t="s">
        <v>27</v>
      </c>
    </row>
    <row r="2" spans="1:18" x14ac:dyDescent="0.25">
      <c r="A2">
        <f>(-C2)/(3*(Q2*R2)^2)</f>
        <v>-4.4974124696743399E-9</v>
      </c>
      <c r="B2">
        <v>0</v>
      </c>
      <c r="C2">
        <f>TAN(H2*1.4*PI()/3200)</f>
        <v>0.23800306789516606</v>
      </c>
      <c r="H2">
        <v>170</v>
      </c>
      <c r="M2">
        <v>860</v>
      </c>
      <c r="Q2">
        <v>0.6</v>
      </c>
      <c r="R2">
        <v>7000</v>
      </c>
    </row>
    <row r="7" spans="1:18" x14ac:dyDescent="0.25">
      <c r="A7" t="s">
        <v>28</v>
      </c>
      <c r="B7" t="s">
        <v>29</v>
      </c>
    </row>
    <row r="8" spans="1:18" x14ac:dyDescent="0.25">
      <c r="A8">
        <f>0</f>
        <v>0</v>
      </c>
      <c r="B8">
        <f>$A$2*A8^3+$B$2*A8^2+$C$2*A8</f>
        <v>0</v>
      </c>
    </row>
    <row r="9" spans="1:18" x14ac:dyDescent="0.25">
      <c r="A9">
        <f>0.05*R2</f>
        <v>350</v>
      </c>
      <c r="B9">
        <f>$A$2*A9^3+$B$2*A9^2+$C$2*A9</f>
        <v>83.108247203670842</v>
      </c>
    </row>
    <row r="10" spans="1:18" x14ac:dyDescent="0.25">
      <c r="A10">
        <f>A9+$A$9</f>
        <v>700</v>
      </c>
      <c r="B10">
        <f t="shared" ref="B10:B28" si="0">$A$2*A10^3+$B$2*A10^2+$C$2*A10</f>
        <v>165.05953504951796</v>
      </c>
    </row>
    <row r="11" spans="1:18" x14ac:dyDescent="0.25">
      <c r="A11">
        <f t="shared" ref="A11:A28" si="1">A10+$A$9</f>
        <v>1050</v>
      </c>
      <c r="B11">
        <f t="shared" si="0"/>
        <v>244.69690417971762</v>
      </c>
    </row>
    <row r="12" spans="1:18" x14ac:dyDescent="0.25">
      <c r="A12">
        <f t="shared" si="1"/>
        <v>1400</v>
      </c>
      <c r="B12">
        <f t="shared" si="0"/>
        <v>320.86339523644614</v>
      </c>
    </row>
    <row r="13" spans="1:18" x14ac:dyDescent="0.25">
      <c r="A13">
        <f t="shared" si="1"/>
        <v>1750</v>
      </c>
      <c r="B13">
        <f t="shared" si="0"/>
        <v>392.40204886187973</v>
      </c>
    </row>
    <row r="14" spans="1:18" x14ac:dyDescent="0.25">
      <c r="A14">
        <f t="shared" si="1"/>
        <v>2100</v>
      </c>
      <c r="B14">
        <f t="shared" si="0"/>
        <v>458.15590569819472</v>
      </c>
    </row>
    <row r="15" spans="1:18" x14ac:dyDescent="0.25">
      <c r="A15">
        <f t="shared" si="1"/>
        <v>2450</v>
      </c>
      <c r="B15">
        <f t="shared" si="0"/>
        <v>516.96800638756724</v>
      </c>
    </row>
    <row r="16" spans="1:18" x14ac:dyDescent="0.25">
      <c r="A16">
        <f t="shared" si="1"/>
        <v>2800</v>
      </c>
      <c r="B16">
        <f t="shared" si="0"/>
        <v>567.68139157217388</v>
      </c>
    </row>
    <row r="17" spans="1:2" x14ac:dyDescent="0.25">
      <c r="A17">
        <f t="shared" si="1"/>
        <v>3150</v>
      </c>
      <c r="B17">
        <f t="shared" si="0"/>
        <v>609.13910189419062</v>
      </c>
    </row>
    <row r="18" spans="1:2" x14ac:dyDescent="0.25">
      <c r="A18">
        <f t="shared" si="1"/>
        <v>3500</v>
      </c>
      <c r="B18">
        <f t="shared" si="0"/>
        <v>640.1841779957939</v>
      </c>
    </row>
    <row r="19" spans="1:2" x14ac:dyDescent="0.25">
      <c r="A19">
        <f t="shared" si="1"/>
        <v>3850</v>
      </c>
      <c r="B19">
        <f t="shared" si="0"/>
        <v>659.65966051915984</v>
      </c>
    </row>
    <row r="20" spans="1:2" x14ac:dyDescent="0.25">
      <c r="A20">
        <f t="shared" si="1"/>
        <v>4200</v>
      </c>
      <c r="B20">
        <f t="shared" si="0"/>
        <v>666.408590106465</v>
      </c>
    </row>
    <row r="21" spans="1:2" x14ac:dyDescent="0.25">
      <c r="A21">
        <f t="shared" si="1"/>
        <v>4550</v>
      </c>
      <c r="B21">
        <f t="shared" si="0"/>
        <v>659.27400739988525</v>
      </c>
    </row>
    <row r="22" spans="1:2" x14ac:dyDescent="0.25">
      <c r="A22">
        <f t="shared" si="1"/>
        <v>4900</v>
      </c>
      <c r="B22">
        <f t="shared" si="0"/>
        <v>637.09895304159727</v>
      </c>
    </row>
    <row r="23" spans="1:2" x14ac:dyDescent="0.25">
      <c r="A23">
        <f t="shared" si="1"/>
        <v>5250</v>
      </c>
      <c r="B23">
        <f t="shared" si="0"/>
        <v>598.72646767377717</v>
      </c>
    </row>
    <row r="24" spans="1:2" x14ac:dyDescent="0.25">
      <c r="A24">
        <f t="shared" si="1"/>
        <v>5600</v>
      </c>
      <c r="B24">
        <f t="shared" si="0"/>
        <v>542.99959193860116</v>
      </c>
    </row>
    <row r="25" spans="1:2" x14ac:dyDescent="0.25">
      <c r="A25">
        <f t="shared" si="1"/>
        <v>5950</v>
      </c>
      <c r="B25">
        <f t="shared" si="0"/>
        <v>468.76136647824546</v>
      </c>
    </row>
    <row r="26" spans="1:2" x14ac:dyDescent="0.25">
      <c r="A26">
        <f t="shared" si="1"/>
        <v>6300</v>
      </c>
      <c r="B26">
        <f t="shared" si="0"/>
        <v>374.85483193488653</v>
      </c>
    </row>
    <row r="27" spans="1:2" x14ac:dyDescent="0.25">
      <c r="A27">
        <f t="shared" si="1"/>
        <v>6650</v>
      </c>
      <c r="B27">
        <f t="shared" si="0"/>
        <v>260.1230289507007</v>
      </c>
    </row>
    <row r="28" spans="1:2" x14ac:dyDescent="0.25">
      <c r="A28">
        <f t="shared" si="1"/>
        <v>7000</v>
      </c>
      <c r="B28">
        <f t="shared" si="0"/>
        <v>123.40899816786396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23"/>
  <sheetViews>
    <sheetView workbookViewId="0">
      <selection activeCell="C2" sqref="C2"/>
    </sheetView>
  </sheetViews>
  <sheetFormatPr defaultRowHeight="15" x14ac:dyDescent="0.25"/>
  <sheetData>
    <row r="1" spans="1:1" x14ac:dyDescent="0.25">
      <c r="A1" t="s">
        <v>31</v>
      </c>
    </row>
    <row r="2" spans="1:1" x14ac:dyDescent="0.25">
      <c r="A2" t="s">
        <v>32</v>
      </c>
    </row>
    <row r="4" spans="1:1" x14ac:dyDescent="0.25">
      <c r="A4" t="s">
        <v>33</v>
      </c>
    </row>
    <row r="5" spans="1:1" x14ac:dyDescent="0.25">
      <c r="A5" t="s">
        <v>34</v>
      </c>
    </row>
    <row r="6" spans="1:1" x14ac:dyDescent="0.25">
      <c r="A6" t="s">
        <v>35</v>
      </c>
    </row>
    <row r="8" spans="1:1" x14ac:dyDescent="0.25">
      <c r="A8" t="s">
        <v>36</v>
      </c>
    </row>
    <row r="9" spans="1:1" x14ac:dyDescent="0.25">
      <c r="A9" t="s">
        <v>37</v>
      </c>
    </row>
    <row r="10" spans="1:1" x14ac:dyDescent="0.25">
      <c r="A10" t="s">
        <v>38</v>
      </c>
    </row>
    <row r="12" spans="1:1" x14ac:dyDescent="0.25">
      <c r="A12" t="s">
        <v>39</v>
      </c>
    </row>
    <row r="13" spans="1:1" x14ac:dyDescent="0.25">
      <c r="A13" t="s">
        <v>40</v>
      </c>
    </row>
    <row r="15" spans="1:1" x14ac:dyDescent="0.25">
      <c r="A15" t="s">
        <v>41</v>
      </c>
    </row>
    <row r="16" spans="1:1" x14ac:dyDescent="0.25">
      <c r="A16" t="s">
        <v>42</v>
      </c>
    </row>
    <row r="18" spans="1:1" x14ac:dyDescent="0.25">
      <c r="A18" t="s">
        <v>43</v>
      </c>
    </row>
    <row r="19" spans="1:1" x14ac:dyDescent="0.25">
      <c r="A19" t="s">
        <v>44</v>
      </c>
    </row>
    <row r="20" spans="1:1" x14ac:dyDescent="0.25">
      <c r="A20" t="s">
        <v>45</v>
      </c>
    </row>
    <row r="21" spans="1:1" x14ac:dyDescent="0.25">
      <c r="A21" t="s">
        <v>46</v>
      </c>
    </row>
    <row r="22" spans="1:1" x14ac:dyDescent="0.25">
      <c r="A22" t="s">
        <v>47</v>
      </c>
    </row>
    <row r="23" spans="1:1" x14ac:dyDescent="0.25">
      <c r="A23" t="s">
        <v>48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R21"/>
  <sheetViews>
    <sheetView workbookViewId="0">
      <selection activeCell="C2" sqref="C2"/>
    </sheetView>
  </sheetViews>
  <sheetFormatPr defaultRowHeight="15" x14ac:dyDescent="0.25"/>
  <cols>
    <col min="3" max="3" width="12" bestFit="1" customWidth="1"/>
  </cols>
  <sheetData>
    <row r="1" spans="1:18" x14ac:dyDescent="0.25">
      <c r="A1" t="s">
        <v>19</v>
      </c>
      <c r="B1" t="s">
        <v>20</v>
      </c>
      <c r="C1" t="s">
        <v>21</v>
      </c>
      <c r="K1" t="s">
        <v>24</v>
      </c>
      <c r="M1" t="s">
        <v>25</v>
      </c>
      <c r="Q1" t="s">
        <v>26</v>
      </c>
      <c r="R1" t="s">
        <v>27</v>
      </c>
    </row>
    <row r="2" spans="1:18" x14ac:dyDescent="0.25">
      <c r="A2">
        <f>(M2-C2*(Q2*R2*(Q2*R2-1)))/(Q2^2*R2)</f>
        <v>0.55550556388888894</v>
      </c>
      <c r="B2">
        <f>-A2</f>
        <v>-0.55550556388888894</v>
      </c>
      <c r="C2">
        <f>-M2/((Q2-1)*R2^3)</f>
        <v>5.0000000000000001E-9</v>
      </c>
      <c r="K2">
        <f>Q2^2*R2</f>
        <v>3600</v>
      </c>
      <c r="M2">
        <v>2000</v>
      </c>
      <c r="Q2">
        <v>0.6</v>
      </c>
      <c r="R2">
        <v>10000</v>
      </c>
    </row>
    <row r="7" spans="1:18" x14ac:dyDescent="0.25">
      <c r="A7" t="s">
        <v>28</v>
      </c>
      <c r="B7" t="s">
        <v>29</v>
      </c>
    </row>
    <row r="8" spans="1:18" x14ac:dyDescent="0.25">
      <c r="A8">
        <v>0</v>
      </c>
      <c r="B8">
        <f t="shared" ref="B8:B21" si="0">$A$2*A8^3+$B$2*A8^2+$C$2*A8</f>
        <v>0</v>
      </c>
    </row>
    <row r="9" spans="1:18" x14ac:dyDescent="0.25">
      <c r="A9">
        <v>1000</v>
      </c>
      <c r="B9">
        <f t="shared" si="0"/>
        <v>554950058.32500505</v>
      </c>
    </row>
    <row r="10" spans="1:18" x14ac:dyDescent="0.25">
      <c r="A10">
        <v>2000</v>
      </c>
      <c r="B10">
        <f t="shared" si="0"/>
        <v>4441822488.855566</v>
      </c>
    </row>
    <row r="11" spans="1:18" x14ac:dyDescent="0.25">
      <c r="A11">
        <v>3000</v>
      </c>
      <c r="B11">
        <f t="shared" si="0"/>
        <v>14993650674.925016</v>
      </c>
    </row>
    <row r="12" spans="1:18" x14ac:dyDescent="0.25">
      <c r="A12">
        <v>4000</v>
      </c>
      <c r="B12">
        <f t="shared" si="0"/>
        <v>35543467999.866692</v>
      </c>
    </row>
    <row r="13" spans="1:18" x14ac:dyDescent="0.25">
      <c r="A13">
        <v>5000</v>
      </c>
      <c r="B13">
        <f t="shared" si="0"/>
        <v>69424307847.013916</v>
      </c>
    </row>
    <row r="14" spans="1:18" x14ac:dyDescent="0.25">
      <c r="A14">
        <v>6000</v>
      </c>
      <c r="B14">
        <f t="shared" si="0"/>
        <v>119969203599.70004</v>
      </c>
    </row>
    <row r="15" spans="1:18" x14ac:dyDescent="0.25">
      <c r="A15">
        <v>7000</v>
      </c>
      <c r="B15">
        <f t="shared" si="0"/>
        <v>190511188641.25839</v>
      </c>
    </row>
    <row r="16" spans="1:18" x14ac:dyDescent="0.25">
      <c r="A16">
        <v>8000</v>
      </c>
      <c r="B16">
        <f t="shared" si="0"/>
        <v>284383296355.02234</v>
      </c>
    </row>
    <row r="17" spans="1:2" x14ac:dyDescent="0.25">
      <c r="A17">
        <v>9000</v>
      </c>
      <c r="B17">
        <f t="shared" si="0"/>
        <v>404918560124.32513</v>
      </c>
    </row>
    <row r="18" spans="1:2" x14ac:dyDescent="0.25">
      <c r="A18">
        <v>10000</v>
      </c>
      <c r="B18">
        <f t="shared" si="0"/>
        <v>555450013332.5</v>
      </c>
    </row>
    <row r="19" spans="1:2" x14ac:dyDescent="0.25">
      <c r="A19">
        <v>11000</v>
      </c>
      <c r="B19">
        <f t="shared" si="0"/>
        <v>739310689362.88062</v>
      </c>
    </row>
    <row r="20" spans="1:2" x14ac:dyDescent="0.25">
      <c r="A20">
        <v>12000</v>
      </c>
      <c r="B20">
        <f t="shared" si="0"/>
        <v>959833621598.80017</v>
      </c>
    </row>
    <row r="21" spans="1:2" x14ac:dyDescent="0.25">
      <c r="A21">
        <v>13000</v>
      </c>
      <c r="B21">
        <f t="shared" si="0"/>
        <v>1220351843423.5918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04adc925-6b5d-4628-b7e0-5b86efa98958" xsi:nil="true"/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98C060DC519C5438F279013B0EC9B02" ma:contentTypeVersion="14" ma:contentTypeDescription="Create a new document." ma:contentTypeScope="" ma:versionID="11fb6bdf1cb4737f6bb04dec60cb9514">
  <xsd:schema xmlns:xsd="http://www.w3.org/2001/XMLSchema" xmlns:xs="http://www.w3.org/2001/XMLSchema" xmlns:p="http://schemas.microsoft.com/office/2006/metadata/properties" xmlns:ns1="http://schemas.microsoft.com/sharepoint/v3" xmlns:ns3="04adc925-6b5d-4628-b7e0-5b86efa98958" xmlns:ns4="bc96db8f-62c4-44cc-8b28-7ef117495d18" targetNamespace="http://schemas.microsoft.com/office/2006/metadata/properties" ma:root="true" ma:fieldsID="7ac029a602bae1953f9f2a65b9ee9fe0" ns1:_="" ns3:_="" ns4:_="">
    <xsd:import namespace="http://schemas.microsoft.com/sharepoint/v3"/>
    <xsd:import namespace="04adc925-6b5d-4628-b7e0-5b86efa98958"/>
    <xsd:import namespace="bc96db8f-62c4-44cc-8b28-7ef117495d1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ServiceLocation" minOccurs="0"/>
                <xsd:element ref="ns3:_activity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adc925-6b5d-4628-b7e0-5b86efa989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dexed="true" ma:internalName="MediaServiceLocation" ma:readOnly="true">
      <xsd:simpleType>
        <xsd:restriction base="dms:Text"/>
      </xsd:simpleType>
    </xsd:element>
    <xsd:element name="_activity" ma:index="19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c96db8f-62c4-44cc-8b28-7ef117495d18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E989A75-F95D-4B08-8E7F-C9C37F75740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CA252C0-B9C6-476B-A0DD-4FBDA4A80C7A}">
  <ds:schemaRefs>
    <ds:schemaRef ds:uri="http://schemas.microsoft.com/sharepoint/v3"/>
    <ds:schemaRef ds:uri="http://purl.org/dc/terms/"/>
    <ds:schemaRef ds:uri="http://schemas.microsoft.com/office/2006/documentManagement/types"/>
    <ds:schemaRef ds:uri="04adc925-6b5d-4628-b7e0-5b86efa98958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bc96db8f-62c4-44cc-8b28-7ef117495d18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587659C6-8B03-482C-B870-0FB31A95B16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04adc925-6b5d-4628-b7e0-5b86efa98958"/>
    <ds:schemaRef ds:uri="bc96db8f-62c4-44cc-8b28-7ef117495d1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</vt:lpstr>
      <vt:lpstr>Random</vt:lpstr>
      <vt:lpstr>Sheet2</vt:lpstr>
      <vt:lpstr>Static (2)</vt:lpstr>
      <vt:lpstr>Static</vt:lpstr>
      <vt:lpstr>Sheet3</vt:lpstr>
      <vt:lpstr>Variable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2015-06-05T18:17:20Z</dcterms:created>
  <dcterms:modified xsi:type="dcterms:W3CDTF">2023-06-12T17:02:45Z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0x010100398C060DC519C5438F279013B0EC9B02</vt:lpwstr>
  </property>
</Properties>
</file>