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orkalra/Desktop/notifications/"/>
    </mc:Choice>
  </mc:AlternateContent>
  <xr:revisionPtr revIDLastSave="0" documentId="13_ncr:1_{0FE77001-D766-B944-9E1E-B8BCC9C6816E}" xr6:coauthVersionLast="47" xr6:coauthVersionMax="47" xr10:uidLastSave="{00000000-0000-0000-0000-000000000000}"/>
  <bookViews>
    <workbookView xWindow="760" yWindow="1060" windowWidth="28040" windowHeight="16940" xr2:uid="{E9833CD2-823D-3E41-AA46-4C89B6BFD597}"/>
  </bookViews>
  <sheets>
    <sheet name="December" sheetId="8" r:id="rId1"/>
    <sheet name="November" sheetId="7" r:id="rId2"/>
    <sheet name="October" sheetId="6" r:id="rId3"/>
    <sheet name="September" sheetId="5" r:id="rId4"/>
    <sheet name="August" sheetId="4" r:id="rId5"/>
    <sheet name="July" sheetId="3" r:id="rId6"/>
    <sheet name="June" sheetId="2" r:id="rId7"/>
    <sheet name="May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8" l="1"/>
  <c r="E8" i="8"/>
  <c r="E7" i="8"/>
  <c r="E4" i="8"/>
  <c r="E18" i="8" s="1"/>
  <c r="C18" i="8"/>
  <c r="F6" i="7"/>
  <c r="F3" i="7"/>
  <c r="F18" i="7"/>
  <c r="D18" i="7"/>
  <c r="B18" i="7"/>
  <c r="A18" i="7"/>
  <c r="F18" i="6"/>
  <c r="B18" i="6"/>
  <c r="D18" i="6"/>
  <c r="A18" i="6"/>
  <c r="D22" i="5"/>
  <c r="F2" i="5"/>
  <c r="F18" i="5" s="1"/>
  <c r="D18" i="5"/>
  <c r="A18" i="5"/>
  <c r="F10" i="5"/>
  <c r="F8" i="5"/>
  <c r="E10" i="4"/>
  <c r="A20" i="4"/>
  <c r="G8" i="4"/>
  <c r="E5" i="4"/>
  <c r="E3" i="4"/>
  <c r="E2" i="4"/>
  <c r="E20" i="4" s="1"/>
  <c r="C20" i="4"/>
  <c r="A16" i="3"/>
  <c r="F8" i="3"/>
  <c r="F6" i="3"/>
  <c r="A19" i="3"/>
  <c r="D19" i="3"/>
  <c r="F5" i="3"/>
  <c r="B19" i="3"/>
  <c r="G8" i="2"/>
  <c r="B11" i="2" s="1"/>
  <c r="C8" i="2"/>
  <c r="E8" i="2"/>
  <c r="A8" i="2"/>
  <c r="A5" i="2"/>
  <c r="A7" i="1"/>
  <c r="B29" i="1"/>
  <c r="C11" i="1"/>
  <c r="E7" i="1"/>
  <c r="G20" i="1"/>
  <c r="B20" i="8" l="1"/>
  <c r="D22" i="7"/>
  <c r="D22" i="6"/>
  <c r="C24" i="4"/>
  <c r="F19" i="3"/>
  <c r="D20" i="3"/>
  <c r="D32" i="1"/>
</calcChain>
</file>

<file path=xl/sharedStrings.xml><?xml version="1.0" encoding="utf-8"?>
<sst xmlns="http://schemas.openxmlformats.org/spreadsheetml/2006/main" count="185" uniqueCount="95">
  <si>
    <t xml:space="preserve">Travel </t>
  </si>
  <si>
    <t>food</t>
  </si>
  <si>
    <t>grocery</t>
  </si>
  <si>
    <t>Bills</t>
  </si>
  <si>
    <t>apple -</t>
  </si>
  <si>
    <t>House stuff/Misc</t>
  </si>
  <si>
    <t>mop/cleanings</t>
  </si>
  <si>
    <t>clothes</t>
  </si>
  <si>
    <t>one time (sharpies)</t>
  </si>
  <si>
    <t>liquor</t>
  </si>
  <si>
    <t>nail filer</t>
  </si>
  <si>
    <t>home:</t>
  </si>
  <si>
    <t xml:space="preserve">fido - </t>
  </si>
  <si>
    <t xml:space="preserve">spotify - </t>
  </si>
  <si>
    <t>onecard</t>
  </si>
  <si>
    <t xml:space="preserve">clothes </t>
  </si>
  <si>
    <t>hangers</t>
  </si>
  <si>
    <t>spencers</t>
  </si>
  <si>
    <t xml:space="preserve">total = </t>
  </si>
  <si>
    <t>Food</t>
  </si>
  <si>
    <t>Grocery</t>
  </si>
  <si>
    <t>Misc</t>
  </si>
  <si>
    <t>tuition fee pay back - 642.78</t>
  </si>
  <si>
    <t>bills</t>
  </si>
  <si>
    <t>misc</t>
  </si>
  <si>
    <t>nails</t>
  </si>
  <si>
    <t>icloud</t>
  </si>
  <si>
    <t>h-mart</t>
  </si>
  <si>
    <t>walmart</t>
  </si>
  <si>
    <t>fido</t>
  </si>
  <si>
    <t>spotify</t>
  </si>
  <si>
    <t>shein</t>
  </si>
  <si>
    <t>total as of June 9 = 812.71</t>
  </si>
  <si>
    <t xml:space="preserve">cut out on bold ones </t>
  </si>
  <si>
    <t>blue = one time</t>
  </si>
  <si>
    <t>over budget - 871.85</t>
  </si>
  <si>
    <t>save = 871.85</t>
  </si>
  <si>
    <t xml:space="preserve">fido </t>
  </si>
  <si>
    <t>apple</t>
  </si>
  <si>
    <t xml:space="preserve">remaining tuition fee pay back = </t>
  </si>
  <si>
    <t>fee fully paid</t>
  </si>
  <si>
    <t>salary = 1342.01</t>
  </si>
  <si>
    <t xml:space="preserve">container </t>
  </si>
  <si>
    <t xml:space="preserve">over budget = 223.71 </t>
  </si>
  <si>
    <t>save = 223.71</t>
  </si>
  <si>
    <t>total =</t>
  </si>
  <si>
    <t xml:space="preserve">Goal = </t>
  </si>
  <si>
    <t xml:space="preserve">amazon </t>
  </si>
  <si>
    <t>Grocery+tiffin</t>
  </si>
  <si>
    <t>shower gel+handwash</t>
  </si>
  <si>
    <t>bus pass</t>
  </si>
  <si>
    <t>Food (100)</t>
  </si>
  <si>
    <t>bag</t>
  </si>
  <si>
    <t>jacket</t>
  </si>
  <si>
    <t>books</t>
  </si>
  <si>
    <t>weed</t>
  </si>
  <si>
    <t xml:space="preserve">license </t>
  </si>
  <si>
    <t>Food+Grocery</t>
  </si>
  <si>
    <t xml:space="preserve">bus </t>
  </si>
  <si>
    <t>Total =</t>
  </si>
  <si>
    <t>drinks</t>
  </si>
  <si>
    <t>fridge</t>
  </si>
  <si>
    <t>pads</t>
  </si>
  <si>
    <t xml:space="preserve">last update = </t>
  </si>
  <si>
    <t>stationery</t>
  </si>
  <si>
    <t>medical</t>
  </si>
  <si>
    <t>amazon</t>
  </si>
  <si>
    <t>Alcohol</t>
  </si>
  <si>
    <t>sweatpants</t>
  </si>
  <si>
    <t>staples</t>
  </si>
  <si>
    <t>ECE Kits</t>
  </si>
  <si>
    <t>novel</t>
  </si>
  <si>
    <t>dodgeball</t>
  </si>
  <si>
    <t>paypal</t>
  </si>
  <si>
    <t>license</t>
  </si>
  <si>
    <t>stickers</t>
  </si>
  <si>
    <t>last update =</t>
  </si>
  <si>
    <t>nofrills</t>
  </si>
  <si>
    <t>alcohol</t>
  </si>
  <si>
    <t>shoppers</t>
  </si>
  <si>
    <t>posters</t>
  </si>
  <si>
    <t>instacart</t>
  </si>
  <si>
    <t>costume</t>
  </si>
  <si>
    <t>registry</t>
  </si>
  <si>
    <t>flight</t>
  </si>
  <si>
    <t>meds</t>
  </si>
  <si>
    <t>last update - 30 nov</t>
  </si>
  <si>
    <t xml:space="preserve">last update - </t>
  </si>
  <si>
    <t>cab</t>
  </si>
  <si>
    <t>luggage</t>
  </si>
  <si>
    <t>transit</t>
  </si>
  <si>
    <t>---</t>
  </si>
  <si>
    <t>Total:</t>
  </si>
  <si>
    <t xml:space="preserve">Final Total =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</si>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</sst>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2">
    <font>
      <sz val="12"/>
      <color theme="1"/>
      <name val="Calibri"/>
      <family val="2"/>
      <scheme val="minor"/>
    </font>
    <font>
      <sz val="16"/>
      <color theme="1"/>
      <name val="Times Roman"/>
    </font>
    <font>
      <b/>
      <sz val="16"/>
      <color theme="1"/>
      <name val="Times Roman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20"/>
      <color theme="1"/>
      <name val="Times Roman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8" fontId="7" fillId="0" borderId="0" xfId="0" applyNumberFormat="1" applyFont="1"/>
    <xf numFmtId="0" fontId="9" fillId="0" borderId="0" xfId="0" applyFont="1"/>
    <xf numFmtId="16" fontId="0" fillId="0" borderId="0" xfId="0" applyNumberForma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9319-6231-5B42-AB0B-9A688CFCA821}">
  <dimension ref="A1:H22"/>
  <sheetViews>
    <sheetView tabSelected="1" topLeftCell="A2" zoomScale="159" zoomScaleNormal="180" workbookViewId="0">
      <selection activeCell="H15" sqref="H15:H17"/>
    </sheetView>
  </sheetViews>
  <sheetFormatPr baseColWidth="10" defaultRowHeight="16"/>
  <sheetData>
    <row r="1" spans="1:8">
      <c r="A1" s="13" t="s">
        <v>19</v>
      </c>
      <c r="B1" s="13" t="s">
        <v>94</v>
      </c>
      <c r="C1" s="13" t="s">
        <v>3</v>
      </c>
      <c r="D1" s="13" t="s">
        <v>94</v>
      </c>
      <c r="E1" s="13" t="s">
        <v>21</v>
      </c>
      <c r="G1" s="13"/>
      <c r="H1" s="13"/>
    </row>
    <row r="2" spans="1:8">
      <c r="A2" s="13">
        <v>6.56</v>
      </c>
      <c r="B2" s="13" t="s">
        <v>38</v>
      </c>
      <c r="C2" s="13">
        <v>1.35</v>
      </c>
      <c r="D2" s="13" t="s">
        <v>89</v>
      </c>
      <c r="E2" s="13">
        <v>44.1</v>
      </c>
      <c r="G2" s="13"/>
      <c r="H2" s="13"/>
    </row>
    <row r="3" spans="1:8">
      <c r="A3" s="13">
        <v>31.48</v>
      </c>
      <c r="B3" s="13" t="s">
        <v>29</v>
      </c>
      <c r="C3" s="13">
        <v>83.71</v>
      </c>
      <c r="D3" s="13" t="s">
        <v>88</v>
      </c>
      <c r="E3" s="13">
        <v>16</v>
      </c>
      <c r="G3" s="13"/>
      <c r="H3" s="13"/>
    </row>
    <row r="4" spans="1:8">
      <c r="A4" s="13">
        <v>19.14</v>
      </c>
      <c r="B4" s="13" t="s">
        <v>30</v>
      </c>
      <c r="C4" s="13">
        <v>5.24</v>
      </c>
      <c r="D4" s="13" t="s">
        <v>28</v>
      </c>
      <c r="E4" s="13">
        <f>20.99+40.05</f>
        <v>61.039999999999992</v>
      </c>
      <c r="G4" s="13"/>
      <c r="H4" s="13"/>
    </row>
    <row r="5" spans="1:8">
      <c r="A5" s="13">
        <v>11.81</v>
      </c>
      <c r="B5" s="13" t="s">
        <v>66</v>
      </c>
      <c r="C5" s="13">
        <v>4.1900000000000004</v>
      </c>
      <c r="D5" s="13" t="s">
        <v>31</v>
      </c>
      <c r="E5" s="13">
        <v>59.59</v>
      </c>
      <c r="G5" s="13"/>
      <c r="H5" s="13"/>
    </row>
    <row r="6" spans="1:8">
      <c r="A6" s="13">
        <v>28.58</v>
      </c>
      <c r="B6" s="15" t="s">
        <v>91</v>
      </c>
      <c r="C6" s="13"/>
      <c r="D6" s="13" t="s">
        <v>79</v>
      </c>
      <c r="E6" s="13">
        <v>83</v>
      </c>
      <c r="G6" s="14"/>
      <c r="H6" s="13"/>
    </row>
    <row r="7" spans="1:8">
      <c r="A7" s="13">
        <v>34.4</v>
      </c>
      <c r="B7" s="15" t="s">
        <v>91</v>
      </c>
      <c r="C7" s="13"/>
      <c r="D7" s="13" t="s">
        <v>24</v>
      </c>
      <c r="E7" s="13">
        <f>10.05+47.43+8.24</f>
        <v>65.72</v>
      </c>
      <c r="G7" s="13"/>
      <c r="H7" s="13"/>
    </row>
    <row r="8" spans="1:8">
      <c r="A8" s="13">
        <v>12.59</v>
      </c>
      <c r="B8" s="15" t="s">
        <v>91</v>
      </c>
      <c r="C8" s="13"/>
      <c r="D8" s="13" t="s">
        <v>90</v>
      </c>
      <c r="E8" s="13">
        <f>21.26+14.93+19.25+29.44</f>
        <v>84.88</v>
      </c>
      <c r="G8" s="13"/>
      <c r="H8" s="13"/>
    </row>
    <row r="9" spans="1:8">
      <c r="A9" s="13">
        <v>12.61</v>
      </c>
      <c r="B9" s="15" t="s">
        <v>91</v>
      </c>
      <c r="C9" s="13"/>
      <c r="D9" s="13" t="s">
        <v>7</v>
      </c>
      <c r="E9" s="13">
        <v>41.82</v>
      </c>
      <c r="G9" s="14"/>
      <c r="H9" s="13"/>
    </row>
    <row r="10" spans="1:8">
      <c r="A10" s="13">
        <v>3.66</v>
      </c>
      <c r="B10" s="15" t="s">
        <v>91</v>
      </c>
      <c r="C10" s="13"/>
      <c r="D10" s="15" t="s">
        <v>91</v>
      </c>
      <c r="E10" s="13"/>
      <c r="G10" s="13"/>
      <c r="H10" s="13"/>
    </row>
    <row r="11" spans="1:8">
      <c r="A11" s="13">
        <v>30.52</v>
      </c>
      <c r="B11" s="15" t="s">
        <v>91</v>
      </c>
      <c r="C11" s="14"/>
      <c r="D11" s="15" t="s">
        <v>91</v>
      </c>
      <c r="E11" s="13"/>
      <c r="G11" s="14"/>
      <c r="H11" s="13"/>
    </row>
    <row r="12" spans="1:8">
      <c r="A12" s="13">
        <v>27.55</v>
      </c>
      <c r="B12" s="15" t="s">
        <v>91</v>
      </c>
      <c r="C12" s="13"/>
      <c r="D12" s="15" t="s">
        <v>91</v>
      </c>
      <c r="E12" s="13"/>
      <c r="G12" s="13"/>
      <c r="H12" s="13"/>
    </row>
    <row r="13" spans="1:8">
      <c r="A13" s="13">
        <v>16.489999999999998</v>
      </c>
      <c r="B13" s="15" t="s">
        <v>91</v>
      </c>
      <c r="C13" s="13"/>
      <c r="D13" s="15" t="s">
        <v>91</v>
      </c>
      <c r="E13" s="13"/>
      <c r="G13" s="13"/>
    </row>
    <row r="14" spans="1:8">
      <c r="A14" s="13">
        <v>21.15</v>
      </c>
      <c r="B14" s="15" t="s">
        <v>91</v>
      </c>
      <c r="C14" s="13"/>
      <c r="D14" s="15" t="s">
        <v>91</v>
      </c>
      <c r="E14" s="13"/>
      <c r="G14" s="13"/>
      <c r="H14" s="13"/>
    </row>
    <row r="15" spans="1:8">
      <c r="A15" s="13">
        <v>10.35</v>
      </c>
      <c r="B15" s="15" t="s">
        <v>91</v>
      </c>
      <c r="C15" s="13"/>
      <c r="D15" s="15" t="s">
        <v>91</v>
      </c>
      <c r="E15" s="13"/>
      <c r="G15" s="13"/>
      <c r="H15" s="13"/>
    </row>
    <row r="16" spans="1:8">
      <c r="A16" s="13">
        <v>31.99</v>
      </c>
      <c r="B16" s="15" t="s">
        <v>91</v>
      </c>
      <c r="C16" s="13"/>
      <c r="D16" s="15" t="s">
        <v>91</v>
      </c>
      <c r="E16" s="13"/>
      <c r="G16" s="13"/>
      <c r="H16" s="13"/>
    </row>
    <row r="17" spans="1:8">
      <c r="A17" s="13" t="s">
        <v>92</v>
      </c>
      <c r="B17" s="15" t="s">
        <v>91</v>
      </c>
      <c r="C17" s="13" t="s">
        <v>92</v>
      </c>
      <c r="D17" s="15" t="s">
        <v>91</v>
      </c>
      <c r="E17" s="13" t="s">
        <v>92</v>
      </c>
      <c r="G17" s="13"/>
      <c r="H17" s="13"/>
    </row>
    <row r="18" spans="1:8">
      <c r="A18" s="13">
        <f>SUM(A2:A16)</f>
        <v>298.88000000000005</v>
      </c>
      <c r="B18" s="15" t="s">
        <v>91</v>
      </c>
      <c r="C18" s="13">
        <f t="shared" ref="C18:E18" si="0">SUM(C2:C14)</f>
        <v>94.489999999999981</v>
      </c>
      <c r="D18" s="15" t="s">
        <v>91</v>
      </c>
      <c r="E18" s="13">
        <f t="shared" si="0"/>
        <v>456.15000000000003</v>
      </c>
      <c r="G18" s="13"/>
      <c r="H18" s="13"/>
    </row>
    <row r="19" spans="1:8">
      <c r="A19" s="13"/>
      <c r="B19" s="13"/>
      <c r="C19" s="13"/>
      <c r="D19" s="13"/>
      <c r="E19" s="13"/>
      <c r="F19" s="13"/>
      <c r="G19" s="13"/>
      <c r="H19" s="13"/>
    </row>
    <row r="20" spans="1:8">
      <c r="A20" s="13" t="s">
        <v>93</v>
      </c>
      <c r="B20" s="13">
        <f>SUM(A18:E18)</f>
        <v>849.52</v>
      </c>
      <c r="D20" s="13" t="s">
        <v>87</v>
      </c>
      <c r="E20" s="11">
        <v>44559</v>
      </c>
      <c r="F20" s="13"/>
      <c r="G20" s="13"/>
      <c r="H20" s="13"/>
    </row>
    <row r="21" spans="1:8">
      <c r="A21" s="13"/>
      <c r="B21" s="13"/>
      <c r="C21" s="13"/>
      <c r="D21" s="13"/>
      <c r="E21" s="13"/>
      <c r="F21" s="13"/>
      <c r="G21" s="13"/>
      <c r="H21" s="13"/>
    </row>
    <row r="22" spans="1:8">
      <c r="A22" s="13"/>
      <c r="G22" s="13"/>
      <c r="H2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50BB-2FCF-544E-93AA-E8A488359F7A}">
  <dimension ref="A1:H22"/>
  <sheetViews>
    <sheetView zoomScale="165" zoomScaleNormal="165" workbookViewId="0">
      <selection activeCell="H14" sqref="H14"/>
    </sheetView>
  </sheetViews>
  <sheetFormatPr baseColWidth="10" defaultRowHeight="16"/>
  <sheetData>
    <row r="1" spans="1:8">
      <c r="A1" t="s">
        <v>19</v>
      </c>
      <c r="B1" t="s">
        <v>78</v>
      </c>
      <c r="D1" t="s">
        <v>3</v>
      </c>
      <c r="F1" t="s">
        <v>21</v>
      </c>
    </row>
    <row r="2" spans="1:8">
      <c r="A2">
        <v>4</v>
      </c>
      <c r="B2">
        <v>17.829999999999998</v>
      </c>
      <c r="C2" t="s">
        <v>38</v>
      </c>
      <c r="D2">
        <v>1.35</v>
      </c>
      <c r="E2" s="12" t="s">
        <v>81</v>
      </c>
      <c r="F2">
        <v>15.69</v>
      </c>
    </row>
    <row r="3" spans="1:8">
      <c r="A3">
        <v>31.98</v>
      </c>
      <c r="B3">
        <v>23.72</v>
      </c>
      <c r="C3" t="s">
        <v>29</v>
      </c>
      <c r="D3">
        <v>83.71</v>
      </c>
      <c r="E3" t="s">
        <v>47</v>
      </c>
      <c r="F3">
        <f>12.48+16.87+21.95+23.08+60.12+22.04</f>
        <v>156.54</v>
      </c>
    </row>
    <row r="4" spans="1:8">
      <c r="A4">
        <v>14.02</v>
      </c>
      <c r="B4">
        <v>20.48</v>
      </c>
      <c r="C4" t="s">
        <v>30</v>
      </c>
      <c r="D4">
        <v>5.24</v>
      </c>
      <c r="E4" t="s">
        <v>28</v>
      </c>
      <c r="F4">
        <v>80.3</v>
      </c>
    </row>
    <row r="5" spans="1:8">
      <c r="A5">
        <v>9.5</v>
      </c>
      <c r="B5">
        <v>44.98</v>
      </c>
      <c r="C5" t="s">
        <v>66</v>
      </c>
      <c r="D5">
        <v>4.1900000000000004</v>
      </c>
      <c r="E5" s="12" t="s">
        <v>7</v>
      </c>
      <c r="F5">
        <v>80.510000000000005</v>
      </c>
    </row>
    <row r="6" spans="1:8">
      <c r="A6">
        <v>24.94</v>
      </c>
      <c r="E6" s="12" t="s">
        <v>79</v>
      </c>
      <c r="F6">
        <f>70.52+28.34</f>
        <v>98.86</v>
      </c>
      <c r="G6" s="3"/>
    </row>
    <row r="7" spans="1:8">
      <c r="E7" s="12" t="s">
        <v>85</v>
      </c>
      <c r="F7">
        <v>16.559999999999999</v>
      </c>
    </row>
    <row r="9" spans="1:8">
      <c r="E9" s="12"/>
      <c r="G9" s="3"/>
    </row>
    <row r="11" spans="1:8">
      <c r="D11" s="3"/>
      <c r="G11" s="3"/>
    </row>
    <row r="13" spans="1:8">
      <c r="H13" t="s">
        <v>86</v>
      </c>
    </row>
    <row r="18" spans="1:6">
      <c r="A18">
        <f>SUM(A2:A16)</f>
        <v>84.44</v>
      </c>
      <c r="B18">
        <f>SUM(B2:B14)</f>
        <v>107.00999999999999</v>
      </c>
      <c r="D18">
        <f>SUM(D2:D5)</f>
        <v>94.489999999999981</v>
      </c>
      <c r="F18">
        <f>SUM(F2:F15)</f>
        <v>448.46</v>
      </c>
    </row>
    <row r="22" spans="1:6">
      <c r="C22" t="s">
        <v>18</v>
      </c>
      <c r="D22">
        <f>SUM(A18:F18)</f>
        <v>734.39999999999986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AB593-8875-C642-960E-D2421F4B38E9}">
  <dimension ref="A1:G24"/>
  <sheetViews>
    <sheetView zoomScale="155" zoomScaleNormal="155" workbookViewId="0">
      <selection activeCell="D16" sqref="D16"/>
    </sheetView>
  </sheetViews>
  <sheetFormatPr baseColWidth="10" defaultRowHeight="16"/>
  <sheetData>
    <row r="1" spans="1:7">
      <c r="A1" t="s">
        <v>19</v>
      </c>
      <c r="B1" t="s">
        <v>78</v>
      </c>
      <c r="D1" t="s">
        <v>3</v>
      </c>
      <c r="F1" t="s">
        <v>21</v>
      </c>
    </row>
    <row r="2" spans="1:7">
      <c r="A2">
        <v>21.92</v>
      </c>
      <c r="B2">
        <v>40.47</v>
      </c>
      <c r="C2" t="s">
        <v>38</v>
      </c>
      <c r="D2">
        <v>1.35</v>
      </c>
      <c r="E2" t="s">
        <v>77</v>
      </c>
      <c r="F2">
        <v>37.119999999999997</v>
      </c>
    </row>
    <row r="3" spans="1:7">
      <c r="A3">
        <v>15.91</v>
      </c>
      <c r="C3" t="s">
        <v>29</v>
      </c>
      <c r="D3">
        <v>83.71</v>
      </c>
      <c r="E3" t="s">
        <v>47</v>
      </c>
      <c r="F3">
        <v>38.21</v>
      </c>
    </row>
    <row r="4" spans="1:7">
      <c r="A4">
        <v>5.55</v>
      </c>
      <c r="C4" t="s">
        <v>30</v>
      </c>
      <c r="D4">
        <v>5.24</v>
      </c>
      <c r="E4" t="s">
        <v>79</v>
      </c>
      <c r="F4">
        <v>44.04</v>
      </c>
    </row>
    <row r="5" spans="1:7">
      <c r="A5">
        <v>11.54</v>
      </c>
      <c r="C5" t="s">
        <v>66</v>
      </c>
      <c r="D5">
        <v>4.1900000000000004</v>
      </c>
      <c r="E5" s="12" t="s">
        <v>80</v>
      </c>
      <c r="F5">
        <v>16.28</v>
      </c>
    </row>
    <row r="6" spans="1:7">
      <c r="A6">
        <v>16.579999999999998</v>
      </c>
      <c r="E6" s="12" t="s">
        <v>81</v>
      </c>
      <c r="F6">
        <v>20.87</v>
      </c>
      <c r="G6" s="3"/>
    </row>
    <row r="7" spans="1:7">
      <c r="A7">
        <v>24.29</v>
      </c>
      <c r="E7" s="12" t="s">
        <v>82</v>
      </c>
      <c r="F7">
        <v>66.12</v>
      </c>
    </row>
    <row r="8" spans="1:7">
      <c r="A8">
        <v>20.93</v>
      </c>
      <c r="F8">
        <v>19.899999999999999</v>
      </c>
    </row>
    <row r="9" spans="1:7">
      <c r="A9">
        <v>6.6</v>
      </c>
      <c r="E9" s="12" t="s">
        <v>64</v>
      </c>
      <c r="F9">
        <v>14.19</v>
      </c>
      <c r="G9" s="3"/>
    </row>
    <row r="10" spans="1:7">
      <c r="E10" t="s">
        <v>83</v>
      </c>
      <c r="F10">
        <v>28.58</v>
      </c>
    </row>
    <row r="11" spans="1:7">
      <c r="D11" s="3"/>
      <c r="E11" t="s">
        <v>84</v>
      </c>
      <c r="F11">
        <v>285</v>
      </c>
      <c r="G11" s="3"/>
    </row>
    <row r="18" spans="1:6">
      <c r="A18">
        <f>SUM(A2:A16)</f>
        <v>123.32</v>
      </c>
      <c r="B18">
        <f>SUM(B2:B14)</f>
        <v>40.47</v>
      </c>
      <c r="D18">
        <f>SUM(D2:D5)</f>
        <v>94.489999999999981</v>
      </c>
      <c r="F18">
        <f>SUM(F2:F15)</f>
        <v>570.30999999999995</v>
      </c>
    </row>
    <row r="22" spans="1:6">
      <c r="C22" t="s">
        <v>18</v>
      </c>
      <c r="D22">
        <f>SUM(A18:F18)</f>
        <v>828.58999999999992</v>
      </c>
    </row>
    <row r="24" spans="1:6">
      <c r="D2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B7A16-A468-9F47-A19F-73A0EFE27AF3}">
  <dimension ref="A1:G24"/>
  <sheetViews>
    <sheetView zoomScale="140" zoomScaleNormal="140" workbookViewId="0">
      <selection activeCell="E22" sqref="E22"/>
    </sheetView>
  </sheetViews>
  <sheetFormatPr baseColWidth="10" defaultRowHeight="16"/>
  <sheetData>
    <row r="1" spans="1:7">
      <c r="A1" t="s">
        <v>19</v>
      </c>
      <c r="B1" t="s">
        <v>67</v>
      </c>
      <c r="D1" t="s">
        <v>3</v>
      </c>
      <c r="F1" t="s">
        <v>21</v>
      </c>
    </row>
    <row r="2" spans="1:7">
      <c r="A2">
        <v>18.809999999999999</v>
      </c>
      <c r="C2" t="s">
        <v>38</v>
      </c>
      <c r="D2">
        <v>1.35</v>
      </c>
      <c r="E2" t="s">
        <v>66</v>
      </c>
      <c r="F2">
        <f>14.99+33.58</f>
        <v>48.57</v>
      </c>
    </row>
    <row r="3" spans="1:7">
      <c r="A3">
        <v>11.21</v>
      </c>
      <c r="C3" t="s">
        <v>29</v>
      </c>
      <c r="D3">
        <v>46.42</v>
      </c>
      <c r="E3" t="s">
        <v>68</v>
      </c>
      <c r="F3">
        <v>31.49</v>
      </c>
    </row>
    <row r="4" spans="1:7">
      <c r="A4">
        <v>7.83</v>
      </c>
      <c r="C4" t="s">
        <v>30</v>
      </c>
      <c r="D4">
        <v>5.24</v>
      </c>
      <c r="E4" t="s">
        <v>69</v>
      </c>
      <c r="F4">
        <v>52.44</v>
      </c>
    </row>
    <row r="5" spans="1:7">
      <c r="A5">
        <v>10.6</v>
      </c>
      <c r="F5">
        <v>7</v>
      </c>
    </row>
    <row r="6" spans="1:7">
      <c r="A6">
        <v>5.25</v>
      </c>
      <c r="E6" s="3" t="s">
        <v>70</v>
      </c>
      <c r="G6" s="3">
        <v>137.75</v>
      </c>
    </row>
    <row r="7" spans="1:7">
      <c r="A7">
        <v>26.23</v>
      </c>
      <c r="E7" t="s">
        <v>71</v>
      </c>
      <c r="F7">
        <v>24.15</v>
      </c>
    </row>
    <row r="8" spans="1:7">
      <c r="E8" t="s">
        <v>28</v>
      </c>
      <c r="F8">
        <f>84.49+4.19</f>
        <v>88.679999999999993</v>
      </c>
    </row>
    <row r="9" spans="1:7">
      <c r="E9" s="3" t="s">
        <v>72</v>
      </c>
      <c r="G9" s="3">
        <v>50</v>
      </c>
    </row>
    <row r="10" spans="1:7">
      <c r="E10" t="s">
        <v>73</v>
      </c>
      <c r="F10">
        <f>14.69+22.23</f>
        <v>36.92</v>
      </c>
    </row>
    <row r="11" spans="1:7">
      <c r="E11" s="3" t="s">
        <v>74</v>
      </c>
      <c r="G11" s="3">
        <v>98.5</v>
      </c>
    </row>
    <row r="12" spans="1:7">
      <c r="E12" t="s">
        <v>75</v>
      </c>
      <c r="F12">
        <v>26.13</v>
      </c>
    </row>
    <row r="18" spans="1:6">
      <c r="A18">
        <f>SUM(A2:A16)</f>
        <v>79.930000000000007</v>
      </c>
      <c r="D18">
        <f>SUM(D2:D5)</f>
        <v>53.010000000000005</v>
      </c>
      <c r="F18">
        <f>SUM(F2:F13)</f>
        <v>315.38</v>
      </c>
    </row>
    <row r="22" spans="1:6">
      <c r="C22" t="s">
        <v>18</v>
      </c>
      <c r="D22">
        <f>SUM(A18:F18)</f>
        <v>448.32</v>
      </c>
    </row>
    <row r="24" spans="1:6">
      <c r="C24" t="s">
        <v>76</v>
      </c>
      <c r="D24" s="11">
        <v>44458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A80E-8E4B-7B48-A610-708A42328FFF}">
  <dimension ref="A1:G26"/>
  <sheetViews>
    <sheetView topLeftCell="A9" zoomScale="150" zoomScaleNormal="150" workbookViewId="0">
      <selection activeCell="D28" sqref="D28"/>
    </sheetView>
  </sheetViews>
  <sheetFormatPr baseColWidth="10" defaultRowHeight="16"/>
  <cols>
    <col min="1" max="1" width="16.33203125" customWidth="1"/>
    <col min="2" max="2" width="12.33203125" customWidth="1"/>
    <col min="3" max="3" width="12.5" customWidth="1"/>
    <col min="4" max="5" width="13" customWidth="1"/>
  </cols>
  <sheetData>
    <row r="1" spans="1:7">
      <c r="A1" t="s">
        <v>57</v>
      </c>
      <c r="C1" t="s">
        <v>3</v>
      </c>
      <c r="E1" t="s">
        <v>21</v>
      </c>
    </row>
    <row r="2" spans="1:7">
      <c r="A2">
        <v>24.1</v>
      </c>
      <c r="B2" t="s">
        <v>37</v>
      </c>
      <c r="C2">
        <v>83.17</v>
      </c>
      <c r="D2" t="s">
        <v>28</v>
      </c>
      <c r="E2">
        <f>38.01+40.57+0.47+22.61+15.2+6.24</f>
        <v>123.1</v>
      </c>
    </row>
    <row r="3" spans="1:7">
      <c r="A3">
        <v>16.25</v>
      </c>
      <c r="B3" t="s">
        <v>38</v>
      </c>
      <c r="C3">
        <v>1.35</v>
      </c>
      <c r="D3" t="s">
        <v>60</v>
      </c>
      <c r="E3">
        <f>14.91+10.28</f>
        <v>25.189999999999998</v>
      </c>
    </row>
    <row r="4" spans="1:7">
      <c r="A4">
        <v>7.23</v>
      </c>
      <c r="B4" t="s">
        <v>58</v>
      </c>
      <c r="C4">
        <v>19.7</v>
      </c>
      <c r="D4" s="3" t="s">
        <v>61</v>
      </c>
      <c r="E4" s="3">
        <v>92.61</v>
      </c>
    </row>
    <row r="5" spans="1:7">
      <c r="A5">
        <v>20.350000000000001</v>
      </c>
      <c r="B5" t="s">
        <v>30</v>
      </c>
      <c r="C5">
        <v>5.24</v>
      </c>
      <c r="D5" t="s">
        <v>7</v>
      </c>
      <c r="E5">
        <f>94.54+51.84</f>
        <v>146.38</v>
      </c>
    </row>
    <row r="6" spans="1:7">
      <c r="A6">
        <v>35.130000000000003</v>
      </c>
      <c r="D6" t="s">
        <v>62</v>
      </c>
      <c r="E6">
        <v>7.99</v>
      </c>
    </row>
    <row r="7" spans="1:7">
      <c r="A7">
        <v>6.81</v>
      </c>
      <c r="D7" t="s">
        <v>64</v>
      </c>
      <c r="E7">
        <v>16.59</v>
      </c>
    </row>
    <row r="8" spans="1:7">
      <c r="A8">
        <v>17.079999999999998</v>
      </c>
      <c r="F8" t="s">
        <v>65</v>
      </c>
      <c r="G8">
        <f>250+38.92+93</f>
        <v>381.92</v>
      </c>
    </row>
    <row r="9" spans="1:7">
      <c r="A9">
        <v>10.96</v>
      </c>
      <c r="E9">
        <v>14.78</v>
      </c>
    </row>
    <row r="10" spans="1:7">
      <c r="A10">
        <v>14.06</v>
      </c>
      <c r="D10" t="s">
        <v>66</v>
      </c>
      <c r="E10">
        <f>17.84+85.03</f>
        <v>102.87</v>
      </c>
    </row>
    <row r="11" spans="1:7">
      <c r="A11">
        <v>10.07</v>
      </c>
    </row>
    <row r="12" spans="1:7">
      <c r="A12">
        <v>18.05</v>
      </c>
    </row>
    <row r="13" spans="1:7">
      <c r="A13">
        <v>13.02</v>
      </c>
    </row>
    <row r="14" spans="1:7">
      <c r="A14">
        <v>4.7</v>
      </c>
    </row>
    <row r="15" spans="1:7">
      <c r="A15">
        <v>14.69</v>
      </c>
    </row>
    <row r="16" spans="1:7">
      <c r="A16">
        <v>11.76</v>
      </c>
    </row>
    <row r="17" spans="1:5">
      <c r="A17">
        <v>39</v>
      </c>
    </row>
    <row r="20" spans="1:5">
      <c r="A20">
        <f>SUM(A2:A17)</f>
        <v>263.26</v>
      </c>
      <c r="C20">
        <f>SUM(C2:C11)</f>
        <v>109.46</v>
      </c>
      <c r="E20">
        <f>SUM(E2:E14)</f>
        <v>529.51</v>
      </c>
    </row>
    <row r="24" spans="1:5">
      <c r="B24" t="s">
        <v>59</v>
      </c>
      <c r="C24">
        <f>SUM(A20:E20)</f>
        <v>902.23</v>
      </c>
    </row>
    <row r="26" spans="1:5">
      <c r="B26" t="s">
        <v>63</v>
      </c>
      <c r="C26" s="11">
        <v>44434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EFCA-0521-9D4B-B1C5-9C6122726E1A}">
  <dimension ref="A3:F22"/>
  <sheetViews>
    <sheetView topLeftCell="A2" zoomScale="150" zoomScaleNormal="150" workbookViewId="0">
      <selection activeCell="F21" sqref="F21"/>
    </sheetView>
  </sheetViews>
  <sheetFormatPr baseColWidth="10" defaultRowHeight="16"/>
  <sheetData>
    <row r="3" spans="1:6">
      <c r="A3" t="s">
        <v>51</v>
      </c>
      <c r="B3" t="s">
        <v>48</v>
      </c>
      <c r="D3" t="s">
        <v>3</v>
      </c>
      <c r="F3" t="s">
        <v>21</v>
      </c>
    </row>
    <row r="5" spans="1:6">
      <c r="A5">
        <v>29</v>
      </c>
      <c r="B5">
        <v>98</v>
      </c>
      <c r="C5" t="s">
        <v>37</v>
      </c>
      <c r="D5">
        <v>135.36000000000001</v>
      </c>
      <c r="E5" t="s">
        <v>47</v>
      </c>
      <c r="F5">
        <f>33.01+13.99</f>
        <v>47</v>
      </c>
    </row>
    <row r="6" spans="1:6">
      <c r="A6">
        <v>4.7699999999999996</v>
      </c>
      <c r="C6" t="s">
        <v>30</v>
      </c>
      <c r="D6">
        <v>6.49</v>
      </c>
      <c r="E6" t="s">
        <v>28</v>
      </c>
      <c r="F6">
        <f>25.34+3.31+26.1+64.49+2.8+15.26+14.69</f>
        <v>151.98999999999998</v>
      </c>
    </row>
    <row r="7" spans="1:6">
      <c r="A7">
        <v>5.55</v>
      </c>
      <c r="C7" t="s">
        <v>38</v>
      </c>
      <c r="D7">
        <v>1.35</v>
      </c>
      <c r="E7" t="s">
        <v>49</v>
      </c>
      <c r="F7">
        <v>8.35</v>
      </c>
    </row>
    <row r="8" spans="1:6">
      <c r="A8">
        <v>7.02</v>
      </c>
      <c r="C8" t="s">
        <v>50</v>
      </c>
      <c r="D8">
        <v>72.5</v>
      </c>
      <c r="E8" t="s">
        <v>52</v>
      </c>
      <c r="F8">
        <f>36.74+14.69+9.68</f>
        <v>61.11</v>
      </c>
    </row>
    <row r="9" spans="1:6">
      <c r="A9">
        <v>2.4</v>
      </c>
      <c r="E9" t="s">
        <v>53</v>
      </c>
      <c r="F9">
        <v>156.97999999999999</v>
      </c>
    </row>
    <row r="10" spans="1:6">
      <c r="A10">
        <v>16.36</v>
      </c>
      <c r="E10" t="s">
        <v>54</v>
      </c>
      <c r="F10">
        <v>32.03</v>
      </c>
    </row>
    <row r="11" spans="1:6">
      <c r="A11">
        <v>17</v>
      </c>
      <c r="E11" t="s">
        <v>9</v>
      </c>
      <c r="F11">
        <v>4.5999999999999996</v>
      </c>
    </row>
    <row r="12" spans="1:6">
      <c r="A12">
        <v>15.44</v>
      </c>
      <c r="E12" t="s">
        <v>55</v>
      </c>
      <c r="F12">
        <v>14.14</v>
      </c>
    </row>
    <row r="13" spans="1:6">
      <c r="A13">
        <v>15.87</v>
      </c>
      <c r="E13" t="s">
        <v>56</v>
      </c>
      <c r="F13">
        <v>34</v>
      </c>
    </row>
    <row r="14" spans="1:6">
      <c r="A14">
        <v>7.23</v>
      </c>
    </row>
    <row r="15" spans="1:6">
      <c r="A15">
        <v>29</v>
      </c>
    </row>
    <row r="16" spans="1:6">
      <c r="A16">
        <f>3.14+3.45+2.61</f>
        <v>9.1999999999999993</v>
      </c>
    </row>
    <row r="17" spans="1:6">
      <c r="A17">
        <v>4.1900000000000004</v>
      </c>
    </row>
    <row r="19" spans="1:6">
      <c r="A19" s="10">
        <f>SUM(A5:A15)</f>
        <v>149.63999999999999</v>
      </c>
      <c r="B19">
        <f>SUM(B5:B8)</f>
        <v>98</v>
      </c>
      <c r="D19">
        <f>SUM(D5:D8)</f>
        <v>215.70000000000002</v>
      </c>
      <c r="F19" s="10">
        <f>SUM(F5:F13)</f>
        <v>510.19999999999993</v>
      </c>
    </row>
    <row r="20" spans="1:6">
      <c r="C20" t="s">
        <v>45</v>
      </c>
      <c r="D20">
        <f>SUM(A19:F19)</f>
        <v>973.54</v>
      </c>
    </row>
    <row r="22" spans="1:6" ht="19">
      <c r="C22" s="7" t="s">
        <v>46</v>
      </c>
      <c r="D22" s="9">
        <v>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952E-4D7C-524D-8625-AFE546CD495C}">
  <dimension ref="A1:G22"/>
  <sheetViews>
    <sheetView topLeftCell="A2" zoomScale="150" zoomScaleNormal="150" workbookViewId="0">
      <selection activeCell="F16" sqref="F16"/>
    </sheetView>
  </sheetViews>
  <sheetFormatPr baseColWidth="10" defaultRowHeight="16"/>
  <cols>
    <col min="1" max="1" width="11" customWidth="1"/>
    <col min="2" max="2" width="10.83203125" customWidth="1"/>
  </cols>
  <sheetData>
    <row r="1" spans="1:7">
      <c r="A1" t="s">
        <v>1</v>
      </c>
      <c r="C1" t="s">
        <v>2</v>
      </c>
      <c r="E1" t="s">
        <v>23</v>
      </c>
      <c r="G1" t="s">
        <v>24</v>
      </c>
    </row>
    <row r="2" spans="1:7">
      <c r="A2">
        <v>10.5</v>
      </c>
      <c r="B2" t="s">
        <v>27</v>
      </c>
      <c r="C2">
        <v>29.24</v>
      </c>
      <c r="D2" t="s">
        <v>26</v>
      </c>
      <c r="E2">
        <v>1.35</v>
      </c>
      <c r="F2" t="s">
        <v>25</v>
      </c>
      <c r="G2" s="3">
        <v>43</v>
      </c>
    </row>
    <row r="3" spans="1:7">
      <c r="A3">
        <v>17.850000000000001</v>
      </c>
      <c r="B3" t="s">
        <v>28</v>
      </c>
      <c r="C3">
        <v>15.42</v>
      </c>
      <c r="D3" t="s">
        <v>29</v>
      </c>
      <c r="E3" s="4">
        <v>83.13</v>
      </c>
      <c r="F3" t="s">
        <v>28</v>
      </c>
      <c r="G3" s="5">
        <v>26.76</v>
      </c>
    </row>
    <row r="4" spans="1:7">
      <c r="A4">
        <v>3</v>
      </c>
      <c r="C4" s="4">
        <v>288.27999999999997</v>
      </c>
      <c r="D4" t="s">
        <v>30</v>
      </c>
      <c r="E4">
        <v>4.99</v>
      </c>
      <c r="F4" t="s">
        <v>31</v>
      </c>
      <c r="G4" s="4">
        <v>47.98</v>
      </c>
    </row>
    <row r="5" spans="1:7">
      <c r="A5">
        <f>4.46*2</f>
        <v>8.92</v>
      </c>
      <c r="C5">
        <v>7.12</v>
      </c>
      <c r="F5" t="s">
        <v>42</v>
      </c>
      <c r="G5">
        <v>3</v>
      </c>
    </row>
    <row r="6" spans="1:7">
      <c r="A6">
        <v>13.65</v>
      </c>
      <c r="C6" s="3">
        <v>211.52</v>
      </c>
    </row>
    <row r="7" spans="1:7">
      <c r="C7">
        <v>8</v>
      </c>
    </row>
    <row r="8" spans="1:7">
      <c r="A8">
        <f>SUM(A2:A6)</f>
        <v>53.92</v>
      </c>
      <c r="C8">
        <f>SUM(C2:C7)</f>
        <v>559.57999999999993</v>
      </c>
      <c r="E8">
        <f>SUM(E2:E4)</f>
        <v>89.469999999999985</v>
      </c>
      <c r="G8">
        <f>SUM(G2:G5)</f>
        <v>120.74000000000001</v>
      </c>
    </row>
    <row r="11" spans="1:7">
      <c r="A11" t="s">
        <v>32</v>
      </c>
      <c r="B11">
        <f>A8+C8+E8+G8</f>
        <v>823.70999999999992</v>
      </c>
    </row>
    <row r="13" spans="1:7">
      <c r="B13" t="s">
        <v>33</v>
      </c>
      <c r="D13" t="s">
        <v>34</v>
      </c>
    </row>
    <row r="15" spans="1:7">
      <c r="C15" t="s">
        <v>43</v>
      </c>
    </row>
    <row r="16" spans="1:7" ht="21">
      <c r="C16" s="8" t="s">
        <v>44</v>
      </c>
    </row>
    <row r="19" spans="4:7">
      <c r="D19" t="s">
        <v>41</v>
      </c>
    </row>
    <row r="20" spans="4:7">
      <c r="D20" t="s">
        <v>39</v>
      </c>
      <c r="G20">
        <v>468.51</v>
      </c>
    </row>
    <row r="21" spans="4:7">
      <c r="D21" t="s">
        <v>40</v>
      </c>
    </row>
    <row r="22" spans="4:7">
      <c r="D22" t="s">
        <v>39</v>
      </c>
      <c r="G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9BFE-4B5B-604A-A6C8-06DFA8186F0D}">
  <dimension ref="A1:G46"/>
  <sheetViews>
    <sheetView workbookViewId="0">
      <selection activeCell="D17" sqref="D17"/>
    </sheetView>
  </sheetViews>
  <sheetFormatPr baseColWidth="10" defaultRowHeight="21"/>
  <cols>
    <col min="1" max="1" width="23.5" style="1" customWidth="1"/>
    <col min="2" max="2" width="25.33203125" style="1" customWidth="1"/>
    <col min="3" max="3" width="21.6640625" style="1" customWidth="1"/>
    <col min="4" max="4" width="21.33203125" style="1" customWidth="1"/>
    <col min="5" max="5" width="21.83203125" style="1" customWidth="1"/>
    <col min="6" max="6" width="21.6640625" style="1" customWidth="1"/>
    <col min="7" max="7" width="21.83203125" style="1" customWidth="1"/>
    <col min="8" max="8" width="10.83203125" style="1" customWidth="1"/>
    <col min="9" max="16384" width="10.83203125" style="1"/>
  </cols>
  <sheetData>
    <row r="1" spans="1:7">
      <c r="A1" s="1" t="s">
        <v>0</v>
      </c>
      <c r="B1" s="1" t="s">
        <v>1</v>
      </c>
      <c r="C1" s="1" t="s">
        <v>2</v>
      </c>
      <c r="E1" s="1" t="s">
        <v>3</v>
      </c>
      <c r="G1" s="1" t="s">
        <v>5</v>
      </c>
    </row>
    <row r="3" spans="1:7">
      <c r="A3" s="1">
        <v>100</v>
      </c>
      <c r="B3" s="1">
        <v>12.26</v>
      </c>
      <c r="C3" s="1">
        <v>14.72</v>
      </c>
      <c r="D3" s="1" t="s">
        <v>4</v>
      </c>
      <c r="E3" s="1">
        <v>1.35</v>
      </c>
      <c r="F3" s="1" t="s">
        <v>6</v>
      </c>
      <c r="G3" s="2">
        <v>17.12</v>
      </c>
    </row>
    <row r="4" spans="1:7">
      <c r="A4" s="1">
        <v>2.61</v>
      </c>
      <c r="B4" s="1">
        <v>12.17</v>
      </c>
      <c r="C4" s="1">
        <v>26.64</v>
      </c>
      <c r="D4" s="1" t="s">
        <v>12</v>
      </c>
      <c r="E4" s="2">
        <v>648.84</v>
      </c>
      <c r="F4" s="1" t="s">
        <v>7</v>
      </c>
      <c r="G4" s="2">
        <v>163.04</v>
      </c>
    </row>
    <row r="5" spans="1:7">
      <c r="A5" s="1">
        <v>4.5199999999999996</v>
      </c>
      <c r="B5" s="1">
        <v>8.7899999999999991</v>
      </c>
      <c r="C5" s="1">
        <v>5.19</v>
      </c>
      <c r="D5" s="1" t="s">
        <v>13</v>
      </c>
      <c r="E5" s="1">
        <v>4.99</v>
      </c>
      <c r="F5" s="1" t="s">
        <v>8</v>
      </c>
      <c r="G5" s="2">
        <v>19.41</v>
      </c>
    </row>
    <row r="6" spans="1:7">
      <c r="B6" s="1">
        <v>6.08</v>
      </c>
      <c r="C6" s="2">
        <v>81.790000000000006</v>
      </c>
      <c r="F6" s="1" t="s">
        <v>9</v>
      </c>
      <c r="G6" s="1">
        <v>5.34</v>
      </c>
    </row>
    <row r="7" spans="1:7">
      <c r="A7" s="1">
        <f>SUM(A3:A5)</f>
        <v>107.13</v>
      </c>
      <c r="B7" s="1">
        <v>6</v>
      </c>
      <c r="C7" s="1">
        <v>14.52</v>
      </c>
      <c r="E7" s="1">
        <f>SUM(E3:E5)</f>
        <v>655.18000000000006</v>
      </c>
      <c r="F7" s="1" t="s">
        <v>10</v>
      </c>
      <c r="G7" s="2">
        <v>3.02</v>
      </c>
    </row>
    <row r="8" spans="1:7">
      <c r="B8" s="1">
        <v>32.520000000000003</v>
      </c>
      <c r="C8" s="1">
        <v>4.1399999999999997</v>
      </c>
      <c r="F8" s="1" t="s">
        <v>11</v>
      </c>
      <c r="G8" s="2">
        <v>36.29</v>
      </c>
    </row>
    <row r="9" spans="1:7">
      <c r="B9" s="1">
        <v>20.98</v>
      </c>
      <c r="C9" s="1">
        <v>30.01</v>
      </c>
      <c r="F9" s="1" t="s">
        <v>11</v>
      </c>
      <c r="G9" s="2">
        <v>115.46</v>
      </c>
    </row>
    <row r="10" spans="1:7">
      <c r="B10" s="1">
        <v>24.97</v>
      </c>
      <c r="F10" s="1" t="s">
        <v>11</v>
      </c>
      <c r="G10" s="1">
        <v>43.98</v>
      </c>
    </row>
    <row r="11" spans="1:7">
      <c r="B11" s="1">
        <v>14.56</v>
      </c>
      <c r="C11" s="1">
        <f>SUM(C3:C9)</f>
        <v>177.01</v>
      </c>
      <c r="G11" s="2">
        <v>100</v>
      </c>
    </row>
    <row r="12" spans="1:7">
      <c r="B12" s="1">
        <v>9.75</v>
      </c>
      <c r="G12" s="1">
        <v>1.9</v>
      </c>
    </row>
    <row r="13" spans="1:7">
      <c r="B13" s="1">
        <v>16.14</v>
      </c>
      <c r="F13" s="1" t="s">
        <v>9</v>
      </c>
      <c r="G13" s="1">
        <v>26.83</v>
      </c>
    </row>
    <row r="14" spans="1:7">
      <c r="B14" s="1">
        <v>8.06</v>
      </c>
      <c r="F14" s="1" t="s">
        <v>14</v>
      </c>
      <c r="G14" s="2">
        <v>30</v>
      </c>
    </row>
    <row r="15" spans="1:7">
      <c r="B15" s="1">
        <v>12.27</v>
      </c>
      <c r="F15" s="1" t="s">
        <v>9</v>
      </c>
      <c r="G15" s="2">
        <v>28.99</v>
      </c>
    </row>
    <row r="16" spans="1:7">
      <c r="B16" s="1">
        <v>2.09</v>
      </c>
      <c r="F16" s="1" t="s">
        <v>15</v>
      </c>
      <c r="G16" s="2">
        <v>226.71</v>
      </c>
    </row>
    <row r="17" spans="2:7">
      <c r="B17" s="1">
        <v>10.210000000000001</v>
      </c>
      <c r="F17" s="1" t="s">
        <v>16</v>
      </c>
      <c r="G17" s="1">
        <v>5.0599999999999996</v>
      </c>
    </row>
    <row r="18" spans="2:7">
      <c r="B18" s="1">
        <v>12.69</v>
      </c>
      <c r="F18" s="1" t="s">
        <v>17</v>
      </c>
      <c r="G18" s="2">
        <v>73.44</v>
      </c>
    </row>
    <row r="19" spans="2:7">
      <c r="B19" s="1">
        <v>2.09</v>
      </c>
    </row>
    <row r="20" spans="2:7">
      <c r="B20" s="1">
        <v>2.72</v>
      </c>
      <c r="G20" s="1">
        <f>SUM(G3:G18)</f>
        <v>896.58999999999992</v>
      </c>
    </row>
    <row r="21" spans="2:7">
      <c r="B21" s="1">
        <v>13.1</v>
      </c>
    </row>
    <row r="22" spans="2:7">
      <c r="B22" s="1">
        <v>5.46</v>
      </c>
    </row>
    <row r="23" spans="2:7">
      <c r="B23" s="1">
        <v>2</v>
      </c>
    </row>
    <row r="24" spans="2:7">
      <c r="B24" s="1">
        <v>10.59</v>
      </c>
    </row>
    <row r="25" spans="2:7">
      <c r="B25" s="1">
        <v>33.06</v>
      </c>
    </row>
    <row r="26" spans="2:7">
      <c r="B26" s="1">
        <v>4.1900000000000004</v>
      </c>
    </row>
    <row r="27" spans="2:7">
      <c r="B27" s="1">
        <v>8.3699999999999992</v>
      </c>
    </row>
    <row r="29" spans="2:7">
      <c r="B29" s="1">
        <f>SUM(B3:B27)</f>
        <v>291.12</v>
      </c>
    </row>
    <row r="32" spans="2:7">
      <c r="C32" s="1" t="s">
        <v>18</v>
      </c>
      <c r="D32" s="1">
        <f>A7+B29+C11+G20</f>
        <v>1471.85</v>
      </c>
    </row>
    <row r="35" spans="2:5">
      <c r="B35" s="1" t="s">
        <v>19</v>
      </c>
      <c r="C35" s="1" t="s">
        <v>20</v>
      </c>
      <c r="D35" s="1" t="s">
        <v>3</v>
      </c>
      <c r="E35" s="1" t="s">
        <v>21</v>
      </c>
    </row>
    <row r="36" spans="2:5">
      <c r="B36" s="1">
        <v>200</v>
      </c>
      <c r="C36" s="1">
        <v>200</v>
      </c>
      <c r="D36" s="1">
        <v>126.34</v>
      </c>
      <c r="E36" s="1">
        <v>83.11</v>
      </c>
    </row>
    <row r="44" spans="2:5">
      <c r="B44" s="1" t="s">
        <v>22</v>
      </c>
      <c r="D44" s="1">
        <v>-174.27</v>
      </c>
    </row>
    <row r="45" spans="2:5">
      <c r="B45" s="1" t="s">
        <v>35</v>
      </c>
    </row>
    <row r="46" spans="2:5" ht="26">
      <c r="B46" s="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December</vt:lpstr>
      <vt:lpstr>November</vt:lpstr>
      <vt:lpstr>October</vt:lpstr>
      <vt:lpstr>September</vt:lpstr>
      <vt:lpstr>August</vt:lpstr>
      <vt:lpstr>July</vt:lpstr>
      <vt:lpstr>June</vt:lpstr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2021-05-30T02:52:39Z</dcterms:created>
  <dcterms:modified xsi:type="dcterms:W3CDTF">2021-12-30T23:02:01Z</dcterms:modified>
</cp:coreProperties>
</file>