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0fcbe7cc54aadc/Bureau/data_suresh/MAIN_FOLDER/"/>
    </mc:Choice>
  </mc:AlternateContent>
  <xr:revisionPtr revIDLastSave="188" documentId="11_B6567CC797D9AECF8A7FB716952F5F1360B4EBC8" xr6:coauthVersionLast="47" xr6:coauthVersionMax="47" xr10:uidLastSave="{73991682-FFC5-48DB-B0CC-301315D94B85}"/>
  <bookViews>
    <workbookView xWindow="5292" yWindow="3396" windowWidth="17280" windowHeight="8964" xr2:uid="{00000000-000D-0000-FFFF-FFFF00000000}"/>
  </bookViews>
  <sheets>
    <sheet name="g ELEMENT per g COMP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D2" i="1"/>
  <c r="C4" i="1"/>
  <c r="C3" i="1"/>
  <c r="C2" i="1"/>
  <c r="H9" i="1"/>
  <c r="H4" i="1"/>
  <c r="H3" i="1"/>
  <c r="G4" i="1"/>
  <c r="G2" i="1"/>
  <c r="E5" i="1"/>
  <c r="E4" i="1"/>
  <c r="E3" i="1"/>
  <c r="E2" i="1"/>
  <c r="D3" i="1"/>
  <c r="D4" i="1"/>
  <c r="B2" i="1"/>
  <c r="B4" i="1"/>
  <c r="B3" i="1"/>
</calcChain>
</file>

<file path=xl/sharedStrings.xml><?xml version="1.0" encoding="utf-8"?>
<sst xmlns="http://schemas.openxmlformats.org/spreadsheetml/2006/main" count="26" uniqueCount="26">
  <si>
    <t>Metal ion</t>
  </si>
  <si>
    <t>C</t>
  </si>
  <si>
    <t>H</t>
  </si>
  <si>
    <t>O</t>
  </si>
  <si>
    <t>N</t>
  </si>
  <si>
    <t>S</t>
  </si>
  <si>
    <t>P</t>
  </si>
  <si>
    <t>Cl</t>
  </si>
  <si>
    <t>Na</t>
  </si>
  <si>
    <t>K</t>
  </si>
  <si>
    <t>Mg</t>
  </si>
  <si>
    <t>Ca</t>
  </si>
  <si>
    <t>Fe</t>
  </si>
  <si>
    <t>Mn</t>
  </si>
  <si>
    <t>Zn</t>
  </si>
  <si>
    <t>Cu</t>
  </si>
  <si>
    <t>Co</t>
  </si>
  <si>
    <t>Mo</t>
  </si>
  <si>
    <t>Acetic acid</t>
  </si>
  <si>
    <t>Tryptophan</t>
  </si>
  <si>
    <t>NaOH</t>
  </si>
  <si>
    <t>Biomass</t>
  </si>
  <si>
    <t>Citric acid</t>
  </si>
  <si>
    <t>Oxygen</t>
  </si>
  <si>
    <t>Carbon-dioxide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</si>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</sst>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" sqref="B1"/>
    </sheetView>
  </sheetViews>
  <sheetFormatPr defaultColWidth="16.77734375" defaultRowHeight="14.4" x14ac:dyDescent="0.3"/>
  <cols>
    <col min="1" max="1" width="16.77734375" style="1"/>
    <col min="2" max="9" width="14.33203125" style="1" customWidth="1"/>
    <col min="10" max="16384" width="16.77734375" style="1"/>
  </cols>
  <sheetData>
    <row r="1" spans="1:9" x14ac:dyDescent="0.3">
      <c r="A1" s="4" t="s">
        <v>0</v>
      </c>
      <c r="B1" s="4" t="s">
        <v>25</v>
      </c>
      <c r="C1" s="4" t="s">
        <v>22</v>
      </c>
      <c r="D1" s="4" t="s">
        <v>18</v>
      </c>
      <c r="E1" s="4" t="s">
        <v>19</v>
      </c>
      <c r="F1" s="4" t="s">
        <v>23</v>
      </c>
      <c r="G1" s="4" t="s">
        <v>24</v>
      </c>
      <c r="H1" s="4" t="s">
        <v>20</v>
      </c>
      <c r="I1" s="4" t="s">
        <v>21</v>
      </c>
    </row>
    <row r="2" spans="1:9" x14ac:dyDescent="0.3">
      <c r="A2" s="2" t="s">
        <v>1</v>
      </c>
      <c r="B2" s="6">
        <f>(12.011*6)/(12.011*6+1.008*12+15.999*6)</f>
        <v>0.40001998268167588</v>
      </c>
      <c r="C2" s="6">
        <f>(12.011*6)/(12.011*6+1.008*8+15.999*7)</f>
        <v>0.37510344935275841</v>
      </c>
      <c r="D2" s="6">
        <f>(12.011*2)/(12.011*2+1.008*4+15.999*2)</f>
        <v>0.40001998268167588</v>
      </c>
      <c r="E2" s="6">
        <f>(12.011*11)/(12.011*11+1.008*12+15.999*2+14.007*2)</f>
        <v>0.64692575491237769</v>
      </c>
      <c r="F2" s="6">
        <v>0</v>
      </c>
      <c r="G2" s="6">
        <f>(12.011*1)/(12.011*1+15.999*2)</f>
        <v>0.27292144788565975</v>
      </c>
      <c r="H2" s="6">
        <v>0</v>
      </c>
      <c r="I2" s="6">
        <f>(12.011*1)/(24.6263)</f>
        <v>0.48773059696340898</v>
      </c>
    </row>
    <row r="3" spans="1:9" x14ac:dyDescent="0.3">
      <c r="A3" s="2" t="s">
        <v>2</v>
      </c>
      <c r="B3" s="6">
        <f>(1.008*12)/(12.011*6+1.008*12+15.999*6)</f>
        <v>6.7141810430959833E-2</v>
      </c>
      <c r="C3" s="6">
        <f>(1.008*8)/(12.011*6+1.008*8+15.999*7)</f>
        <v>4.1973110975781144E-2</v>
      </c>
      <c r="D3" s="6">
        <f>(1.008*4)/(12.011*2+1.008*4+15.999*2)</f>
        <v>6.7141810430959833E-2</v>
      </c>
      <c r="E3" s="6">
        <f>(1.008*12)/(12.011*11 + 1.008*12 + 15.999*2 + 14.007*2)</f>
        <v>5.9227631727129845E-2</v>
      </c>
      <c r="F3" s="6">
        <v>0</v>
      </c>
      <c r="G3" s="6">
        <v>0</v>
      </c>
      <c r="H3" s="6">
        <f>(1.008*1)/(22.99*1+15.999*1+1.008*1)</f>
        <v>2.5201890141760632E-2</v>
      </c>
      <c r="I3" s="6">
        <f>(1.008*1.8)/(24.6263)</f>
        <v>7.3677328709550363E-2</v>
      </c>
    </row>
    <row r="4" spans="1:9" x14ac:dyDescent="0.3">
      <c r="A4" s="2" t="s">
        <v>3</v>
      </c>
      <c r="B4" s="6">
        <f>(15.999*6)/(12.011*6+1.008*12+15.999*6)</f>
        <v>0.53283820688736427</v>
      </c>
      <c r="C4" s="6">
        <f>(15.999*7)/(12.011*6+1.008*8+15.999*7)</f>
        <v>0.58292343967146054</v>
      </c>
      <c r="D4" s="6">
        <f>(15.999*2)/(12.011*2+1.008*4+15.999*2)</f>
        <v>0.53283820688736427</v>
      </c>
      <c r="E4" s="6">
        <f>(15.999*2)/(12.011*11 + 1.008*12 + 15.999*2 + 14.007*2)</f>
        <v>0.15667706349245211</v>
      </c>
      <c r="F4" s="6">
        <v>1</v>
      </c>
      <c r="G4" s="6">
        <f>(15.999*2)/(12.011*1+15.999*2)</f>
        <v>0.72707855211434025</v>
      </c>
      <c r="H4" s="6">
        <f>(15.999*1)/(22.99*1+15.999*1+1.008*1)</f>
        <v>0.40000500037502812</v>
      </c>
      <c r="I4" s="6">
        <f>(15.999*0.5)/(24.6263)</f>
        <v>0.32483564319447095</v>
      </c>
    </row>
    <row r="5" spans="1:9" x14ac:dyDescent="0.3">
      <c r="A5" s="2" t="s">
        <v>4</v>
      </c>
      <c r="B5" s="6">
        <v>0</v>
      </c>
      <c r="C5" s="6">
        <v>0</v>
      </c>
      <c r="D5" s="6">
        <v>0</v>
      </c>
      <c r="E5" s="6">
        <f>(14.007*2)/(12.011*11 + 1.008*12 + 15.999*2 + 14.007*2)</f>
        <v>0.13716954986804031</v>
      </c>
      <c r="F5" s="6">
        <v>0</v>
      </c>
      <c r="G5" s="6">
        <v>0</v>
      </c>
      <c r="H5" s="6">
        <v>0</v>
      </c>
      <c r="I5" s="6">
        <f>(14.007*0.2)/(24.6263)</f>
        <v>0.11375643113256965</v>
      </c>
    </row>
    <row r="6" spans="1:9" x14ac:dyDescent="0.3">
      <c r="A6" s="2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2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2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f>(22.99*1)/(22.99*1+15.999*1+1.008*1)</f>
        <v>0.57479310948321116</v>
      </c>
      <c r="I9" s="6">
        <v>0</v>
      </c>
    </row>
    <row r="10" spans="1:9" x14ac:dyDescent="0.3">
      <c r="A10" s="2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2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 spans="1:9" x14ac:dyDescent="0.3">
      <c r="A12" s="2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x14ac:dyDescent="0.3">
      <c r="A13" s="2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x14ac:dyDescent="0.3">
      <c r="A14" s="2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">
      <c r="A15" s="2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x14ac:dyDescent="0.3">
      <c r="A17" s="2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1:9" x14ac:dyDescent="0.3">
      <c r="A18" s="3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B19" s="5"/>
      <c r="C19" s="5"/>
      <c r="D19" s="5"/>
      <c r="E19" s="5"/>
      <c r="F19" s="5"/>
      <c r="G19" s="5"/>
      <c r="H19" s="5"/>
      <c r="I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ELEMENT per g COMPOUND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Haroun Bensaadi</cp:lastModifiedBy>
  <dcterms:created xsi:type="dcterms:W3CDTF">2023-10-26T01:09:38Z</dcterms:created>
  <dcterms:modified xsi:type="dcterms:W3CDTF">2023-12-05T06:33:45Z</dcterms:modified>
</cp:coreProperties>
</file>