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3260" windowHeight="9855" tabRatio="825"/>
  </bookViews>
  <sheets>
    <sheet name="Пр" sheetId="12" r:id="rId1"/>
    <sheet name="Лист2" sheetId="22" r:id="rId2"/>
    <sheet name="Лист1" sheetId="21" r:id="rId3"/>
  </sheets>
  <calcPr calcId="125725"/>
</workbook>
</file>

<file path=xl/calcChain.xml><?xml version="1.0" encoding="utf-8"?>
<calcChain xmlns="http://schemas.openxmlformats.org/spreadsheetml/2006/main">
  <c r="F43" i="12"/>
  <c r="F28"/>
  <c r="F13"/>
  <c r="F12"/>
  <c r="H43"/>
  <c r="G43"/>
  <c r="E43"/>
  <c r="H42"/>
  <c r="G42"/>
  <c r="F42"/>
  <c r="E42"/>
  <c r="H41"/>
  <c r="G41"/>
  <c r="F41"/>
  <c r="E41"/>
  <c r="H40"/>
  <c r="G40"/>
  <c r="F40"/>
  <c r="E40"/>
  <c r="H39"/>
  <c r="G39"/>
  <c r="F39"/>
  <c r="E39"/>
  <c r="H38"/>
  <c r="G38"/>
  <c r="F38"/>
  <c r="E38"/>
  <c r="H37"/>
  <c r="G37"/>
  <c r="F37"/>
  <c r="E37"/>
  <c r="H36"/>
  <c r="G36"/>
  <c r="F36"/>
  <c r="E36"/>
  <c r="H35"/>
  <c r="G35"/>
  <c r="E35"/>
  <c r="F35"/>
  <c r="H28"/>
  <c r="G28"/>
  <c r="E28"/>
  <c r="H27"/>
  <c r="G27"/>
  <c r="F27"/>
  <c r="E27"/>
  <c r="H26"/>
  <c r="G26"/>
  <c r="F26"/>
  <c r="E26"/>
  <c r="H25"/>
  <c r="G25"/>
  <c r="F25"/>
  <c r="E25"/>
  <c r="H24"/>
  <c r="G24"/>
  <c r="F24"/>
  <c r="E24"/>
  <c r="H23"/>
  <c r="G23"/>
  <c r="F23"/>
  <c r="E23"/>
  <c r="H22"/>
  <c r="G22"/>
  <c r="F22"/>
  <c r="E22"/>
  <c r="H21"/>
  <c r="G21"/>
  <c r="F21"/>
  <c r="E21"/>
  <c r="H20"/>
  <c r="G20"/>
  <c r="F20"/>
  <c r="E20"/>
  <c r="H13"/>
  <c r="G13"/>
  <c r="E13"/>
  <c r="H12"/>
  <c r="G12"/>
  <c r="E12"/>
  <c r="H11"/>
  <c r="G11"/>
  <c r="F11"/>
  <c r="E11"/>
  <c r="H10"/>
  <c r="G10"/>
  <c r="F10"/>
  <c r="E10"/>
  <c r="H9"/>
  <c r="G9"/>
  <c r="F9"/>
  <c r="E9"/>
  <c r="H8"/>
  <c r="G8"/>
  <c r="F8"/>
  <c r="E8"/>
  <c r="H7"/>
  <c r="G7"/>
  <c r="F7"/>
  <c r="E7"/>
  <c r="H6"/>
  <c r="G6"/>
  <c r="F6"/>
  <c r="E6"/>
  <c r="G5"/>
  <c r="E5"/>
  <c r="F5"/>
  <c r="K43"/>
  <c r="D43"/>
  <c r="K42"/>
  <c r="D42"/>
  <c r="K41"/>
  <c r="D41"/>
  <c r="K40"/>
  <c r="D40"/>
  <c r="K39"/>
  <c r="D39"/>
  <c r="K38"/>
  <c r="D38"/>
  <c r="K37"/>
  <c r="D37"/>
  <c r="K36"/>
  <c r="D36"/>
  <c r="K35"/>
  <c r="D35"/>
  <c r="K28"/>
  <c r="D28"/>
  <c r="K27"/>
  <c r="D27"/>
  <c r="K26"/>
  <c r="D26"/>
  <c r="K25"/>
  <c r="D25"/>
  <c r="K24"/>
  <c r="D24"/>
  <c r="K23"/>
  <c r="D23"/>
  <c r="K22"/>
  <c r="D22"/>
  <c r="K21"/>
  <c r="D21"/>
  <c r="D20"/>
  <c r="K13"/>
  <c r="D13"/>
  <c r="K12"/>
  <c r="D12"/>
  <c r="K11"/>
  <c r="D11"/>
  <c r="K7"/>
  <c r="K9"/>
  <c r="D10"/>
  <c r="D9"/>
  <c r="D8"/>
  <c r="D7"/>
  <c r="D6"/>
  <c r="D5"/>
  <c r="K8"/>
  <c r="K10"/>
  <c r="K6"/>
  <c r="H5"/>
  <c r="K5"/>
  <c r="K20"/>
</calcChain>
</file>

<file path=xl/sharedStrings.xml><?xml version="1.0" encoding="utf-8"?>
<sst xmlns="http://schemas.openxmlformats.org/spreadsheetml/2006/main" count="90" uniqueCount="32">
  <si>
    <t>Наименование профилей. Описание выделенных слоев.</t>
  </si>
  <si>
    <t>Удельное сцепление, Мпа</t>
  </si>
  <si>
    <t>Скорость, Vs, м/сек</t>
  </si>
  <si>
    <t>Скорость, Vp, м/сек</t>
  </si>
  <si>
    <t>Плотность грунта, г/см3</t>
  </si>
  <si>
    <t>e</t>
  </si>
  <si>
    <t>E</t>
  </si>
  <si>
    <t>Vp</t>
  </si>
  <si>
    <t>Vs</t>
  </si>
  <si>
    <t>Коэффициент пористости</t>
  </si>
  <si>
    <t>Модуль деформации, Мпа</t>
  </si>
  <si>
    <t>Номер слоя</t>
  </si>
  <si>
    <t>N</t>
  </si>
  <si>
    <t>Подошва слоя, м</t>
  </si>
  <si>
    <t>h</t>
  </si>
  <si>
    <t>Отношение Vp/Vs</t>
  </si>
  <si>
    <r>
      <t>ρ</t>
    </r>
    <r>
      <rPr>
        <vertAlign val="subscript"/>
        <sz val="12"/>
        <rFont val="Times New Roman"/>
        <family val="1"/>
        <charset val="204"/>
      </rPr>
      <t>n</t>
    </r>
  </si>
  <si>
    <r>
      <t>C</t>
    </r>
    <r>
      <rPr>
        <vertAlign val="subscript"/>
        <sz val="12"/>
        <rFont val="Times New Roman"/>
        <family val="1"/>
        <charset val="204"/>
      </rPr>
      <t>n</t>
    </r>
  </si>
  <si>
    <t>Мощ-ность, м</t>
  </si>
  <si>
    <t>Сводная ведомость физических и физико-механических свойств грунтов по сейсмологическим профилям</t>
  </si>
  <si>
    <t>Почвенный слой- суглинок гумусированный.</t>
  </si>
  <si>
    <t>Насыпной грунт– строительный мусор, асфальт, остатки железобетонных конструкций с суглинистым заполнителем.</t>
  </si>
  <si>
    <t xml:space="preserve">Суглинок просадочный I типа, твёрдый. 
&lt; 30%.
</t>
  </si>
  <si>
    <t xml:space="preserve">Песок средний, средней плотности, с галькой, гравием, маловлажный. </t>
  </si>
  <si>
    <t xml:space="preserve">Галечник из  магматических пород, маловлажный. Заполнитель песок средний
&lt; 30%.
</t>
  </si>
  <si>
    <t>Пр-1</t>
  </si>
  <si>
    <t>Гравийный грунт с песчаным заполнителем &gt; 30%, водонасыщенный.  Плотность 1.</t>
  </si>
  <si>
    <t>Гравийный грунт с песчаным заполнителем &gt; 30%, водонасыщенный. Плотность 2.</t>
  </si>
  <si>
    <t>Гравийный грунт с песчаным заполнителем &gt; 30%, водонасыщенный. Плотность 3.</t>
  </si>
  <si>
    <t>Гравийный грунт с песчаным заполнителем &gt; 30%, водонасыщенный. Плотность 4.</t>
  </si>
  <si>
    <t>Пр-2</t>
  </si>
  <si>
    <t>Пр-3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</si>
</sst>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7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vertAlign val="subscript"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wrapText="1"/>
    </xf>
    <xf numFmtId="2" fontId="3" fillId="0" borderId="0" xfId="0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distributed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distributed"/>
    </xf>
    <xf numFmtId="2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distributed" wrapText="1"/>
    </xf>
    <xf numFmtId="0" fontId="5" fillId="0" borderId="1" xfId="0" applyFont="1" applyFill="1" applyBorder="1" applyAlignment="1">
      <alignment vertical="distributed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2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distributed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41"/>
  <sheetViews>
    <sheetView tabSelected="1" workbookViewId="0">
      <selection activeCell="A5" sqref="A5"/>
    </sheetView>
  </sheetViews>
  <sheetFormatPr defaultRowHeight="12.75"/>
  <cols>
    <col min="1" max="1" width="7" customWidth="1"/>
    <col min="2" max="2" width="22.7109375" customWidth="1"/>
    <col min="3" max="3" width="9.5703125" customWidth="1"/>
    <col min="4" max="4" width="8.85546875" customWidth="1"/>
    <col min="5" max="5" width="11.28515625" customWidth="1"/>
    <col min="6" max="6" width="14.140625" customWidth="1"/>
    <col min="7" max="7" width="13.42578125" customWidth="1"/>
    <col min="8" max="8" width="11.7109375" customWidth="1"/>
    <col min="9" max="10" width="10.42578125" customWidth="1"/>
    <col min="11" max="11" width="12.5703125" customWidth="1"/>
    <col min="12" max="12" width="9.28515625" customWidth="1"/>
  </cols>
  <sheetData>
    <row r="1" spans="1:16" ht="15.75">
      <c r="A1" s="2"/>
      <c r="B1" s="3" t="s">
        <v>25</v>
      </c>
      <c r="C1" s="4"/>
      <c r="D1" s="5"/>
      <c r="E1" s="6"/>
      <c r="F1" s="6"/>
      <c r="G1" s="6"/>
      <c r="H1" s="6"/>
      <c r="I1" s="7"/>
      <c r="J1" s="7"/>
      <c r="K1" s="8"/>
    </row>
    <row r="2" spans="1:16" ht="15.75">
      <c r="A2" s="36" t="s">
        <v>19</v>
      </c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6" ht="47.25">
      <c r="A3" s="9" t="s">
        <v>11</v>
      </c>
      <c r="B3" s="9" t="s">
        <v>0</v>
      </c>
      <c r="C3" s="9" t="s">
        <v>13</v>
      </c>
      <c r="D3" s="9" t="s">
        <v>18</v>
      </c>
      <c r="E3" s="9" t="s">
        <v>4</v>
      </c>
      <c r="F3" s="9" t="s">
        <v>9</v>
      </c>
      <c r="G3" s="9" t="s">
        <v>10</v>
      </c>
      <c r="H3" s="9" t="s">
        <v>1</v>
      </c>
      <c r="I3" s="9" t="s">
        <v>3</v>
      </c>
      <c r="J3" s="9" t="s">
        <v>2</v>
      </c>
      <c r="K3" s="9" t="s">
        <v>15</v>
      </c>
    </row>
    <row r="4" spans="1:16" ht="18.75">
      <c r="A4" s="10" t="s">
        <v>12</v>
      </c>
      <c r="B4" s="11"/>
      <c r="C4" s="11"/>
      <c r="D4" s="11" t="s">
        <v>14</v>
      </c>
      <c r="E4" s="12" t="s">
        <v>16</v>
      </c>
      <c r="F4" s="13" t="s">
        <v>5</v>
      </c>
      <c r="G4" s="13" t="s">
        <v>6</v>
      </c>
      <c r="H4" s="14" t="s">
        <v>17</v>
      </c>
      <c r="I4" s="11" t="s">
        <v>7</v>
      </c>
      <c r="J4" s="11" t="s">
        <v>8</v>
      </c>
      <c r="K4" s="10"/>
    </row>
    <row r="5" spans="1:16" ht="47.25">
      <c r="A5" s="15">
        <v>1</v>
      </c>
      <c r="B5" s="30" t="s">
        <v>20</v>
      </c>
      <c r="C5" s="16">
        <v>0.3</v>
      </c>
      <c r="D5" s="16">
        <f>C5</f>
        <v>0.3</v>
      </c>
      <c r="E5" s="35">
        <f>(I5*(0.322*0.001))+1.6</f>
        <v>1.6998200000000001</v>
      </c>
      <c r="F5" s="18">
        <f>((-2.2*E5+5.13)/2)+0.4</f>
        <v>1.0951979999999999</v>
      </c>
      <c r="G5" s="17">
        <f>((J5*0.154)-12)*0.4</f>
        <v>4.563200000000001</v>
      </c>
      <c r="H5" s="17">
        <f>(0.1*(1.8*10^(-5)*J5^1.75))+0.03</f>
        <v>4.1844010507546901E-2</v>
      </c>
      <c r="I5" s="19">
        <v>310</v>
      </c>
      <c r="J5" s="19">
        <v>152</v>
      </c>
      <c r="K5" s="20">
        <f t="shared" ref="K5:K10" si="0">I5/J5</f>
        <v>2.0394736842105261</v>
      </c>
      <c r="L5" s="27"/>
      <c r="M5" s="31"/>
    </row>
    <row r="6" spans="1:16" ht="110.25">
      <c r="A6" s="15">
        <v>2</v>
      </c>
      <c r="B6" s="21" t="s">
        <v>21</v>
      </c>
      <c r="C6" s="16">
        <v>3</v>
      </c>
      <c r="D6" s="16">
        <f t="shared" ref="D6:D13" si="1">C6-C5</f>
        <v>2.7</v>
      </c>
      <c r="E6" s="35">
        <f t="shared" ref="E6:E13" si="2">(I6*(0.322*0.001))+1.6</f>
        <v>1.7545600000000001</v>
      </c>
      <c r="F6" s="18">
        <f t="shared" ref="F6:F12" si="3">((-2.2*E6+5.13)/2)+0.4</f>
        <v>1.0349839999999997</v>
      </c>
      <c r="G6" s="17">
        <f t="shared" ref="G6:G13" si="4">((J6*0.154)-12)*0.4</f>
        <v>9.3680000000000003</v>
      </c>
      <c r="H6" s="17">
        <f t="shared" ref="H6:H13" si="5">(0.1*(1.8*10^(-5)*J6^1.75))+0.03</f>
        <v>5.4450977056551025E-2</v>
      </c>
      <c r="I6" s="19">
        <v>480</v>
      </c>
      <c r="J6" s="19">
        <v>230</v>
      </c>
      <c r="K6" s="20">
        <f t="shared" si="0"/>
        <v>2.0869565217391304</v>
      </c>
      <c r="L6" s="31"/>
      <c r="M6" s="31"/>
    </row>
    <row r="7" spans="1:16" ht="78.75">
      <c r="A7" s="15">
        <v>3</v>
      </c>
      <c r="B7" s="29" t="s">
        <v>22</v>
      </c>
      <c r="C7" s="16">
        <v>7</v>
      </c>
      <c r="D7" s="16">
        <f t="shared" si="1"/>
        <v>4</v>
      </c>
      <c r="E7" s="35">
        <f t="shared" si="2"/>
        <v>1.8698360000000001</v>
      </c>
      <c r="F7" s="18">
        <f t="shared" si="3"/>
        <v>0.90818039999999967</v>
      </c>
      <c r="G7" s="17">
        <f t="shared" si="4"/>
        <v>20.332800000000002</v>
      </c>
      <c r="H7" s="17">
        <f t="shared" si="5"/>
        <v>9.6669590947289608E-2</v>
      </c>
      <c r="I7" s="19">
        <v>838</v>
      </c>
      <c r="J7" s="19">
        <v>408</v>
      </c>
      <c r="K7" s="20">
        <f t="shared" si="0"/>
        <v>2.0539215686274508</v>
      </c>
      <c r="L7" s="33"/>
      <c r="M7" s="33"/>
    </row>
    <row r="8" spans="1:16" ht="63">
      <c r="A8" s="15">
        <v>4</v>
      </c>
      <c r="B8" s="21" t="s">
        <v>23</v>
      </c>
      <c r="C8" s="16">
        <v>14</v>
      </c>
      <c r="D8" s="16">
        <f t="shared" si="1"/>
        <v>7</v>
      </c>
      <c r="E8" s="35">
        <f t="shared" si="2"/>
        <v>2.1226060000000002</v>
      </c>
      <c r="F8" s="18">
        <f t="shared" si="3"/>
        <v>0.63013339999999973</v>
      </c>
      <c r="G8" s="17">
        <f t="shared" si="4"/>
        <v>40.783999999999999</v>
      </c>
      <c r="H8" s="17">
        <f t="shared" si="5"/>
        <v>0.21898529574969081</v>
      </c>
      <c r="I8" s="19">
        <v>1623</v>
      </c>
      <c r="J8" s="19">
        <v>740</v>
      </c>
      <c r="K8" s="20">
        <f t="shared" si="0"/>
        <v>2.1932432432432432</v>
      </c>
      <c r="L8" s="33"/>
      <c r="M8" s="33"/>
    </row>
    <row r="9" spans="1:16" ht="96.6" customHeight="1">
      <c r="A9" s="15">
        <v>5</v>
      </c>
      <c r="B9" s="21" t="s">
        <v>24</v>
      </c>
      <c r="C9" s="16">
        <v>24</v>
      </c>
      <c r="D9" s="16">
        <f t="shared" si="1"/>
        <v>10</v>
      </c>
      <c r="E9" s="35">
        <f t="shared" si="2"/>
        <v>2.2188840000000001</v>
      </c>
      <c r="F9" s="18">
        <f t="shared" si="3"/>
        <v>0.52422759999999979</v>
      </c>
      <c r="G9" s="17">
        <f t="shared" si="4"/>
        <v>47.498400000000004</v>
      </c>
      <c r="H9" s="17">
        <f t="shared" si="5"/>
        <v>0.27035931797925461</v>
      </c>
      <c r="I9" s="19">
        <v>1922</v>
      </c>
      <c r="J9" s="19">
        <v>849</v>
      </c>
      <c r="K9" s="20">
        <f t="shared" si="0"/>
        <v>2.2638398115429919</v>
      </c>
      <c r="L9" s="33"/>
      <c r="M9" s="33"/>
    </row>
    <row r="10" spans="1:16" ht="78.75">
      <c r="A10" s="15">
        <v>6</v>
      </c>
      <c r="B10" s="21" t="s">
        <v>26</v>
      </c>
      <c r="C10" s="16">
        <v>40</v>
      </c>
      <c r="D10" s="16">
        <f t="shared" si="1"/>
        <v>16</v>
      </c>
      <c r="E10" s="35">
        <f t="shared" si="2"/>
        <v>2.2745899999999999</v>
      </c>
      <c r="F10" s="18">
        <f t="shared" si="3"/>
        <v>0.462951</v>
      </c>
      <c r="G10" s="17">
        <f t="shared" si="4"/>
        <v>54.459200000000003</v>
      </c>
      <c r="H10" s="17">
        <f t="shared" si="5"/>
        <v>0.32910858696992629</v>
      </c>
      <c r="I10" s="19">
        <v>2095</v>
      </c>
      <c r="J10" s="19">
        <v>962</v>
      </c>
      <c r="K10" s="20">
        <f t="shared" si="0"/>
        <v>2.1777546777546779</v>
      </c>
      <c r="L10" s="33"/>
      <c r="M10" s="33"/>
    </row>
    <row r="11" spans="1:16" ht="78.75">
      <c r="A11" s="15">
        <v>7</v>
      </c>
      <c r="B11" s="21" t="s">
        <v>27</v>
      </c>
      <c r="C11" s="16">
        <v>90</v>
      </c>
      <c r="D11" s="16">
        <f t="shared" si="1"/>
        <v>50</v>
      </c>
      <c r="E11" s="35">
        <f t="shared" si="2"/>
        <v>2.4095080000000002</v>
      </c>
      <c r="F11" s="18">
        <f t="shared" si="3"/>
        <v>0.31454119999999952</v>
      </c>
      <c r="G11" s="17">
        <f t="shared" si="4"/>
        <v>61.604800000000004</v>
      </c>
      <c r="H11" s="17">
        <f t="shared" si="5"/>
        <v>0.39505250808045578</v>
      </c>
      <c r="I11" s="19">
        <v>2514</v>
      </c>
      <c r="J11" s="19">
        <v>1078</v>
      </c>
      <c r="K11" s="20">
        <f>I11/J11</f>
        <v>2.3320964749536177</v>
      </c>
      <c r="L11" s="34"/>
      <c r="M11" s="34"/>
    </row>
    <row r="12" spans="1:16" ht="78.75">
      <c r="A12" s="15">
        <v>8</v>
      </c>
      <c r="B12" s="21" t="s">
        <v>28</v>
      </c>
      <c r="C12" s="16">
        <v>150</v>
      </c>
      <c r="D12" s="16">
        <f t="shared" si="1"/>
        <v>60</v>
      </c>
      <c r="E12" s="35">
        <f t="shared" si="2"/>
        <v>2.4243200000000003</v>
      </c>
      <c r="F12" s="18">
        <f t="shared" si="3"/>
        <v>0.29824799999999929</v>
      </c>
      <c r="G12" s="17">
        <f t="shared" si="4"/>
        <v>67.826400000000007</v>
      </c>
      <c r="H12" s="17">
        <f t="shared" si="5"/>
        <v>0.45699389335942708</v>
      </c>
      <c r="I12" s="19">
        <v>2560</v>
      </c>
      <c r="J12" s="19">
        <v>1179</v>
      </c>
      <c r="K12" s="20">
        <f>I12/J12</f>
        <v>2.1713316369804918</v>
      </c>
    </row>
    <row r="13" spans="1:16" ht="78.75">
      <c r="A13" s="15">
        <v>9</v>
      </c>
      <c r="B13" s="21" t="s">
        <v>29</v>
      </c>
      <c r="C13" s="16">
        <v>220</v>
      </c>
      <c r="D13" s="16">
        <f t="shared" si="1"/>
        <v>70</v>
      </c>
      <c r="E13" s="35">
        <f t="shared" si="2"/>
        <v>2.7170180000000004</v>
      </c>
      <c r="F13" s="18">
        <f>((-2.2*E13+5.33)/2)+0.4</f>
        <v>7.6280199999999465E-2</v>
      </c>
      <c r="G13" s="17">
        <f t="shared" si="4"/>
        <v>98.133600000000001</v>
      </c>
      <c r="H13" s="17">
        <f t="shared" si="5"/>
        <v>0.81610632825798468</v>
      </c>
      <c r="I13" s="19">
        <v>3469</v>
      </c>
      <c r="J13" s="19">
        <v>1671</v>
      </c>
      <c r="K13" s="20">
        <f>I13/J13</f>
        <v>2.0760023937761818</v>
      </c>
    </row>
    <row r="14" spans="1:16" ht="15.75">
      <c r="A14" s="22"/>
      <c r="B14" s="23"/>
      <c r="C14" s="24"/>
      <c r="D14" s="24"/>
      <c r="E14" s="32"/>
      <c r="F14" s="26"/>
      <c r="G14" s="25"/>
      <c r="H14" s="25"/>
      <c r="I14" s="27"/>
      <c r="J14" s="27"/>
      <c r="K14" s="28"/>
      <c r="L14" s="1"/>
      <c r="M14" s="1"/>
      <c r="N14" s="1"/>
      <c r="O14" s="1"/>
      <c r="P14" s="1"/>
    </row>
    <row r="15" spans="1:16" ht="15.75">
      <c r="A15" s="22"/>
      <c r="B15" s="23"/>
      <c r="C15" s="24"/>
      <c r="D15" s="24"/>
      <c r="E15" s="32"/>
      <c r="F15" s="26"/>
      <c r="G15" s="25"/>
      <c r="H15" s="25"/>
      <c r="I15" s="27"/>
      <c r="J15" s="27"/>
      <c r="K15" s="28"/>
      <c r="L15" s="1"/>
      <c r="M15" s="1"/>
      <c r="N15" s="1"/>
      <c r="O15" s="1"/>
      <c r="P15" s="1"/>
    </row>
    <row r="16" spans="1:16" ht="15.75">
      <c r="A16" s="2"/>
      <c r="B16" s="3" t="s">
        <v>30</v>
      </c>
      <c r="C16" s="4"/>
      <c r="D16" s="5"/>
      <c r="E16" s="6"/>
      <c r="F16" s="6"/>
      <c r="G16" s="6"/>
      <c r="H16" s="6"/>
      <c r="I16" s="7"/>
      <c r="J16" s="7"/>
      <c r="K16" s="8"/>
      <c r="L16" s="1"/>
      <c r="M16" s="1"/>
      <c r="N16" s="1"/>
      <c r="O16" s="1"/>
      <c r="P16" s="1"/>
    </row>
    <row r="17" spans="1:16" ht="15.75">
      <c r="A17" s="36" t="s">
        <v>19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1"/>
      <c r="M17" s="1"/>
      <c r="N17" s="1"/>
      <c r="O17" s="1"/>
      <c r="P17" s="1"/>
    </row>
    <row r="18" spans="1:16" ht="47.25">
      <c r="A18" s="9" t="s">
        <v>11</v>
      </c>
      <c r="B18" s="9" t="s">
        <v>0</v>
      </c>
      <c r="C18" s="9" t="s">
        <v>13</v>
      </c>
      <c r="D18" s="9" t="s">
        <v>18</v>
      </c>
      <c r="E18" s="9" t="s">
        <v>4</v>
      </c>
      <c r="F18" s="9" t="s">
        <v>9</v>
      </c>
      <c r="G18" s="9" t="s">
        <v>10</v>
      </c>
      <c r="H18" s="9" t="s">
        <v>1</v>
      </c>
      <c r="I18" s="9" t="s">
        <v>3</v>
      </c>
      <c r="J18" s="9" t="s">
        <v>2</v>
      </c>
      <c r="K18" s="9" t="s">
        <v>15</v>
      </c>
    </row>
    <row r="19" spans="1:16" ht="18.75">
      <c r="A19" s="10" t="s">
        <v>12</v>
      </c>
      <c r="B19" s="11"/>
      <c r="C19" s="11"/>
      <c r="D19" s="11" t="s">
        <v>14</v>
      </c>
      <c r="E19" s="12" t="s">
        <v>16</v>
      </c>
      <c r="F19" s="13" t="s">
        <v>5</v>
      </c>
      <c r="G19" s="13" t="s">
        <v>6</v>
      </c>
      <c r="H19" s="14" t="s">
        <v>17</v>
      </c>
      <c r="I19" s="11" t="s">
        <v>7</v>
      </c>
      <c r="J19" s="11" t="s">
        <v>8</v>
      </c>
      <c r="K19" s="10"/>
    </row>
    <row r="20" spans="1:16" ht="47.25">
      <c r="A20" s="15">
        <v>1</v>
      </c>
      <c r="B20" s="30" t="s">
        <v>20</v>
      </c>
      <c r="C20" s="16">
        <v>0.3</v>
      </c>
      <c r="D20" s="16">
        <f>C20</f>
        <v>0.3</v>
      </c>
      <c r="E20" s="35">
        <f>(I20*(0.322*0.001))+1.6</f>
        <v>1.700142</v>
      </c>
      <c r="F20" s="18">
        <f t="shared" ref="F20:F27" si="6">((-2.2*E20+5.13)/2)+0.4</f>
        <v>1.0948437999999996</v>
      </c>
      <c r="G20" s="17">
        <f>((J20*0.154)-12)*0.4</f>
        <v>5.1792000000000007</v>
      </c>
      <c r="H20" s="17">
        <f t="shared" ref="H20:H28" si="7">(0.1*(1.8*10^(-5)*J20^1.75))+0.03</f>
        <v>4.3241091313151084E-2</v>
      </c>
      <c r="I20" s="19">
        <v>311</v>
      </c>
      <c r="J20" s="19">
        <v>162</v>
      </c>
      <c r="K20" s="20">
        <f t="shared" ref="K20:K28" si="8">I20/J20</f>
        <v>1.9197530864197532</v>
      </c>
    </row>
    <row r="21" spans="1:16" ht="110.25">
      <c r="A21" s="15">
        <v>2</v>
      </c>
      <c r="B21" s="21" t="s">
        <v>21</v>
      </c>
      <c r="C21" s="16">
        <v>3</v>
      </c>
      <c r="D21" s="16">
        <f t="shared" ref="D21:D28" si="9">C21-C20</f>
        <v>2.7</v>
      </c>
      <c r="E21" s="35">
        <f t="shared" ref="E21:E28" si="10">(I21*(0.322*0.001))+1.6</f>
        <v>1.7548820000000001</v>
      </c>
      <c r="F21" s="18">
        <f t="shared" si="6"/>
        <v>1.0346297999999998</v>
      </c>
      <c r="G21" s="17">
        <f t="shared" ref="G21:G28" si="11">((J21*0.154)-12)*0.4</f>
        <v>9.3680000000000003</v>
      </c>
      <c r="H21" s="17">
        <f t="shared" si="7"/>
        <v>5.4450977056551025E-2</v>
      </c>
      <c r="I21" s="19">
        <v>481</v>
      </c>
      <c r="J21" s="19">
        <v>230</v>
      </c>
      <c r="K21" s="20">
        <f t="shared" si="8"/>
        <v>2.0913043478260871</v>
      </c>
    </row>
    <row r="22" spans="1:16" ht="78.75">
      <c r="A22" s="15">
        <v>3</v>
      </c>
      <c r="B22" s="29" t="s">
        <v>22</v>
      </c>
      <c r="C22" s="16">
        <v>7</v>
      </c>
      <c r="D22" s="16">
        <f t="shared" si="9"/>
        <v>4</v>
      </c>
      <c r="E22" s="35">
        <f t="shared" si="10"/>
        <v>1.8746660000000002</v>
      </c>
      <c r="F22" s="18">
        <f t="shared" si="6"/>
        <v>0.90286739999999954</v>
      </c>
      <c r="G22" s="17">
        <f t="shared" si="11"/>
        <v>21.380000000000003</v>
      </c>
      <c r="H22" s="17">
        <f t="shared" si="7"/>
        <v>0.10160661310747217</v>
      </c>
      <c r="I22" s="19">
        <v>853</v>
      </c>
      <c r="J22" s="19">
        <v>425</v>
      </c>
      <c r="K22" s="20">
        <f t="shared" si="8"/>
        <v>2.0070588235294116</v>
      </c>
    </row>
    <row r="23" spans="1:16" ht="63">
      <c r="A23" s="15">
        <v>4</v>
      </c>
      <c r="B23" s="21" t="s">
        <v>23</v>
      </c>
      <c r="C23" s="16">
        <v>14</v>
      </c>
      <c r="D23" s="16">
        <f t="shared" si="9"/>
        <v>7</v>
      </c>
      <c r="E23" s="35">
        <f t="shared" si="10"/>
        <v>2.1177760000000001</v>
      </c>
      <c r="F23" s="18">
        <f t="shared" si="6"/>
        <v>0.63544639999999986</v>
      </c>
      <c r="G23" s="17">
        <f t="shared" si="11"/>
        <v>41.6464</v>
      </c>
      <c r="H23" s="17">
        <f t="shared" si="7"/>
        <v>0.22528656226993002</v>
      </c>
      <c r="I23" s="19">
        <v>1608</v>
      </c>
      <c r="J23" s="19">
        <v>754</v>
      </c>
      <c r="K23" s="20">
        <f t="shared" si="8"/>
        <v>2.1326259946949602</v>
      </c>
    </row>
    <row r="24" spans="1:16" ht="110.25">
      <c r="A24" s="15">
        <v>5</v>
      </c>
      <c r="B24" s="21" t="s">
        <v>24</v>
      </c>
      <c r="C24" s="16">
        <v>24</v>
      </c>
      <c r="D24" s="16">
        <f t="shared" si="9"/>
        <v>10</v>
      </c>
      <c r="E24" s="35">
        <f t="shared" si="10"/>
        <v>2.2005300000000001</v>
      </c>
      <c r="F24" s="18">
        <f t="shared" si="6"/>
        <v>0.54441699999999982</v>
      </c>
      <c r="G24" s="17">
        <f t="shared" si="11"/>
        <v>46.4512</v>
      </c>
      <c r="H24" s="17">
        <f t="shared" si="7"/>
        <v>0.26200018228033406</v>
      </c>
      <c r="I24" s="19">
        <v>1865</v>
      </c>
      <c r="J24" s="19">
        <v>832</v>
      </c>
      <c r="K24" s="20">
        <f t="shared" si="8"/>
        <v>2.2415865384615383</v>
      </c>
    </row>
    <row r="25" spans="1:16" ht="78.75">
      <c r="A25" s="15">
        <v>6</v>
      </c>
      <c r="B25" s="21" t="s">
        <v>26</v>
      </c>
      <c r="C25" s="16">
        <v>40</v>
      </c>
      <c r="D25" s="16">
        <f t="shared" si="9"/>
        <v>16</v>
      </c>
      <c r="E25" s="35">
        <f t="shared" si="10"/>
        <v>2.3187040000000003</v>
      </c>
      <c r="F25" s="18">
        <f t="shared" si="6"/>
        <v>0.41442559999999962</v>
      </c>
      <c r="G25" s="17">
        <f t="shared" si="11"/>
        <v>66.224800000000002</v>
      </c>
      <c r="H25" s="17">
        <f t="shared" si="7"/>
        <v>0.44065185869013968</v>
      </c>
      <c r="I25" s="19">
        <v>2232</v>
      </c>
      <c r="J25" s="19">
        <v>1153</v>
      </c>
      <c r="K25" s="20">
        <f t="shared" si="8"/>
        <v>1.9358196010407631</v>
      </c>
    </row>
    <row r="26" spans="1:16" ht="78.75">
      <c r="A26" s="15">
        <v>7</v>
      </c>
      <c r="B26" s="21" t="s">
        <v>27</v>
      </c>
      <c r="C26" s="16">
        <v>90</v>
      </c>
      <c r="D26" s="16">
        <f t="shared" si="9"/>
        <v>50</v>
      </c>
      <c r="E26" s="35">
        <f t="shared" si="10"/>
        <v>2.4124060000000003</v>
      </c>
      <c r="F26" s="18">
        <f t="shared" si="6"/>
        <v>0.31135339999999945</v>
      </c>
      <c r="G26" s="17">
        <f t="shared" si="11"/>
        <v>69.982399999999998</v>
      </c>
      <c r="H26" s="17">
        <f t="shared" si="7"/>
        <v>0.47942290942426558</v>
      </c>
      <c r="I26" s="19">
        <v>2523</v>
      </c>
      <c r="J26" s="19">
        <v>1214</v>
      </c>
      <c r="K26" s="20">
        <f t="shared" si="8"/>
        <v>2.0782537067545306</v>
      </c>
    </row>
    <row r="27" spans="1:16" ht="78.75">
      <c r="A27" s="15">
        <v>8</v>
      </c>
      <c r="B27" s="21" t="s">
        <v>28</v>
      </c>
      <c r="C27" s="16">
        <v>150</v>
      </c>
      <c r="D27" s="16">
        <f t="shared" si="9"/>
        <v>60</v>
      </c>
      <c r="E27" s="35">
        <f t="shared" si="10"/>
        <v>2.4442840000000001</v>
      </c>
      <c r="F27" s="18">
        <f t="shared" si="6"/>
        <v>0.27628759999999952</v>
      </c>
      <c r="G27" s="17">
        <f t="shared" si="11"/>
        <v>74.355999999999995</v>
      </c>
      <c r="H27" s="17">
        <f t="shared" si="7"/>
        <v>0.52642423876918265</v>
      </c>
      <c r="I27" s="19">
        <v>2622</v>
      </c>
      <c r="J27" s="19">
        <v>1285</v>
      </c>
      <c r="K27" s="20">
        <f t="shared" si="8"/>
        <v>2.0404669260700388</v>
      </c>
    </row>
    <row r="28" spans="1:16" ht="78.75">
      <c r="A28" s="15">
        <v>9</v>
      </c>
      <c r="B28" s="21" t="s">
        <v>29</v>
      </c>
      <c r="C28" s="16">
        <v>220</v>
      </c>
      <c r="D28" s="16">
        <f t="shared" si="9"/>
        <v>70</v>
      </c>
      <c r="E28" s="35">
        <f t="shared" si="10"/>
        <v>2.7617760000000002</v>
      </c>
      <c r="F28" s="18">
        <f>((-2.2*E28+5.33)/2)+0.4</f>
        <v>2.704639999999936E-2</v>
      </c>
      <c r="G28" s="17">
        <f t="shared" si="11"/>
        <v>105.71040000000001</v>
      </c>
      <c r="H28" s="17">
        <f t="shared" si="7"/>
        <v>0.92014708267337642</v>
      </c>
      <c r="I28" s="19">
        <v>3608</v>
      </c>
      <c r="J28" s="19">
        <v>1794</v>
      </c>
      <c r="K28" s="20">
        <f t="shared" si="8"/>
        <v>2.0111482720178371</v>
      </c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6" ht="15.75">
      <c r="A31" s="2"/>
      <c r="B31" s="3" t="s">
        <v>31</v>
      </c>
      <c r="C31" s="4"/>
      <c r="D31" s="5"/>
      <c r="E31" s="6"/>
      <c r="F31" s="6"/>
      <c r="G31" s="6"/>
      <c r="H31" s="6"/>
      <c r="I31" s="7"/>
      <c r="J31" s="7"/>
      <c r="K31" s="8"/>
    </row>
    <row r="32" spans="1:16" ht="15.75">
      <c r="A32" s="36" t="s">
        <v>19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1:11" ht="47.25">
      <c r="A33" s="9" t="s">
        <v>11</v>
      </c>
      <c r="B33" s="9" t="s">
        <v>0</v>
      </c>
      <c r="C33" s="9" t="s">
        <v>13</v>
      </c>
      <c r="D33" s="9" t="s">
        <v>18</v>
      </c>
      <c r="E33" s="9" t="s">
        <v>4</v>
      </c>
      <c r="F33" s="9" t="s">
        <v>9</v>
      </c>
      <c r="G33" s="9" t="s">
        <v>10</v>
      </c>
      <c r="H33" s="9" t="s">
        <v>1</v>
      </c>
      <c r="I33" s="9" t="s">
        <v>3</v>
      </c>
      <c r="J33" s="9" t="s">
        <v>2</v>
      </c>
      <c r="K33" s="9" t="s">
        <v>15</v>
      </c>
    </row>
    <row r="34" spans="1:11" ht="18.75">
      <c r="A34" s="10" t="s">
        <v>12</v>
      </c>
      <c r="B34" s="11"/>
      <c r="C34" s="11"/>
      <c r="D34" s="11" t="s">
        <v>14</v>
      </c>
      <c r="E34" s="12" t="s">
        <v>16</v>
      </c>
      <c r="F34" s="13" t="s">
        <v>5</v>
      </c>
      <c r="G34" s="13" t="s">
        <v>6</v>
      </c>
      <c r="H34" s="14" t="s">
        <v>17</v>
      </c>
      <c r="I34" s="11" t="s">
        <v>7</v>
      </c>
      <c r="J34" s="11" t="s">
        <v>8</v>
      </c>
      <c r="K34" s="10"/>
    </row>
    <row r="35" spans="1:11" ht="47.25">
      <c r="A35" s="15">
        <v>1</v>
      </c>
      <c r="B35" s="30" t="s">
        <v>20</v>
      </c>
      <c r="C35" s="16">
        <v>0.3</v>
      </c>
      <c r="D35" s="16">
        <f>C35</f>
        <v>0.3</v>
      </c>
      <c r="E35" s="35">
        <f>(I35*(0.322*0.001))+1.6</f>
        <v>1.70143</v>
      </c>
      <c r="F35" s="18">
        <f t="shared" ref="F35:F42" si="12">((-2.2*E35+5.13)/2)+0.4</f>
        <v>1.0934269999999997</v>
      </c>
      <c r="G35" s="17">
        <f>((J35*0.154)-12)*0.4</f>
        <v>5.0560000000000009</v>
      </c>
      <c r="H35" s="17">
        <f t="shared" ref="H35:H43" si="13">(0.1*(1.8*10^(-5)*J35^1.75))+0.03</f>
        <v>4.2956344132385638E-2</v>
      </c>
      <c r="I35" s="19">
        <v>315</v>
      </c>
      <c r="J35" s="19">
        <v>160</v>
      </c>
      <c r="K35" s="20">
        <f t="shared" ref="K35:K43" si="14">I35/J35</f>
        <v>1.96875</v>
      </c>
    </row>
    <row r="36" spans="1:11" ht="110.25">
      <c r="A36" s="15">
        <v>2</v>
      </c>
      <c r="B36" s="21" t="s">
        <v>21</v>
      </c>
      <c r="C36" s="16">
        <v>3</v>
      </c>
      <c r="D36" s="16">
        <f t="shared" ref="D36:D43" si="15">C36-C35</f>
        <v>2.7</v>
      </c>
      <c r="E36" s="35">
        <f t="shared" ref="E36:E43" si="16">(I36*(0.322*0.001))+1.6</f>
        <v>1.7558480000000001</v>
      </c>
      <c r="F36" s="18">
        <f t="shared" si="12"/>
        <v>1.0335671999999998</v>
      </c>
      <c r="G36" s="17">
        <f t="shared" ref="G36:G43" si="17">((J36*0.154)-12)*0.4</f>
        <v>9.9223999999999997</v>
      </c>
      <c r="H36" s="17">
        <f t="shared" si="13"/>
        <v>5.6149827705780045E-2</v>
      </c>
      <c r="I36" s="19">
        <v>484</v>
      </c>
      <c r="J36" s="19">
        <v>239</v>
      </c>
      <c r="K36" s="20">
        <f t="shared" si="14"/>
        <v>2.0251046025104604</v>
      </c>
    </row>
    <row r="37" spans="1:11" ht="78.75">
      <c r="A37" s="15">
        <v>3</v>
      </c>
      <c r="B37" s="29" t="s">
        <v>22</v>
      </c>
      <c r="C37" s="16">
        <v>7</v>
      </c>
      <c r="D37" s="16">
        <f t="shared" si="15"/>
        <v>4</v>
      </c>
      <c r="E37" s="35">
        <f t="shared" si="16"/>
        <v>1.888512</v>
      </c>
      <c r="F37" s="18">
        <f t="shared" si="12"/>
        <v>0.88763679999999978</v>
      </c>
      <c r="G37" s="17">
        <f t="shared" si="17"/>
        <v>21.441600000000001</v>
      </c>
      <c r="H37" s="17">
        <f t="shared" si="13"/>
        <v>0.10190172397878694</v>
      </c>
      <c r="I37" s="19">
        <v>896</v>
      </c>
      <c r="J37" s="19">
        <v>426</v>
      </c>
      <c r="K37" s="20">
        <f t="shared" si="14"/>
        <v>2.103286384976526</v>
      </c>
    </row>
    <row r="38" spans="1:11" ht="63">
      <c r="A38" s="15">
        <v>4</v>
      </c>
      <c r="B38" s="21" t="s">
        <v>23</v>
      </c>
      <c r="C38" s="16">
        <v>14</v>
      </c>
      <c r="D38" s="16">
        <f t="shared" si="15"/>
        <v>7</v>
      </c>
      <c r="E38" s="35">
        <f t="shared" si="16"/>
        <v>2.0916939999999999</v>
      </c>
      <c r="F38" s="18">
        <f t="shared" si="12"/>
        <v>0.66413659999999963</v>
      </c>
      <c r="G38" s="17">
        <f t="shared" si="17"/>
        <v>40.044800000000002</v>
      </c>
      <c r="H38" s="17">
        <f t="shared" si="13"/>
        <v>0.21365485723915748</v>
      </c>
      <c r="I38" s="19">
        <v>1527</v>
      </c>
      <c r="J38" s="19">
        <v>728</v>
      </c>
      <c r="K38" s="20">
        <f t="shared" si="14"/>
        <v>2.0975274725274726</v>
      </c>
    </row>
    <row r="39" spans="1:11" ht="110.25">
      <c r="A39" s="15">
        <v>5</v>
      </c>
      <c r="B39" s="21" t="s">
        <v>24</v>
      </c>
      <c r="C39" s="16">
        <v>24</v>
      </c>
      <c r="D39" s="16">
        <f t="shared" si="15"/>
        <v>10</v>
      </c>
      <c r="E39" s="35">
        <f t="shared" si="16"/>
        <v>2.1731600000000002</v>
      </c>
      <c r="F39" s="18">
        <f t="shared" si="12"/>
        <v>0.57452399999999948</v>
      </c>
      <c r="G39" s="17">
        <f t="shared" si="17"/>
        <v>47.744799999999998</v>
      </c>
      <c r="H39" s="17">
        <f t="shared" si="13"/>
        <v>0.27234457911258347</v>
      </c>
      <c r="I39" s="19">
        <v>1780</v>
      </c>
      <c r="J39" s="19">
        <v>853</v>
      </c>
      <c r="K39" s="20">
        <f t="shared" si="14"/>
        <v>2.0867526377491208</v>
      </c>
    </row>
    <row r="40" spans="1:11" ht="78.75">
      <c r="A40" s="15">
        <v>6</v>
      </c>
      <c r="B40" s="21" t="s">
        <v>26</v>
      </c>
      <c r="C40" s="16">
        <v>40</v>
      </c>
      <c r="D40" s="16">
        <f t="shared" si="15"/>
        <v>16</v>
      </c>
      <c r="E40" s="35">
        <f t="shared" si="16"/>
        <v>2.3138740000000002</v>
      </c>
      <c r="F40" s="18">
        <f t="shared" si="12"/>
        <v>0.41973859999999974</v>
      </c>
      <c r="G40" s="17">
        <f t="shared" si="17"/>
        <v>66.224800000000002</v>
      </c>
      <c r="H40" s="17">
        <f t="shared" si="13"/>
        <v>0.44065185869013968</v>
      </c>
      <c r="I40" s="19">
        <v>2217</v>
      </c>
      <c r="J40" s="19">
        <v>1153</v>
      </c>
      <c r="K40" s="20">
        <f t="shared" si="14"/>
        <v>1.9228100607111882</v>
      </c>
    </row>
    <row r="41" spans="1:11" ht="78.75">
      <c r="A41" s="15">
        <v>7</v>
      </c>
      <c r="B41" s="21" t="s">
        <v>27</v>
      </c>
      <c r="C41" s="16">
        <v>90</v>
      </c>
      <c r="D41" s="16">
        <f t="shared" si="15"/>
        <v>50</v>
      </c>
      <c r="E41" s="35">
        <f t="shared" si="16"/>
        <v>2.367648</v>
      </c>
      <c r="F41" s="18">
        <f t="shared" si="12"/>
        <v>0.3605872</v>
      </c>
      <c r="G41" s="17">
        <f t="shared" si="17"/>
        <v>70.413600000000002</v>
      </c>
      <c r="H41" s="17">
        <f t="shared" si="13"/>
        <v>0.48396766162963856</v>
      </c>
      <c r="I41" s="19">
        <v>2384</v>
      </c>
      <c r="J41" s="19">
        <v>1221</v>
      </c>
      <c r="K41" s="20">
        <f t="shared" si="14"/>
        <v>1.9524979524979524</v>
      </c>
    </row>
    <row r="42" spans="1:11" ht="78.75">
      <c r="A42" s="15">
        <v>8</v>
      </c>
      <c r="B42" s="21" t="s">
        <v>28</v>
      </c>
      <c r="C42" s="16">
        <v>150</v>
      </c>
      <c r="D42" s="16">
        <f t="shared" si="15"/>
        <v>60</v>
      </c>
      <c r="E42" s="35">
        <f t="shared" si="16"/>
        <v>2.4764840000000001</v>
      </c>
      <c r="F42" s="18">
        <f t="shared" si="12"/>
        <v>0.24086759999999974</v>
      </c>
      <c r="G42" s="17">
        <f t="shared" si="17"/>
        <v>80.269600000000011</v>
      </c>
      <c r="H42" s="17">
        <f t="shared" si="13"/>
        <v>0.59313360237651802</v>
      </c>
      <c r="I42" s="19">
        <v>2722</v>
      </c>
      <c r="J42" s="19">
        <v>1381</v>
      </c>
      <c r="K42" s="20">
        <f t="shared" si="14"/>
        <v>1.9710354815351194</v>
      </c>
    </row>
    <row r="43" spans="1:11" ht="78.75">
      <c r="A43" s="15">
        <v>9</v>
      </c>
      <c r="B43" s="21" t="s">
        <v>29</v>
      </c>
      <c r="C43" s="16">
        <v>220</v>
      </c>
      <c r="D43" s="16">
        <f t="shared" si="15"/>
        <v>70</v>
      </c>
      <c r="E43" s="35">
        <f t="shared" si="16"/>
        <v>2.7685380000000004</v>
      </c>
      <c r="F43" s="18">
        <f>((-2.2*E43+5.33)/2)+0.4</f>
        <v>1.9608199999999187E-2</v>
      </c>
      <c r="G43" s="17">
        <f t="shared" si="17"/>
        <v>98.441599999999994</v>
      </c>
      <c r="H43" s="17">
        <f t="shared" si="13"/>
        <v>0.82022730169691438</v>
      </c>
      <c r="I43" s="19">
        <v>3629</v>
      </c>
      <c r="J43" s="19">
        <v>1676</v>
      </c>
      <c r="K43" s="20">
        <f t="shared" si="14"/>
        <v>2.1652744630071599</v>
      </c>
    </row>
    <row r="44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</sheetData>
  <mergeCells count="3">
    <mergeCell ref="A2:K2"/>
    <mergeCell ref="A17:K17"/>
    <mergeCell ref="A32:K32"/>
  </mergeCells>
  <phoneticPr fontId="1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</vt:lpstr>
      <vt:lpstr>Лист2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</dc:creator>
  <cp:lastModifiedBy>Владимир</cp:lastModifiedBy>
  <cp:lastPrinted>2012-07-30T18:32:30Z</cp:lastPrinted>
  <dcterms:created xsi:type="dcterms:W3CDTF">2009-11-30T11:20:22Z</dcterms:created>
  <dcterms:modified xsi:type="dcterms:W3CDTF">2014-12-11T08:52:29Z</dcterms:modified>
</cp:coreProperties>
</file>