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WI19\CBLHJB05\"/>
    </mc:Choice>
  </mc:AlternateContent>
  <xr:revisionPtr revIDLastSave="0" documentId="13_ncr:1_{E56E297A-C9A2-41FC-9FC6-7D5BAC4EC0CE}" xr6:coauthVersionLast="45" xr6:coauthVersionMax="45" xr10:uidLastSave="{00000000-0000-0000-0000-000000000000}"/>
  <bookViews>
    <workbookView xWindow="-120" yWindow="-120" windowWidth="29040" windowHeight="15840" xr2:uid="{C44F7549-E86D-4E3B-B41E-4CA174E0BEEA}"/>
  </bookViews>
  <sheets>
    <sheet name="Sheet1" sheetId="1" r:id="rId1"/>
  </sheets>
  <definedNames>
    <definedName name="VAL_POP_TYPE">Sheet1!$G$3:$G$8</definedName>
    <definedName name="VAL_STATES">Sheet1!$E$3:$E$8</definedName>
    <definedName name="VAL_TEAM">Sheet1!$I$3:$I$7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1" l="1"/>
  <c r="AH3" i="1"/>
  <c r="AF3" i="1"/>
  <c r="AG3" i="1"/>
  <c r="AE3" i="1"/>
  <c r="AD3" i="1"/>
  <c r="AC3" i="1"/>
  <c r="AB3" i="1"/>
  <c r="AA3" i="1"/>
  <c r="Z3" i="1"/>
  <c r="J3" i="1" s="1"/>
  <c r="Y3" i="1" l="1"/>
  <c r="R12" i="1" a="1"/>
  <c r="R12" i="1" s="1"/>
  <c r="X3" i="1" l="1"/>
  <c r="X4" i="1" s="1"/>
  <c r="W3" i="1"/>
  <c r="W4" i="1" s="1"/>
  <c r="V3" i="1"/>
  <c r="V4" i="1" s="1"/>
  <c r="U3" i="1"/>
  <c r="U4" i="1" s="1"/>
  <c r="S3" i="1"/>
  <c r="S4" i="1" s="1"/>
  <c r="R3" i="1"/>
  <c r="R4" i="1" s="1"/>
  <c r="Q3" i="1"/>
  <c r="Q4" i="1" s="1"/>
  <c r="P3" i="1"/>
  <c r="P4" i="1" s="1"/>
  <c r="N3" i="1"/>
  <c r="N4" i="1" s="1"/>
  <c r="O3" i="1"/>
  <c r="O4" i="1" s="1"/>
  <c r="K3" i="1" a="1"/>
  <c r="K3" i="1" s="1"/>
  <c r="L3" i="1" s="1"/>
  <c r="M3" i="1" s="1"/>
  <c r="T3" i="1" s="1"/>
  <c r="T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<sst xmlns="http://schemas.openxmlformats.org/spreadsheetml/2006/main" count="45" uniqueCount="43">
  <si>
    <t>I-LNAME</t>
  </si>
  <si>
    <t>I-FNAME</t>
  </si>
  <si>
    <t>I-ADDRESS</t>
  </si>
  <si>
    <t>I-CITY</t>
  </si>
  <si>
    <t>I-STATE</t>
  </si>
  <si>
    <t>I-POP-TYPE</t>
  </si>
  <si>
    <t>I-CASES</t>
  </si>
  <si>
    <t>I-TEAM</t>
  </si>
  <si>
    <t>INPUT</t>
  </si>
  <si>
    <t>C-DEP</t>
  </si>
  <si>
    <t>C-TOT-DEP</t>
  </si>
  <si>
    <t>C-TOT-AMNT</t>
  </si>
  <si>
    <t>POP-1-ACC</t>
  </si>
  <si>
    <t>POP-2-ACC</t>
  </si>
  <si>
    <t>POP-3-ACC</t>
  </si>
  <si>
    <t>POP-4-ACC</t>
  </si>
  <si>
    <t>POP-5-ACC</t>
  </si>
  <si>
    <t>POP-6-ACC</t>
  </si>
  <si>
    <t>TEAM-A-ACC</t>
  </si>
  <si>
    <t>TEAM-B-ACC</t>
  </si>
  <si>
    <t>TEAM-C-ACC</t>
  </si>
  <si>
    <t>TEAM-D-ACC</t>
  </si>
  <si>
    <t>TEAM-E-ACC</t>
  </si>
  <si>
    <t>WORKING-STORAGE</t>
  </si>
  <si>
    <t>D-LNAME</t>
  </si>
  <si>
    <t>D-FNAME</t>
  </si>
  <si>
    <t>D-CITY</t>
  </si>
  <si>
    <t>D-STATE</t>
  </si>
  <si>
    <t>D-ZIP</t>
  </si>
  <si>
    <t>D-POP-TYPE</t>
  </si>
  <si>
    <t>D-QTY</t>
  </si>
  <si>
    <t>D-TOT-DEP</t>
  </si>
  <si>
    <t>D-TOT-AMNT</t>
  </si>
  <si>
    <t>OUTPUT</t>
  </si>
  <si>
    <t>O-ERR-REC</t>
  </si>
  <si>
    <t>O-ERR-MSG</t>
  </si>
  <si>
    <t>ERROR OUTPUT</t>
  </si>
  <si>
    <t>ERR-SW</t>
  </si>
  <si>
    <t>XXXXXXXXXXXXXXX</t>
  </si>
  <si>
    <t>XXXXXXXXXX</t>
  </si>
  <si>
    <t>WI</t>
  </si>
  <si>
    <t>A</t>
  </si>
  <si>
    <t>I-ZIP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</si>
</sst>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0" borderId="0" xfId="0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8D6A-8517-4BBC-BFB3-6E8A8C77C036}">
  <dimension ref="A1:AI21"/>
  <sheetViews>
    <sheetView tabSelected="1" topLeftCell="O1" workbookViewId="0">
      <selection activeCell="AD29" sqref="AD29"/>
    </sheetView>
  </sheetViews>
  <sheetFormatPr defaultRowHeight="15" x14ac:dyDescent="0.25"/>
  <cols>
    <col min="1" max="3" width="18.42578125" bestFit="1" customWidth="1"/>
    <col min="4" max="4" width="12.42578125" bestFit="1" customWidth="1"/>
    <col min="5" max="5" width="7.5703125" bestFit="1" customWidth="1"/>
    <col min="6" max="6" width="10" bestFit="1" customWidth="1"/>
    <col min="7" max="7" width="10.85546875" bestFit="1" customWidth="1"/>
    <col min="8" max="8" width="7.7109375" bestFit="1" customWidth="1"/>
    <col min="9" max="9" width="7.28515625" bestFit="1" customWidth="1"/>
    <col min="10" max="10" width="8.42578125" bestFit="1" customWidth="1"/>
    <col min="11" max="11" width="6.28515625" bestFit="1" customWidth="1"/>
    <col min="12" max="12" width="10.42578125" bestFit="1" customWidth="1"/>
    <col min="13" max="13" width="12.42578125" bestFit="1" customWidth="1"/>
    <col min="14" max="14" width="15.42578125" bestFit="1" customWidth="1"/>
    <col min="15" max="19" width="14.7109375" bestFit="1" customWidth="1"/>
    <col min="20" max="20" width="12.28515625" bestFit="1" customWidth="1"/>
    <col min="21" max="22" width="12.140625" bestFit="1" customWidth="1"/>
    <col min="23" max="23" width="12.28515625" bestFit="1" customWidth="1"/>
    <col min="24" max="24" width="12" bestFit="1" customWidth="1"/>
    <col min="25" max="25" width="81.7109375" bestFit="1" customWidth="1"/>
    <col min="26" max="26" width="27.85546875" bestFit="1" customWidth="1"/>
    <col min="27" max="29" width="18.42578125" bestFit="1" customWidth="1"/>
    <col min="30" max="30" width="12.42578125" bestFit="1" customWidth="1"/>
    <col min="31" max="31" width="10" bestFit="1" customWidth="1"/>
    <col min="32" max="32" width="11.5703125" bestFit="1" customWidth="1"/>
    <col min="33" max="33" width="6.42578125" bestFit="1" customWidth="1"/>
    <col min="34" max="34" width="10.5703125" bestFit="1" customWidth="1"/>
    <col min="35" max="35" width="12.5703125" bestFit="1" customWidth="1"/>
  </cols>
  <sheetData>
    <row r="1" spans="1:35" ht="15.75" thickBot="1" x14ac:dyDescent="0.3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8"/>
      <c r="K1" s="11" t="s">
        <v>23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  <c r="Y1" s="14" t="s">
        <v>36</v>
      </c>
      <c r="Z1" s="15"/>
      <c r="AA1" s="13" t="s">
        <v>33</v>
      </c>
      <c r="AB1" s="11"/>
      <c r="AC1" s="11"/>
      <c r="AD1" s="11"/>
      <c r="AE1" s="11"/>
      <c r="AF1" s="11"/>
      <c r="AG1" s="11"/>
      <c r="AH1" s="11"/>
      <c r="AI1" s="12"/>
    </row>
    <row r="2" spans="1:35" ht="15.75" thickTop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42</v>
      </c>
      <c r="G2" t="s">
        <v>5</v>
      </c>
      <c r="H2" t="s">
        <v>6</v>
      </c>
      <c r="I2" s="1" t="s">
        <v>7</v>
      </c>
      <c r="J2" s="6" t="s">
        <v>37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3" t="s">
        <v>22</v>
      </c>
      <c r="Y2" s="6" t="s">
        <v>34</v>
      </c>
      <c r="Z2" s="7" t="s">
        <v>35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3" t="s">
        <v>32</v>
      </c>
    </row>
    <row r="3" spans="1:35" x14ac:dyDescent="0.25">
      <c r="A3" t="s">
        <v>38</v>
      </c>
      <c r="B3" t="s">
        <v>38</v>
      </c>
      <c r="C3" t="s">
        <v>38</v>
      </c>
      <c r="D3" t="s">
        <v>39</v>
      </c>
      <c r="E3" t="s">
        <v>40</v>
      </c>
      <c r="F3" s="10">
        <v>999999999</v>
      </c>
      <c r="G3" s="9">
        <v>1</v>
      </c>
      <c r="H3" s="9">
        <v>99</v>
      </c>
      <c r="I3" s="1" t="s">
        <v>41</v>
      </c>
      <c r="J3" t="str">
        <f>IF(Z3="","N","Y")</f>
        <v>N</v>
      </c>
      <c r="K3" cm="1">
        <f t="array" ref="K3">_xlfn.SWITCH(E3,"IA",0.05,"NE",0.05,"WI",0.05,"MI",0.1,"IL",0,"MO",0)</f>
        <v>0.05</v>
      </c>
      <c r="L3" s="16">
        <f>K3 * (24 * H3)</f>
        <v>118.80000000000001</v>
      </c>
      <c r="M3">
        <f>(18.71 * H3) + L3</f>
        <v>1971.0900000000001</v>
      </c>
      <c r="N3">
        <f>IF(G3 = 1, H3,0)</f>
        <v>99</v>
      </c>
      <c r="O3">
        <f>IF(G3 = 2, H3,0)</f>
        <v>0</v>
      </c>
      <c r="P3">
        <f>IF(G3 = 3, H3,0)</f>
        <v>0</v>
      </c>
      <c r="Q3">
        <f>IF(G3 = 4, H3,0)</f>
        <v>0</v>
      </c>
      <c r="R3">
        <f>IF(G3 = 5, H3,0)</f>
        <v>0</v>
      </c>
      <c r="S3">
        <f>IF(G3 = 6, H3,0)</f>
        <v>0</v>
      </c>
      <c r="T3">
        <f>IF(I3 = "A", M3,0)</f>
        <v>1971.0900000000001</v>
      </c>
      <c r="U3">
        <f>IF(I3 = "B", M3,0)</f>
        <v>0</v>
      </c>
      <c r="V3">
        <f>IF(I3 = "C", M3,0)</f>
        <v>0</v>
      </c>
      <c r="W3">
        <f>IF(I3 = "D", M3,0)</f>
        <v>0</v>
      </c>
      <c r="X3">
        <f>IF(I3 = "E", M3,0)</f>
        <v>0</v>
      </c>
      <c r="Y3" s="4" t="str">
        <f>IF(J3="Y",CONCATENATE(A3,B3,C3,D3,E3,F3,G3,H3,I3),"")</f>
        <v/>
      </c>
      <c r="Z3" s="1" t="str">
        <f>IF(ISBLANK(A3),"LAST NAME REQUIRED",IF(ISBLANK(B3),"FIRST NAME REQUIRED",IF(ISBLANK(C3),"ADDRESS REQUIRED",IF(ISBLANK(D3),"CITY REQUIRED",IF(NOT(OR(E3="IA",E3="IL",E3="MI",E3="MO",E3="NE",E3="WI")),"STATES MUST BE IA, IL, MI, MO, NE, OR WI",IF(NOT(ISNUMBER(F3)),"ZIP CODE MUST BE NUMERIC",IF(NOT(ISNUMBER(G3)),"POP TYPE MUST BE NUMERIC",IF(NOT(OR(G3=1,G3=2,G3=3,G3=4,G3=5,G3=6)),"POP TYPE MUST BE 1-6",IF(NOT(ISNUMBER(H3)),"CASES MUST BE NUMERIC",IF(H3&lt;1,"MINIMUM OF 1 CASE",IF(OR(I3="A",I3="B",I3="C",I3="D",I3="E"),"","TEAM MUST BE A, B, C, D, OR E")))))))))))</f>
        <v/>
      </c>
      <c r="AA3" t="str">
        <f>A3</f>
        <v>XXXXXXXXXXXXXXX</v>
      </c>
      <c r="AB3" t="str">
        <f>B3</f>
        <v>XXXXXXXXXXXXXXX</v>
      </c>
      <c r="AC3" t="str">
        <f>D3</f>
        <v>XXXXXXXXXX</v>
      </c>
      <c r="AD3" t="str">
        <f>E3</f>
        <v>WI</v>
      </c>
      <c r="AE3" s="10">
        <f>F3</f>
        <v>999999999</v>
      </c>
      <c r="AF3" s="10">
        <f t="shared" ref="AF3:AG3" si="0">G3</f>
        <v>1</v>
      </c>
      <c r="AG3" s="10">
        <f t="shared" si="0"/>
        <v>99</v>
      </c>
      <c r="AH3" s="16">
        <f>L3</f>
        <v>118.80000000000001</v>
      </c>
      <c r="AI3" s="1">
        <f>M3</f>
        <v>1971.0900000000001</v>
      </c>
    </row>
    <row r="4" spans="1:35" x14ac:dyDescent="0.25">
      <c r="G4" s="9"/>
      <c r="I4" s="1"/>
      <c r="J4" s="5"/>
      <c r="N4">
        <f>IF(G4 = 1, N3+H4, N3)</f>
        <v>99</v>
      </c>
      <c r="O4">
        <f>IF(H4 = 2, O3+H4, O3)</f>
        <v>0</v>
      </c>
      <c r="P4">
        <f>IF(I4 = 3, P3+H4, P3)</f>
        <v>0</v>
      </c>
      <c r="Q4">
        <f>IF(J4 = 4, Q3+H4, Q3)</f>
        <v>0</v>
      </c>
      <c r="R4">
        <f>IF(K4 = 5, R3+H4, R3)</f>
        <v>0</v>
      </c>
      <c r="S4">
        <f>IF(L4 = 6, S3+H4, S3)</f>
        <v>0</v>
      </c>
      <c r="T4">
        <f>IF(I4 = "A", T3+M4,T3)</f>
        <v>1971.0900000000001</v>
      </c>
      <c r="U4">
        <f>IF(I4 = "B", U3+M4,U3)</f>
        <v>0</v>
      </c>
      <c r="V4">
        <f>IF(I4 = "C", V3+M4,V3)</f>
        <v>0</v>
      </c>
      <c r="W4">
        <f>IF(I4 = "D", W3+M4,W3)</f>
        <v>0</v>
      </c>
      <c r="X4">
        <f>IF(I4 = "E", X3+M4,X3)</f>
        <v>0</v>
      </c>
      <c r="Y4" s="4"/>
      <c r="Z4" s="1"/>
      <c r="AI4" s="1"/>
    </row>
    <row r="5" spans="1:35" x14ac:dyDescent="0.25">
      <c r="G5" s="9"/>
      <c r="I5" s="1"/>
      <c r="J5" s="5"/>
      <c r="X5" s="1"/>
      <c r="Z5" s="1"/>
      <c r="AI5" s="1"/>
    </row>
    <row r="6" spans="1:35" x14ac:dyDescent="0.25">
      <c r="G6" s="9"/>
      <c r="I6" s="1"/>
      <c r="J6" s="5"/>
      <c r="X6" s="1"/>
      <c r="Z6" s="1"/>
      <c r="AI6" s="1"/>
    </row>
    <row r="7" spans="1:35" x14ac:dyDescent="0.25">
      <c r="G7" s="9"/>
      <c r="I7" s="1"/>
      <c r="J7" s="5"/>
      <c r="X7" s="1"/>
      <c r="Z7" s="1"/>
      <c r="AI7" s="1"/>
    </row>
    <row r="8" spans="1:35" x14ac:dyDescent="0.25">
      <c r="G8" s="9"/>
      <c r="I8" s="1"/>
      <c r="J8" s="5"/>
      <c r="X8" s="1"/>
      <c r="Z8" s="1"/>
      <c r="AI8" s="1"/>
    </row>
    <row r="9" spans="1:35" x14ac:dyDescent="0.25">
      <c r="I9" s="1"/>
      <c r="J9" s="5"/>
      <c r="X9" s="1"/>
      <c r="Z9" s="1"/>
      <c r="AI9" s="1"/>
    </row>
    <row r="10" spans="1:35" x14ac:dyDescent="0.25">
      <c r="I10" s="1"/>
      <c r="J10" s="5"/>
      <c r="X10" s="1"/>
      <c r="Z10" s="1"/>
      <c r="AI10" s="1"/>
    </row>
    <row r="11" spans="1:35" x14ac:dyDescent="0.25">
      <c r="I11" s="1"/>
      <c r="J11" s="5"/>
      <c r="X11" s="1"/>
      <c r="Z11" s="1"/>
      <c r="AI11" s="1"/>
    </row>
    <row r="12" spans="1:35" x14ac:dyDescent="0.25">
      <c r="I12" s="1"/>
      <c r="J12" s="5"/>
      <c r="R12" s="5" t="str" cm="1">
        <f t="array" ref="R12">_xlfn.SWITCH(E3,"WI","","IA","","IL","","MI","","MO","","NE","","STATES MUST BE IA, IL, MI, MO, NE, OR WI")</f>
        <v/>
      </c>
      <c r="X12" s="1"/>
      <c r="Z12" s="1"/>
      <c r="AI12" s="1"/>
    </row>
    <row r="13" spans="1:35" x14ac:dyDescent="0.25">
      <c r="I13" s="1"/>
      <c r="J13" s="5"/>
      <c r="X13" s="1"/>
      <c r="Z13" s="1"/>
      <c r="AI13" s="1"/>
    </row>
    <row r="14" spans="1:35" x14ac:dyDescent="0.25">
      <c r="I14" s="1"/>
      <c r="J14" s="5"/>
      <c r="X14" s="1"/>
      <c r="Z14" s="1"/>
      <c r="AI14" s="1"/>
    </row>
    <row r="15" spans="1:35" x14ac:dyDescent="0.25">
      <c r="I15" s="1"/>
      <c r="J15" s="5"/>
      <c r="X15" s="1"/>
      <c r="Z15" s="1"/>
      <c r="AI15" s="1"/>
    </row>
    <row r="16" spans="1:35" x14ac:dyDescent="0.25">
      <c r="I16" s="1"/>
      <c r="J16" s="5"/>
      <c r="X16" s="1"/>
      <c r="Z16" s="1"/>
      <c r="AI16" s="1"/>
    </row>
    <row r="17" spans="9:35" x14ac:dyDescent="0.25">
      <c r="I17" s="1"/>
      <c r="J17" s="5"/>
      <c r="X17" s="1"/>
      <c r="Z17" s="1"/>
      <c r="AI17" s="1"/>
    </row>
    <row r="18" spans="9:35" x14ac:dyDescent="0.25">
      <c r="I18" s="1"/>
      <c r="J18" s="5"/>
      <c r="X18" s="1"/>
      <c r="Z18" s="1"/>
      <c r="AI18" s="1"/>
    </row>
    <row r="19" spans="9:35" x14ac:dyDescent="0.25">
      <c r="I19" s="1"/>
      <c r="J19" s="5"/>
      <c r="X19" s="1"/>
      <c r="Z19" s="1"/>
      <c r="AI19" s="1"/>
    </row>
    <row r="20" spans="9:35" x14ac:dyDescent="0.25">
      <c r="I20" s="1"/>
      <c r="J20" s="5"/>
      <c r="Y20" s="4"/>
      <c r="Z20" s="1"/>
      <c r="AA20" s="4"/>
      <c r="AI20" s="1"/>
    </row>
    <row r="21" spans="9:35" x14ac:dyDescent="0.25">
      <c r="Y21" s="5"/>
    </row>
  </sheetData>
  <mergeCells count="4">
    <mergeCell ref="A1:I1"/>
    <mergeCell ref="K1:X1"/>
    <mergeCell ref="AA1:AI1"/>
    <mergeCell ref="Y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VAL_POP_TYPE</vt:lpstr>
      <vt:lpstr>VAL_STATES</vt:lpstr>
      <vt:lpstr>VAL_TEAM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Birkner</dc:creator>
  <cp:lastModifiedBy>Birkner</cp:lastModifiedBy>
  <dcterms:created xsi:type="dcterms:W3CDTF">2020-01-29T16:16:16Z</dcterms:created>
  <dcterms:modified xsi:type="dcterms:W3CDTF">2020-02-05T05:11:51Z</dcterms:modified>
</cp:coreProperties>
</file>