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ngela\Desktop\Harrison - IHCC\Quality Assurance 19-20 WI\CBLHJB02\"/>
    </mc:Choice>
  </mc:AlternateContent>
  <xr:revisionPtr revIDLastSave="0" documentId="13_ncr:1_{5E76F593-D119-4E7F-8EE1-9C2195EA69D1}" xr6:coauthVersionLast="45" xr6:coauthVersionMax="45" xr10:uidLastSave="{00000000-0000-0000-0000-000000000000}"/>
  <bookViews>
    <workbookView xWindow="2985" yWindow="2220" windowWidth="15375" windowHeight="7875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2" l="1"/>
  <c r="P17" i="2"/>
  <c r="P16" i="2"/>
  <c r="P7" i="2"/>
  <c r="P6" i="2"/>
  <c r="P5" i="2"/>
  <c r="P4" i="2"/>
  <c r="P3" i="2"/>
  <c r="M25" i="2"/>
  <c r="L25" i="2"/>
  <c r="Q22" i="2"/>
  <c r="O22" i="2"/>
  <c r="N22" i="2"/>
  <c r="M22" i="2"/>
  <c r="L22" i="2"/>
  <c r="J22" i="2"/>
  <c r="R22" i="2" s="1"/>
  <c r="Q7" i="2"/>
  <c r="O7" i="2"/>
  <c r="N7" i="2"/>
  <c r="M7" i="2"/>
  <c r="L7" i="2"/>
  <c r="J7" i="2"/>
  <c r="R7" i="2" s="1"/>
  <c r="K17" i="2"/>
  <c r="M20" i="2" s="1"/>
  <c r="Q17" i="2"/>
  <c r="O17" i="2"/>
  <c r="N17" i="2"/>
  <c r="M17" i="2"/>
  <c r="L17" i="2"/>
  <c r="J17" i="2"/>
  <c r="R17" i="2" s="1"/>
  <c r="L20" i="2"/>
  <c r="Q16" i="2"/>
  <c r="O16" i="2"/>
  <c r="N16" i="2"/>
  <c r="M16" i="2"/>
  <c r="L16" i="2"/>
  <c r="J16" i="2"/>
  <c r="R16" i="2" s="1"/>
  <c r="L14" i="2"/>
  <c r="Q6" i="2"/>
  <c r="O6" i="2"/>
  <c r="N6" i="2"/>
  <c r="M6" i="2"/>
  <c r="L6" i="2"/>
  <c r="J6" i="2"/>
  <c r="R6" i="2" s="1"/>
  <c r="Q5" i="2"/>
  <c r="Q4" i="2"/>
  <c r="Q3" i="2"/>
  <c r="N5" i="2"/>
  <c r="N3" i="2"/>
  <c r="N4" i="2"/>
  <c r="K4" i="2"/>
  <c r="K5" i="2" s="1"/>
  <c r="J5" i="2"/>
  <c r="J4" i="2"/>
  <c r="J3" i="2"/>
  <c r="O3" i="2"/>
  <c r="O4" i="2"/>
  <c r="O5" i="2"/>
  <c r="R20" i="2" l="1"/>
  <c r="R25" i="2"/>
  <c r="K6" i="2"/>
  <c r="K7" i="2" s="1"/>
  <c r="M14" i="2" s="1"/>
  <c r="M29" i="2" s="1"/>
  <c r="L4" i="2"/>
  <c r="M4" i="2"/>
  <c r="L5" i="2"/>
  <c r="M5" i="2"/>
  <c r="R4" i="2"/>
  <c r="R5" i="2"/>
  <c r="R3" i="2"/>
  <c r="M3" i="2"/>
  <c r="L3" i="2"/>
  <c r="R14" i="2" l="1"/>
  <c r="R29" i="2" s="1"/>
</calcChain>
</file>

<file path=xl/sharedStrings.xml><?xml version="1.0" encoding="utf-8"?>
<sst xmlns="http://schemas.openxmlformats.org/spreadsheetml/2006/main" count="103" uniqueCount="56">
  <si>
    <t>I-LAST-NAME</t>
  </si>
  <si>
    <t>I-STATE</t>
  </si>
  <si>
    <t>I-BOAT-COST</t>
  </si>
  <si>
    <t>I-ACCESSORY-PACKAGE</t>
  </si>
  <si>
    <t>I-PREP-DELIVERY-COST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</si>
  <si>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</si>
  <si>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</si>
  <si>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</si>
  <si>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</si>
  <si>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</si>
  <si>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</si>
  <si>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</si>
  <si>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</si>
  <si>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</si>
  <si>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</si>
  <si>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</si>
  <si>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I-YR</t>
  </si>
  <si>
    <t>I-MO</t>
  </si>
  <si>
    <t>I-DAY</t>
  </si>
  <si>
    <t>C-TOTAL-COST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</si>
  <si>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</si>
  <si>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</si>
  <si>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</si>
  <si>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</si>
  <si>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</si>
  <si>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</si>
  <si>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</si>
  <si>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</si>
  <si>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</si>
  <si>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</si>
  <si>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</si>
  <si>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</si>
  <si>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</si>
  <si>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</si>
  <si>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C-SALES-CTR</t>
  </si>
  <si>
    <t>S-SALES-CTR</t>
  </si>
  <si>
    <t>S-BOAT-TYPE</t>
  </si>
  <si>
    <t>S-TOTAL-COST</t>
  </si>
  <si>
    <t>G-SALES-CTR</t>
  </si>
  <si>
    <t>G-TOTAL-COST</t>
  </si>
  <si>
    <t>000000.00</t>
  </si>
  <si>
    <t>00000.00</t>
  </si>
  <si>
    <t>00345.00</t>
  </si>
  <si>
    <t>000999.99</t>
  </si>
  <si>
    <t>00099.99</t>
  </si>
  <si>
    <t>I-BOAT-TYPE</t>
  </si>
  <si>
    <t>000045.99</t>
  </si>
  <si>
    <t>XXXXXXXXXXXXXXX</t>
  </si>
  <si>
    <t xml:space="preserve">BOB - DYLAN    </t>
  </si>
  <si>
    <t xml:space="preserve">CHING CHONG    </t>
  </si>
  <si>
    <t xml:space="preserve">QUERVO         </t>
  </si>
  <si>
    <t xml:space="preserve">BIRKNER        </t>
  </si>
  <si>
    <t xml:space="preserve">LESTER         </t>
  </si>
  <si>
    <t xml:space="preserve">HERNANDEZ      </t>
  </si>
  <si>
    <t xml:space="preserve">MUHAMED        </t>
  </si>
  <si>
    <t xml:space="preserve">FREEMAN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</si>
</sst>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Normal="100" workbookViewId="0">
      <selection activeCell="A3" sqref="A3:A11"/>
    </sheetView>
  </sheetViews>
  <sheetFormatPr defaultRowHeight="15" x14ac:dyDescent="0.25"/>
  <cols>
    <col min="1" max="1" width="14.85546875" bestFit="1" customWidth="1"/>
    <col min="2" max="2" width="7.5703125" bestFit="1" customWidth="1"/>
    <col min="3" max="3" width="12.42578125" bestFit="1" customWidth="1"/>
    <col min="4" max="4" width="5" bestFit="1" customWidth="1"/>
    <col min="5" max="5" width="5.42578125" bestFit="1" customWidth="1"/>
    <col min="6" max="6" width="5.85546875" bestFit="1" customWidth="1"/>
    <col min="7" max="7" width="12" bestFit="1" customWidth="1"/>
    <col min="8" max="8" width="21.85546875" bestFit="1" customWidth="1"/>
    <col min="9" max="9" width="21.140625" bestFit="1" customWidth="1"/>
    <col min="10" max="10" width="13.85546875" bestFit="1" customWidth="1"/>
    <col min="11" max="11" width="12" bestFit="1" customWidth="1"/>
    <col min="12" max="12" width="14.85546875" bestFit="1" customWidth="1"/>
    <col min="13" max="13" width="12.140625" bestFit="1" customWidth="1"/>
    <col min="14" max="14" width="13.28515625" bestFit="1" customWidth="1"/>
    <col min="15" max="15" width="17.85546875" bestFit="1" customWidth="1"/>
    <col min="16" max="16" width="15" bestFit="1" customWidth="1"/>
    <col min="17" max="17" width="12.7109375" bestFit="1" customWidth="1"/>
    <col min="18" max="18" width="14" bestFit="1" customWidth="1"/>
  </cols>
  <sheetData>
    <row r="1" spans="1:19" ht="15.75" thickTop="1" x14ac:dyDescent="0.25">
      <c r="A1" s="22" t="s">
        <v>5</v>
      </c>
      <c r="B1" s="23"/>
      <c r="C1" s="23"/>
      <c r="D1" s="23"/>
      <c r="E1" s="23"/>
      <c r="F1" s="23"/>
      <c r="G1" s="23"/>
      <c r="H1" s="23"/>
      <c r="I1" s="24"/>
      <c r="J1" s="22" t="s">
        <v>20</v>
      </c>
      <c r="K1" s="24"/>
      <c r="L1" s="22" t="s">
        <v>13</v>
      </c>
      <c r="M1" s="23"/>
      <c r="N1" s="23"/>
      <c r="O1" s="23"/>
      <c r="P1" s="23"/>
      <c r="Q1" s="23"/>
      <c r="R1" s="24"/>
    </row>
    <row r="2" spans="1:19" x14ac:dyDescent="0.25">
      <c r="A2" s="1" t="s">
        <v>0</v>
      </c>
      <c r="B2" s="2" t="s">
        <v>1</v>
      </c>
      <c r="C2" s="2" t="s">
        <v>2</v>
      </c>
      <c r="D2" s="2" t="s">
        <v>16</v>
      </c>
      <c r="E2" s="2" t="s">
        <v>17</v>
      </c>
      <c r="F2" s="2" t="s">
        <v>18</v>
      </c>
      <c r="G2" s="2" t="s">
        <v>45</v>
      </c>
      <c r="H2" s="2" t="s">
        <v>3</v>
      </c>
      <c r="I2" s="3" t="s">
        <v>4</v>
      </c>
      <c r="J2" s="1" t="s">
        <v>19</v>
      </c>
      <c r="K2" s="3" t="s">
        <v>34</v>
      </c>
      <c r="L2" s="1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3" t="s">
        <v>12</v>
      </c>
    </row>
    <row r="3" spans="1:19" x14ac:dyDescent="0.25">
      <c r="A3" s="1" t="s">
        <v>47</v>
      </c>
      <c r="B3" s="2" t="s">
        <v>14</v>
      </c>
      <c r="C3" s="10" t="s">
        <v>24</v>
      </c>
      <c r="D3" s="2">
        <v>2019</v>
      </c>
      <c r="E3" s="15">
        <v>12</v>
      </c>
      <c r="F3" s="15">
        <v>16</v>
      </c>
      <c r="G3" s="2" t="s">
        <v>15</v>
      </c>
      <c r="H3" s="2">
        <v>1</v>
      </c>
      <c r="I3" s="11" t="s">
        <v>30</v>
      </c>
      <c r="J3" s="14">
        <f>TRUNC(C3+I3,2)</f>
        <v>1099999.98</v>
      </c>
      <c r="K3" s="3">
        <v>1</v>
      </c>
      <c r="L3" s="1" t="str">
        <f>A3</f>
        <v>XXXXXXXXXXXXXXX</v>
      </c>
      <c r="M3" s="2" t="str">
        <f>B3</f>
        <v>IA</v>
      </c>
      <c r="N3" s="19">
        <f>VALUE(C3)</f>
        <v>999999.99</v>
      </c>
      <c r="O3" s="2" t="str">
        <f>CONCATENATE(E3,"/",F3,"/",RIGHT(D3,2))</f>
        <v>12/16/19</v>
      </c>
      <c r="P3" s="2" t="str">
        <f>IF((H3=1),"Electronics",IF((H3=2),"Ski Package",IF((H3=3),"Fishing Package","Error!")))</f>
        <v>Electronics</v>
      </c>
      <c r="Q3" s="19">
        <f>VALUE(I3)</f>
        <v>99999.99</v>
      </c>
      <c r="R3" s="20">
        <f>J3</f>
        <v>1099999.98</v>
      </c>
    </row>
    <row r="4" spans="1:19" x14ac:dyDescent="0.25">
      <c r="A4" s="1" t="s">
        <v>48</v>
      </c>
      <c r="B4" s="2" t="s">
        <v>14</v>
      </c>
      <c r="C4" s="10" t="s">
        <v>40</v>
      </c>
      <c r="D4" s="2">
        <v>2019</v>
      </c>
      <c r="E4" s="15">
        <v>11</v>
      </c>
      <c r="F4" s="16" t="s">
        <v>27</v>
      </c>
      <c r="G4" s="2" t="s">
        <v>15</v>
      </c>
      <c r="H4" s="2">
        <v>2</v>
      </c>
      <c r="I4" s="11" t="s">
        <v>41</v>
      </c>
      <c r="J4" s="14">
        <f>TRUNC(C4+I4,2)</f>
        <v>0</v>
      </c>
      <c r="K4" s="3">
        <f>K3 +1</f>
        <v>2</v>
      </c>
      <c r="L4" s="1" t="str">
        <f t="shared" ref="L4:L5" si="0">A4</f>
        <v xml:space="preserve">BOB - DYLAN    </v>
      </c>
      <c r="M4" s="2" t="str">
        <f t="shared" ref="M4:M5" si="1">B4</f>
        <v>IA</v>
      </c>
      <c r="N4" s="19">
        <f>VALUE(C4)</f>
        <v>0</v>
      </c>
      <c r="O4" s="2" t="str">
        <f>CONCATENATE(E4,"/",F4,"/",RIGHT(D4,2))</f>
        <v>11/01/19</v>
      </c>
      <c r="P4" s="2" t="str">
        <f t="shared" ref="P4:P7" si="2">IF((H4=1),"Electronics",IF((H4=2),"Ski Package",IF((H4=3),"Fishing Package","Error!")))</f>
        <v>Ski Package</v>
      </c>
      <c r="Q4" s="19">
        <f>VALUE(I4)</f>
        <v>0</v>
      </c>
      <c r="R4" s="20">
        <f t="shared" ref="R4:R5" si="3">J4</f>
        <v>0</v>
      </c>
    </row>
    <row r="5" spans="1:19" x14ac:dyDescent="0.25">
      <c r="A5" s="1" t="s">
        <v>49</v>
      </c>
      <c r="B5" s="7" t="s">
        <v>22</v>
      </c>
      <c r="C5" s="10" t="s">
        <v>40</v>
      </c>
      <c r="D5" s="2">
        <v>2018</v>
      </c>
      <c r="E5" s="16" t="s">
        <v>27</v>
      </c>
      <c r="F5" s="17" t="s">
        <v>27</v>
      </c>
      <c r="G5" s="7" t="s">
        <v>15</v>
      </c>
      <c r="H5" s="7">
        <v>3</v>
      </c>
      <c r="I5" s="11" t="s">
        <v>30</v>
      </c>
      <c r="J5" s="14">
        <f>TRUNC(C5+I5,2)</f>
        <v>99999.99</v>
      </c>
      <c r="K5" s="3">
        <f>K4 +1</f>
        <v>3</v>
      </c>
      <c r="L5" s="1" t="str">
        <f t="shared" si="0"/>
        <v xml:space="preserve">CHING CHONG    </v>
      </c>
      <c r="M5" s="2" t="str">
        <f t="shared" si="1"/>
        <v>MO</v>
      </c>
      <c r="N5" s="19">
        <f>VALUE(C5)</f>
        <v>0</v>
      </c>
      <c r="O5" s="2" t="str">
        <f>CONCATENATE(E5,"/",F5,"/",RIGHT(D5,2))</f>
        <v>01/01/18</v>
      </c>
      <c r="P5" s="2" t="str">
        <f t="shared" si="2"/>
        <v>Fishing Package</v>
      </c>
      <c r="Q5" s="19">
        <f>VALUE(I5)</f>
        <v>99999.99</v>
      </c>
      <c r="R5" s="20">
        <f t="shared" si="3"/>
        <v>99999.99</v>
      </c>
    </row>
    <row r="6" spans="1:19" x14ac:dyDescent="0.25">
      <c r="A6" s="1" t="s">
        <v>50</v>
      </c>
      <c r="B6" s="7" t="s">
        <v>22</v>
      </c>
      <c r="C6" s="10" t="s">
        <v>24</v>
      </c>
      <c r="D6" s="2">
        <v>2018</v>
      </c>
      <c r="E6" s="16" t="s">
        <v>27</v>
      </c>
      <c r="F6" s="17" t="s">
        <v>27</v>
      </c>
      <c r="G6" s="7" t="s">
        <v>15</v>
      </c>
      <c r="H6" s="7">
        <v>3</v>
      </c>
      <c r="I6" s="11" t="s">
        <v>41</v>
      </c>
      <c r="J6" s="14">
        <f>TRUNC(C6+I6,2)</f>
        <v>999999.99</v>
      </c>
      <c r="K6" s="3">
        <f>K5 +1</f>
        <v>4</v>
      </c>
      <c r="L6" s="1" t="str">
        <f t="shared" ref="L6" si="4">A6</f>
        <v xml:space="preserve">QUERVO         </v>
      </c>
      <c r="M6" s="2" t="str">
        <f t="shared" ref="M6" si="5">B6</f>
        <v>MO</v>
      </c>
      <c r="N6" s="19">
        <f>VALUE(C6)</f>
        <v>999999.99</v>
      </c>
      <c r="O6" s="2" t="str">
        <f>CONCATENATE(E6,"/",F6,"/",RIGHT(D6,2))</f>
        <v>01/01/18</v>
      </c>
      <c r="P6" s="2" t="str">
        <f t="shared" si="2"/>
        <v>Fishing Package</v>
      </c>
      <c r="Q6" s="19">
        <f>VALUE(I6)</f>
        <v>0</v>
      </c>
      <c r="R6" s="20">
        <f t="shared" ref="R6" si="6">J6</f>
        <v>999999.99</v>
      </c>
    </row>
    <row r="7" spans="1:19" x14ac:dyDescent="0.25">
      <c r="A7" s="1" t="s">
        <v>51</v>
      </c>
      <c r="B7" s="7" t="s">
        <v>22</v>
      </c>
      <c r="C7" s="10" t="s">
        <v>46</v>
      </c>
      <c r="D7" s="2">
        <v>2018</v>
      </c>
      <c r="E7" s="16" t="s">
        <v>27</v>
      </c>
      <c r="F7" s="17" t="s">
        <v>27</v>
      </c>
      <c r="G7" s="7" t="s">
        <v>15</v>
      </c>
      <c r="H7" s="7">
        <v>3</v>
      </c>
      <c r="I7" s="11" t="s">
        <v>42</v>
      </c>
      <c r="J7" s="14">
        <f>TRUNC(C7+I7,2)</f>
        <v>390.99</v>
      </c>
      <c r="K7" s="3">
        <f>K6 +1</f>
        <v>5</v>
      </c>
      <c r="L7" s="1" t="str">
        <f t="shared" ref="L7" si="7">A7</f>
        <v xml:space="preserve">BIRKNER        </v>
      </c>
      <c r="M7" s="2" t="str">
        <f t="shared" ref="M7" si="8">B7</f>
        <v>MO</v>
      </c>
      <c r="N7" s="19">
        <f>VALUE(C7)</f>
        <v>45.99</v>
      </c>
      <c r="O7" s="2" t="str">
        <f>CONCATENATE(E7,"/",F7,"/",RIGHT(D7,2))</f>
        <v>01/01/18</v>
      </c>
      <c r="P7" s="2" t="str">
        <f t="shared" si="2"/>
        <v>Fishing Package</v>
      </c>
      <c r="Q7" s="19">
        <f>VALUE(I7)</f>
        <v>345</v>
      </c>
      <c r="R7" s="20">
        <f t="shared" ref="R7" si="9">J7</f>
        <v>390.99</v>
      </c>
    </row>
    <row r="8" spans="1:19" x14ac:dyDescent="0.25">
      <c r="A8" s="1" t="s">
        <v>52</v>
      </c>
      <c r="B8" s="7"/>
      <c r="C8" s="10"/>
      <c r="D8" s="2"/>
      <c r="E8" s="16"/>
      <c r="F8" s="17"/>
      <c r="G8" s="7"/>
      <c r="H8" s="7"/>
      <c r="I8" s="11"/>
      <c r="J8" s="14"/>
      <c r="K8" s="3"/>
      <c r="L8" s="1"/>
      <c r="M8" s="2"/>
      <c r="N8" s="19"/>
      <c r="O8" s="2"/>
      <c r="P8" s="2"/>
      <c r="Q8" s="19"/>
      <c r="R8" s="20"/>
    </row>
    <row r="9" spans="1:19" x14ac:dyDescent="0.25">
      <c r="A9" s="1" t="s">
        <v>53</v>
      </c>
      <c r="B9" s="7"/>
      <c r="C9" s="10"/>
      <c r="D9" s="2"/>
      <c r="E9" s="16"/>
      <c r="F9" s="17"/>
      <c r="G9" s="7"/>
      <c r="H9" s="7"/>
      <c r="I9" s="11"/>
      <c r="J9" s="14"/>
      <c r="K9" s="3"/>
      <c r="L9" s="1"/>
      <c r="M9" s="2"/>
      <c r="N9" s="19"/>
      <c r="O9" s="2"/>
      <c r="P9" s="2"/>
      <c r="Q9" s="19"/>
      <c r="R9" s="20"/>
    </row>
    <row r="10" spans="1:19" x14ac:dyDescent="0.25">
      <c r="A10" s="1" t="s">
        <v>54</v>
      </c>
      <c r="B10" s="7"/>
      <c r="C10" s="10"/>
      <c r="D10" s="2"/>
      <c r="E10" s="16"/>
      <c r="F10" s="17"/>
      <c r="G10" s="7"/>
      <c r="H10" s="7"/>
      <c r="I10" s="11"/>
      <c r="J10" s="14"/>
      <c r="K10" s="3"/>
      <c r="L10" s="1"/>
      <c r="M10" s="2"/>
      <c r="N10" s="19"/>
      <c r="O10" s="2"/>
      <c r="P10" s="2"/>
      <c r="Q10" s="19"/>
      <c r="R10" s="20"/>
    </row>
    <row r="11" spans="1:19" x14ac:dyDescent="0.25">
      <c r="A11" s="1" t="s">
        <v>55</v>
      </c>
      <c r="B11" s="7"/>
      <c r="C11" s="10"/>
      <c r="D11" s="2"/>
      <c r="E11" s="16"/>
      <c r="F11" s="17"/>
      <c r="G11" s="7"/>
      <c r="H11" s="7"/>
      <c r="I11" s="11"/>
      <c r="J11" s="14"/>
      <c r="K11" s="3"/>
      <c r="L11" s="1"/>
      <c r="M11" s="2"/>
      <c r="N11" s="19"/>
      <c r="O11" s="2"/>
      <c r="P11" s="2"/>
      <c r="Q11" s="19"/>
      <c r="R11" s="20"/>
    </row>
    <row r="12" spans="1:19" x14ac:dyDescent="0.25">
      <c r="A12" s="1"/>
      <c r="B12" s="7"/>
      <c r="C12" s="10"/>
      <c r="D12" s="2"/>
      <c r="E12" s="16"/>
      <c r="F12" s="17"/>
      <c r="G12" s="7"/>
      <c r="H12" s="7"/>
      <c r="I12" s="11"/>
      <c r="J12" s="14"/>
      <c r="K12" s="3"/>
      <c r="L12" s="1"/>
      <c r="M12" s="2"/>
      <c r="N12" s="2"/>
      <c r="O12" s="2"/>
      <c r="P12" s="2"/>
      <c r="Q12" s="2"/>
      <c r="R12" s="3"/>
    </row>
    <row r="13" spans="1:19" x14ac:dyDescent="0.25">
      <c r="A13" s="1"/>
      <c r="B13" s="2"/>
      <c r="C13" s="10"/>
      <c r="D13" s="2"/>
      <c r="E13" s="15"/>
      <c r="F13" s="15"/>
      <c r="G13" s="2"/>
      <c r="H13" s="2"/>
      <c r="I13" s="11"/>
      <c r="J13" s="14"/>
      <c r="K13" s="3"/>
      <c r="L13" s="1" t="s">
        <v>36</v>
      </c>
      <c r="M13" s="2" t="s">
        <v>35</v>
      </c>
      <c r="O13" s="2"/>
      <c r="P13" s="2"/>
      <c r="Q13" s="2"/>
      <c r="R13" s="2" t="s">
        <v>37</v>
      </c>
      <c r="S13" s="1"/>
    </row>
    <row r="14" spans="1:19" x14ac:dyDescent="0.25">
      <c r="A14" s="1"/>
      <c r="B14" s="2"/>
      <c r="C14" s="2"/>
      <c r="D14" s="2"/>
      <c r="E14" s="15"/>
      <c r="F14" s="15"/>
      <c r="G14" s="2"/>
      <c r="H14" s="2"/>
      <c r="I14" s="8"/>
      <c r="J14" s="14"/>
      <c r="K14" s="3"/>
      <c r="L14" s="2" t="str">
        <f>IF((G3="B"),"Bass Boat",IF((G3="P"),"Pontoon",IF((G3="S"),"Ski Boat",IF((G3="J"),"John Boat",IF((G3="C"),"Canoe",IF((G3="R"),"Cabin Cruiser","ERROR!"))))))</f>
        <v>Bass Boat</v>
      </c>
      <c r="M14" s="2">
        <f xml:space="preserve"> K7</f>
        <v>5</v>
      </c>
      <c r="O14" s="2"/>
      <c r="P14" s="2"/>
      <c r="Q14" s="2"/>
      <c r="R14" s="18">
        <f>SUM(R3:R7)</f>
        <v>2200390.9500000002</v>
      </c>
      <c r="S14" s="1"/>
    </row>
    <row r="15" spans="1:19" x14ac:dyDescent="0.25">
      <c r="A15" s="1"/>
      <c r="B15" s="2"/>
      <c r="C15" s="2"/>
      <c r="D15" s="2"/>
      <c r="E15" s="15"/>
      <c r="F15" s="15"/>
      <c r="G15" s="2"/>
      <c r="H15" s="2"/>
      <c r="I15" s="8"/>
      <c r="J15" s="14"/>
      <c r="K15" s="3"/>
      <c r="L15" s="1"/>
      <c r="M15" s="2"/>
      <c r="N15" s="2"/>
      <c r="O15" s="2"/>
      <c r="P15" s="2"/>
      <c r="Q15" s="2"/>
      <c r="R15" s="3"/>
    </row>
    <row r="16" spans="1:19" x14ac:dyDescent="0.25">
      <c r="A16" s="1" t="s">
        <v>31</v>
      </c>
      <c r="B16" s="2" t="s">
        <v>14</v>
      </c>
      <c r="C16" s="10" t="s">
        <v>24</v>
      </c>
      <c r="D16" s="2">
        <v>2019</v>
      </c>
      <c r="E16" s="15">
        <v>11</v>
      </c>
      <c r="F16" s="16" t="s">
        <v>27</v>
      </c>
      <c r="G16" s="2" t="s">
        <v>21</v>
      </c>
      <c r="H16" s="2">
        <v>1</v>
      </c>
      <c r="I16" s="11" t="s">
        <v>30</v>
      </c>
      <c r="J16" s="14">
        <f>TRUNC(C16+I16,2)</f>
        <v>1099999.98</v>
      </c>
      <c r="K16" s="3">
        <v>1</v>
      </c>
      <c r="L16" s="1" t="str">
        <f>A16</f>
        <v xml:space="preserve">Wilson         </v>
      </c>
      <c r="M16" s="2" t="str">
        <f>B16</f>
        <v>IA</v>
      </c>
      <c r="N16" s="19">
        <f>VALUE(C16)</f>
        <v>999999.99</v>
      </c>
      <c r="O16" s="2" t="str">
        <f>CONCATENATE(E16,"/",F16,"/",RIGHT(D16,2))</f>
        <v>11/01/19</v>
      </c>
      <c r="P16" s="2" t="str">
        <f>IF((H16=1),"Electronics",IF((H16=2),"Ski Package",IF((H16=3),"Fishing Package","Error!")))</f>
        <v>Electronics</v>
      </c>
      <c r="Q16" s="19">
        <f>VALUE(I16)</f>
        <v>99999.99</v>
      </c>
      <c r="R16" s="20">
        <f>J16</f>
        <v>1099999.98</v>
      </c>
    </row>
    <row r="17" spans="1:18" x14ac:dyDescent="0.25">
      <c r="A17" s="1" t="s">
        <v>31</v>
      </c>
      <c r="B17" s="2" t="s">
        <v>14</v>
      </c>
      <c r="C17" s="10" t="s">
        <v>24</v>
      </c>
      <c r="D17" s="2">
        <v>2019</v>
      </c>
      <c r="E17" s="15">
        <v>12</v>
      </c>
      <c r="F17" s="15">
        <v>16</v>
      </c>
      <c r="G17" s="2" t="s">
        <v>21</v>
      </c>
      <c r="H17" s="2">
        <v>3</v>
      </c>
      <c r="I17" s="11" t="s">
        <v>30</v>
      </c>
      <c r="J17" s="14">
        <f>TRUNC(C17+I17,2)</f>
        <v>1099999.98</v>
      </c>
      <c r="K17" s="3">
        <f>K16 + 1</f>
        <v>2</v>
      </c>
      <c r="L17" s="1" t="str">
        <f>A17</f>
        <v xml:space="preserve">Wilson         </v>
      </c>
      <c r="M17" s="2" t="str">
        <f>B17</f>
        <v>IA</v>
      </c>
      <c r="N17" s="19">
        <f>VALUE(C17)</f>
        <v>999999.99</v>
      </c>
      <c r="O17" s="2" t="str">
        <f>CONCATENATE(E17,"/",F17,"/",RIGHT(D17,2))</f>
        <v>12/16/19</v>
      </c>
      <c r="P17" s="2" t="str">
        <f>IF((H17=1),"Electronics",IF((H17=2),"Ski Package",IF((H17=3),"Fishing Package","Error!")))</f>
        <v>Fishing Package</v>
      </c>
      <c r="Q17" s="19">
        <f>VALUE(I17)</f>
        <v>99999.99</v>
      </c>
      <c r="R17" s="20">
        <f>J17</f>
        <v>1099999.98</v>
      </c>
    </row>
    <row r="18" spans="1:18" x14ac:dyDescent="0.25">
      <c r="A18" s="1"/>
      <c r="B18" s="7"/>
      <c r="C18" s="10"/>
      <c r="D18" s="2"/>
      <c r="E18" s="16"/>
      <c r="F18" s="17"/>
      <c r="G18" s="7"/>
      <c r="H18" s="7"/>
      <c r="I18" s="11"/>
      <c r="J18" s="14"/>
      <c r="K18" s="3"/>
      <c r="L18" s="1"/>
      <c r="M18" s="2"/>
      <c r="N18" s="2"/>
      <c r="O18" s="2"/>
      <c r="P18" s="2"/>
      <c r="Q18" s="2"/>
      <c r="R18" s="3"/>
    </row>
    <row r="19" spans="1:18" x14ac:dyDescent="0.25">
      <c r="A19" s="1"/>
      <c r="B19" s="2"/>
      <c r="C19" s="10"/>
      <c r="D19" s="2"/>
      <c r="E19" s="15"/>
      <c r="F19" s="15"/>
      <c r="G19" s="2"/>
      <c r="H19" s="2"/>
      <c r="I19" s="11"/>
      <c r="J19" s="14"/>
      <c r="K19" s="3"/>
      <c r="L19" s="1" t="s">
        <v>36</v>
      </c>
      <c r="M19" s="2" t="s">
        <v>35</v>
      </c>
      <c r="O19" s="2"/>
      <c r="P19" s="2"/>
      <c r="Q19" s="2"/>
      <c r="R19" s="3" t="s">
        <v>37</v>
      </c>
    </row>
    <row r="20" spans="1:18" x14ac:dyDescent="0.25">
      <c r="A20" s="1"/>
      <c r="B20" s="2"/>
      <c r="C20" s="2"/>
      <c r="D20" s="2"/>
      <c r="E20" s="15"/>
      <c r="F20" s="15"/>
      <c r="G20" s="2"/>
      <c r="H20" s="2"/>
      <c r="I20" s="8"/>
      <c r="J20" s="14"/>
      <c r="K20" s="3"/>
      <c r="L20" s="2" t="str">
        <f>IF((G16="B"),"Bass Boat",IF((G16="P"),"Pontoon",IF((G16="S"),"Ski Boat",IF((G16="J"),"John Boat",IF((G16="C"),"Canoe",IF((G16="R"),"Cabin Cruiser","ERROR!"))))))</f>
        <v>Pontoon</v>
      </c>
      <c r="M20" s="2">
        <f>K17</f>
        <v>2</v>
      </c>
      <c r="O20" s="2"/>
      <c r="P20" s="2"/>
      <c r="Q20" s="2"/>
      <c r="R20" s="21">
        <f>SUM(R16:R17)</f>
        <v>2199999.96</v>
      </c>
    </row>
    <row r="21" spans="1:18" x14ac:dyDescent="0.25">
      <c r="A21" s="1"/>
      <c r="B21" s="2"/>
      <c r="C21" s="2"/>
      <c r="D21" s="2"/>
      <c r="E21" s="2"/>
      <c r="F21" s="2"/>
      <c r="G21" s="2"/>
      <c r="H21" s="2"/>
      <c r="I21" s="8"/>
      <c r="J21" s="14"/>
      <c r="K21" s="3"/>
      <c r="L21" s="1"/>
      <c r="M21" s="2"/>
      <c r="N21" s="2"/>
      <c r="O21" s="2"/>
      <c r="P21" s="2"/>
      <c r="Q21" s="2"/>
      <c r="R21" s="3"/>
    </row>
    <row r="22" spans="1:18" x14ac:dyDescent="0.25">
      <c r="A22" s="1" t="s">
        <v>31</v>
      </c>
      <c r="B22" s="2" t="s">
        <v>14</v>
      </c>
      <c r="C22" s="10" t="s">
        <v>43</v>
      </c>
      <c r="D22" s="2">
        <v>2019</v>
      </c>
      <c r="E22" s="15">
        <v>11</v>
      </c>
      <c r="F22" s="16" t="s">
        <v>27</v>
      </c>
      <c r="G22" s="2" t="s">
        <v>23</v>
      </c>
      <c r="H22" s="2">
        <v>1</v>
      </c>
      <c r="I22" s="11" t="s">
        <v>44</v>
      </c>
      <c r="J22" s="14">
        <f>TRUNC(C22+I22,2)</f>
        <v>1099.98</v>
      </c>
      <c r="K22" s="3">
        <v>1</v>
      </c>
      <c r="L22" s="1" t="str">
        <f>A22</f>
        <v xml:space="preserve">Wilson         </v>
      </c>
      <c r="M22" s="2" t="str">
        <f>B22</f>
        <v>IA</v>
      </c>
      <c r="N22" s="19">
        <f>VALUE(C22)</f>
        <v>999.99</v>
      </c>
      <c r="O22" s="2" t="str">
        <f>CONCATENATE(E22,"/",F22,"/",RIGHT(D22,2))</f>
        <v>11/01/19</v>
      </c>
      <c r="P22" s="2" t="str">
        <f>IF((H22=1),"Electronics",IF((H22=2),"Ski Package",IF((H22=3),"Fishing Package","Error!")))</f>
        <v>Electronics</v>
      </c>
      <c r="Q22" s="19">
        <f>VALUE(I22)</f>
        <v>99.99</v>
      </c>
      <c r="R22" s="20">
        <f>J22</f>
        <v>1099.98</v>
      </c>
    </row>
    <row r="23" spans="1:18" x14ac:dyDescent="0.25">
      <c r="A23" s="1"/>
      <c r="B23" s="7"/>
      <c r="C23" s="10"/>
      <c r="D23" s="2"/>
      <c r="E23" s="16"/>
      <c r="F23" s="17"/>
      <c r="G23" s="7"/>
      <c r="H23" s="7"/>
      <c r="I23" s="11"/>
      <c r="J23" s="14"/>
      <c r="K23" s="3"/>
      <c r="L23" s="1"/>
      <c r="M23" s="2"/>
      <c r="N23" s="2"/>
      <c r="O23" s="2"/>
      <c r="P23" s="2"/>
      <c r="Q23" s="2"/>
      <c r="R23" s="3"/>
    </row>
    <row r="24" spans="1:18" x14ac:dyDescent="0.25">
      <c r="A24" s="1"/>
      <c r="B24" s="2"/>
      <c r="C24" s="10"/>
      <c r="D24" s="2"/>
      <c r="E24" s="15"/>
      <c r="F24" s="15"/>
      <c r="G24" s="2"/>
      <c r="H24" s="2"/>
      <c r="I24" s="11"/>
      <c r="J24" s="14"/>
      <c r="K24" s="3"/>
      <c r="L24" s="1" t="s">
        <v>36</v>
      </c>
      <c r="M24" s="2" t="s">
        <v>35</v>
      </c>
      <c r="O24" s="2"/>
      <c r="P24" s="2"/>
      <c r="Q24" s="2"/>
      <c r="R24" s="3" t="s">
        <v>37</v>
      </c>
    </row>
    <row r="25" spans="1:18" x14ac:dyDescent="0.25">
      <c r="A25" s="1"/>
      <c r="B25" s="2"/>
      <c r="C25" s="2"/>
      <c r="D25" s="2"/>
      <c r="E25" s="15"/>
      <c r="F25" s="15"/>
      <c r="G25" s="2"/>
      <c r="H25" s="2"/>
      <c r="I25" s="8"/>
      <c r="J25" s="14"/>
      <c r="K25" s="3"/>
      <c r="L25" s="2" t="str">
        <f>IF((G22="B"),"Bass Boat",IF((G22="P"),"Pontoon",IF((G22="S"),"Ski Boat",IF((G22="J"),"John Boat",IF((G22="C"),"Canoe",IF((G22="R"),"Cabin Cruiser","ERROR!"))))))</f>
        <v>Ski Boat</v>
      </c>
      <c r="M25" s="2">
        <f>K22</f>
        <v>1</v>
      </c>
      <c r="O25" s="2"/>
      <c r="P25" s="2"/>
      <c r="Q25" s="2"/>
      <c r="R25" s="21">
        <f>SUM(R22:R22)</f>
        <v>1099.98</v>
      </c>
    </row>
    <row r="26" spans="1:18" x14ac:dyDescent="0.25">
      <c r="A26" s="1"/>
      <c r="B26" s="2"/>
      <c r="C26" s="2"/>
      <c r="D26" s="2"/>
      <c r="E26" s="15"/>
      <c r="F26" s="15"/>
      <c r="G26" s="2"/>
      <c r="H26" s="2"/>
      <c r="I26" s="8"/>
      <c r="J26" s="14"/>
      <c r="K26" s="3"/>
      <c r="L26" s="2"/>
      <c r="M26" s="2"/>
      <c r="O26" s="2"/>
      <c r="P26" s="2"/>
      <c r="Q26" s="2"/>
      <c r="R26" s="21"/>
    </row>
    <row r="27" spans="1:18" x14ac:dyDescent="0.25">
      <c r="A27" s="1"/>
      <c r="B27" s="2"/>
      <c r="C27" s="2"/>
      <c r="D27" s="2"/>
      <c r="E27" s="2"/>
      <c r="F27" s="2"/>
      <c r="G27" s="2"/>
      <c r="H27" s="2"/>
      <c r="I27" s="8"/>
      <c r="J27" s="14"/>
      <c r="K27" s="3"/>
      <c r="L27" s="1"/>
      <c r="M27" s="2"/>
      <c r="N27" s="2"/>
      <c r="O27" s="2"/>
      <c r="P27" s="2"/>
      <c r="Q27" s="2"/>
      <c r="R27" s="3"/>
    </row>
    <row r="28" spans="1:18" x14ac:dyDescent="0.25">
      <c r="A28" s="1"/>
      <c r="B28" s="2"/>
      <c r="C28" s="2"/>
      <c r="D28" s="2"/>
      <c r="E28" s="2"/>
      <c r="F28" s="2"/>
      <c r="G28" s="2"/>
      <c r="H28" s="2"/>
      <c r="I28" s="8"/>
      <c r="J28" s="14"/>
      <c r="K28" s="3"/>
      <c r="L28" s="1"/>
      <c r="M28" s="2" t="s">
        <v>38</v>
      </c>
      <c r="N28" s="2"/>
      <c r="O28" s="2"/>
      <c r="P28" s="2"/>
      <c r="Q28" s="2"/>
      <c r="R28" s="3" t="s">
        <v>39</v>
      </c>
    </row>
    <row r="29" spans="1:18" x14ac:dyDescent="0.25">
      <c r="A29" s="1"/>
      <c r="B29" s="2"/>
      <c r="C29" s="2"/>
      <c r="D29" s="2"/>
      <c r="E29" s="2"/>
      <c r="F29" s="2"/>
      <c r="G29" s="2"/>
      <c r="H29" s="2"/>
      <c r="I29" s="8"/>
      <c r="J29" s="14"/>
      <c r="K29" s="3"/>
      <c r="L29" s="1"/>
      <c r="M29" s="2">
        <f>M14+M20+M25</f>
        <v>8</v>
      </c>
      <c r="N29" s="2"/>
      <c r="O29" s="2"/>
      <c r="P29" s="2"/>
      <c r="Q29" s="2"/>
      <c r="R29" s="21">
        <f>R14+R20+R25</f>
        <v>4401490.8900000006</v>
      </c>
    </row>
    <row r="30" spans="1:18" x14ac:dyDescent="0.25">
      <c r="A30" s="1"/>
      <c r="B30" s="2"/>
      <c r="C30" s="2"/>
      <c r="D30" s="2"/>
      <c r="E30" s="2"/>
      <c r="F30" s="2"/>
      <c r="G30" s="2"/>
      <c r="H30" s="2"/>
      <c r="I30" s="8"/>
      <c r="J30" s="14"/>
      <c r="K30" s="3"/>
      <c r="L30" s="1"/>
      <c r="M30" s="2"/>
      <c r="N30" s="2"/>
      <c r="O30" s="2"/>
      <c r="P30" s="2"/>
      <c r="Q30" s="2"/>
      <c r="R30" s="3"/>
    </row>
    <row r="31" spans="1:18" ht="15.75" thickBot="1" x14ac:dyDescent="0.3">
      <c r="A31" s="4"/>
      <c r="B31" s="5"/>
      <c r="C31" s="5"/>
      <c r="D31" s="5"/>
      <c r="E31" s="5"/>
      <c r="F31" s="5"/>
      <c r="G31" s="5"/>
      <c r="H31" s="5"/>
      <c r="I31" s="9"/>
      <c r="J31" s="14"/>
      <c r="K31" s="6"/>
      <c r="L31" s="1"/>
      <c r="M31" s="5"/>
      <c r="N31" s="5"/>
      <c r="O31" s="2"/>
      <c r="P31" s="2"/>
      <c r="Q31" s="2"/>
      <c r="R31" s="6"/>
    </row>
    <row r="32" spans="1:18" ht="15.75" thickTop="1" x14ac:dyDescent="0.25">
      <c r="J32" s="13"/>
      <c r="L32" s="13"/>
      <c r="O32" s="13"/>
      <c r="P32" s="13"/>
      <c r="Q32" s="13"/>
    </row>
  </sheetData>
  <mergeCells count="3">
    <mergeCell ref="A1:I1"/>
    <mergeCell ref="L1:R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31</v>
      </c>
      <c r="B1" s="2" t="s">
        <v>14</v>
      </c>
      <c r="C1" s="10" t="s">
        <v>24</v>
      </c>
      <c r="D1" s="2">
        <v>2019</v>
      </c>
      <c r="E1" s="2">
        <v>12</v>
      </c>
      <c r="F1" s="2">
        <v>16</v>
      </c>
      <c r="G1" s="2" t="s">
        <v>15</v>
      </c>
      <c r="H1" s="2">
        <v>1</v>
      </c>
      <c r="I1" s="11" t="s">
        <v>30</v>
      </c>
    </row>
    <row r="2" spans="1:9" x14ac:dyDescent="0.25">
      <c r="A2" s="1" t="s">
        <v>32</v>
      </c>
      <c r="B2" s="2" t="s">
        <v>14</v>
      </c>
      <c r="C2" s="10" t="s">
        <v>25</v>
      </c>
      <c r="D2" s="2">
        <v>2019</v>
      </c>
      <c r="E2" s="2">
        <v>11</v>
      </c>
      <c r="F2" s="10" t="s">
        <v>27</v>
      </c>
      <c r="G2" s="2" t="s">
        <v>21</v>
      </c>
      <c r="H2" s="2">
        <v>2</v>
      </c>
      <c r="I2" s="11" t="s">
        <v>29</v>
      </c>
    </row>
    <row r="3" spans="1:9" x14ac:dyDescent="0.25">
      <c r="A3" s="1" t="s">
        <v>33</v>
      </c>
      <c r="B3" s="7" t="s">
        <v>22</v>
      </c>
      <c r="C3" s="10" t="s">
        <v>26</v>
      </c>
      <c r="D3" s="2">
        <v>2018</v>
      </c>
      <c r="E3" s="10" t="s">
        <v>27</v>
      </c>
      <c r="F3" s="12" t="s">
        <v>27</v>
      </c>
      <c r="G3" s="7" t="s">
        <v>23</v>
      </c>
      <c r="H3" s="7">
        <v>3</v>
      </c>
      <c r="I3" s="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Angela Birkner</cp:lastModifiedBy>
  <dcterms:created xsi:type="dcterms:W3CDTF">2019-12-16T13:37:40Z</dcterms:created>
  <dcterms:modified xsi:type="dcterms:W3CDTF">2019-12-19T15:24:48Z</dcterms:modified>
</cp:coreProperties>
</file>