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QAWI19\CBLHJB02\"/>
    </mc:Choice>
  </mc:AlternateContent>
  <xr:revisionPtr revIDLastSave="0" documentId="13_ncr:1_{79080B75-04BC-4C15-A3AB-95E96EE634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DATFILE" sheetId="3" r:id="rId2"/>
  </sheets>
  <definedNames>
    <definedName name="_xlnm._FilterDatabase" localSheetId="0" hidden="1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8" i="2" l="1"/>
  <c r="R84" i="2"/>
  <c r="R70" i="2"/>
  <c r="R56" i="2"/>
  <c r="R42" i="2"/>
  <c r="R28" i="2"/>
  <c r="R14" i="2"/>
  <c r="M88" i="2"/>
  <c r="M84" i="2"/>
  <c r="M70" i="2"/>
  <c r="M56" i="2"/>
  <c r="L84" i="2"/>
  <c r="L70" i="2"/>
  <c r="L56" i="2"/>
  <c r="R73" i="2"/>
  <c r="R74" i="2"/>
  <c r="R75" i="2"/>
  <c r="R76" i="2"/>
  <c r="R77" i="2"/>
  <c r="R78" i="2"/>
  <c r="R79" i="2"/>
  <c r="R80" i="2"/>
  <c r="R81" i="2"/>
  <c r="R72" i="2"/>
  <c r="R59" i="2"/>
  <c r="R60" i="2"/>
  <c r="R61" i="2"/>
  <c r="R62" i="2"/>
  <c r="R63" i="2"/>
  <c r="R64" i="2"/>
  <c r="R65" i="2"/>
  <c r="R66" i="2"/>
  <c r="R67" i="2"/>
  <c r="R58" i="2"/>
  <c r="R45" i="2"/>
  <c r="R46" i="2"/>
  <c r="R47" i="2"/>
  <c r="R48" i="2"/>
  <c r="R49" i="2"/>
  <c r="R50" i="2"/>
  <c r="R51" i="2"/>
  <c r="R52" i="2"/>
  <c r="R53" i="2"/>
  <c r="R44" i="2"/>
  <c r="R31" i="2"/>
  <c r="R32" i="2"/>
  <c r="R33" i="2"/>
  <c r="R34" i="2"/>
  <c r="R35" i="2"/>
  <c r="R36" i="2"/>
  <c r="R37" i="2"/>
  <c r="R38" i="2"/>
  <c r="R39" i="2"/>
  <c r="R30" i="2"/>
  <c r="R17" i="2"/>
  <c r="R18" i="2"/>
  <c r="R19" i="2"/>
  <c r="R20" i="2"/>
  <c r="R21" i="2"/>
  <c r="R22" i="2"/>
  <c r="R23" i="2"/>
  <c r="R24" i="2"/>
  <c r="R25" i="2"/>
  <c r="R16" i="2"/>
  <c r="R4" i="2"/>
  <c r="R5" i="2"/>
  <c r="R6" i="2"/>
  <c r="R7" i="2"/>
  <c r="R8" i="2"/>
  <c r="R9" i="2"/>
  <c r="R10" i="2"/>
  <c r="R11" i="2"/>
  <c r="Q16" i="2"/>
  <c r="Q17" i="2"/>
  <c r="Q18" i="2"/>
  <c r="Q19" i="2"/>
  <c r="Q20" i="2"/>
  <c r="Q21" i="2"/>
  <c r="Q22" i="2"/>
  <c r="Q23" i="2"/>
  <c r="Q24" i="2"/>
  <c r="Q25" i="2"/>
  <c r="Q3" i="2"/>
  <c r="P3" i="2"/>
  <c r="O73" i="2"/>
  <c r="O74" i="2"/>
  <c r="O75" i="2"/>
  <c r="O76" i="2"/>
  <c r="O77" i="2"/>
  <c r="O78" i="2"/>
  <c r="O79" i="2"/>
  <c r="O80" i="2"/>
  <c r="O81" i="2"/>
  <c r="O72" i="2"/>
  <c r="O59" i="2"/>
  <c r="O60" i="2"/>
  <c r="O61" i="2"/>
  <c r="O62" i="2"/>
  <c r="O63" i="2"/>
  <c r="O64" i="2"/>
  <c r="O65" i="2"/>
  <c r="O66" i="2"/>
  <c r="O67" i="2"/>
  <c r="O58" i="2"/>
  <c r="O45" i="2"/>
  <c r="O46" i="2"/>
  <c r="O47" i="2"/>
  <c r="O48" i="2"/>
  <c r="O49" i="2"/>
  <c r="O50" i="2"/>
  <c r="O51" i="2"/>
  <c r="O52" i="2"/>
  <c r="O53" i="2"/>
  <c r="O44" i="2"/>
  <c r="O31" i="2"/>
  <c r="O32" i="2"/>
  <c r="O33" i="2"/>
  <c r="O34" i="2"/>
  <c r="O35" i="2"/>
  <c r="O36" i="2"/>
  <c r="O37" i="2"/>
  <c r="O38" i="2"/>
  <c r="O39" i="2"/>
  <c r="O30" i="2"/>
  <c r="O4" i="2"/>
  <c r="O5" i="2"/>
  <c r="O6" i="2"/>
  <c r="O7" i="2"/>
  <c r="O8" i="2"/>
  <c r="O9" i="2"/>
  <c r="O10" i="2"/>
  <c r="O11" i="2"/>
  <c r="O17" i="2"/>
  <c r="O18" i="2"/>
  <c r="O19" i="2"/>
  <c r="O20" i="2"/>
  <c r="O21" i="2"/>
  <c r="O22" i="2"/>
  <c r="O23" i="2"/>
  <c r="O24" i="2"/>
  <c r="O25" i="2"/>
  <c r="O16" i="2"/>
  <c r="O3" i="2"/>
  <c r="N73" i="2"/>
  <c r="N74" i="2"/>
  <c r="N75" i="2"/>
  <c r="N76" i="2"/>
  <c r="N77" i="2"/>
  <c r="N78" i="2"/>
  <c r="N79" i="2"/>
  <c r="N80" i="2"/>
  <c r="N81" i="2"/>
  <c r="N72" i="2"/>
  <c r="N59" i="2"/>
  <c r="N60" i="2"/>
  <c r="N61" i="2"/>
  <c r="N62" i="2"/>
  <c r="N63" i="2"/>
  <c r="N64" i="2"/>
  <c r="N65" i="2"/>
  <c r="N66" i="2"/>
  <c r="N67" i="2"/>
  <c r="N58" i="2"/>
  <c r="N45" i="2"/>
  <c r="N46" i="2"/>
  <c r="N47" i="2"/>
  <c r="N48" i="2"/>
  <c r="N49" i="2"/>
  <c r="N50" i="2"/>
  <c r="N51" i="2"/>
  <c r="N52" i="2"/>
  <c r="N53" i="2"/>
  <c r="N44" i="2"/>
  <c r="N31" i="2"/>
  <c r="N32" i="2"/>
  <c r="N33" i="2"/>
  <c r="N34" i="2"/>
  <c r="N35" i="2"/>
  <c r="N36" i="2"/>
  <c r="N37" i="2"/>
  <c r="N38" i="2"/>
  <c r="N39" i="2"/>
  <c r="N30" i="2"/>
  <c r="N17" i="2"/>
  <c r="N18" i="2"/>
  <c r="N19" i="2"/>
  <c r="N20" i="2"/>
  <c r="N21" i="2"/>
  <c r="N22" i="2"/>
  <c r="N23" i="2"/>
  <c r="N24" i="2"/>
  <c r="N25" i="2"/>
  <c r="N16" i="2"/>
  <c r="N3" i="2"/>
  <c r="N4" i="2"/>
  <c r="N5" i="2"/>
  <c r="N6" i="2"/>
  <c r="N7" i="2"/>
  <c r="N8" i="2"/>
  <c r="N9" i="2"/>
  <c r="N10" i="2"/>
  <c r="N11" i="2"/>
  <c r="M73" i="2"/>
  <c r="M74" i="2"/>
  <c r="M75" i="2"/>
  <c r="M76" i="2"/>
  <c r="M77" i="2"/>
  <c r="M78" i="2"/>
  <c r="M79" i="2"/>
  <c r="M80" i="2"/>
  <c r="M81" i="2"/>
  <c r="M72" i="2"/>
  <c r="M59" i="2"/>
  <c r="M60" i="2"/>
  <c r="M61" i="2"/>
  <c r="M62" i="2"/>
  <c r="M63" i="2"/>
  <c r="M64" i="2"/>
  <c r="M65" i="2"/>
  <c r="M66" i="2"/>
  <c r="M67" i="2"/>
  <c r="M58" i="2"/>
  <c r="M45" i="2"/>
  <c r="M46" i="2"/>
  <c r="M47" i="2"/>
  <c r="M48" i="2"/>
  <c r="M49" i="2"/>
  <c r="M50" i="2"/>
  <c r="M51" i="2"/>
  <c r="M52" i="2"/>
  <c r="M53" i="2"/>
  <c r="M44" i="2"/>
  <c r="M31" i="2"/>
  <c r="M32" i="2"/>
  <c r="M33" i="2"/>
  <c r="M34" i="2"/>
  <c r="M35" i="2"/>
  <c r="M36" i="2"/>
  <c r="M37" i="2"/>
  <c r="M38" i="2"/>
  <c r="M39" i="2"/>
  <c r="M30" i="2"/>
  <c r="M17" i="2"/>
  <c r="M18" i="2"/>
  <c r="M19" i="2"/>
  <c r="M20" i="2"/>
  <c r="M21" i="2"/>
  <c r="M22" i="2"/>
  <c r="M23" i="2"/>
  <c r="M24" i="2"/>
  <c r="M25" i="2"/>
  <c r="M16" i="2"/>
  <c r="M4" i="2"/>
  <c r="M5" i="2"/>
  <c r="M6" i="2"/>
  <c r="M7" i="2"/>
  <c r="M8" i="2"/>
  <c r="M9" i="2"/>
  <c r="M10" i="2"/>
  <c r="M11" i="2"/>
  <c r="J73" i="2"/>
  <c r="J74" i="2"/>
  <c r="J75" i="2"/>
  <c r="J76" i="2"/>
  <c r="J77" i="2"/>
  <c r="J78" i="2"/>
  <c r="J79" i="2"/>
  <c r="J80" i="2"/>
  <c r="J81" i="2"/>
  <c r="J72" i="2"/>
  <c r="J59" i="2"/>
  <c r="J60" i="2"/>
  <c r="J61" i="2"/>
  <c r="J62" i="2"/>
  <c r="J63" i="2"/>
  <c r="J64" i="2"/>
  <c r="J65" i="2"/>
  <c r="J66" i="2"/>
  <c r="J67" i="2"/>
  <c r="J58" i="2"/>
  <c r="J45" i="2"/>
  <c r="J46" i="2"/>
  <c r="J47" i="2"/>
  <c r="J48" i="2"/>
  <c r="J49" i="2"/>
  <c r="J50" i="2"/>
  <c r="J51" i="2"/>
  <c r="J52" i="2"/>
  <c r="J53" i="2"/>
  <c r="J44" i="2"/>
  <c r="J31" i="2"/>
  <c r="J32" i="2"/>
  <c r="J33" i="2"/>
  <c r="J34" i="2"/>
  <c r="J35" i="2"/>
  <c r="J36" i="2"/>
  <c r="J37" i="2"/>
  <c r="J38" i="2"/>
  <c r="J39" i="2"/>
  <c r="J30" i="2"/>
  <c r="J17" i="2"/>
  <c r="J18" i="2"/>
  <c r="J19" i="2"/>
  <c r="J20" i="2"/>
  <c r="J21" i="2"/>
  <c r="J22" i="2"/>
  <c r="J23" i="2"/>
  <c r="J24" i="2"/>
  <c r="J25" i="2"/>
  <c r="J16" i="2"/>
  <c r="J3" i="2"/>
  <c r="J4" i="2"/>
  <c r="J5" i="2"/>
  <c r="J6" i="2"/>
  <c r="J7" i="2"/>
  <c r="J8" i="2"/>
  <c r="J9" i="2"/>
  <c r="J10" i="2"/>
  <c r="J11" i="2"/>
  <c r="K74" i="2"/>
  <c r="K75" i="2" s="1"/>
  <c r="K76" i="2" s="1"/>
  <c r="K77" i="2" s="1"/>
  <c r="K78" i="2" s="1"/>
  <c r="K79" i="2" s="1"/>
  <c r="K80" i="2" s="1"/>
  <c r="K81" i="2" s="1"/>
  <c r="K73" i="2"/>
  <c r="K60" i="2"/>
  <c r="K61" i="2"/>
  <c r="K62" i="2"/>
  <c r="K63" i="2" s="1"/>
  <c r="K64" i="2" s="1"/>
  <c r="K65" i="2" s="1"/>
  <c r="K66" i="2" s="1"/>
  <c r="K67" i="2" s="1"/>
  <c r="K59" i="2"/>
  <c r="K46" i="2"/>
  <c r="K47" i="2"/>
  <c r="K48" i="2"/>
  <c r="K49" i="2" s="1"/>
  <c r="K50" i="2" s="1"/>
  <c r="K51" i="2" s="1"/>
  <c r="K52" i="2" s="1"/>
  <c r="K53" i="2" s="1"/>
  <c r="K45" i="2"/>
  <c r="K32" i="2"/>
  <c r="K33" i="2"/>
  <c r="K34" i="2"/>
  <c r="K35" i="2" s="1"/>
  <c r="K36" i="2" s="1"/>
  <c r="K37" i="2" s="1"/>
  <c r="K38" i="2" s="1"/>
  <c r="K39" i="2" s="1"/>
  <c r="K31" i="2"/>
  <c r="K17" i="2"/>
  <c r="K18" i="2"/>
  <c r="K19" i="2" s="1"/>
  <c r="K20" i="2" s="1"/>
  <c r="K21" i="2" s="1"/>
  <c r="K22" i="2" s="1"/>
  <c r="K23" i="2" s="1"/>
  <c r="K24" i="2" s="1"/>
  <c r="K25" i="2" s="1"/>
  <c r="M14" i="2"/>
  <c r="K8" i="2"/>
  <c r="K9" i="2" s="1"/>
  <c r="K10" i="2" s="1"/>
  <c r="K11" i="2" s="1"/>
  <c r="Q72" i="2"/>
  <c r="Q73" i="2"/>
  <c r="Q74" i="2"/>
  <c r="Q75" i="2"/>
  <c r="Q76" i="2"/>
  <c r="Q77" i="2"/>
  <c r="Q78" i="2"/>
  <c r="Q79" i="2"/>
  <c r="Q80" i="2"/>
  <c r="Q81" i="2"/>
  <c r="Q59" i="2"/>
  <c r="Q60" i="2"/>
  <c r="Q61" i="2"/>
  <c r="Q62" i="2"/>
  <c r="Q63" i="2"/>
  <c r="Q64" i="2"/>
  <c r="Q65" i="2"/>
  <c r="Q66" i="2"/>
  <c r="Q67" i="2"/>
  <c r="Q58" i="2"/>
  <c r="Q45" i="2"/>
  <c r="Q46" i="2"/>
  <c r="Q47" i="2"/>
  <c r="Q48" i="2"/>
  <c r="Q49" i="2"/>
  <c r="Q50" i="2"/>
  <c r="Q51" i="2"/>
  <c r="Q52" i="2"/>
  <c r="Q53" i="2"/>
  <c r="Q44" i="2"/>
  <c r="Q31" i="2"/>
  <c r="Q32" i="2"/>
  <c r="Q33" i="2"/>
  <c r="Q34" i="2"/>
  <c r="Q35" i="2"/>
  <c r="Q36" i="2"/>
  <c r="Q37" i="2"/>
  <c r="Q38" i="2"/>
  <c r="Q39" i="2"/>
  <c r="Q30" i="2"/>
  <c r="Q4" i="2"/>
  <c r="Q5" i="2"/>
  <c r="Q6" i="2"/>
  <c r="Q7" i="2"/>
  <c r="Q8" i="2"/>
  <c r="Q9" i="2"/>
  <c r="Q10" i="2"/>
  <c r="Q11" i="2"/>
  <c r="L73" i="2"/>
  <c r="L74" i="2"/>
  <c r="L75" i="2"/>
  <c r="L76" i="2"/>
  <c r="L77" i="2"/>
  <c r="L78" i="2"/>
  <c r="L79" i="2"/>
  <c r="L80" i="2"/>
  <c r="L81" i="2"/>
  <c r="L72" i="2"/>
  <c r="L59" i="2"/>
  <c r="L60" i="2"/>
  <c r="L61" i="2"/>
  <c r="L62" i="2"/>
  <c r="L63" i="2"/>
  <c r="L64" i="2"/>
  <c r="L65" i="2"/>
  <c r="L66" i="2"/>
  <c r="L67" i="2"/>
  <c r="L58" i="2"/>
  <c r="L45" i="2"/>
  <c r="L46" i="2"/>
  <c r="L47" i="2"/>
  <c r="L48" i="2"/>
  <c r="L49" i="2"/>
  <c r="L50" i="2"/>
  <c r="L51" i="2"/>
  <c r="L52" i="2"/>
  <c r="L53" i="2"/>
  <c r="L44" i="2"/>
  <c r="L31" i="2"/>
  <c r="L32" i="2"/>
  <c r="L33" i="2"/>
  <c r="L34" i="2"/>
  <c r="L35" i="2"/>
  <c r="L36" i="2"/>
  <c r="L37" i="2"/>
  <c r="L38" i="2"/>
  <c r="L39" i="2"/>
  <c r="L30" i="2"/>
  <c r="P73" i="2"/>
  <c r="P74" i="2"/>
  <c r="P75" i="2"/>
  <c r="P76" i="2"/>
  <c r="P77" i="2"/>
  <c r="P78" i="2"/>
  <c r="P79" i="2"/>
  <c r="P80" i="2"/>
  <c r="P81" i="2"/>
  <c r="P72" i="2"/>
  <c r="P59" i="2"/>
  <c r="P60" i="2"/>
  <c r="P61" i="2"/>
  <c r="P62" i="2"/>
  <c r="P63" i="2"/>
  <c r="P64" i="2"/>
  <c r="P65" i="2"/>
  <c r="P66" i="2"/>
  <c r="P67" i="2"/>
  <c r="P58" i="2"/>
  <c r="P45" i="2"/>
  <c r="P46" i="2"/>
  <c r="P47" i="2"/>
  <c r="P48" i="2"/>
  <c r="P49" i="2"/>
  <c r="P50" i="2"/>
  <c r="P51" i="2"/>
  <c r="P52" i="2"/>
  <c r="P53" i="2"/>
  <c r="P44" i="2"/>
  <c r="P31" i="2"/>
  <c r="P32" i="2"/>
  <c r="P33" i="2"/>
  <c r="P34" i="2"/>
  <c r="P35" i="2"/>
  <c r="P36" i="2"/>
  <c r="P37" i="2"/>
  <c r="P38" i="2"/>
  <c r="P39" i="2"/>
  <c r="P30" i="2"/>
  <c r="P17" i="2"/>
  <c r="P18" i="2"/>
  <c r="P19" i="2"/>
  <c r="P20" i="2"/>
  <c r="P21" i="2"/>
  <c r="P22" i="2"/>
  <c r="P23" i="2"/>
  <c r="P24" i="2"/>
  <c r="P25" i="2"/>
  <c r="P16" i="2"/>
  <c r="P4" i="2"/>
  <c r="P5" i="2"/>
  <c r="P6" i="2"/>
  <c r="P7" i="2"/>
  <c r="P8" i="2"/>
  <c r="P9" i="2"/>
  <c r="P10" i="2"/>
  <c r="P11" i="2"/>
  <c r="L23" i="2"/>
  <c r="L24" i="2"/>
  <c r="L25" i="2"/>
  <c r="L17" i="2"/>
  <c r="L18" i="2"/>
  <c r="L19" i="2"/>
  <c r="L20" i="2"/>
  <c r="L21" i="2"/>
  <c r="L22" i="2"/>
  <c r="L16" i="2"/>
  <c r="L4" i="2"/>
  <c r="L5" i="2"/>
  <c r="L6" i="2"/>
  <c r="L7" i="2"/>
  <c r="L8" i="2"/>
  <c r="L9" i="2"/>
  <c r="L10" i="2"/>
  <c r="L11" i="2"/>
  <c r="M42" i="2" l="1"/>
  <c r="L42" i="2"/>
  <c r="M28" i="2"/>
  <c r="L28" i="2"/>
  <c r="L14" i="2"/>
  <c r="K4" i="2"/>
  <c r="K5" i="2" s="1"/>
  <c r="K6" i="2" l="1"/>
  <c r="K7" i="2" s="1"/>
  <c r="R3" i="2"/>
  <c r="M3" i="2"/>
  <c r="L3" i="2"/>
</calcChain>
</file>

<file path=xl/sharedStrings.xml><?xml version="1.0" encoding="utf-8"?>
<sst xmlns="http://schemas.openxmlformats.org/spreadsheetml/2006/main" count="531" uniqueCount="88">
  <si>
    <t>I-LAST-NAME</t>
  </si>
  <si>
    <t>I-STATE</t>
  </si>
  <si>
    <t>I-BOAT-COST</t>
  </si>
  <si>
    <t>INPUT</t>
  </si>
  <si>
    <t>D-LAST-NAME</t>
  </si>
  <si>
    <t>D-STATE</t>
  </si>
  <si>
    <t>D-BOAT-COST</t>
  </si>
  <si>
    <t>D-PURCHASE-DATE</t>
  </si>
  <si>
    <t>D-ACC-PACK</t>
  </si>
  <si>
    <t>D-PREP-COST</t>
  </si>
  <si>
    <t>D-TOTAL-COST</t>
  </si>
  <si>
    <t>OUTPUT</t>
  </si>
  <si>
    <t>IA</t>
  </si>
  <si>
    <t>B</t>
  </si>
  <si>
    <t>C-TOTAL-COST</t>
  </si>
  <si>
    <t>WORKING STORAGE</t>
  </si>
  <si>
    <t>P</t>
  </si>
  <si>
    <t>MO</t>
  </si>
  <si>
    <t>S</t>
  </si>
  <si>
    <t>999999.99</t>
  </si>
  <si>
    <t>000001.99</t>
  </si>
  <si>
    <t>000100.99</t>
  </si>
  <si>
    <t>01</t>
  </si>
  <si>
    <t>00010.10</t>
  </si>
  <si>
    <t>00050.00</t>
  </si>
  <si>
    <t>99999.99</t>
  </si>
  <si>
    <t xml:space="preserve">Wilson         </t>
  </si>
  <si>
    <t xml:space="preserve">Van Velsor     </t>
  </si>
  <si>
    <t xml:space="preserve">Van Antwerp    </t>
  </si>
  <si>
    <t>000000.00</t>
  </si>
  <si>
    <t>00000.00</t>
  </si>
  <si>
    <t>I-BOAT-TYPE</t>
  </si>
  <si>
    <t>XXXXXXXXXXXXXXX</t>
  </si>
  <si>
    <t xml:space="preserve">BOB - DYLAN    </t>
  </si>
  <si>
    <t xml:space="preserve">CHING CHONG    </t>
  </si>
  <si>
    <t xml:space="preserve">QUERVO         </t>
  </si>
  <si>
    <t xml:space="preserve">BIRKNER        </t>
  </si>
  <si>
    <t xml:space="preserve">LESTER         </t>
  </si>
  <si>
    <t xml:space="preserve">HERNANDEZ      </t>
  </si>
  <si>
    <t xml:space="preserve">MUHAMED        </t>
  </si>
  <si>
    <t xml:space="preserve">FREEMAN        </t>
  </si>
  <si>
    <t xml:space="preserve">GEORGE         </t>
  </si>
  <si>
    <t xml:space="preserve">POTTER         </t>
  </si>
  <si>
    <t xml:space="preserve">DURSLEY        </t>
  </si>
  <si>
    <t xml:space="preserve">BILL           </t>
  </si>
  <si>
    <t xml:space="preserve">VAN VELSOR     </t>
  </si>
  <si>
    <t>ZZ</t>
  </si>
  <si>
    <t>CA</t>
  </si>
  <si>
    <t>WI</t>
  </si>
  <si>
    <t>000000.01</t>
  </si>
  <si>
    <t>025000.00</t>
  </si>
  <si>
    <t>080000.00</t>
  </si>
  <si>
    <t>070000.00</t>
  </si>
  <si>
    <t>100000.00</t>
  </si>
  <si>
    <t>2019</t>
  </si>
  <si>
    <t>12</t>
  </si>
  <si>
    <t>16</t>
  </si>
  <si>
    <t>99</t>
  </si>
  <si>
    <t>09</t>
  </si>
  <si>
    <t>06</t>
  </si>
  <si>
    <t>08</t>
  </si>
  <si>
    <t>11</t>
  </si>
  <si>
    <t>15</t>
  </si>
  <si>
    <t>9999</t>
  </si>
  <si>
    <t>2015</t>
  </si>
  <si>
    <t>1998</t>
  </si>
  <si>
    <t>2001</t>
  </si>
  <si>
    <t>04</t>
  </si>
  <si>
    <t>2011</t>
  </si>
  <si>
    <t>14</t>
  </si>
  <si>
    <t>J</t>
  </si>
  <si>
    <t>R</t>
  </si>
  <si>
    <t>C</t>
  </si>
  <si>
    <t>00000.01</t>
  </si>
  <si>
    <t>05000.00</t>
  </si>
  <si>
    <t>01500.00</t>
  </si>
  <si>
    <t>15000.00</t>
  </si>
  <si>
    <t>I-PURCHASE-YY</t>
  </si>
  <si>
    <t>I-PURCHASE-MM</t>
  </si>
  <si>
    <t>I-PURCHASE-DD</t>
  </si>
  <si>
    <t>I-ACC-PACK</t>
  </si>
  <si>
    <t>I-PREP-COST</t>
  </si>
  <si>
    <t>C-MJ-NUM-SALES</t>
  </si>
  <si>
    <t>MJ-BOAT-TYPE</t>
  </si>
  <si>
    <t>MJ-NUM-SALES</t>
  </si>
  <si>
    <t>MJ-TOTAL-SALES</t>
  </si>
  <si>
    <t>GT-NUM-SALES</t>
  </si>
  <si>
    <t>GT-TOTAL-SALES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</si>
</sst>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5" xfId="0" applyNumberFormat="1" applyBorder="1"/>
    <xf numFmtId="0" fontId="0" fillId="0" borderId="0" xfId="0" quotePrefix="1" applyBorder="1"/>
    <xf numFmtId="2" fontId="0" fillId="0" borderId="5" xfId="0" quotePrefix="1" applyNumberFormat="1" applyBorder="1"/>
    <xf numFmtId="0" fontId="0" fillId="0" borderId="0" xfId="0" quotePrefix="1" applyFill="1" applyBorder="1"/>
    <xf numFmtId="0" fontId="0" fillId="0" borderId="2" xfId="0" applyBorder="1"/>
    <xf numFmtId="2" fontId="0" fillId="0" borderId="4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quotePrefix="1" applyNumberFormat="1" applyBorder="1" applyAlignment="1">
      <alignment horizontal="right"/>
    </xf>
    <xf numFmtId="49" fontId="0" fillId="0" borderId="0" xfId="0" quotePrefix="1" applyNumberFormat="1" applyFill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 applyBorder="1"/>
    <xf numFmtId="1" fontId="0" fillId="0" borderId="0" xfId="0" applyNumberFormat="1"/>
    <xf numFmtId="49" fontId="0" fillId="0" borderId="0" xfId="0" applyNumberFormat="1" applyBorder="1"/>
    <xf numFmtId="49" fontId="0" fillId="0" borderId="0" xfId="0" quotePrefix="1" applyNumberFormat="1" applyBorder="1"/>
    <xf numFmtId="49" fontId="0" fillId="0" borderId="7" xfId="0" applyNumberFormat="1" applyBorder="1"/>
    <xf numFmtId="49" fontId="0" fillId="0" borderId="0" xfId="0" applyNumberFormat="1"/>
    <xf numFmtId="0" fontId="0" fillId="0" borderId="0" xfId="0" applyNumberFormat="1" applyBorder="1"/>
    <xf numFmtId="0" fontId="0" fillId="0" borderId="0" xfId="0" quotePrefix="1" applyNumberFormat="1" applyBorder="1"/>
    <xf numFmtId="0" fontId="0" fillId="0" borderId="0" xfId="0" quotePrefix="1" applyNumberFormat="1" applyFill="1" applyBorder="1"/>
    <xf numFmtId="0" fontId="0" fillId="0" borderId="0" xfId="0" applyNumberFormat="1" applyFill="1" applyBorder="1"/>
    <xf numFmtId="0" fontId="0" fillId="0" borderId="7" xfId="0" applyNumberFormat="1" applyBorder="1"/>
    <xf numFmtId="0" fontId="0" fillId="0" borderId="0" xfId="0" applyNumberFormat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tabSelected="1" zoomScaleNormal="100" workbookViewId="0">
      <selection activeCell="H15" sqref="H15"/>
    </sheetView>
  </sheetViews>
  <sheetFormatPr defaultRowHeight="15" x14ac:dyDescent="0.25"/>
  <cols>
    <col min="1" max="1" width="18.42578125" bestFit="1" customWidth="1"/>
    <col min="2" max="2" width="7.5703125" bestFit="1" customWidth="1"/>
    <col min="3" max="3" width="12.42578125" style="29" bestFit="1" customWidth="1"/>
    <col min="4" max="4" width="14.42578125" bestFit="1" customWidth="1"/>
    <col min="5" max="5" width="15.85546875" bestFit="1" customWidth="1"/>
    <col min="6" max="6" width="15" bestFit="1" customWidth="1"/>
    <col min="7" max="7" width="12" bestFit="1" customWidth="1"/>
    <col min="8" max="8" width="11.28515625" style="35" bestFit="1" customWidth="1"/>
    <col min="9" max="9" width="12" style="25" bestFit="1" customWidth="1"/>
    <col min="10" max="10" width="13.85546875" bestFit="1" customWidth="1"/>
    <col min="11" max="11" width="16.42578125" bestFit="1" customWidth="1"/>
    <col min="12" max="12" width="18.42578125" bestFit="1" customWidth="1"/>
    <col min="13" max="13" width="14.5703125" bestFit="1" customWidth="1"/>
    <col min="14" max="14" width="13.28515625" bestFit="1" customWidth="1"/>
    <col min="15" max="15" width="17.85546875" bestFit="1" customWidth="1"/>
    <col min="16" max="16" width="15" bestFit="1" customWidth="1"/>
    <col min="17" max="17" width="12.7109375" bestFit="1" customWidth="1"/>
    <col min="18" max="18" width="15.7109375" bestFit="1" customWidth="1"/>
  </cols>
  <sheetData>
    <row r="1" spans="1:19" ht="15.75" thickTop="1" x14ac:dyDescent="0.25">
      <c r="A1" s="21" t="s">
        <v>3</v>
      </c>
      <c r="B1" s="22"/>
      <c r="C1" s="22"/>
      <c r="D1" s="22"/>
      <c r="E1" s="22"/>
      <c r="F1" s="22"/>
      <c r="G1" s="22"/>
      <c r="H1" s="22"/>
      <c r="I1" s="23"/>
      <c r="J1" s="21" t="s">
        <v>15</v>
      </c>
      <c r="K1" s="23"/>
      <c r="L1" s="21" t="s">
        <v>11</v>
      </c>
      <c r="M1" s="22"/>
      <c r="N1" s="22"/>
      <c r="O1" s="22"/>
      <c r="P1" s="22"/>
      <c r="Q1" s="22"/>
      <c r="R1" s="23"/>
    </row>
    <row r="2" spans="1:19" x14ac:dyDescent="0.25">
      <c r="A2" s="1" t="s">
        <v>0</v>
      </c>
      <c r="B2" s="2" t="s">
        <v>1</v>
      </c>
      <c r="C2" s="26" t="s">
        <v>2</v>
      </c>
      <c r="D2" s="2" t="s">
        <v>77</v>
      </c>
      <c r="E2" s="2" t="s">
        <v>78</v>
      </c>
      <c r="F2" s="2" t="s">
        <v>79</v>
      </c>
      <c r="G2" s="2" t="s">
        <v>31</v>
      </c>
      <c r="H2" s="30" t="s">
        <v>80</v>
      </c>
      <c r="I2" s="36" t="s">
        <v>81</v>
      </c>
      <c r="J2" s="1" t="s">
        <v>14</v>
      </c>
      <c r="K2" s="3" t="s">
        <v>82</v>
      </c>
      <c r="L2" s="1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</row>
    <row r="3" spans="1:19" x14ac:dyDescent="0.25">
      <c r="A3" s="1" t="s">
        <v>32</v>
      </c>
      <c r="B3" s="2" t="s">
        <v>46</v>
      </c>
      <c r="C3" s="27" t="s">
        <v>19</v>
      </c>
      <c r="D3" s="9" t="s">
        <v>63</v>
      </c>
      <c r="E3" s="15" t="s">
        <v>57</v>
      </c>
      <c r="F3" s="15" t="s">
        <v>57</v>
      </c>
      <c r="G3" s="2" t="s">
        <v>13</v>
      </c>
      <c r="H3" s="31">
        <v>1</v>
      </c>
      <c r="I3" s="37" t="s">
        <v>25</v>
      </c>
      <c r="J3" s="13">
        <f>TRUNC(C3+I3,2)</f>
        <v>1099999.98</v>
      </c>
      <c r="K3" s="3">
        <v>1</v>
      </c>
      <c r="L3" s="1" t="str">
        <f>A3</f>
        <v>XXXXXXXXXXXXXXX</v>
      </c>
      <c r="M3" s="2" t="str">
        <f>B3</f>
        <v>ZZ</v>
      </c>
      <c r="N3" s="18">
        <f>VALUE(C3)</f>
        <v>999999.99</v>
      </c>
      <c r="O3" s="2" t="str">
        <f>CONCATENATE(E3,"/",F3,"/",RIGHT(D3,2))</f>
        <v>99/99/99</v>
      </c>
      <c r="P3" s="2" t="str">
        <f>IF((H3=1),"Electronics",IF((H3=2),"Ski Package",IF((H3=3),"Fishing Package","Error!")))</f>
        <v>Electronics</v>
      </c>
      <c r="Q3" s="18">
        <f>VALUE(I3)</f>
        <v>99999.99</v>
      </c>
      <c r="R3" s="19">
        <f>J3</f>
        <v>1099999.98</v>
      </c>
    </row>
    <row r="4" spans="1:19" x14ac:dyDescent="0.25">
      <c r="A4" s="1" t="s">
        <v>33</v>
      </c>
      <c r="B4" s="2" t="s">
        <v>47</v>
      </c>
      <c r="C4" s="27" t="s">
        <v>29</v>
      </c>
      <c r="D4" s="9" t="s">
        <v>54</v>
      </c>
      <c r="E4" s="14" t="s">
        <v>55</v>
      </c>
      <c r="F4" s="15" t="s">
        <v>61</v>
      </c>
      <c r="G4" s="2" t="s">
        <v>13</v>
      </c>
      <c r="H4" s="31">
        <v>2</v>
      </c>
      <c r="I4" s="37" t="s">
        <v>30</v>
      </c>
      <c r="J4" s="13">
        <f t="shared" ref="J4:J11" si="0">TRUNC(C4+I4,2)</f>
        <v>0</v>
      </c>
      <c r="K4" s="3">
        <f>K3 +1</f>
        <v>2</v>
      </c>
      <c r="L4" s="1" t="str">
        <f t="shared" ref="L4:L11" si="1">A4</f>
        <v xml:space="preserve">BOB - DYLAN    </v>
      </c>
      <c r="M4" s="2" t="str">
        <f t="shared" ref="M4:M11" si="2">B4</f>
        <v>CA</v>
      </c>
      <c r="N4" s="18">
        <f t="shared" ref="N4:N11" si="3">VALUE(C4)</f>
        <v>0</v>
      </c>
      <c r="O4" s="2" t="str">
        <f t="shared" ref="O4:O11" si="4">CONCATENATE(E4,"/",F4,"/",RIGHT(D4,2))</f>
        <v>12/11/19</v>
      </c>
      <c r="P4" s="2" t="str">
        <f>IF((H4=1),"Electronics",IF((H4=2),"Ski Package",IF((H4=3),"Fishing Package","Error!")))</f>
        <v>Ski Package</v>
      </c>
      <c r="Q4" s="18">
        <f t="shared" ref="Q4:Q11" si="5">VALUE(I4)</f>
        <v>0</v>
      </c>
      <c r="R4" s="19">
        <f t="shared" ref="R4:R11" si="6">J4</f>
        <v>0</v>
      </c>
    </row>
    <row r="5" spans="1:19" x14ac:dyDescent="0.25">
      <c r="A5" s="1" t="s">
        <v>34</v>
      </c>
      <c r="B5" s="7" t="s">
        <v>47</v>
      </c>
      <c r="C5" s="27" t="s">
        <v>49</v>
      </c>
      <c r="D5" s="9" t="s">
        <v>64</v>
      </c>
      <c r="E5" s="15" t="s">
        <v>58</v>
      </c>
      <c r="F5" s="16" t="s">
        <v>58</v>
      </c>
      <c r="G5" s="7" t="s">
        <v>13</v>
      </c>
      <c r="H5" s="32">
        <v>1</v>
      </c>
      <c r="I5" s="37" t="s">
        <v>73</v>
      </c>
      <c r="J5" s="13">
        <f t="shared" si="0"/>
        <v>0.02</v>
      </c>
      <c r="K5" s="3">
        <f>K4 +1</f>
        <v>3</v>
      </c>
      <c r="L5" s="1" t="str">
        <f t="shared" si="1"/>
        <v xml:space="preserve">CHING CHONG    </v>
      </c>
      <c r="M5" s="2" t="str">
        <f t="shared" si="2"/>
        <v>CA</v>
      </c>
      <c r="N5" s="18">
        <f t="shared" si="3"/>
        <v>0.01</v>
      </c>
      <c r="O5" s="2" t="str">
        <f t="shared" si="4"/>
        <v>09/09/15</v>
      </c>
      <c r="P5" s="2" t="str">
        <f t="shared" ref="P4:P11" si="7">IF((H5=1),"Electronics",IF((H5=2),"Ski Package",IF((H5=3),"Fishing Package","Error!")))</f>
        <v>Electronics</v>
      </c>
      <c r="Q5" s="18">
        <f t="shared" si="5"/>
        <v>0.01</v>
      </c>
      <c r="R5" s="19">
        <f t="shared" si="6"/>
        <v>0.02</v>
      </c>
    </row>
    <row r="6" spans="1:19" x14ac:dyDescent="0.25">
      <c r="A6" s="1" t="s">
        <v>35</v>
      </c>
      <c r="B6" s="7" t="s">
        <v>12</v>
      </c>
      <c r="C6" s="27" t="s">
        <v>19</v>
      </c>
      <c r="D6" s="9" t="s">
        <v>63</v>
      </c>
      <c r="E6" s="15" t="s">
        <v>57</v>
      </c>
      <c r="F6" s="16" t="s">
        <v>57</v>
      </c>
      <c r="G6" s="7" t="s">
        <v>13</v>
      </c>
      <c r="H6" s="32">
        <v>2</v>
      </c>
      <c r="I6" s="37" t="s">
        <v>73</v>
      </c>
      <c r="J6" s="13">
        <f t="shared" si="0"/>
        <v>1000000</v>
      </c>
      <c r="K6" s="3">
        <f>K5 +1</f>
        <v>4</v>
      </c>
      <c r="L6" s="1" t="str">
        <f t="shared" si="1"/>
        <v xml:space="preserve">QUERVO         </v>
      </c>
      <c r="M6" s="2" t="str">
        <f t="shared" si="2"/>
        <v>IA</v>
      </c>
      <c r="N6" s="18">
        <f t="shared" si="3"/>
        <v>999999.99</v>
      </c>
      <c r="O6" s="2" t="str">
        <f t="shared" si="4"/>
        <v>99/99/99</v>
      </c>
      <c r="P6" s="2" t="str">
        <f t="shared" si="7"/>
        <v>Ski Package</v>
      </c>
      <c r="Q6" s="18">
        <f t="shared" si="5"/>
        <v>0.01</v>
      </c>
      <c r="R6" s="19">
        <f t="shared" si="6"/>
        <v>1000000</v>
      </c>
    </row>
    <row r="7" spans="1:19" x14ac:dyDescent="0.25">
      <c r="A7" s="1" t="s">
        <v>36</v>
      </c>
      <c r="B7" s="7" t="s">
        <v>12</v>
      </c>
      <c r="C7" s="27" t="s">
        <v>49</v>
      </c>
      <c r="D7" s="9" t="s">
        <v>54</v>
      </c>
      <c r="E7" s="15" t="s">
        <v>59</v>
      </c>
      <c r="F7" s="16" t="s">
        <v>22</v>
      </c>
      <c r="G7" s="7" t="s">
        <v>13</v>
      </c>
      <c r="H7" s="32">
        <v>3</v>
      </c>
      <c r="I7" s="37" t="s">
        <v>25</v>
      </c>
      <c r="J7" s="13">
        <f t="shared" si="0"/>
        <v>100000</v>
      </c>
      <c r="K7" s="3">
        <f>K6 +1</f>
        <v>5</v>
      </c>
      <c r="L7" s="1" t="str">
        <f t="shared" si="1"/>
        <v xml:space="preserve">BIRKNER        </v>
      </c>
      <c r="M7" s="2" t="str">
        <f t="shared" si="2"/>
        <v>IA</v>
      </c>
      <c r="N7" s="18">
        <f t="shared" si="3"/>
        <v>0.01</v>
      </c>
      <c r="O7" s="2" t="str">
        <f t="shared" si="4"/>
        <v>06/01/19</v>
      </c>
      <c r="P7" s="2" t="str">
        <f t="shared" si="7"/>
        <v>Fishing Package</v>
      </c>
      <c r="Q7" s="18">
        <f t="shared" si="5"/>
        <v>99999.99</v>
      </c>
      <c r="R7" s="19">
        <f t="shared" si="6"/>
        <v>100000</v>
      </c>
    </row>
    <row r="8" spans="1:19" x14ac:dyDescent="0.25">
      <c r="A8" s="1" t="s">
        <v>37</v>
      </c>
      <c r="B8" s="7" t="s">
        <v>17</v>
      </c>
      <c r="C8" s="27" t="s">
        <v>19</v>
      </c>
      <c r="D8" s="9" t="s">
        <v>63</v>
      </c>
      <c r="E8" s="15" t="s">
        <v>57</v>
      </c>
      <c r="F8" s="16" t="s">
        <v>57</v>
      </c>
      <c r="G8" s="7" t="s">
        <v>13</v>
      </c>
      <c r="H8" s="32">
        <v>3</v>
      </c>
      <c r="I8" s="37" t="s">
        <v>30</v>
      </c>
      <c r="J8" s="13">
        <f t="shared" si="0"/>
        <v>999999.99</v>
      </c>
      <c r="K8" s="3">
        <f t="shared" ref="K8:K11" si="8">K7 +1</f>
        <v>6</v>
      </c>
      <c r="L8" s="1" t="str">
        <f t="shared" si="1"/>
        <v xml:space="preserve">LESTER         </v>
      </c>
      <c r="M8" s="2" t="str">
        <f t="shared" si="2"/>
        <v>MO</v>
      </c>
      <c r="N8" s="18">
        <f t="shared" si="3"/>
        <v>999999.99</v>
      </c>
      <c r="O8" s="2" t="str">
        <f t="shared" si="4"/>
        <v>99/99/99</v>
      </c>
      <c r="P8" s="2" t="str">
        <f t="shared" si="7"/>
        <v>Fishing Package</v>
      </c>
      <c r="Q8" s="18">
        <f t="shared" si="5"/>
        <v>0</v>
      </c>
      <c r="R8" s="19">
        <f t="shared" si="6"/>
        <v>999999.99</v>
      </c>
    </row>
    <row r="9" spans="1:19" x14ac:dyDescent="0.25">
      <c r="A9" s="1" t="s">
        <v>38</v>
      </c>
      <c r="B9" s="7" t="s">
        <v>48</v>
      </c>
      <c r="C9" s="27" t="s">
        <v>29</v>
      </c>
      <c r="D9" s="9" t="s">
        <v>65</v>
      </c>
      <c r="E9" s="15" t="s">
        <v>60</v>
      </c>
      <c r="F9" s="16" t="s">
        <v>62</v>
      </c>
      <c r="G9" s="7" t="s">
        <v>13</v>
      </c>
      <c r="H9" s="32">
        <v>3</v>
      </c>
      <c r="I9" s="37" t="s">
        <v>25</v>
      </c>
      <c r="J9" s="13">
        <f t="shared" si="0"/>
        <v>99999.99</v>
      </c>
      <c r="K9" s="3">
        <f t="shared" si="8"/>
        <v>7</v>
      </c>
      <c r="L9" s="1" t="str">
        <f t="shared" si="1"/>
        <v xml:space="preserve">HERNANDEZ      </v>
      </c>
      <c r="M9" s="2" t="str">
        <f t="shared" si="2"/>
        <v>WI</v>
      </c>
      <c r="N9" s="18">
        <f t="shared" si="3"/>
        <v>0</v>
      </c>
      <c r="O9" s="2" t="str">
        <f t="shared" si="4"/>
        <v>08/15/98</v>
      </c>
      <c r="P9" s="2" t="str">
        <f t="shared" si="7"/>
        <v>Fishing Package</v>
      </c>
      <c r="Q9" s="18">
        <f t="shared" si="5"/>
        <v>99999.99</v>
      </c>
      <c r="R9" s="19">
        <f t="shared" si="6"/>
        <v>99999.99</v>
      </c>
    </row>
    <row r="10" spans="1:19" x14ac:dyDescent="0.25">
      <c r="A10" s="1" t="s">
        <v>39</v>
      </c>
      <c r="B10" s="7" t="s">
        <v>48</v>
      </c>
      <c r="C10" s="27" t="s">
        <v>49</v>
      </c>
      <c r="D10" s="9" t="s">
        <v>66</v>
      </c>
      <c r="E10" s="15" t="s">
        <v>58</v>
      </c>
      <c r="F10" s="16" t="s">
        <v>61</v>
      </c>
      <c r="G10" s="7" t="s">
        <v>13</v>
      </c>
      <c r="H10" s="32">
        <v>1</v>
      </c>
      <c r="I10" s="37" t="s">
        <v>30</v>
      </c>
      <c r="J10" s="13">
        <f t="shared" si="0"/>
        <v>0.01</v>
      </c>
      <c r="K10" s="3">
        <f t="shared" si="8"/>
        <v>8</v>
      </c>
      <c r="L10" s="1" t="str">
        <f t="shared" si="1"/>
        <v xml:space="preserve">MUHAMED        </v>
      </c>
      <c r="M10" s="2" t="str">
        <f t="shared" si="2"/>
        <v>WI</v>
      </c>
      <c r="N10" s="18">
        <f t="shared" si="3"/>
        <v>0.01</v>
      </c>
      <c r="O10" s="2" t="str">
        <f t="shared" si="4"/>
        <v>09/11/01</v>
      </c>
      <c r="P10" s="2" t="str">
        <f t="shared" si="7"/>
        <v>Electronics</v>
      </c>
      <c r="Q10" s="18">
        <f t="shared" si="5"/>
        <v>0</v>
      </c>
      <c r="R10" s="19">
        <f t="shared" si="6"/>
        <v>0.01</v>
      </c>
    </row>
    <row r="11" spans="1:19" x14ac:dyDescent="0.25">
      <c r="A11" s="1" t="s">
        <v>40</v>
      </c>
      <c r="B11" s="7" t="s">
        <v>48</v>
      </c>
      <c r="C11" s="27" t="s">
        <v>29</v>
      </c>
      <c r="D11" s="9" t="s">
        <v>63</v>
      </c>
      <c r="E11" s="15" t="s">
        <v>57</v>
      </c>
      <c r="F11" s="16" t="s">
        <v>57</v>
      </c>
      <c r="G11" s="7" t="s">
        <v>13</v>
      </c>
      <c r="H11" s="32">
        <v>1</v>
      </c>
      <c r="I11" s="37" t="s">
        <v>73</v>
      </c>
      <c r="J11" s="13">
        <f t="shared" si="0"/>
        <v>0.01</v>
      </c>
      <c r="K11" s="3">
        <f t="shared" si="8"/>
        <v>9</v>
      </c>
      <c r="L11" s="1" t="str">
        <f t="shared" si="1"/>
        <v xml:space="preserve">FREEMAN        </v>
      </c>
      <c r="M11" s="2" t="str">
        <f t="shared" si="2"/>
        <v>WI</v>
      </c>
      <c r="N11" s="18">
        <f t="shared" si="3"/>
        <v>0</v>
      </c>
      <c r="O11" s="2" t="str">
        <f t="shared" si="4"/>
        <v>99/99/99</v>
      </c>
      <c r="P11" s="2" t="str">
        <f t="shared" si="7"/>
        <v>Electronics</v>
      </c>
      <c r="Q11" s="18">
        <f t="shared" si="5"/>
        <v>0.01</v>
      </c>
      <c r="R11" s="19">
        <f t="shared" si="6"/>
        <v>0.01</v>
      </c>
    </row>
    <row r="12" spans="1:19" x14ac:dyDescent="0.25">
      <c r="A12" s="1"/>
      <c r="B12" s="7"/>
      <c r="C12" s="27"/>
      <c r="D12" s="2"/>
      <c r="E12" s="15"/>
      <c r="F12" s="16"/>
      <c r="G12" s="7"/>
      <c r="H12" s="33"/>
      <c r="I12" s="37"/>
      <c r="J12" s="13"/>
      <c r="K12" s="3"/>
      <c r="L12" s="1"/>
      <c r="M12" s="2"/>
      <c r="N12" s="2"/>
      <c r="O12" s="2"/>
      <c r="P12" s="2"/>
      <c r="Q12" s="2"/>
      <c r="R12" s="3"/>
    </row>
    <row r="13" spans="1:19" x14ac:dyDescent="0.25">
      <c r="A13" s="1"/>
      <c r="B13" s="2"/>
      <c r="C13" s="27"/>
      <c r="D13" s="2"/>
      <c r="E13" s="14"/>
      <c r="F13" s="14"/>
      <c r="G13" s="2"/>
      <c r="H13" s="30"/>
      <c r="I13" s="37"/>
      <c r="J13" s="13"/>
      <c r="K13" s="3"/>
      <c r="L13" s="1" t="s">
        <v>83</v>
      </c>
      <c r="M13" s="2" t="s">
        <v>84</v>
      </c>
      <c r="O13" s="2"/>
      <c r="P13" s="2"/>
      <c r="Q13" s="2"/>
      <c r="R13" s="2" t="s">
        <v>85</v>
      </c>
      <c r="S13" s="1"/>
    </row>
    <row r="14" spans="1:19" x14ac:dyDescent="0.25">
      <c r="A14" s="1"/>
      <c r="B14" s="2"/>
      <c r="C14" s="26"/>
      <c r="D14" s="2"/>
      <c r="E14" s="14"/>
      <c r="F14" s="14"/>
      <c r="G14" s="2"/>
      <c r="H14" s="30"/>
      <c r="I14" s="36"/>
      <c r="J14" s="13"/>
      <c r="K14" s="3"/>
      <c r="L14" s="2" t="str">
        <f>IF((G3="B"),"Bass Boat",IF((G3="P"),"Pontoon",IF((G3="S"),"Ski Boat",IF((G3="J"),"John Boat",IF((G3="C"),"Canoe",IF((G3="R"),"Cabin Cruiser","ERROR!"))))))</f>
        <v>Bass Boat</v>
      </c>
      <c r="M14" s="2">
        <f xml:space="preserve"> K11</f>
        <v>9</v>
      </c>
      <c r="O14" s="2"/>
      <c r="P14" s="2"/>
      <c r="Q14" s="2"/>
      <c r="R14" s="17">
        <f>SUM(R3:R11)</f>
        <v>3300000</v>
      </c>
      <c r="S14" s="1"/>
    </row>
    <row r="15" spans="1:19" x14ac:dyDescent="0.25">
      <c r="A15" s="1"/>
      <c r="B15" s="2"/>
      <c r="C15" s="26"/>
      <c r="D15" s="2"/>
      <c r="E15" s="14"/>
      <c r="F15" s="14"/>
      <c r="G15" s="2"/>
      <c r="H15" s="30"/>
      <c r="I15" s="36"/>
      <c r="J15" s="13"/>
      <c r="K15" s="3"/>
      <c r="L15" s="2"/>
      <c r="M15" s="2"/>
      <c r="O15" s="2"/>
      <c r="P15" s="2"/>
      <c r="Q15" s="2"/>
      <c r="R15" s="20"/>
      <c r="S15" s="2"/>
    </row>
    <row r="16" spans="1:19" x14ac:dyDescent="0.25">
      <c r="A16" s="1" t="s">
        <v>32</v>
      </c>
      <c r="B16" s="2" t="s">
        <v>46</v>
      </c>
      <c r="C16" s="27" t="s">
        <v>19</v>
      </c>
      <c r="D16" s="9" t="s">
        <v>63</v>
      </c>
      <c r="E16" s="15" t="s">
        <v>57</v>
      </c>
      <c r="F16" s="15" t="s">
        <v>57</v>
      </c>
      <c r="G16" s="2" t="s">
        <v>16</v>
      </c>
      <c r="H16" s="31">
        <v>1</v>
      </c>
      <c r="I16" s="37" t="s">
        <v>25</v>
      </c>
      <c r="J16" s="13">
        <f>TRUNC(C16+I16,2)</f>
        <v>1099999.98</v>
      </c>
      <c r="K16" s="3">
        <v>1</v>
      </c>
      <c r="L16" s="2" t="str">
        <f>A16</f>
        <v>XXXXXXXXXXXXXXX</v>
      </c>
      <c r="M16" s="2" t="str">
        <f>B16</f>
        <v>ZZ</v>
      </c>
      <c r="N16">
        <f>VALUE(C16)</f>
        <v>999999.99</v>
      </c>
      <c r="O16" s="2" t="str">
        <f>CONCATENATE(E16,"/",F16,"/",RIGHT(D16,2))</f>
        <v>99/99/99</v>
      </c>
      <c r="P16" s="2" t="str">
        <f>IF((H16=1),"Electronics",IF((H16=2),"Ski Package",IF((H16=3),"Fishing Package","Error!")))</f>
        <v>Electronics</v>
      </c>
      <c r="Q16" s="24" t="str">
        <f>I16</f>
        <v>99999.99</v>
      </c>
      <c r="R16" s="8">
        <f>J16</f>
        <v>1099999.98</v>
      </c>
      <c r="S16" s="2"/>
    </row>
    <row r="17" spans="1:19" x14ac:dyDescent="0.25">
      <c r="A17" s="1" t="s">
        <v>33</v>
      </c>
      <c r="B17" s="2" t="s">
        <v>47</v>
      </c>
      <c r="C17" s="27" t="s">
        <v>29</v>
      </c>
      <c r="D17" s="9" t="s">
        <v>54</v>
      </c>
      <c r="E17" s="14" t="s">
        <v>55</v>
      </c>
      <c r="F17" s="15" t="s">
        <v>61</v>
      </c>
      <c r="G17" s="2" t="s">
        <v>16</v>
      </c>
      <c r="H17" s="31">
        <v>2</v>
      </c>
      <c r="I17" s="37" t="s">
        <v>30</v>
      </c>
      <c r="J17" s="13">
        <f t="shared" ref="J17:J25" si="9">TRUNC(C17+I17,2)</f>
        <v>0</v>
      </c>
      <c r="K17" s="3">
        <f>K16 + 1</f>
        <v>2</v>
      </c>
      <c r="L17" s="2" t="str">
        <f t="shared" ref="L17:L25" si="10">A17</f>
        <v xml:space="preserve">BOB - DYLAN    </v>
      </c>
      <c r="M17" s="2" t="str">
        <f t="shared" ref="M17:M25" si="11">B17</f>
        <v>CA</v>
      </c>
      <c r="N17">
        <f t="shared" ref="N17:N25" si="12">VALUE(C17)</f>
        <v>0</v>
      </c>
      <c r="O17" s="2" t="str">
        <f t="shared" ref="O17:O25" si="13">CONCATENATE(E17,"/",F17,"/",RIGHT(D17,2))</f>
        <v>12/11/19</v>
      </c>
      <c r="P17" s="2" t="str">
        <f t="shared" ref="P17:P25" si="14">IF((H17=1),"Electronics",IF((H17=2),"Ski Package",IF((H17=3),"Fishing Package","Error!")))</f>
        <v>Ski Package</v>
      </c>
      <c r="Q17" s="24" t="str">
        <f t="shared" ref="Q17:Q25" si="15">I17</f>
        <v>00000.00</v>
      </c>
      <c r="R17" s="8">
        <f t="shared" ref="R17:R25" si="16">J17</f>
        <v>0</v>
      </c>
      <c r="S17" s="2"/>
    </row>
    <row r="18" spans="1:19" x14ac:dyDescent="0.25">
      <c r="A18" s="1" t="s">
        <v>34</v>
      </c>
      <c r="B18" s="2" t="s">
        <v>47</v>
      </c>
      <c r="C18" s="27" t="s">
        <v>49</v>
      </c>
      <c r="D18" s="9" t="s">
        <v>64</v>
      </c>
      <c r="E18" s="15" t="s">
        <v>58</v>
      </c>
      <c r="F18" s="16" t="s">
        <v>58</v>
      </c>
      <c r="G18" s="2" t="s">
        <v>16</v>
      </c>
      <c r="H18" s="32">
        <v>1</v>
      </c>
      <c r="I18" s="37" t="s">
        <v>73</v>
      </c>
      <c r="J18" s="13">
        <f t="shared" si="9"/>
        <v>0.02</v>
      </c>
      <c r="K18" s="3">
        <f t="shared" ref="K18:K25" si="17">K17 + 1</f>
        <v>3</v>
      </c>
      <c r="L18" s="2" t="str">
        <f t="shared" si="10"/>
        <v xml:space="preserve">CHING CHONG    </v>
      </c>
      <c r="M18" s="2" t="str">
        <f t="shared" si="11"/>
        <v>CA</v>
      </c>
      <c r="N18">
        <f t="shared" si="12"/>
        <v>0.01</v>
      </c>
      <c r="O18" s="2" t="str">
        <f t="shared" si="13"/>
        <v>09/09/15</v>
      </c>
      <c r="P18" s="2" t="str">
        <f t="shared" si="14"/>
        <v>Electronics</v>
      </c>
      <c r="Q18" s="24" t="str">
        <f t="shared" si="15"/>
        <v>00000.01</v>
      </c>
      <c r="R18" s="8">
        <f t="shared" si="16"/>
        <v>0.02</v>
      </c>
      <c r="S18" s="2"/>
    </row>
    <row r="19" spans="1:19" x14ac:dyDescent="0.25">
      <c r="A19" s="1" t="s">
        <v>35</v>
      </c>
      <c r="B19" s="2" t="s">
        <v>12</v>
      </c>
      <c r="C19" s="27" t="s">
        <v>19</v>
      </c>
      <c r="D19" s="9" t="s">
        <v>63</v>
      </c>
      <c r="E19" s="15" t="s">
        <v>57</v>
      </c>
      <c r="F19" s="16" t="s">
        <v>57</v>
      </c>
      <c r="G19" s="7" t="s">
        <v>16</v>
      </c>
      <c r="H19" s="32">
        <v>2</v>
      </c>
      <c r="I19" s="37" t="s">
        <v>73</v>
      </c>
      <c r="J19" s="13">
        <f t="shared" si="9"/>
        <v>1000000</v>
      </c>
      <c r="K19" s="3">
        <f t="shared" si="17"/>
        <v>4</v>
      </c>
      <c r="L19" s="2" t="str">
        <f t="shared" si="10"/>
        <v xml:space="preserve">QUERVO         </v>
      </c>
      <c r="M19" s="2" t="str">
        <f t="shared" si="11"/>
        <v>IA</v>
      </c>
      <c r="N19">
        <f t="shared" si="12"/>
        <v>999999.99</v>
      </c>
      <c r="O19" s="2" t="str">
        <f t="shared" si="13"/>
        <v>99/99/99</v>
      </c>
      <c r="P19" s="2" t="str">
        <f t="shared" si="14"/>
        <v>Ski Package</v>
      </c>
      <c r="Q19" s="24" t="str">
        <f t="shared" si="15"/>
        <v>00000.01</v>
      </c>
      <c r="R19" s="8">
        <f t="shared" si="16"/>
        <v>1000000</v>
      </c>
      <c r="S19" s="2"/>
    </row>
    <row r="20" spans="1:19" x14ac:dyDescent="0.25">
      <c r="A20" s="1" t="s">
        <v>36</v>
      </c>
      <c r="B20" s="2" t="s">
        <v>12</v>
      </c>
      <c r="C20" s="27" t="s">
        <v>49</v>
      </c>
      <c r="D20" s="9" t="s">
        <v>54</v>
      </c>
      <c r="E20" s="15" t="s">
        <v>59</v>
      </c>
      <c r="F20" s="16" t="s">
        <v>22</v>
      </c>
      <c r="G20" s="7" t="s">
        <v>16</v>
      </c>
      <c r="H20" s="32">
        <v>3</v>
      </c>
      <c r="I20" s="37" t="s">
        <v>25</v>
      </c>
      <c r="J20" s="13">
        <f t="shared" si="9"/>
        <v>100000</v>
      </c>
      <c r="K20" s="3">
        <f t="shared" si="17"/>
        <v>5</v>
      </c>
      <c r="L20" s="2" t="str">
        <f t="shared" si="10"/>
        <v xml:space="preserve">BIRKNER        </v>
      </c>
      <c r="M20" s="2" t="str">
        <f t="shared" si="11"/>
        <v>IA</v>
      </c>
      <c r="N20">
        <f t="shared" si="12"/>
        <v>0.01</v>
      </c>
      <c r="O20" s="2" t="str">
        <f t="shared" si="13"/>
        <v>06/01/19</v>
      </c>
      <c r="P20" s="2" t="str">
        <f t="shared" si="14"/>
        <v>Fishing Package</v>
      </c>
      <c r="Q20" s="24" t="str">
        <f t="shared" si="15"/>
        <v>99999.99</v>
      </c>
      <c r="R20" s="8">
        <f t="shared" si="16"/>
        <v>100000</v>
      </c>
      <c r="S20" s="2"/>
    </row>
    <row r="21" spans="1:19" x14ac:dyDescent="0.25">
      <c r="A21" s="1" t="s">
        <v>37</v>
      </c>
      <c r="B21" s="2" t="s">
        <v>17</v>
      </c>
      <c r="C21" s="27" t="s">
        <v>19</v>
      </c>
      <c r="D21" s="9" t="s">
        <v>63</v>
      </c>
      <c r="E21" s="15" t="s">
        <v>57</v>
      </c>
      <c r="F21" s="16" t="s">
        <v>57</v>
      </c>
      <c r="G21" s="7" t="s">
        <v>16</v>
      </c>
      <c r="H21" s="32">
        <v>3</v>
      </c>
      <c r="I21" s="37" t="s">
        <v>30</v>
      </c>
      <c r="J21" s="13">
        <f t="shared" si="9"/>
        <v>999999.99</v>
      </c>
      <c r="K21" s="3">
        <f t="shared" si="17"/>
        <v>6</v>
      </c>
      <c r="L21" s="2" t="str">
        <f t="shared" si="10"/>
        <v xml:space="preserve">LESTER         </v>
      </c>
      <c r="M21" s="2" t="str">
        <f t="shared" si="11"/>
        <v>MO</v>
      </c>
      <c r="N21">
        <f t="shared" si="12"/>
        <v>999999.99</v>
      </c>
      <c r="O21" s="2" t="str">
        <f t="shared" si="13"/>
        <v>99/99/99</v>
      </c>
      <c r="P21" s="2" t="str">
        <f t="shared" si="14"/>
        <v>Fishing Package</v>
      </c>
      <c r="Q21" s="24" t="str">
        <f t="shared" si="15"/>
        <v>00000.00</v>
      </c>
      <c r="R21" s="8">
        <f t="shared" si="16"/>
        <v>999999.99</v>
      </c>
      <c r="S21" s="2"/>
    </row>
    <row r="22" spans="1:19" x14ac:dyDescent="0.25">
      <c r="A22" s="1" t="s">
        <v>38</v>
      </c>
      <c r="B22" s="2" t="s">
        <v>48</v>
      </c>
      <c r="C22" s="27" t="s">
        <v>29</v>
      </c>
      <c r="D22" s="9" t="s">
        <v>65</v>
      </c>
      <c r="E22" s="15" t="s">
        <v>60</v>
      </c>
      <c r="F22" s="16" t="s">
        <v>62</v>
      </c>
      <c r="G22" s="7" t="s">
        <v>16</v>
      </c>
      <c r="H22" s="32">
        <v>3</v>
      </c>
      <c r="I22" s="37" t="s">
        <v>25</v>
      </c>
      <c r="J22" s="13">
        <f t="shared" si="9"/>
        <v>99999.99</v>
      </c>
      <c r="K22" s="3">
        <f t="shared" si="17"/>
        <v>7</v>
      </c>
      <c r="L22" s="2" t="str">
        <f t="shared" si="10"/>
        <v xml:space="preserve">HERNANDEZ      </v>
      </c>
      <c r="M22" s="2" t="str">
        <f t="shared" si="11"/>
        <v>WI</v>
      </c>
      <c r="N22">
        <f t="shared" si="12"/>
        <v>0</v>
      </c>
      <c r="O22" s="2" t="str">
        <f t="shared" si="13"/>
        <v>08/15/98</v>
      </c>
      <c r="P22" s="2" t="str">
        <f t="shared" si="14"/>
        <v>Fishing Package</v>
      </c>
      <c r="Q22" s="24" t="str">
        <f t="shared" si="15"/>
        <v>99999.99</v>
      </c>
      <c r="R22" s="8">
        <f t="shared" si="16"/>
        <v>99999.99</v>
      </c>
      <c r="S22" s="1"/>
    </row>
    <row r="23" spans="1:19" x14ac:dyDescent="0.25">
      <c r="A23" s="1" t="s">
        <v>39</v>
      </c>
      <c r="B23" s="2" t="s">
        <v>48</v>
      </c>
      <c r="C23" s="27" t="s">
        <v>49</v>
      </c>
      <c r="D23" s="9" t="s">
        <v>66</v>
      </c>
      <c r="E23" s="15" t="s">
        <v>58</v>
      </c>
      <c r="F23" s="16" t="s">
        <v>61</v>
      </c>
      <c r="G23" s="7" t="s">
        <v>16</v>
      </c>
      <c r="H23" s="32">
        <v>1</v>
      </c>
      <c r="I23" s="37" t="s">
        <v>30</v>
      </c>
      <c r="J23" s="13">
        <f t="shared" si="9"/>
        <v>0.01</v>
      </c>
      <c r="K23" s="3">
        <f t="shared" si="17"/>
        <v>8</v>
      </c>
      <c r="L23" s="2" t="str">
        <f>A23</f>
        <v xml:space="preserve">MUHAMED        </v>
      </c>
      <c r="M23" s="2" t="str">
        <f t="shared" si="11"/>
        <v>WI</v>
      </c>
      <c r="N23">
        <f t="shared" si="12"/>
        <v>0.01</v>
      </c>
      <c r="O23" s="2" t="str">
        <f t="shared" si="13"/>
        <v>09/11/01</v>
      </c>
      <c r="P23" s="2" t="str">
        <f t="shared" si="14"/>
        <v>Electronics</v>
      </c>
      <c r="Q23" s="24" t="str">
        <f t="shared" si="15"/>
        <v>00000.00</v>
      </c>
      <c r="R23" s="8">
        <f t="shared" si="16"/>
        <v>0.01</v>
      </c>
    </row>
    <row r="24" spans="1:19" x14ac:dyDescent="0.25">
      <c r="A24" s="1" t="s">
        <v>40</v>
      </c>
      <c r="B24" s="2" t="s">
        <v>48</v>
      </c>
      <c r="C24" s="27" t="s">
        <v>29</v>
      </c>
      <c r="D24" s="9" t="s">
        <v>63</v>
      </c>
      <c r="E24" s="15" t="s">
        <v>57</v>
      </c>
      <c r="F24" s="16" t="s">
        <v>57</v>
      </c>
      <c r="G24" s="2" t="s">
        <v>16</v>
      </c>
      <c r="H24" s="32">
        <v>1</v>
      </c>
      <c r="I24" s="37" t="s">
        <v>73</v>
      </c>
      <c r="J24" s="13">
        <f t="shared" si="9"/>
        <v>0.01</v>
      </c>
      <c r="K24" s="3">
        <f t="shared" si="17"/>
        <v>9</v>
      </c>
      <c r="L24" s="2" t="str">
        <f t="shared" si="10"/>
        <v xml:space="preserve">FREEMAN        </v>
      </c>
      <c r="M24" s="2" t="str">
        <f t="shared" si="11"/>
        <v>WI</v>
      </c>
      <c r="N24">
        <f t="shared" si="12"/>
        <v>0</v>
      </c>
      <c r="O24" s="2" t="str">
        <f t="shared" si="13"/>
        <v>99/99/99</v>
      </c>
      <c r="P24" s="2" t="str">
        <f t="shared" si="14"/>
        <v>Electronics</v>
      </c>
      <c r="Q24" s="24" t="str">
        <f t="shared" si="15"/>
        <v>00000.01</v>
      </c>
      <c r="R24" s="8">
        <f t="shared" si="16"/>
        <v>0.01</v>
      </c>
    </row>
    <row r="25" spans="1:19" x14ac:dyDescent="0.25">
      <c r="A25" s="1" t="s">
        <v>41</v>
      </c>
      <c r="B25" s="2" t="s">
        <v>48</v>
      </c>
      <c r="C25" s="27" t="s">
        <v>50</v>
      </c>
      <c r="D25" s="9" t="s">
        <v>68</v>
      </c>
      <c r="E25" s="14" t="s">
        <v>58</v>
      </c>
      <c r="F25" s="14" t="s">
        <v>67</v>
      </c>
      <c r="G25" s="2" t="s">
        <v>16</v>
      </c>
      <c r="H25" s="31">
        <v>1</v>
      </c>
      <c r="I25" s="37" t="s">
        <v>74</v>
      </c>
      <c r="J25" s="13">
        <f t="shared" si="9"/>
        <v>30000</v>
      </c>
      <c r="K25" s="3">
        <f t="shared" si="17"/>
        <v>10</v>
      </c>
      <c r="L25" s="2" t="str">
        <f t="shared" si="10"/>
        <v xml:space="preserve">GEORGE         </v>
      </c>
      <c r="M25" s="2" t="str">
        <f t="shared" si="11"/>
        <v>WI</v>
      </c>
      <c r="N25">
        <f t="shared" si="12"/>
        <v>25000</v>
      </c>
      <c r="O25" s="2" t="str">
        <f t="shared" si="13"/>
        <v>09/04/11</v>
      </c>
      <c r="P25" s="2" t="str">
        <f t="shared" si="14"/>
        <v>Electronics</v>
      </c>
      <c r="Q25" s="24" t="str">
        <f t="shared" si="15"/>
        <v>05000.00</v>
      </c>
      <c r="R25" s="8">
        <f t="shared" si="16"/>
        <v>30000</v>
      </c>
    </row>
    <row r="26" spans="1:19" x14ac:dyDescent="0.25">
      <c r="A26" s="1"/>
      <c r="B26" s="7"/>
      <c r="C26" s="27"/>
      <c r="D26" s="2"/>
      <c r="E26" s="15"/>
      <c r="F26" s="16"/>
      <c r="G26" s="7"/>
      <c r="H26" s="33"/>
      <c r="I26" s="37"/>
      <c r="J26" s="13"/>
      <c r="K26" s="3"/>
      <c r="L26" s="1"/>
      <c r="M26" s="2"/>
      <c r="N26" s="2"/>
      <c r="O26" s="2"/>
      <c r="P26" s="2"/>
      <c r="Q26" s="2"/>
      <c r="R26" s="3"/>
    </row>
    <row r="27" spans="1:19" x14ac:dyDescent="0.25">
      <c r="A27" s="1"/>
      <c r="B27" s="2"/>
      <c r="C27" s="27"/>
      <c r="D27" s="2"/>
      <c r="E27" s="14"/>
      <c r="F27" s="14"/>
      <c r="G27" s="2"/>
      <c r="H27" s="30"/>
      <c r="I27" s="37"/>
      <c r="J27" s="13"/>
      <c r="K27" s="3"/>
      <c r="L27" s="1" t="s">
        <v>83</v>
      </c>
      <c r="M27" s="2" t="s">
        <v>84</v>
      </c>
      <c r="O27" s="2"/>
      <c r="P27" s="2"/>
      <c r="Q27" s="2"/>
      <c r="R27" s="3" t="s">
        <v>85</v>
      </c>
    </row>
    <row r="28" spans="1:19" x14ac:dyDescent="0.25">
      <c r="A28" s="1"/>
      <c r="B28" s="2"/>
      <c r="C28" s="26"/>
      <c r="D28" s="2"/>
      <c r="E28" s="14"/>
      <c r="F28" s="14"/>
      <c r="G28" s="2"/>
      <c r="H28" s="30"/>
      <c r="I28" s="36"/>
      <c r="J28" s="13"/>
      <c r="K28" s="3"/>
      <c r="L28" s="2" t="str">
        <f>IF((G24="B"),"Bass Boat",IF((G24="P"),"Pontoon",IF((G24="S"),"Ski Boat",IF((G24="J"),"John Boat",IF((G24="C"),"Canoe",IF((G24="R"),"Cabin Cruiser","ERROR!"))))))</f>
        <v>Pontoon</v>
      </c>
      <c r="M28" s="2">
        <f>K25</f>
        <v>10</v>
      </c>
      <c r="O28" s="2"/>
      <c r="P28" s="2"/>
      <c r="Q28" s="2"/>
      <c r="R28" s="20">
        <f>SUM(R16:R25)</f>
        <v>3330000</v>
      </c>
    </row>
    <row r="29" spans="1:19" x14ac:dyDescent="0.25">
      <c r="A29" s="1"/>
      <c r="B29" s="2"/>
      <c r="C29" s="26"/>
      <c r="D29" s="2"/>
      <c r="E29" s="14"/>
      <c r="F29" s="14"/>
      <c r="G29" s="2"/>
      <c r="H29" s="30"/>
      <c r="I29" s="36"/>
      <c r="J29" s="13"/>
      <c r="K29" s="3"/>
      <c r="L29" s="2"/>
      <c r="M29" s="2"/>
      <c r="O29" s="2"/>
      <c r="P29" s="2"/>
      <c r="Q29" s="2"/>
      <c r="R29" s="20"/>
    </row>
    <row r="30" spans="1:19" x14ac:dyDescent="0.25">
      <c r="A30" s="1" t="s">
        <v>32</v>
      </c>
      <c r="B30" s="2" t="s">
        <v>46</v>
      </c>
      <c r="C30" s="27" t="s">
        <v>19</v>
      </c>
      <c r="D30" s="9" t="s">
        <v>63</v>
      </c>
      <c r="E30" s="15" t="s">
        <v>57</v>
      </c>
      <c r="F30" s="15" t="s">
        <v>57</v>
      </c>
      <c r="G30" s="2" t="s">
        <v>18</v>
      </c>
      <c r="H30" s="31">
        <v>1</v>
      </c>
      <c r="I30" s="37" t="s">
        <v>25</v>
      </c>
      <c r="J30" s="13">
        <f>TRUNC(C30+I30,2)</f>
        <v>1099999.98</v>
      </c>
      <c r="K30" s="3">
        <v>1</v>
      </c>
      <c r="L30" s="2" t="str">
        <f>A30</f>
        <v>XXXXXXXXXXXXXXX</v>
      </c>
      <c r="M30" s="2" t="str">
        <f>B30</f>
        <v>ZZ</v>
      </c>
      <c r="N30">
        <f>VALUE(C30)</f>
        <v>999999.99</v>
      </c>
      <c r="O30" s="2" t="str">
        <f>CONCATENATE(E30,"/",F30,"/",RIGHT(D30,2))</f>
        <v>99/99/99</v>
      </c>
      <c r="P30" s="2" t="str">
        <f>IF((H30=1),"Electronics",IF((H30=2),"Ski Package",IF((H30=3),"Fishing Package","Error!")))</f>
        <v>Electronics</v>
      </c>
      <c r="Q30" s="24" t="str">
        <f>I30</f>
        <v>99999.99</v>
      </c>
      <c r="R30" s="20">
        <f>J30</f>
        <v>1099999.98</v>
      </c>
    </row>
    <row r="31" spans="1:19" x14ac:dyDescent="0.25">
      <c r="A31" s="1" t="s">
        <v>33</v>
      </c>
      <c r="B31" s="2" t="s">
        <v>47</v>
      </c>
      <c r="C31" s="27" t="s">
        <v>29</v>
      </c>
      <c r="D31" s="9" t="s">
        <v>54</v>
      </c>
      <c r="E31" s="14" t="s">
        <v>55</v>
      </c>
      <c r="F31" s="15" t="s">
        <v>61</v>
      </c>
      <c r="G31" s="2" t="s">
        <v>18</v>
      </c>
      <c r="H31" s="31">
        <v>2</v>
      </c>
      <c r="I31" s="37" t="s">
        <v>30</v>
      </c>
      <c r="J31" s="13">
        <f t="shared" ref="J31:J39" si="18">TRUNC(C31+I31,2)</f>
        <v>0</v>
      </c>
      <c r="K31" s="3">
        <f>K30 + 1</f>
        <v>2</v>
      </c>
      <c r="L31" s="2" t="str">
        <f t="shared" ref="L31:L39" si="19">A31</f>
        <v xml:space="preserve">BOB - DYLAN    </v>
      </c>
      <c r="M31" s="2" t="str">
        <f t="shared" ref="M31:M40" si="20">B31</f>
        <v>CA</v>
      </c>
      <c r="N31">
        <f t="shared" ref="N31:N39" si="21">VALUE(C31)</f>
        <v>0</v>
      </c>
      <c r="O31" s="2" t="str">
        <f t="shared" ref="O31:O39" si="22">CONCATENATE(E31,"/",F31,"/",RIGHT(D31,2))</f>
        <v>12/11/19</v>
      </c>
      <c r="P31" s="2" t="str">
        <f t="shared" ref="P31:P39" si="23">IF((H31=1),"Electronics",IF((H31=2),"Ski Package",IF((H31=3),"Fishing Package","Error!")))</f>
        <v>Ski Package</v>
      </c>
      <c r="Q31" s="24" t="str">
        <f t="shared" ref="Q31:Q39" si="24">I31</f>
        <v>00000.00</v>
      </c>
      <c r="R31" s="20">
        <f t="shared" ref="R31:R39" si="25">J31</f>
        <v>0</v>
      </c>
    </row>
    <row r="32" spans="1:19" x14ac:dyDescent="0.25">
      <c r="A32" s="1" t="s">
        <v>34</v>
      </c>
      <c r="B32" s="2" t="s">
        <v>47</v>
      </c>
      <c r="C32" s="27" t="s">
        <v>49</v>
      </c>
      <c r="D32" s="9" t="s">
        <v>64</v>
      </c>
      <c r="E32" s="15" t="s">
        <v>58</v>
      </c>
      <c r="F32" s="16" t="s">
        <v>58</v>
      </c>
      <c r="G32" s="2" t="s">
        <v>18</v>
      </c>
      <c r="H32" s="32">
        <v>1</v>
      </c>
      <c r="I32" s="37" t="s">
        <v>73</v>
      </c>
      <c r="J32" s="13">
        <f t="shared" si="18"/>
        <v>0.02</v>
      </c>
      <c r="K32" s="3">
        <f t="shared" ref="K32:K39" si="26">K31 + 1</f>
        <v>3</v>
      </c>
      <c r="L32" s="2" t="str">
        <f t="shared" si="19"/>
        <v xml:space="preserve">CHING CHONG    </v>
      </c>
      <c r="M32" s="2" t="str">
        <f t="shared" si="20"/>
        <v>CA</v>
      </c>
      <c r="N32">
        <f t="shared" si="21"/>
        <v>0.01</v>
      </c>
      <c r="O32" s="2" t="str">
        <f t="shared" si="22"/>
        <v>09/09/15</v>
      </c>
      <c r="P32" s="2" t="str">
        <f t="shared" si="23"/>
        <v>Electronics</v>
      </c>
      <c r="Q32" s="24" t="str">
        <f t="shared" si="24"/>
        <v>00000.01</v>
      </c>
      <c r="R32" s="20">
        <f t="shared" si="25"/>
        <v>0.02</v>
      </c>
    </row>
    <row r="33" spans="1:19" x14ac:dyDescent="0.25">
      <c r="A33" s="1" t="s">
        <v>35</v>
      </c>
      <c r="B33" s="2" t="s">
        <v>12</v>
      </c>
      <c r="C33" s="27" t="s">
        <v>19</v>
      </c>
      <c r="D33" s="9" t="s">
        <v>63</v>
      </c>
      <c r="E33" s="15" t="s">
        <v>57</v>
      </c>
      <c r="F33" s="16" t="s">
        <v>57</v>
      </c>
      <c r="G33" s="7" t="s">
        <v>18</v>
      </c>
      <c r="H33" s="32">
        <v>2</v>
      </c>
      <c r="I33" s="37" t="s">
        <v>73</v>
      </c>
      <c r="J33" s="13">
        <f t="shared" si="18"/>
        <v>1000000</v>
      </c>
      <c r="K33" s="3">
        <f t="shared" si="26"/>
        <v>4</v>
      </c>
      <c r="L33" s="2" t="str">
        <f t="shared" si="19"/>
        <v xml:space="preserve">QUERVO         </v>
      </c>
      <c r="M33" s="2" t="str">
        <f t="shared" si="20"/>
        <v>IA</v>
      </c>
      <c r="N33">
        <f t="shared" si="21"/>
        <v>999999.99</v>
      </c>
      <c r="O33" s="2" t="str">
        <f t="shared" si="22"/>
        <v>99/99/99</v>
      </c>
      <c r="P33" s="2" t="str">
        <f t="shared" si="23"/>
        <v>Ski Package</v>
      </c>
      <c r="Q33" s="24" t="str">
        <f t="shared" si="24"/>
        <v>00000.01</v>
      </c>
      <c r="R33" s="20">
        <f t="shared" si="25"/>
        <v>1000000</v>
      </c>
    </row>
    <row r="34" spans="1:19" x14ac:dyDescent="0.25">
      <c r="A34" s="1" t="s">
        <v>36</v>
      </c>
      <c r="B34" s="2" t="s">
        <v>12</v>
      </c>
      <c r="C34" s="27" t="s">
        <v>49</v>
      </c>
      <c r="D34" s="9" t="s">
        <v>54</v>
      </c>
      <c r="E34" s="15" t="s">
        <v>59</v>
      </c>
      <c r="F34" s="16" t="s">
        <v>22</v>
      </c>
      <c r="G34" s="7" t="s">
        <v>18</v>
      </c>
      <c r="H34" s="32">
        <v>3</v>
      </c>
      <c r="I34" s="37" t="s">
        <v>25</v>
      </c>
      <c r="J34" s="13">
        <f t="shared" si="18"/>
        <v>100000</v>
      </c>
      <c r="K34" s="3">
        <f t="shared" si="26"/>
        <v>5</v>
      </c>
      <c r="L34" s="2" t="str">
        <f t="shared" si="19"/>
        <v xml:space="preserve">BIRKNER        </v>
      </c>
      <c r="M34" s="2" t="str">
        <f t="shared" si="20"/>
        <v>IA</v>
      </c>
      <c r="N34">
        <f t="shared" si="21"/>
        <v>0.01</v>
      </c>
      <c r="O34" s="2" t="str">
        <f t="shared" si="22"/>
        <v>06/01/19</v>
      </c>
      <c r="P34" s="2" t="str">
        <f t="shared" si="23"/>
        <v>Fishing Package</v>
      </c>
      <c r="Q34" s="24" t="str">
        <f t="shared" si="24"/>
        <v>99999.99</v>
      </c>
      <c r="R34" s="20">
        <f t="shared" si="25"/>
        <v>100000</v>
      </c>
    </row>
    <row r="35" spans="1:19" x14ac:dyDescent="0.25">
      <c r="A35" s="1" t="s">
        <v>37</v>
      </c>
      <c r="B35" s="2" t="s">
        <v>17</v>
      </c>
      <c r="C35" s="27" t="s">
        <v>19</v>
      </c>
      <c r="D35" s="9" t="s">
        <v>63</v>
      </c>
      <c r="E35" s="15" t="s">
        <v>57</v>
      </c>
      <c r="F35" s="16" t="s">
        <v>57</v>
      </c>
      <c r="G35" s="7" t="s">
        <v>18</v>
      </c>
      <c r="H35" s="32">
        <v>3</v>
      </c>
      <c r="I35" s="37" t="s">
        <v>30</v>
      </c>
      <c r="J35" s="13">
        <f t="shared" si="18"/>
        <v>999999.99</v>
      </c>
      <c r="K35" s="3">
        <f t="shared" si="26"/>
        <v>6</v>
      </c>
      <c r="L35" s="2" t="str">
        <f t="shared" si="19"/>
        <v xml:space="preserve">LESTER         </v>
      </c>
      <c r="M35" s="2" t="str">
        <f t="shared" si="20"/>
        <v>MO</v>
      </c>
      <c r="N35">
        <f t="shared" si="21"/>
        <v>999999.99</v>
      </c>
      <c r="O35" s="2" t="str">
        <f t="shared" si="22"/>
        <v>99/99/99</v>
      </c>
      <c r="P35" s="2" t="str">
        <f t="shared" si="23"/>
        <v>Fishing Package</v>
      </c>
      <c r="Q35" s="24" t="str">
        <f t="shared" si="24"/>
        <v>00000.00</v>
      </c>
      <c r="R35" s="20">
        <f t="shared" si="25"/>
        <v>999999.99</v>
      </c>
    </row>
    <row r="36" spans="1:19" x14ac:dyDescent="0.25">
      <c r="A36" s="1" t="s">
        <v>38</v>
      </c>
      <c r="B36" s="2" t="s">
        <v>48</v>
      </c>
      <c r="C36" s="27" t="s">
        <v>29</v>
      </c>
      <c r="D36" s="9" t="s">
        <v>65</v>
      </c>
      <c r="E36" s="15" t="s">
        <v>60</v>
      </c>
      <c r="F36" s="16" t="s">
        <v>62</v>
      </c>
      <c r="G36" s="7" t="s">
        <v>18</v>
      </c>
      <c r="H36" s="32">
        <v>3</v>
      </c>
      <c r="I36" s="37" t="s">
        <v>25</v>
      </c>
      <c r="J36" s="13">
        <f t="shared" si="18"/>
        <v>99999.99</v>
      </c>
      <c r="K36" s="3">
        <f t="shared" si="26"/>
        <v>7</v>
      </c>
      <c r="L36" s="2" t="str">
        <f t="shared" si="19"/>
        <v xml:space="preserve">HERNANDEZ      </v>
      </c>
      <c r="M36" s="2" t="str">
        <f t="shared" si="20"/>
        <v>WI</v>
      </c>
      <c r="N36">
        <f t="shared" si="21"/>
        <v>0</v>
      </c>
      <c r="O36" s="2" t="str">
        <f t="shared" si="22"/>
        <v>08/15/98</v>
      </c>
      <c r="P36" s="2" t="str">
        <f t="shared" si="23"/>
        <v>Fishing Package</v>
      </c>
      <c r="Q36" s="24" t="str">
        <f t="shared" si="24"/>
        <v>99999.99</v>
      </c>
      <c r="R36" s="20">
        <f t="shared" si="25"/>
        <v>99999.99</v>
      </c>
    </row>
    <row r="37" spans="1:19" x14ac:dyDescent="0.25">
      <c r="A37" s="1" t="s">
        <v>39</v>
      </c>
      <c r="B37" s="2" t="s">
        <v>48</v>
      </c>
      <c r="C37" s="27" t="s">
        <v>49</v>
      </c>
      <c r="D37" s="9" t="s">
        <v>66</v>
      </c>
      <c r="E37" s="15" t="s">
        <v>58</v>
      </c>
      <c r="F37" s="16" t="s">
        <v>61</v>
      </c>
      <c r="G37" s="7" t="s">
        <v>18</v>
      </c>
      <c r="H37" s="32">
        <v>1</v>
      </c>
      <c r="I37" s="37" t="s">
        <v>30</v>
      </c>
      <c r="J37" s="13">
        <f t="shared" si="18"/>
        <v>0.01</v>
      </c>
      <c r="K37" s="3">
        <f t="shared" si="26"/>
        <v>8</v>
      </c>
      <c r="L37" s="2" t="str">
        <f t="shared" si="19"/>
        <v xml:space="preserve">MUHAMED        </v>
      </c>
      <c r="M37" s="2" t="str">
        <f t="shared" si="20"/>
        <v>WI</v>
      </c>
      <c r="N37">
        <f t="shared" si="21"/>
        <v>0.01</v>
      </c>
      <c r="O37" s="2" t="str">
        <f t="shared" si="22"/>
        <v>09/11/01</v>
      </c>
      <c r="P37" s="2" t="str">
        <f t="shared" si="23"/>
        <v>Electronics</v>
      </c>
      <c r="Q37" s="24" t="str">
        <f t="shared" si="24"/>
        <v>00000.00</v>
      </c>
      <c r="R37" s="20">
        <f t="shared" si="25"/>
        <v>0.01</v>
      </c>
    </row>
    <row r="38" spans="1:19" x14ac:dyDescent="0.25">
      <c r="A38" s="1" t="s">
        <v>40</v>
      </c>
      <c r="B38" s="2" t="s">
        <v>48</v>
      </c>
      <c r="C38" s="27" t="s">
        <v>29</v>
      </c>
      <c r="D38" s="9" t="s">
        <v>63</v>
      </c>
      <c r="E38" s="15" t="s">
        <v>57</v>
      </c>
      <c r="F38" s="16" t="s">
        <v>57</v>
      </c>
      <c r="G38" s="7" t="s">
        <v>18</v>
      </c>
      <c r="H38" s="32">
        <v>1</v>
      </c>
      <c r="I38" s="37" t="s">
        <v>73</v>
      </c>
      <c r="J38" s="13">
        <f t="shared" si="18"/>
        <v>0.01</v>
      </c>
      <c r="K38" s="3">
        <f t="shared" si="26"/>
        <v>9</v>
      </c>
      <c r="L38" s="2" t="str">
        <f t="shared" si="19"/>
        <v xml:space="preserve">FREEMAN        </v>
      </c>
      <c r="M38" s="2" t="str">
        <f t="shared" si="20"/>
        <v>WI</v>
      </c>
      <c r="N38">
        <f t="shared" si="21"/>
        <v>0</v>
      </c>
      <c r="O38" s="2" t="str">
        <f t="shared" si="22"/>
        <v>99/99/99</v>
      </c>
      <c r="P38" s="2" t="str">
        <f t="shared" si="23"/>
        <v>Electronics</v>
      </c>
      <c r="Q38" s="24" t="str">
        <f t="shared" si="24"/>
        <v>00000.01</v>
      </c>
      <c r="R38" s="20">
        <f t="shared" si="25"/>
        <v>0.01</v>
      </c>
    </row>
    <row r="39" spans="1:19" x14ac:dyDescent="0.25">
      <c r="A39" s="1" t="s">
        <v>42</v>
      </c>
      <c r="B39" s="2" t="s">
        <v>48</v>
      </c>
      <c r="C39" s="27" t="s">
        <v>50</v>
      </c>
      <c r="D39" s="9" t="s">
        <v>68</v>
      </c>
      <c r="E39" s="14" t="s">
        <v>58</v>
      </c>
      <c r="F39" s="15" t="s">
        <v>67</v>
      </c>
      <c r="G39" s="2" t="s">
        <v>18</v>
      </c>
      <c r="H39" s="31">
        <v>1</v>
      </c>
      <c r="I39" s="37" t="s">
        <v>74</v>
      </c>
      <c r="J39" s="13">
        <f t="shared" si="18"/>
        <v>30000</v>
      </c>
      <c r="K39" s="3">
        <f t="shared" si="26"/>
        <v>10</v>
      </c>
      <c r="L39" s="2" t="str">
        <f t="shared" si="19"/>
        <v xml:space="preserve">POTTER         </v>
      </c>
      <c r="M39" s="2" t="str">
        <f t="shared" si="20"/>
        <v>WI</v>
      </c>
      <c r="N39">
        <f t="shared" si="21"/>
        <v>25000</v>
      </c>
      <c r="O39" s="2" t="str">
        <f t="shared" si="22"/>
        <v>09/04/11</v>
      </c>
      <c r="P39" s="2" t="str">
        <f t="shared" si="23"/>
        <v>Electronics</v>
      </c>
      <c r="Q39" s="24" t="str">
        <f t="shared" si="24"/>
        <v>05000.00</v>
      </c>
      <c r="R39" s="20">
        <f t="shared" si="25"/>
        <v>30000</v>
      </c>
    </row>
    <row r="40" spans="1:19" x14ac:dyDescent="0.25">
      <c r="A40" s="1"/>
      <c r="B40" s="7"/>
      <c r="C40" s="27"/>
      <c r="D40" s="2"/>
      <c r="E40" s="15"/>
      <c r="F40" s="16"/>
      <c r="G40" s="7"/>
      <c r="H40" s="33"/>
      <c r="I40" s="37"/>
      <c r="J40" s="13"/>
      <c r="K40" s="3"/>
      <c r="L40" s="1"/>
      <c r="M40" s="2"/>
      <c r="N40" s="2"/>
      <c r="O40" s="2"/>
      <c r="P40" s="2"/>
      <c r="Q40" s="2"/>
      <c r="R40" s="3"/>
    </row>
    <row r="41" spans="1:19" x14ac:dyDescent="0.25">
      <c r="A41" s="1"/>
      <c r="B41" s="2"/>
      <c r="C41" s="27"/>
      <c r="D41" s="2"/>
      <c r="E41" s="14"/>
      <c r="F41" s="14"/>
      <c r="G41" s="2"/>
      <c r="H41" s="30"/>
      <c r="I41" s="37"/>
      <c r="J41" s="13"/>
      <c r="K41" s="3"/>
      <c r="L41" s="1" t="s">
        <v>83</v>
      </c>
      <c r="M41" s="2" t="s">
        <v>84</v>
      </c>
      <c r="O41" s="2"/>
      <c r="P41" s="2"/>
      <c r="Q41" s="2"/>
      <c r="R41" s="2" t="s">
        <v>85</v>
      </c>
      <c r="S41" s="1"/>
    </row>
    <row r="42" spans="1:19" x14ac:dyDescent="0.25">
      <c r="A42" s="1"/>
      <c r="B42" s="2"/>
      <c r="C42" s="26"/>
      <c r="D42" s="2"/>
      <c r="E42" s="14"/>
      <c r="F42" s="14"/>
      <c r="G42" s="2"/>
      <c r="H42" s="30"/>
      <c r="I42" s="36"/>
      <c r="J42" s="13"/>
      <c r="K42" s="3"/>
      <c r="L42" s="2" t="str">
        <f>IF((G39="B"),"Bass Boat",IF((G39="P"),"Pontoon",IF((G39="S"),"Ski Boat",IF((G39="J"),"John Boat",IF((G39="C"),"Canoe",IF((G39="R"),"Cabin Cruiser","ERROR!"))))))</f>
        <v>Ski Boat</v>
      </c>
      <c r="M42" s="2">
        <f>K39</f>
        <v>10</v>
      </c>
      <c r="O42" s="2"/>
      <c r="P42" s="2"/>
      <c r="Q42" s="2"/>
      <c r="R42" s="20">
        <f>SUM(R30:R39)</f>
        <v>3330000</v>
      </c>
    </row>
    <row r="43" spans="1:19" x14ac:dyDescent="0.25">
      <c r="A43" s="1"/>
      <c r="B43" s="2"/>
      <c r="C43" s="26"/>
      <c r="D43" s="2"/>
      <c r="E43" s="14"/>
      <c r="F43" s="14"/>
      <c r="G43" s="2"/>
      <c r="H43" s="30"/>
      <c r="I43" s="36"/>
      <c r="J43" s="13"/>
      <c r="K43" s="3"/>
      <c r="L43" s="2"/>
      <c r="M43" s="2"/>
      <c r="O43" s="2"/>
      <c r="P43" s="2"/>
      <c r="Q43" s="2"/>
      <c r="R43" s="20"/>
    </row>
    <row r="44" spans="1:19" x14ac:dyDescent="0.25">
      <c r="A44" s="1" t="s">
        <v>32</v>
      </c>
      <c r="B44" s="2" t="s">
        <v>46</v>
      </c>
      <c r="C44" s="27" t="s">
        <v>19</v>
      </c>
      <c r="D44" s="9" t="s">
        <v>63</v>
      </c>
      <c r="E44" s="15" t="s">
        <v>57</v>
      </c>
      <c r="F44" s="15" t="s">
        <v>57</v>
      </c>
      <c r="G44" s="2" t="s">
        <v>70</v>
      </c>
      <c r="H44" s="31">
        <v>1</v>
      </c>
      <c r="I44" s="37" t="s">
        <v>25</v>
      </c>
      <c r="J44" s="13">
        <f>TRUNC(C44+I44,2)</f>
        <v>1099999.98</v>
      </c>
      <c r="K44" s="3">
        <v>1</v>
      </c>
      <c r="L44" s="2" t="str">
        <f>A44</f>
        <v>XXXXXXXXXXXXXXX</v>
      </c>
      <c r="M44" s="2" t="str">
        <f>B44</f>
        <v>ZZ</v>
      </c>
      <c r="N44">
        <f>VALUE(C44)</f>
        <v>999999.99</v>
      </c>
      <c r="O44" s="2" t="str">
        <f>CONCATENATE(E44,"/",F44,"/",RIGHT(D44,2))</f>
        <v>99/99/99</v>
      </c>
      <c r="P44" s="2" t="str">
        <f>IF((H44=1),"Electronics",IF((H44=2),"Ski Package",IF((H44=3),"Fishing Package","Error!")))</f>
        <v>Electronics</v>
      </c>
      <c r="Q44" s="24" t="str">
        <f>I44</f>
        <v>99999.99</v>
      </c>
      <c r="R44" s="20">
        <f>J44</f>
        <v>1099999.98</v>
      </c>
    </row>
    <row r="45" spans="1:19" x14ac:dyDescent="0.25">
      <c r="A45" s="1" t="s">
        <v>33</v>
      </c>
      <c r="B45" s="2" t="s">
        <v>47</v>
      </c>
      <c r="C45" s="27" t="s">
        <v>29</v>
      </c>
      <c r="D45" s="9" t="s">
        <v>54</v>
      </c>
      <c r="E45" s="14" t="s">
        <v>55</v>
      </c>
      <c r="F45" s="15" t="s">
        <v>61</v>
      </c>
      <c r="G45" s="2" t="s">
        <v>70</v>
      </c>
      <c r="H45" s="31">
        <v>2</v>
      </c>
      <c r="I45" s="37" t="s">
        <v>30</v>
      </c>
      <c r="J45" s="13">
        <f t="shared" ref="J45:J53" si="27">TRUNC(C45+I45,2)</f>
        <v>0</v>
      </c>
      <c r="K45" s="3">
        <f>K44 + 1</f>
        <v>2</v>
      </c>
      <c r="L45" s="2" t="str">
        <f t="shared" ref="L45:L53" si="28">A45</f>
        <v xml:space="preserve">BOB - DYLAN    </v>
      </c>
      <c r="M45" s="2" t="str">
        <f t="shared" ref="M45:M53" si="29">B45</f>
        <v>CA</v>
      </c>
      <c r="N45">
        <f t="shared" ref="N45:N53" si="30">VALUE(C45)</f>
        <v>0</v>
      </c>
      <c r="O45" s="2" t="str">
        <f t="shared" ref="O45:O53" si="31">CONCATENATE(E45,"/",F45,"/",RIGHT(D45,2))</f>
        <v>12/11/19</v>
      </c>
      <c r="P45" s="2" t="str">
        <f t="shared" ref="P45:P53" si="32">IF((H45=1),"Electronics",IF((H45=2),"Ski Package",IF((H45=3),"Fishing Package","Error!")))</f>
        <v>Ski Package</v>
      </c>
      <c r="Q45" s="24" t="str">
        <f t="shared" ref="Q45:Q53" si="33">I45</f>
        <v>00000.00</v>
      </c>
      <c r="R45" s="20">
        <f t="shared" ref="R45:R53" si="34">J45</f>
        <v>0</v>
      </c>
    </row>
    <row r="46" spans="1:19" x14ac:dyDescent="0.25">
      <c r="A46" s="1" t="s">
        <v>34</v>
      </c>
      <c r="B46" s="2" t="s">
        <v>47</v>
      </c>
      <c r="C46" s="27" t="s">
        <v>49</v>
      </c>
      <c r="D46" s="9" t="s">
        <v>64</v>
      </c>
      <c r="E46" s="15" t="s">
        <v>58</v>
      </c>
      <c r="F46" s="16" t="s">
        <v>58</v>
      </c>
      <c r="G46" s="2" t="s">
        <v>70</v>
      </c>
      <c r="H46" s="32">
        <v>1</v>
      </c>
      <c r="I46" s="37" t="s">
        <v>73</v>
      </c>
      <c r="J46" s="13">
        <f t="shared" si="27"/>
        <v>0.02</v>
      </c>
      <c r="K46" s="3">
        <f t="shared" ref="K46:K53" si="35">K45 + 1</f>
        <v>3</v>
      </c>
      <c r="L46" s="2" t="str">
        <f t="shared" si="28"/>
        <v xml:space="preserve">CHING CHONG    </v>
      </c>
      <c r="M46" s="2" t="str">
        <f t="shared" si="29"/>
        <v>CA</v>
      </c>
      <c r="N46">
        <f t="shared" si="30"/>
        <v>0.01</v>
      </c>
      <c r="O46" s="2" t="str">
        <f t="shared" si="31"/>
        <v>09/09/15</v>
      </c>
      <c r="P46" s="2" t="str">
        <f t="shared" si="32"/>
        <v>Electronics</v>
      </c>
      <c r="Q46" s="24" t="str">
        <f t="shared" si="33"/>
        <v>00000.01</v>
      </c>
      <c r="R46" s="20">
        <f t="shared" si="34"/>
        <v>0.02</v>
      </c>
    </row>
    <row r="47" spans="1:19" x14ac:dyDescent="0.25">
      <c r="A47" s="1" t="s">
        <v>35</v>
      </c>
      <c r="B47" s="2" t="s">
        <v>12</v>
      </c>
      <c r="C47" s="27" t="s">
        <v>19</v>
      </c>
      <c r="D47" s="9" t="s">
        <v>63</v>
      </c>
      <c r="E47" s="15" t="s">
        <v>57</v>
      </c>
      <c r="F47" s="16" t="s">
        <v>57</v>
      </c>
      <c r="G47" s="7" t="s">
        <v>70</v>
      </c>
      <c r="H47" s="32">
        <v>2</v>
      </c>
      <c r="I47" s="37" t="s">
        <v>73</v>
      </c>
      <c r="J47" s="13">
        <f t="shared" si="27"/>
        <v>1000000</v>
      </c>
      <c r="K47" s="3">
        <f t="shared" si="35"/>
        <v>4</v>
      </c>
      <c r="L47" s="2" t="str">
        <f t="shared" si="28"/>
        <v xml:space="preserve">QUERVO         </v>
      </c>
      <c r="M47" s="2" t="str">
        <f t="shared" si="29"/>
        <v>IA</v>
      </c>
      <c r="N47">
        <f t="shared" si="30"/>
        <v>999999.99</v>
      </c>
      <c r="O47" s="2" t="str">
        <f t="shared" si="31"/>
        <v>99/99/99</v>
      </c>
      <c r="P47" s="2" t="str">
        <f t="shared" si="32"/>
        <v>Ski Package</v>
      </c>
      <c r="Q47" s="24" t="str">
        <f t="shared" si="33"/>
        <v>00000.01</v>
      </c>
      <c r="R47" s="20">
        <f t="shared" si="34"/>
        <v>1000000</v>
      </c>
    </row>
    <row r="48" spans="1:19" x14ac:dyDescent="0.25">
      <c r="A48" s="1" t="s">
        <v>36</v>
      </c>
      <c r="B48" s="2" t="s">
        <v>12</v>
      </c>
      <c r="C48" s="27" t="s">
        <v>49</v>
      </c>
      <c r="D48" s="9" t="s">
        <v>54</v>
      </c>
      <c r="E48" s="15" t="s">
        <v>59</v>
      </c>
      <c r="F48" s="16" t="s">
        <v>22</v>
      </c>
      <c r="G48" s="7" t="s">
        <v>70</v>
      </c>
      <c r="H48" s="32">
        <v>3</v>
      </c>
      <c r="I48" s="37" t="s">
        <v>25</v>
      </c>
      <c r="J48" s="13">
        <f t="shared" si="27"/>
        <v>100000</v>
      </c>
      <c r="K48" s="3">
        <f t="shared" si="35"/>
        <v>5</v>
      </c>
      <c r="L48" s="2" t="str">
        <f t="shared" si="28"/>
        <v xml:space="preserve">BIRKNER        </v>
      </c>
      <c r="M48" s="2" t="str">
        <f t="shared" si="29"/>
        <v>IA</v>
      </c>
      <c r="N48">
        <f t="shared" si="30"/>
        <v>0.01</v>
      </c>
      <c r="O48" s="2" t="str">
        <f t="shared" si="31"/>
        <v>06/01/19</v>
      </c>
      <c r="P48" s="2" t="str">
        <f t="shared" si="32"/>
        <v>Fishing Package</v>
      </c>
      <c r="Q48" s="24" t="str">
        <f t="shared" si="33"/>
        <v>99999.99</v>
      </c>
      <c r="R48" s="20">
        <f t="shared" si="34"/>
        <v>100000</v>
      </c>
    </row>
    <row r="49" spans="1:18" x14ac:dyDescent="0.25">
      <c r="A49" s="1" t="s">
        <v>37</v>
      </c>
      <c r="B49" s="2" t="s">
        <v>17</v>
      </c>
      <c r="C49" s="27" t="s">
        <v>19</v>
      </c>
      <c r="D49" s="9" t="s">
        <v>63</v>
      </c>
      <c r="E49" s="15" t="s">
        <v>57</v>
      </c>
      <c r="F49" s="16" t="s">
        <v>57</v>
      </c>
      <c r="G49" s="7" t="s">
        <v>70</v>
      </c>
      <c r="H49" s="32">
        <v>3</v>
      </c>
      <c r="I49" s="37" t="s">
        <v>30</v>
      </c>
      <c r="J49" s="13">
        <f t="shared" si="27"/>
        <v>999999.99</v>
      </c>
      <c r="K49" s="3">
        <f t="shared" si="35"/>
        <v>6</v>
      </c>
      <c r="L49" s="2" t="str">
        <f t="shared" si="28"/>
        <v xml:space="preserve">LESTER         </v>
      </c>
      <c r="M49" s="2" t="str">
        <f t="shared" si="29"/>
        <v>MO</v>
      </c>
      <c r="N49">
        <f t="shared" si="30"/>
        <v>999999.99</v>
      </c>
      <c r="O49" s="2" t="str">
        <f t="shared" si="31"/>
        <v>99/99/99</v>
      </c>
      <c r="P49" s="2" t="str">
        <f t="shared" si="32"/>
        <v>Fishing Package</v>
      </c>
      <c r="Q49" s="24" t="str">
        <f t="shared" si="33"/>
        <v>00000.00</v>
      </c>
      <c r="R49" s="20">
        <f t="shared" si="34"/>
        <v>999999.99</v>
      </c>
    </row>
    <row r="50" spans="1:18" x14ac:dyDescent="0.25">
      <c r="A50" s="1" t="s">
        <v>38</v>
      </c>
      <c r="B50" s="2" t="s">
        <v>48</v>
      </c>
      <c r="C50" s="27" t="s">
        <v>29</v>
      </c>
      <c r="D50" s="9" t="s">
        <v>65</v>
      </c>
      <c r="E50" s="15" t="s">
        <v>60</v>
      </c>
      <c r="F50" s="16" t="s">
        <v>62</v>
      </c>
      <c r="G50" s="7" t="s">
        <v>70</v>
      </c>
      <c r="H50" s="32">
        <v>3</v>
      </c>
      <c r="I50" s="37" t="s">
        <v>25</v>
      </c>
      <c r="J50" s="13">
        <f t="shared" si="27"/>
        <v>99999.99</v>
      </c>
      <c r="K50" s="3">
        <f t="shared" si="35"/>
        <v>7</v>
      </c>
      <c r="L50" s="2" t="str">
        <f t="shared" si="28"/>
        <v xml:space="preserve">HERNANDEZ      </v>
      </c>
      <c r="M50" s="2" t="str">
        <f t="shared" si="29"/>
        <v>WI</v>
      </c>
      <c r="N50">
        <f t="shared" si="30"/>
        <v>0</v>
      </c>
      <c r="O50" s="2" t="str">
        <f t="shared" si="31"/>
        <v>08/15/98</v>
      </c>
      <c r="P50" s="2" t="str">
        <f t="shared" si="32"/>
        <v>Fishing Package</v>
      </c>
      <c r="Q50" s="24" t="str">
        <f t="shared" si="33"/>
        <v>99999.99</v>
      </c>
      <c r="R50" s="20">
        <f t="shared" si="34"/>
        <v>99999.99</v>
      </c>
    </row>
    <row r="51" spans="1:18" x14ac:dyDescent="0.25">
      <c r="A51" s="1" t="s">
        <v>39</v>
      </c>
      <c r="B51" s="2" t="s">
        <v>48</v>
      </c>
      <c r="C51" s="27" t="s">
        <v>49</v>
      </c>
      <c r="D51" s="9" t="s">
        <v>66</v>
      </c>
      <c r="E51" s="15" t="s">
        <v>58</v>
      </c>
      <c r="F51" s="16" t="s">
        <v>61</v>
      </c>
      <c r="G51" s="7" t="s">
        <v>70</v>
      </c>
      <c r="H51" s="32">
        <v>1</v>
      </c>
      <c r="I51" s="37" t="s">
        <v>30</v>
      </c>
      <c r="J51" s="13">
        <f t="shared" si="27"/>
        <v>0.01</v>
      </c>
      <c r="K51" s="3">
        <f t="shared" si="35"/>
        <v>8</v>
      </c>
      <c r="L51" s="2" t="str">
        <f t="shared" si="28"/>
        <v xml:space="preserve">MUHAMED        </v>
      </c>
      <c r="M51" s="2" t="str">
        <f t="shared" si="29"/>
        <v>WI</v>
      </c>
      <c r="N51">
        <f t="shared" si="30"/>
        <v>0.01</v>
      </c>
      <c r="O51" s="2" t="str">
        <f t="shared" si="31"/>
        <v>09/11/01</v>
      </c>
      <c r="P51" s="2" t="str">
        <f t="shared" si="32"/>
        <v>Electronics</v>
      </c>
      <c r="Q51" s="24" t="str">
        <f t="shared" si="33"/>
        <v>00000.00</v>
      </c>
      <c r="R51" s="20">
        <f t="shared" si="34"/>
        <v>0.01</v>
      </c>
    </row>
    <row r="52" spans="1:18" x14ac:dyDescent="0.25">
      <c r="A52" s="1" t="s">
        <v>40</v>
      </c>
      <c r="B52" s="2" t="s">
        <v>48</v>
      </c>
      <c r="C52" s="27" t="s">
        <v>29</v>
      </c>
      <c r="D52" s="9" t="s">
        <v>63</v>
      </c>
      <c r="E52" s="15" t="s">
        <v>57</v>
      </c>
      <c r="F52" s="16" t="s">
        <v>57</v>
      </c>
      <c r="G52" s="7" t="s">
        <v>70</v>
      </c>
      <c r="H52" s="32">
        <v>1</v>
      </c>
      <c r="I52" s="37" t="s">
        <v>73</v>
      </c>
      <c r="J52" s="13">
        <f t="shared" si="27"/>
        <v>0.01</v>
      </c>
      <c r="K52" s="3">
        <f t="shared" si="35"/>
        <v>9</v>
      </c>
      <c r="L52" s="2" t="str">
        <f t="shared" si="28"/>
        <v xml:space="preserve">FREEMAN        </v>
      </c>
      <c r="M52" s="2" t="str">
        <f t="shared" si="29"/>
        <v>WI</v>
      </c>
      <c r="N52">
        <f t="shared" si="30"/>
        <v>0</v>
      </c>
      <c r="O52" s="2" t="str">
        <f t="shared" si="31"/>
        <v>99/99/99</v>
      </c>
      <c r="P52" s="2" t="str">
        <f t="shared" si="32"/>
        <v>Electronics</v>
      </c>
      <c r="Q52" s="24" t="str">
        <f t="shared" si="33"/>
        <v>00000.01</v>
      </c>
      <c r="R52" s="20">
        <f t="shared" si="34"/>
        <v>0.01</v>
      </c>
    </row>
    <row r="53" spans="1:18" x14ac:dyDescent="0.25">
      <c r="A53" s="1" t="s">
        <v>43</v>
      </c>
      <c r="B53" s="2" t="s">
        <v>48</v>
      </c>
      <c r="C53" s="27" t="s">
        <v>51</v>
      </c>
      <c r="D53" s="11" t="s">
        <v>65</v>
      </c>
      <c r="E53" s="15" t="s">
        <v>59</v>
      </c>
      <c r="F53" s="15" t="s">
        <v>69</v>
      </c>
      <c r="G53" s="7" t="s">
        <v>70</v>
      </c>
      <c r="H53" s="32">
        <v>2</v>
      </c>
      <c r="I53" s="37" t="s">
        <v>75</v>
      </c>
      <c r="J53" s="13">
        <f t="shared" si="27"/>
        <v>81500</v>
      </c>
      <c r="K53" s="3">
        <f t="shared" si="35"/>
        <v>10</v>
      </c>
      <c r="L53" s="2" t="str">
        <f t="shared" si="28"/>
        <v xml:space="preserve">DURSLEY        </v>
      </c>
      <c r="M53" s="2" t="str">
        <f t="shared" si="29"/>
        <v>WI</v>
      </c>
      <c r="N53">
        <f t="shared" si="30"/>
        <v>80000</v>
      </c>
      <c r="O53" s="2" t="str">
        <f t="shared" si="31"/>
        <v>06/14/98</v>
      </c>
      <c r="P53" s="2" t="str">
        <f t="shared" si="32"/>
        <v>Ski Package</v>
      </c>
      <c r="Q53" s="24" t="str">
        <f t="shared" si="33"/>
        <v>01500.00</v>
      </c>
      <c r="R53" s="20">
        <f t="shared" si="34"/>
        <v>81500</v>
      </c>
    </row>
    <row r="54" spans="1:18" x14ac:dyDescent="0.25">
      <c r="A54" s="1"/>
      <c r="B54" s="7"/>
      <c r="C54" s="27"/>
      <c r="D54" s="2"/>
      <c r="E54" s="15"/>
      <c r="F54" s="16"/>
      <c r="G54" s="7"/>
      <c r="H54" s="33"/>
      <c r="I54" s="37"/>
      <c r="J54" s="13"/>
      <c r="K54" s="3"/>
      <c r="L54" s="1"/>
      <c r="M54" s="2"/>
      <c r="N54" s="2"/>
      <c r="O54" s="2"/>
      <c r="P54" s="2"/>
      <c r="Q54" s="2"/>
      <c r="R54" s="3"/>
    </row>
    <row r="55" spans="1:18" x14ac:dyDescent="0.25">
      <c r="A55" s="1"/>
      <c r="B55" s="2"/>
      <c r="C55" s="27"/>
      <c r="D55" s="2"/>
      <c r="E55" s="14"/>
      <c r="F55" s="14"/>
      <c r="G55" s="2"/>
      <c r="H55" s="30"/>
      <c r="I55" s="37"/>
      <c r="J55" s="13"/>
      <c r="K55" s="3"/>
      <c r="L55" s="1" t="s">
        <v>83</v>
      </c>
      <c r="M55" s="2" t="s">
        <v>84</v>
      </c>
      <c r="O55" s="2"/>
      <c r="P55" s="2"/>
      <c r="Q55" s="2"/>
      <c r="R55" s="3" t="s">
        <v>85</v>
      </c>
    </row>
    <row r="56" spans="1:18" x14ac:dyDescent="0.25">
      <c r="A56" s="1"/>
      <c r="B56" s="2"/>
      <c r="C56" s="26"/>
      <c r="D56" s="2"/>
      <c r="E56" s="14"/>
      <c r="F56" s="14"/>
      <c r="G56" s="2"/>
      <c r="H56" s="30"/>
      <c r="I56" s="36"/>
      <c r="J56" s="13"/>
      <c r="K56" s="3"/>
      <c r="L56" s="2" t="str">
        <f>IF((G53="B"),"Bass Boat",IF((G53="P"),"Pontoon",IF((G53="S"),"Ski Boat",IF((G53="J"),"John Boat",IF((G53="C"),"Canoe",IF((G53="R"),"Cabin Cruiser","ERROR!"))))))</f>
        <v>John Boat</v>
      </c>
      <c r="M56" s="2">
        <f>K53</f>
        <v>10</v>
      </c>
      <c r="O56" s="2"/>
      <c r="P56" s="2"/>
      <c r="Q56" s="2"/>
      <c r="R56" s="20">
        <f>SUM(R44:R53)</f>
        <v>3381500</v>
      </c>
    </row>
    <row r="57" spans="1:18" x14ac:dyDescent="0.25">
      <c r="A57" s="1"/>
      <c r="B57" s="2"/>
      <c r="C57" s="26"/>
      <c r="D57" s="2"/>
      <c r="E57" s="14"/>
      <c r="F57" s="14"/>
      <c r="G57" s="2"/>
      <c r="H57" s="30"/>
      <c r="I57" s="36"/>
      <c r="J57" s="13"/>
      <c r="K57" s="3"/>
      <c r="L57" s="2"/>
      <c r="M57" s="2"/>
      <c r="O57" s="2"/>
      <c r="P57" s="2"/>
      <c r="Q57" s="2"/>
      <c r="R57" s="20"/>
    </row>
    <row r="58" spans="1:18" x14ac:dyDescent="0.25">
      <c r="A58" s="1" t="s">
        <v>32</v>
      </c>
      <c r="B58" s="2" t="s">
        <v>46</v>
      </c>
      <c r="C58" s="27" t="s">
        <v>19</v>
      </c>
      <c r="D58" s="9" t="s">
        <v>63</v>
      </c>
      <c r="E58" s="15" t="s">
        <v>57</v>
      </c>
      <c r="F58" s="15" t="s">
        <v>57</v>
      </c>
      <c r="G58" s="2" t="s">
        <v>71</v>
      </c>
      <c r="H58" s="31">
        <v>1</v>
      </c>
      <c r="I58" s="37" t="s">
        <v>25</v>
      </c>
      <c r="J58" s="13">
        <f>TRUNC(C58+I58,2)</f>
        <v>1099999.98</v>
      </c>
      <c r="K58" s="3">
        <v>1</v>
      </c>
      <c r="L58" s="2" t="str">
        <f>A58</f>
        <v>XXXXXXXXXXXXXXX</v>
      </c>
      <c r="M58" s="2" t="str">
        <f>B58</f>
        <v>ZZ</v>
      </c>
      <c r="N58">
        <f>VALUE(C58)</f>
        <v>999999.99</v>
      </c>
      <c r="O58" s="2" t="str">
        <f>CONCATENATE(E58,"/",F58,"/",RIGHT(D58,2))</f>
        <v>99/99/99</v>
      </c>
      <c r="P58" s="2" t="str">
        <f>IF((H58=1),"Electronics",IF((H58=2),"Ski Package",IF((H58=3),"Fishing Package","Error!")))</f>
        <v>Electronics</v>
      </c>
      <c r="Q58" s="24" t="str">
        <f>I58</f>
        <v>99999.99</v>
      </c>
      <c r="R58" s="20">
        <f>J58</f>
        <v>1099999.98</v>
      </c>
    </row>
    <row r="59" spans="1:18" x14ac:dyDescent="0.25">
      <c r="A59" s="1" t="s">
        <v>33</v>
      </c>
      <c r="B59" s="2" t="s">
        <v>47</v>
      </c>
      <c r="C59" s="27" t="s">
        <v>29</v>
      </c>
      <c r="D59" s="9" t="s">
        <v>54</v>
      </c>
      <c r="E59" s="14" t="s">
        <v>55</v>
      </c>
      <c r="F59" s="15" t="s">
        <v>61</v>
      </c>
      <c r="G59" s="2" t="s">
        <v>71</v>
      </c>
      <c r="H59" s="31">
        <v>2</v>
      </c>
      <c r="I59" s="37" t="s">
        <v>30</v>
      </c>
      <c r="J59" s="13">
        <f t="shared" ref="J59:J67" si="36">TRUNC(C59+I59,2)</f>
        <v>0</v>
      </c>
      <c r="K59" s="3">
        <f>K58 + 1</f>
        <v>2</v>
      </c>
      <c r="L59" s="2" t="str">
        <f t="shared" ref="L59:L67" si="37">A59</f>
        <v xml:space="preserve">BOB - DYLAN    </v>
      </c>
      <c r="M59" s="2" t="str">
        <f t="shared" ref="M59:M67" si="38">B59</f>
        <v>CA</v>
      </c>
      <c r="N59">
        <f t="shared" ref="N59:N67" si="39">VALUE(C59)</f>
        <v>0</v>
      </c>
      <c r="O59" s="2" t="str">
        <f t="shared" ref="O59:O67" si="40">CONCATENATE(E59,"/",F59,"/",RIGHT(D59,2))</f>
        <v>12/11/19</v>
      </c>
      <c r="P59" s="2" t="str">
        <f t="shared" ref="P59:P67" si="41">IF((H59=1),"Electronics",IF((H59=2),"Ski Package",IF((H59=3),"Fishing Package","Error!")))</f>
        <v>Ski Package</v>
      </c>
      <c r="Q59" s="24" t="str">
        <f t="shared" ref="Q59:Q67" si="42">I59</f>
        <v>00000.00</v>
      </c>
      <c r="R59" s="20">
        <f t="shared" ref="R59:R67" si="43">J59</f>
        <v>0</v>
      </c>
    </row>
    <row r="60" spans="1:18" x14ac:dyDescent="0.25">
      <c r="A60" s="1" t="s">
        <v>34</v>
      </c>
      <c r="B60" s="2" t="s">
        <v>47</v>
      </c>
      <c r="C60" s="27" t="s">
        <v>49</v>
      </c>
      <c r="D60" s="9" t="s">
        <v>64</v>
      </c>
      <c r="E60" s="15" t="s">
        <v>58</v>
      </c>
      <c r="F60" s="16" t="s">
        <v>58</v>
      </c>
      <c r="G60" s="2" t="s">
        <v>71</v>
      </c>
      <c r="H60" s="32">
        <v>1</v>
      </c>
      <c r="I60" s="37" t="s">
        <v>73</v>
      </c>
      <c r="J60" s="13">
        <f t="shared" si="36"/>
        <v>0.02</v>
      </c>
      <c r="K60" s="3">
        <f t="shared" ref="K60:K67" si="44">K59 + 1</f>
        <v>3</v>
      </c>
      <c r="L60" s="2" t="str">
        <f t="shared" si="37"/>
        <v xml:space="preserve">CHING CHONG    </v>
      </c>
      <c r="M60" s="2" t="str">
        <f t="shared" si="38"/>
        <v>CA</v>
      </c>
      <c r="N60">
        <f t="shared" si="39"/>
        <v>0.01</v>
      </c>
      <c r="O60" s="2" t="str">
        <f t="shared" si="40"/>
        <v>09/09/15</v>
      </c>
      <c r="P60" s="2" t="str">
        <f t="shared" si="41"/>
        <v>Electronics</v>
      </c>
      <c r="Q60" s="24" t="str">
        <f t="shared" si="42"/>
        <v>00000.01</v>
      </c>
      <c r="R60" s="20">
        <f t="shared" si="43"/>
        <v>0.02</v>
      </c>
    </row>
    <row r="61" spans="1:18" x14ac:dyDescent="0.25">
      <c r="A61" s="1" t="s">
        <v>35</v>
      </c>
      <c r="B61" s="2" t="s">
        <v>12</v>
      </c>
      <c r="C61" s="27" t="s">
        <v>19</v>
      </c>
      <c r="D61" s="9" t="s">
        <v>63</v>
      </c>
      <c r="E61" s="15" t="s">
        <v>57</v>
      </c>
      <c r="F61" s="16" t="s">
        <v>57</v>
      </c>
      <c r="G61" s="7" t="s">
        <v>71</v>
      </c>
      <c r="H61" s="32">
        <v>2</v>
      </c>
      <c r="I61" s="37" t="s">
        <v>73</v>
      </c>
      <c r="J61" s="13">
        <f t="shared" si="36"/>
        <v>1000000</v>
      </c>
      <c r="K61" s="3">
        <f t="shared" si="44"/>
        <v>4</v>
      </c>
      <c r="L61" s="2" t="str">
        <f t="shared" si="37"/>
        <v xml:space="preserve">QUERVO         </v>
      </c>
      <c r="M61" s="2" t="str">
        <f t="shared" si="38"/>
        <v>IA</v>
      </c>
      <c r="N61">
        <f t="shared" si="39"/>
        <v>999999.99</v>
      </c>
      <c r="O61" s="2" t="str">
        <f t="shared" si="40"/>
        <v>99/99/99</v>
      </c>
      <c r="P61" s="2" t="str">
        <f t="shared" si="41"/>
        <v>Ski Package</v>
      </c>
      <c r="Q61" s="24" t="str">
        <f t="shared" si="42"/>
        <v>00000.01</v>
      </c>
      <c r="R61" s="20">
        <f t="shared" si="43"/>
        <v>1000000</v>
      </c>
    </row>
    <row r="62" spans="1:18" x14ac:dyDescent="0.25">
      <c r="A62" s="1" t="s">
        <v>36</v>
      </c>
      <c r="B62" s="2" t="s">
        <v>12</v>
      </c>
      <c r="C62" s="27" t="s">
        <v>49</v>
      </c>
      <c r="D62" s="9" t="s">
        <v>54</v>
      </c>
      <c r="E62" s="15" t="s">
        <v>59</v>
      </c>
      <c r="F62" s="16" t="s">
        <v>22</v>
      </c>
      <c r="G62" s="7" t="s">
        <v>71</v>
      </c>
      <c r="H62" s="32">
        <v>3</v>
      </c>
      <c r="I62" s="37" t="s">
        <v>25</v>
      </c>
      <c r="J62" s="13">
        <f t="shared" si="36"/>
        <v>100000</v>
      </c>
      <c r="K62" s="3">
        <f t="shared" si="44"/>
        <v>5</v>
      </c>
      <c r="L62" s="2" t="str">
        <f t="shared" si="37"/>
        <v xml:space="preserve">BIRKNER        </v>
      </c>
      <c r="M62" s="2" t="str">
        <f t="shared" si="38"/>
        <v>IA</v>
      </c>
      <c r="N62">
        <f t="shared" si="39"/>
        <v>0.01</v>
      </c>
      <c r="O62" s="2" t="str">
        <f t="shared" si="40"/>
        <v>06/01/19</v>
      </c>
      <c r="P62" s="2" t="str">
        <f t="shared" si="41"/>
        <v>Fishing Package</v>
      </c>
      <c r="Q62" s="24" t="str">
        <f t="shared" si="42"/>
        <v>99999.99</v>
      </c>
      <c r="R62" s="20">
        <f t="shared" si="43"/>
        <v>100000</v>
      </c>
    </row>
    <row r="63" spans="1:18" x14ac:dyDescent="0.25">
      <c r="A63" s="1" t="s">
        <v>37</v>
      </c>
      <c r="B63" s="2" t="s">
        <v>17</v>
      </c>
      <c r="C63" s="27" t="s">
        <v>19</v>
      </c>
      <c r="D63" s="9" t="s">
        <v>63</v>
      </c>
      <c r="E63" s="15" t="s">
        <v>57</v>
      </c>
      <c r="F63" s="16" t="s">
        <v>57</v>
      </c>
      <c r="G63" s="7" t="s">
        <v>71</v>
      </c>
      <c r="H63" s="32">
        <v>3</v>
      </c>
      <c r="I63" s="37" t="s">
        <v>30</v>
      </c>
      <c r="J63" s="13">
        <f t="shared" si="36"/>
        <v>999999.99</v>
      </c>
      <c r="K63" s="3">
        <f t="shared" si="44"/>
        <v>6</v>
      </c>
      <c r="L63" s="2" t="str">
        <f t="shared" si="37"/>
        <v xml:space="preserve">LESTER         </v>
      </c>
      <c r="M63" s="2" t="str">
        <f t="shared" si="38"/>
        <v>MO</v>
      </c>
      <c r="N63">
        <f t="shared" si="39"/>
        <v>999999.99</v>
      </c>
      <c r="O63" s="2" t="str">
        <f t="shared" si="40"/>
        <v>99/99/99</v>
      </c>
      <c r="P63" s="2" t="str">
        <f t="shared" si="41"/>
        <v>Fishing Package</v>
      </c>
      <c r="Q63" s="24" t="str">
        <f t="shared" si="42"/>
        <v>00000.00</v>
      </c>
      <c r="R63" s="20">
        <f t="shared" si="43"/>
        <v>999999.99</v>
      </c>
    </row>
    <row r="64" spans="1:18" x14ac:dyDescent="0.25">
      <c r="A64" s="1" t="s">
        <v>38</v>
      </c>
      <c r="B64" s="2" t="s">
        <v>48</v>
      </c>
      <c r="C64" s="27" t="s">
        <v>29</v>
      </c>
      <c r="D64" s="9" t="s">
        <v>65</v>
      </c>
      <c r="E64" s="15" t="s">
        <v>60</v>
      </c>
      <c r="F64" s="16" t="s">
        <v>62</v>
      </c>
      <c r="G64" s="7" t="s">
        <v>71</v>
      </c>
      <c r="H64" s="32">
        <v>3</v>
      </c>
      <c r="I64" s="37" t="s">
        <v>25</v>
      </c>
      <c r="J64" s="13">
        <f t="shared" si="36"/>
        <v>99999.99</v>
      </c>
      <c r="K64" s="3">
        <f t="shared" si="44"/>
        <v>7</v>
      </c>
      <c r="L64" s="2" t="str">
        <f t="shared" si="37"/>
        <v xml:space="preserve">HERNANDEZ      </v>
      </c>
      <c r="M64" s="2" t="str">
        <f t="shared" si="38"/>
        <v>WI</v>
      </c>
      <c r="N64">
        <f t="shared" si="39"/>
        <v>0</v>
      </c>
      <c r="O64" s="2" t="str">
        <f t="shared" si="40"/>
        <v>08/15/98</v>
      </c>
      <c r="P64" s="2" t="str">
        <f t="shared" si="41"/>
        <v>Fishing Package</v>
      </c>
      <c r="Q64" s="24" t="str">
        <f t="shared" si="42"/>
        <v>99999.99</v>
      </c>
      <c r="R64" s="20">
        <f t="shared" si="43"/>
        <v>99999.99</v>
      </c>
    </row>
    <row r="65" spans="1:19" x14ac:dyDescent="0.25">
      <c r="A65" s="1" t="s">
        <v>39</v>
      </c>
      <c r="B65" s="2" t="s">
        <v>48</v>
      </c>
      <c r="C65" s="27" t="s">
        <v>49</v>
      </c>
      <c r="D65" s="9" t="s">
        <v>66</v>
      </c>
      <c r="E65" s="15" t="s">
        <v>58</v>
      </c>
      <c r="F65" s="16" t="s">
        <v>61</v>
      </c>
      <c r="G65" s="7" t="s">
        <v>71</v>
      </c>
      <c r="H65" s="32">
        <v>1</v>
      </c>
      <c r="I65" s="37" t="s">
        <v>30</v>
      </c>
      <c r="J65" s="13">
        <f t="shared" si="36"/>
        <v>0.01</v>
      </c>
      <c r="K65" s="3">
        <f t="shared" si="44"/>
        <v>8</v>
      </c>
      <c r="L65" s="2" t="str">
        <f t="shared" si="37"/>
        <v xml:space="preserve">MUHAMED        </v>
      </c>
      <c r="M65" s="2" t="str">
        <f t="shared" si="38"/>
        <v>WI</v>
      </c>
      <c r="N65">
        <f t="shared" si="39"/>
        <v>0.01</v>
      </c>
      <c r="O65" s="2" t="str">
        <f t="shared" si="40"/>
        <v>09/11/01</v>
      </c>
      <c r="P65" s="2" t="str">
        <f t="shared" si="41"/>
        <v>Electronics</v>
      </c>
      <c r="Q65" s="24" t="str">
        <f t="shared" si="42"/>
        <v>00000.00</v>
      </c>
      <c r="R65" s="20">
        <f t="shared" si="43"/>
        <v>0.01</v>
      </c>
    </row>
    <row r="66" spans="1:19" x14ac:dyDescent="0.25">
      <c r="A66" s="1" t="s">
        <v>40</v>
      </c>
      <c r="B66" s="2" t="s">
        <v>48</v>
      </c>
      <c r="C66" s="27" t="s">
        <v>29</v>
      </c>
      <c r="D66" s="9" t="s">
        <v>63</v>
      </c>
      <c r="E66" s="15" t="s">
        <v>57</v>
      </c>
      <c r="F66" s="16" t="s">
        <v>57</v>
      </c>
      <c r="G66" s="7" t="s">
        <v>71</v>
      </c>
      <c r="H66" s="32">
        <v>1</v>
      </c>
      <c r="I66" s="37" t="s">
        <v>73</v>
      </c>
      <c r="J66" s="13">
        <f t="shared" si="36"/>
        <v>0.01</v>
      </c>
      <c r="K66" s="3">
        <f t="shared" si="44"/>
        <v>9</v>
      </c>
      <c r="L66" s="2" t="str">
        <f t="shared" si="37"/>
        <v xml:space="preserve">FREEMAN        </v>
      </c>
      <c r="M66" s="2" t="str">
        <f t="shared" si="38"/>
        <v>WI</v>
      </c>
      <c r="N66">
        <f t="shared" si="39"/>
        <v>0</v>
      </c>
      <c r="O66" s="2" t="str">
        <f t="shared" si="40"/>
        <v>99/99/99</v>
      </c>
      <c r="P66" s="2" t="str">
        <f t="shared" si="41"/>
        <v>Electronics</v>
      </c>
      <c r="Q66" s="24" t="str">
        <f t="shared" si="42"/>
        <v>00000.01</v>
      </c>
      <c r="R66" s="20">
        <f t="shared" si="43"/>
        <v>0.01</v>
      </c>
    </row>
    <row r="67" spans="1:19" x14ac:dyDescent="0.25">
      <c r="A67" s="1" t="s">
        <v>44</v>
      </c>
      <c r="B67" s="2" t="s">
        <v>48</v>
      </c>
      <c r="C67" s="27" t="s">
        <v>53</v>
      </c>
      <c r="D67" s="11" t="s">
        <v>68</v>
      </c>
      <c r="E67" s="15" t="s">
        <v>58</v>
      </c>
      <c r="F67" s="15" t="s">
        <v>67</v>
      </c>
      <c r="G67" s="7" t="s">
        <v>71</v>
      </c>
      <c r="H67" s="32">
        <v>1</v>
      </c>
      <c r="I67" s="37" t="s">
        <v>76</v>
      </c>
      <c r="J67" s="13">
        <f t="shared" si="36"/>
        <v>115000</v>
      </c>
      <c r="K67" s="3">
        <f t="shared" si="44"/>
        <v>10</v>
      </c>
      <c r="L67" s="2" t="str">
        <f t="shared" si="37"/>
        <v xml:space="preserve">BILL           </v>
      </c>
      <c r="M67" s="2" t="str">
        <f t="shared" si="38"/>
        <v>WI</v>
      </c>
      <c r="N67">
        <f t="shared" si="39"/>
        <v>100000</v>
      </c>
      <c r="O67" s="2" t="str">
        <f t="shared" si="40"/>
        <v>09/04/11</v>
      </c>
      <c r="P67" s="2" t="str">
        <f t="shared" si="41"/>
        <v>Electronics</v>
      </c>
      <c r="Q67" s="24" t="str">
        <f t="shared" si="42"/>
        <v>15000.00</v>
      </c>
      <c r="R67" s="20">
        <f t="shared" si="43"/>
        <v>115000</v>
      </c>
    </row>
    <row r="68" spans="1:19" x14ac:dyDescent="0.25">
      <c r="A68" s="1"/>
      <c r="B68" s="2"/>
      <c r="C68" s="26"/>
      <c r="D68" s="2"/>
      <c r="E68" s="14"/>
      <c r="F68" s="14"/>
      <c r="G68" s="2"/>
      <c r="H68" s="30"/>
      <c r="I68" s="36"/>
      <c r="J68" s="13"/>
      <c r="K68" s="3"/>
      <c r="L68" s="2"/>
      <c r="M68" s="2"/>
      <c r="O68" s="2"/>
      <c r="P68" s="2"/>
      <c r="Q68" s="2"/>
      <c r="R68" s="20"/>
    </row>
    <row r="69" spans="1:19" x14ac:dyDescent="0.25">
      <c r="A69" s="1"/>
      <c r="B69" s="2"/>
      <c r="C69" s="27"/>
      <c r="D69" s="2"/>
      <c r="E69" s="14"/>
      <c r="F69" s="14"/>
      <c r="G69" s="2"/>
      <c r="H69" s="30"/>
      <c r="I69" s="37"/>
      <c r="J69" s="13"/>
      <c r="K69" s="3"/>
      <c r="L69" s="1" t="s">
        <v>83</v>
      </c>
      <c r="M69" s="2" t="s">
        <v>84</v>
      </c>
      <c r="O69" s="2"/>
      <c r="P69" s="2"/>
      <c r="Q69" s="2"/>
      <c r="R69" s="2" t="s">
        <v>85</v>
      </c>
      <c r="S69" s="1"/>
    </row>
    <row r="70" spans="1:19" x14ac:dyDescent="0.25">
      <c r="A70" s="1"/>
      <c r="B70" s="2"/>
      <c r="C70" s="26"/>
      <c r="D70" s="2"/>
      <c r="E70" s="14"/>
      <c r="F70" s="14"/>
      <c r="G70" s="2"/>
      <c r="H70" s="30"/>
      <c r="I70" s="36"/>
      <c r="J70" s="13"/>
      <c r="K70" s="3"/>
      <c r="L70" s="2" t="str">
        <f>IF((G67="B"),"Bass Boat",IF((G67="P"),"Pontoon",IF((G67="S"),"Ski Boat",IF((G67="J"),"John Boat",IF((G67="C"),"Canoe",IF((G67="R"),"Cabin Cruiser","ERROR!"))))))</f>
        <v>Cabin Cruiser</v>
      </c>
      <c r="M70" s="2">
        <f>K67</f>
        <v>10</v>
      </c>
      <c r="O70" s="2"/>
      <c r="P70" s="2"/>
      <c r="Q70" s="2"/>
      <c r="R70" s="20">
        <f>SUM(R58:R67)</f>
        <v>3415000</v>
      </c>
    </row>
    <row r="71" spans="1:19" x14ac:dyDescent="0.25">
      <c r="A71" s="1"/>
      <c r="B71" s="2"/>
      <c r="C71" s="26"/>
      <c r="D71" s="2"/>
      <c r="E71" s="14"/>
      <c r="F71" s="14"/>
      <c r="G71" s="2"/>
      <c r="H71" s="30"/>
      <c r="I71" s="36"/>
      <c r="J71" s="13"/>
      <c r="K71" s="3"/>
      <c r="L71" s="2"/>
      <c r="M71" s="2"/>
      <c r="O71" s="2"/>
      <c r="P71" s="2"/>
      <c r="Q71" s="2"/>
      <c r="R71" s="20"/>
    </row>
    <row r="72" spans="1:19" x14ac:dyDescent="0.25">
      <c r="A72" s="1" t="s">
        <v>32</v>
      </c>
      <c r="B72" s="2" t="s">
        <v>46</v>
      </c>
      <c r="C72" s="27" t="s">
        <v>19</v>
      </c>
      <c r="D72" s="9" t="s">
        <v>63</v>
      </c>
      <c r="E72" s="15" t="s">
        <v>57</v>
      </c>
      <c r="F72" s="15" t="s">
        <v>57</v>
      </c>
      <c r="G72" s="2" t="s">
        <v>72</v>
      </c>
      <c r="H72" s="31">
        <v>1</v>
      </c>
      <c r="I72" s="37" t="s">
        <v>25</v>
      </c>
      <c r="J72" s="13">
        <f>TRUNC(C72+I72,2)</f>
        <v>1099999.98</v>
      </c>
      <c r="K72" s="3">
        <v>1</v>
      </c>
      <c r="L72" s="2" t="str">
        <f>A72</f>
        <v>XXXXXXXXXXXXXXX</v>
      </c>
      <c r="M72" s="2" t="str">
        <f>B72</f>
        <v>ZZ</v>
      </c>
      <c r="N72">
        <f>VALUE(C72)</f>
        <v>999999.99</v>
      </c>
      <c r="O72" s="2" t="str">
        <f>CONCATENATE(E72,"/",F72,"/",RIGHT(D72,2))</f>
        <v>99/99/99</v>
      </c>
      <c r="P72" s="2" t="str">
        <f>IF((H72=1),"Electronics",IF((H72=2),"Ski Package",IF((H72=3),"Fishing Package","Error!")))</f>
        <v>Electronics</v>
      </c>
      <c r="Q72" s="24" t="str">
        <f>I72</f>
        <v>99999.99</v>
      </c>
      <c r="R72" s="20">
        <f>J72</f>
        <v>1099999.98</v>
      </c>
    </row>
    <row r="73" spans="1:19" x14ac:dyDescent="0.25">
      <c r="A73" s="1" t="s">
        <v>33</v>
      </c>
      <c r="B73" s="2" t="s">
        <v>47</v>
      </c>
      <c r="C73" s="27" t="s">
        <v>29</v>
      </c>
      <c r="D73" s="9" t="s">
        <v>54</v>
      </c>
      <c r="E73" s="14" t="s">
        <v>55</v>
      </c>
      <c r="F73" s="15" t="s">
        <v>61</v>
      </c>
      <c r="G73" s="2" t="s">
        <v>72</v>
      </c>
      <c r="H73" s="31">
        <v>2</v>
      </c>
      <c r="I73" s="37" t="s">
        <v>30</v>
      </c>
      <c r="J73" s="13">
        <f t="shared" ref="J73:J81" si="45">TRUNC(C73+I73,2)</f>
        <v>0</v>
      </c>
      <c r="K73" s="3">
        <f>K72 + 1</f>
        <v>2</v>
      </c>
      <c r="L73" s="2" t="str">
        <f t="shared" ref="L73:L81" si="46">A73</f>
        <v xml:space="preserve">BOB - DYLAN    </v>
      </c>
      <c r="M73" s="2" t="str">
        <f t="shared" ref="M73:M81" si="47">B73</f>
        <v>CA</v>
      </c>
      <c r="N73">
        <f t="shared" ref="N73:N81" si="48">VALUE(C73)</f>
        <v>0</v>
      </c>
      <c r="O73" s="2" t="str">
        <f t="shared" ref="O73:O81" si="49">CONCATENATE(E73,"/",F73,"/",RIGHT(D73,2))</f>
        <v>12/11/19</v>
      </c>
      <c r="P73" s="2" t="str">
        <f t="shared" ref="P73:P81" si="50">IF((H73=1),"Electronics",IF((H73=2),"Ski Package",IF((H73=3),"Fishing Package","Error!")))</f>
        <v>Ski Package</v>
      </c>
      <c r="Q73" s="24" t="str">
        <f t="shared" ref="Q73:Q81" si="51">I73</f>
        <v>00000.00</v>
      </c>
      <c r="R73" s="20">
        <f t="shared" ref="R73:R81" si="52">J73</f>
        <v>0</v>
      </c>
    </row>
    <row r="74" spans="1:19" x14ac:dyDescent="0.25">
      <c r="A74" s="1" t="s">
        <v>34</v>
      </c>
      <c r="B74" s="2" t="s">
        <v>47</v>
      </c>
      <c r="C74" s="27" t="s">
        <v>49</v>
      </c>
      <c r="D74" s="9" t="s">
        <v>64</v>
      </c>
      <c r="E74" s="15" t="s">
        <v>58</v>
      </c>
      <c r="F74" s="16" t="s">
        <v>58</v>
      </c>
      <c r="G74" s="2" t="s">
        <v>72</v>
      </c>
      <c r="H74" s="32">
        <v>1</v>
      </c>
      <c r="I74" s="37" t="s">
        <v>73</v>
      </c>
      <c r="J74" s="13">
        <f t="shared" si="45"/>
        <v>0.02</v>
      </c>
      <c r="K74" s="3">
        <f t="shared" ref="K74:K81" si="53">K73 + 1</f>
        <v>3</v>
      </c>
      <c r="L74" s="2" t="str">
        <f t="shared" si="46"/>
        <v xml:space="preserve">CHING CHONG    </v>
      </c>
      <c r="M74" s="2" t="str">
        <f t="shared" si="47"/>
        <v>CA</v>
      </c>
      <c r="N74">
        <f t="shared" si="48"/>
        <v>0.01</v>
      </c>
      <c r="O74" s="2" t="str">
        <f t="shared" si="49"/>
        <v>09/09/15</v>
      </c>
      <c r="P74" s="2" t="str">
        <f t="shared" si="50"/>
        <v>Electronics</v>
      </c>
      <c r="Q74" s="24" t="str">
        <f t="shared" si="51"/>
        <v>00000.01</v>
      </c>
      <c r="R74" s="20">
        <f t="shared" si="52"/>
        <v>0.02</v>
      </c>
    </row>
    <row r="75" spans="1:19" x14ac:dyDescent="0.25">
      <c r="A75" s="1" t="s">
        <v>35</v>
      </c>
      <c r="B75" s="2" t="s">
        <v>12</v>
      </c>
      <c r="C75" s="27" t="s">
        <v>19</v>
      </c>
      <c r="D75" s="9" t="s">
        <v>63</v>
      </c>
      <c r="E75" s="15" t="s">
        <v>57</v>
      </c>
      <c r="F75" s="16" t="s">
        <v>57</v>
      </c>
      <c r="G75" s="7" t="s">
        <v>72</v>
      </c>
      <c r="H75" s="32">
        <v>2</v>
      </c>
      <c r="I75" s="37" t="s">
        <v>73</v>
      </c>
      <c r="J75" s="13">
        <f t="shared" si="45"/>
        <v>1000000</v>
      </c>
      <c r="K75" s="3">
        <f t="shared" si="53"/>
        <v>4</v>
      </c>
      <c r="L75" s="2" t="str">
        <f t="shared" si="46"/>
        <v xml:space="preserve">QUERVO         </v>
      </c>
      <c r="M75" s="2" t="str">
        <f t="shared" si="47"/>
        <v>IA</v>
      </c>
      <c r="N75">
        <f t="shared" si="48"/>
        <v>999999.99</v>
      </c>
      <c r="O75" s="2" t="str">
        <f t="shared" si="49"/>
        <v>99/99/99</v>
      </c>
      <c r="P75" s="2" t="str">
        <f t="shared" si="50"/>
        <v>Ski Package</v>
      </c>
      <c r="Q75" s="24" t="str">
        <f t="shared" si="51"/>
        <v>00000.01</v>
      </c>
      <c r="R75" s="20">
        <f t="shared" si="52"/>
        <v>1000000</v>
      </c>
    </row>
    <row r="76" spans="1:19" x14ac:dyDescent="0.25">
      <c r="A76" s="1" t="s">
        <v>36</v>
      </c>
      <c r="B76" s="2" t="s">
        <v>12</v>
      </c>
      <c r="C76" s="27" t="s">
        <v>49</v>
      </c>
      <c r="D76" s="9" t="s">
        <v>54</v>
      </c>
      <c r="E76" s="15" t="s">
        <v>59</v>
      </c>
      <c r="F76" s="16" t="s">
        <v>22</v>
      </c>
      <c r="G76" s="7" t="s">
        <v>72</v>
      </c>
      <c r="H76" s="32">
        <v>3</v>
      </c>
      <c r="I76" s="37" t="s">
        <v>25</v>
      </c>
      <c r="J76" s="13">
        <f t="shared" si="45"/>
        <v>100000</v>
      </c>
      <c r="K76" s="3">
        <f t="shared" si="53"/>
        <v>5</v>
      </c>
      <c r="L76" s="2" t="str">
        <f t="shared" si="46"/>
        <v xml:space="preserve">BIRKNER        </v>
      </c>
      <c r="M76" s="2" t="str">
        <f t="shared" si="47"/>
        <v>IA</v>
      </c>
      <c r="N76">
        <f t="shared" si="48"/>
        <v>0.01</v>
      </c>
      <c r="O76" s="2" t="str">
        <f t="shared" si="49"/>
        <v>06/01/19</v>
      </c>
      <c r="P76" s="2" t="str">
        <f t="shared" si="50"/>
        <v>Fishing Package</v>
      </c>
      <c r="Q76" s="24" t="str">
        <f t="shared" si="51"/>
        <v>99999.99</v>
      </c>
      <c r="R76" s="20">
        <f t="shared" si="52"/>
        <v>100000</v>
      </c>
    </row>
    <row r="77" spans="1:19" x14ac:dyDescent="0.25">
      <c r="A77" s="1" t="s">
        <v>37</v>
      </c>
      <c r="B77" s="2" t="s">
        <v>17</v>
      </c>
      <c r="C77" s="27" t="s">
        <v>19</v>
      </c>
      <c r="D77" s="9" t="s">
        <v>63</v>
      </c>
      <c r="E77" s="15" t="s">
        <v>57</v>
      </c>
      <c r="F77" s="16" t="s">
        <v>57</v>
      </c>
      <c r="G77" s="7" t="s">
        <v>72</v>
      </c>
      <c r="H77" s="32">
        <v>3</v>
      </c>
      <c r="I77" s="37" t="s">
        <v>30</v>
      </c>
      <c r="J77" s="13">
        <f t="shared" si="45"/>
        <v>999999.99</v>
      </c>
      <c r="K77" s="3">
        <f t="shared" si="53"/>
        <v>6</v>
      </c>
      <c r="L77" s="2" t="str">
        <f t="shared" si="46"/>
        <v xml:space="preserve">LESTER         </v>
      </c>
      <c r="M77" s="2" t="str">
        <f t="shared" si="47"/>
        <v>MO</v>
      </c>
      <c r="N77">
        <f t="shared" si="48"/>
        <v>999999.99</v>
      </c>
      <c r="O77" s="2" t="str">
        <f t="shared" si="49"/>
        <v>99/99/99</v>
      </c>
      <c r="P77" s="2" t="str">
        <f t="shared" si="50"/>
        <v>Fishing Package</v>
      </c>
      <c r="Q77" s="24" t="str">
        <f t="shared" si="51"/>
        <v>00000.00</v>
      </c>
      <c r="R77" s="20">
        <f t="shared" si="52"/>
        <v>999999.99</v>
      </c>
    </row>
    <row r="78" spans="1:19" x14ac:dyDescent="0.25">
      <c r="A78" s="1" t="s">
        <v>38</v>
      </c>
      <c r="B78" s="2" t="s">
        <v>48</v>
      </c>
      <c r="C78" s="27" t="s">
        <v>29</v>
      </c>
      <c r="D78" s="9" t="s">
        <v>65</v>
      </c>
      <c r="E78" s="15" t="s">
        <v>60</v>
      </c>
      <c r="F78" s="16" t="s">
        <v>62</v>
      </c>
      <c r="G78" s="7" t="s">
        <v>72</v>
      </c>
      <c r="H78" s="32">
        <v>3</v>
      </c>
      <c r="I78" s="37" t="s">
        <v>25</v>
      </c>
      <c r="J78" s="13">
        <f t="shared" si="45"/>
        <v>99999.99</v>
      </c>
      <c r="K78" s="3">
        <f t="shared" si="53"/>
        <v>7</v>
      </c>
      <c r="L78" s="2" t="str">
        <f t="shared" si="46"/>
        <v xml:space="preserve">HERNANDEZ      </v>
      </c>
      <c r="M78" s="2" t="str">
        <f t="shared" si="47"/>
        <v>WI</v>
      </c>
      <c r="N78">
        <f t="shared" si="48"/>
        <v>0</v>
      </c>
      <c r="O78" s="2" t="str">
        <f t="shared" si="49"/>
        <v>08/15/98</v>
      </c>
      <c r="P78" s="2" t="str">
        <f t="shared" si="50"/>
        <v>Fishing Package</v>
      </c>
      <c r="Q78" s="24" t="str">
        <f t="shared" si="51"/>
        <v>99999.99</v>
      </c>
      <c r="R78" s="20">
        <f t="shared" si="52"/>
        <v>99999.99</v>
      </c>
    </row>
    <row r="79" spans="1:19" x14ac:dyDescent="0.25">
      <c r="A79" s="1" t="s">
        <v>39</v>
      </c>
      <c r="B79" s="2" t="s">
        <v>48</v>
      </c>
      <c r="C79" s="27" t="s">
        <v>49</v>
      </c>
      <c r="D79" s="9" t="s">
        <v>66</v>
      </c>
      <c r="E79" s="15" t="s">
        <v>58</v>
      </c>
      <c r="F79" s="16" t="s">
        <v>61</v>
      </c>
      <c r="G79" s="7" t="s">
        <v>72</v>
      </c>
      <c r="H79" s="32">
        <v>1</v>
      </c>
      <c r="I79" s="37" t="s">
        <v>30</v>
      </c>
      <c r="J79" s="13">
        <f t="shared" si="45"/>
        <v>0.01</v>
      </c>
      <c r="K79" s="3">
        <f t="shared" si="53"/>
        <v>8</v>
      </c>
      <c r="L79" s="2" t="str">
        <f t="shared" si="46"/>
        <v xml:space="preserve">MUHAMED        </v>
      </c>
      <c r="M79" s="2" t="str">
        <f t="shared" si="47"/>
        <v>WI</v>
      </c>
      <c r="N79">
        <f t="shared" si="48"/>
        <v>0.01</v>
      </c>
      <c r="O79" s="2" t="str">
        <f t="shared" si="49"/>
        <v>09/11/01</v>
      </c>
      <c r="P79" s="2" t="str">
        <f t="shared" si="50"/>
        <v>Electronics</v>
      </c>
      <c r="Q79" s="24" t="str">
        <f t="shared" si="51"/>
        <v>00000.00</v>
      </c>
      <c r="R79" s="20">
        <f t="shared" si="52"/>
        <v>0.01</v>
      </c>
    </row>
    <row r="80" spans="1:19" x14ac:dyDescent="0.25">
      <c r="A80" s="1" t="s">
        <v>40</v>
      </c>
      <c r="B80" s="2" t="s">
        <v>48</v>
      </c>
      <c r="C80" s="27" t="s">
        <v>29</v>
      </c>
      <c r="D80" s="9" t="s">
        <v>63</v>
      </c>
      <c r="E80" s="15" t="s">
        <v>57</v>
      </c>
      <c r="F80" s="16" t="s">
        <v>57</v>
      </c>
      <c r="G80" s="7" t="s">
        <v>72</v>
      </c>
      <c r="H80" s="32">
        <v>1</v>
      </c>
      <c r="I80" s="37" t="s">
        <v>73</v>
      </c>
      <c r="J80" s="13">
        <f t="shared" si="45"/>
        <v>0.01</v>
      </c>
      <c r="K80" s="3">
        <f t="shared" si="53"/>
        <v>9</v>
      </c>
      <c r="L80" s="2" t="str">
        <f t="shared" si="46"/>
        <v xml:space="preserve">FREEMAN        </v>
      </c>
      <c r="M80" s="2" t="str">
        <f t="shared" si="47"/>
        <v>WI</v>
      </c>
      <c r="N80">
        <f t="shared" si="48"/>
        <v>0</v>
      </c>
      <c r="O80" s="2" t="str">
        <f t="shared" si="49"/>
        <v>99/99/99</v>
      </c>
      <c r="P80" s="2" t="str">
        <f t="shared" si="50"/>
        <v>Electronics</v>
      </c>
      <c r="Q80" s="24" t="str">
        <f t="shared" si="51"/>
        <v>00000.01</v>
      </c>
      <c r="R80" s="20">
        <f t="shared" si="52"/>
        <v>0.01</v>
      </c>
    </row>
    <row r="81" spans="1:19" x14ac:dyDescent="0.25">
      <c r="A81" s="1" t="s">
        <v>45</v>
      </c>
      <c r="B81" s="2" t="s">
        <v>48</v>
      </c>
      <c r="C81" s="27" t="s">
        <v>52</v>
      </c>
      <c r="D81" s="11" t="s">
        <v>54</v>
      </c>
      <c r="E81" s="15" t="s">
        <v>55</v>
      </c>
      <c r="F81" s="15" t="s">
        <v>56</v>
      </c>
      <c r="G81" s="7" t="s">
        <v>72</v>
      </c>
      <c r="H81" s="32">
        <v>3</v>
      </c>
      <c r="I81" s="37" t="s">
        <v>74</v>
      </c>
      <c r="J81" s="13">
        <f t="shared" si="45"/>
        <v>75000</v>
      </c>
      <c r="K81" s="3">
        <f t="shared" si="53"/>
        <v>10</v>
      </c>
      <c r="L81" s="2" t="str">
        <f t="shared" si="46"/>
        <v xml:space="preserve">VAN VELSOR     </v>
      </c>
      <c r="M81" s="2" t="str">
        <f t="shared" si="47"/>
        <v>WI</v>
      </c>
      <c r="N81">
        <f t="shared" si="48"/>
        <v>70000</v>
      </c>
      <c r="O81" s="2" t="str">
        <f t="shared" si="49"/>
        <v>12/16/19</v>
      </c>
      <c r="P81" s="2" t="str">
        <f t="shared" si="50"/>
        <v>Fishing Package</v>
      </c>
      <c r="Q81" s="24" t="str">
        <f t="shared" si="51"/>
        <v>05000.00</v>
      </c>
      <c r="R81" s="20">
        <f t="shared" si="52"/>
        <v>75000</v>
      </c>
    </row>
    <row r="82" spans="1:19" x14ac:dyDescent="0.25">
      <c r="A82" s="1"/>
      <c r="B82" s="2"/>
      <c r="C82" s="26"/>
      <c r="D82" s="2"/>
      <c r="E82" s="14"/>
      <c r="F82" s="14"/>
      <c r="G82" s="2"/>
      <c r="H82" s="30"/>
      <c r="I82" s="36"/>
      <c r="J82" s="13"/>
      <c r="K82" s="3"/>
      <c r="L82" s="2"/>
      <c r="M82" s="2"/>
      <c r="O82" s="2"/>
      <c r="P82" s="2"/>
      <c r="Q82" s="2"/>
      <c r="R82" s="20"/>
    </row>
    <row r="83" spans="1:19" x14ac:dyDescent="0.25">
      <c r="A83" s="1"/>
      <c r="B83" s="2"/>
      <c r="C83" s="27"/>
      <c r="D83" s="2"/>
      <c r="E83" s="14"/>
      <c r="F83" s="14"/>
      <c r="G83" s="2"/>
      <c r="H83" s="30"/>
      <c r="I83" s="37"/>
      <c r="J83" s="13"/>
      <c r="K83" s="3"/>
      <c r="L83" s="1" t="s">
        <v>83</v>
      </c>
      <c r="M83" s="2" t="s">
        <v>84</v>
      </c>
      <c r="O83" s="2"/>
      <c r="P83" s="2"/>
      <c r="Q83" s="2"/>
      <c r="R83" s="2" t="s">
        <v>85</v>
      </c>
      <c r="S83" s="1"/>
    </row>
    <row r="84" spans="1:19" x14ac:dyDescent="0.25">
      <c r="A84" s="1"/>
      <c r="B84" s="2"/>
      <c r="C84" s="26"/>
      <c r="D84" s="2"/>
      <c r="E84" s="14"/>
      <c r="F84" s="14"/>
      <c r="G84" s="2"/>
      <c r="H84" s="30"/>
      <c r="I84" s="36"/>
      <c r="J84" s="13"/>
      <c r="K84" s="3"/>
      <c r="L84" s="2" t="str">
        <f>IF((G81="B"),"Bass Boat",IF((G81="P"),"Pontoon",IF((G81="S"),"Ski Boat",IF((G81="J"),"John Boat",IF((G81="C"),"Canoe",IF((G81="R"),"Cabin Cruiser","ERROR!"))))))</f>
        <v>Canoe</v>
      </c>
      <c r="M84" s="2">
        <f>K81</f>
        <v>10</v>
      </c>
      <c r="O84" s="2"/>
      <c r="P84" s="2"/>
      <c r="Q84" s="2"/>
      <c r="R84" s="20">
        <f>SUM(R72:R81)</f>
        <v>3375000</v>
      </c>
    </row>
    <row r="85" spans="1:19" x14ac:dyDescent="0.25">
      <c r="A85" s="1"/>
      <c r="B85" s="2"/>
      <c r="C85" s="26"/>
      <c r="D85" s="2"/>
      <c r="E85" s="14"/>
      <c r="F85" s="14"/>
      <c r="G85" s="2"/>
      <c r="H85" s="30"/>
      <c r="I85" s="36"/>
      <c r="J85" s="13"/>
      <c r="K85" s="3"/>
      <c r="L85" s="2"/>
      <c r="M85" s="2"/>
      <c r="O85" s="2"/>
      <c r="P85" s="2"/>
      <c r="Q85" s="2"/>
      <c r="R85" s="20"/>
    </row>
    <row r="86" spans="1:19" x14ac:dyDescent="0.25">
      <c r="A86" s="1"/>
      <c r="B86" s="2"/>
      <c r="C86" s="26"/>
      <c r="D86" s="2"/>
      <c r="E86" s="2"/>
      <c r="F86" s="2"/>
      <c r="G86" s="2"/>
      <c r="H86" s="30"/>
      <c r="I86" s="36"/>
      <c r="J86" s="13"/>
      <c r="K86" s="3"/>
      <c r="L86" s="1"/>
      <c r="M86" s="2"/>
      <c r="N86" s="2"/>
      <c r="O86" s="2"/>
      <c r="P86" s="2"/>
      <c r="Q86" s="2"/>
      <c r="R86" s="3"/>
    </row>
    <row r="87" spans="1:19" x14ac:dyDescent="0.25">
      <c r="A87" s="1"/>
      <c r="B87" s="2"/>
      <c r="C87" s="26"/>
      <c r="D87" s="2"/>
      <c r="E87" s="2"/>
      <c r="F87" s="2"/>
      <c r="G87" s="2"/>
      <c r="H87" s="30"/>
      <c r="I87" s="36"/>
      <c r="J87" s="13"/>
      <c r="K87" s="3"/>
      <c r="L87" s="1"/>
      <c r="M87" s="2" t="s">
        <v>86</v>
      </c>
      <c r="N87" s="2"/>
      <c r="O87" s="2"/>
      <c r="P87" s="2"/>
      <c r="Q87" s="2"/>
      <c r="R87" s="3" t="s">
        <v>87</v>
      </c>
    </row>
    <row r="88" spans="1:19" x14ac:dyDescent="0.25">
      <c r="A88" s="1"/>
      <c r="B88" s="2"/>
      <c r="C88" s="26"/>
      <c r="D88" s="2"/>
      <c r="E88" s="2"/>
      <c r="F88" s="2"/>
      <c r="G88" s="2"/>
      <c r="H88" s="30"/>
      <c r="I88" s="36"/>
      <c r="J88" s="13"/>
      <c r="K88" s="3"/>
      <c r="L88" s="1"/>
      <c r="M88" s="2">
        <f>M14+M28+M42+M56+M70+M84</f>
        <v>59</v>
      </c>
      <c r="N88" s="2"/>
      <c r="O88" s="2"/>
      <c r="P88" s="2"/>
      <c r="Q88" s="2"/>
      <c r="R88" s="20">
        <f>R14+R28+R42+R56+R70+R84</f>
        <v>20131500</v>
      </c>
    </row>
    <row r="89" spans="1:19" x14ac:dyDescent="0.25">
      <c r="A89" s="1"/>
      <c r="B89" s="2"/>
      <c r="C89" s="26"/>
      <c r="D89" s="2"/>
      <c r="E89" s="2"/>
      <c r="F89" s="2"/>
      <c r="G89" s="2"/>
      <c r="H89" s="30"/>
      <c r="I89" s="36"/>
      <c r="J89" s="13"/>
      <c r="K89" s="3"/>
      <c r="L89" s="1"/>
      <c r="M89" s="2"/>
      <c r="N89" s="2"/>
      <c r="O89" s="2"/>
      <c r="P89" s="2"/>
      <c r="Q89" s="2"/>
      <c r="R89" s="3"/>
    </row>
    <row r="90" spans="1:19" ht="15.75" thickBot="1" x14ac:dyDescent="0.3">
      <c r="A90" s="4"/>
      <c r="B90" s="5"/>
      <c r="C90" s="28"/>
      <c r="D90" s="5"/>
      <c r="E90" s="5"/>
      <c r="F90" s="5"/>
      <c r="G90" s="5"/>
      <c r="H90" s="34"/>
      <c r="I90" s="38"/>
      <c r="J90" s="13"/>
      <c r="K90" s="6"/>
      <c r="L90" s="1"/>
      <c r="M90" s="5"/>
      <c r="N90" s="5"/>
      <c r="O90" s="2"/>
      <c r="P90" s="2"/>
      <c r="Q90" s="2"/>
      <c r="R90" s="6"/>
    </row>
    <row r="91" spans="1:19" ht="15.75" thickTop="1" x14ac:dyDescent="0.25">
      <c r="J91" s="12"/>
      <c r="L91" s="12"/>
      <c r="O91" s="12"/>
      <c r="P91" s="12"/>
      <c r="Q91" s="12"/>
    </row>
  </sheetData>
  <mergeCells count="3">
    <mergeCell ref="A1:I1"/>
    <mergeCell ref="L1:R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1" t="s">
        <v>26</v>
      </c>
      <c r="B1" s="2" t="s">
        <v>12</v>
      </c>
      <c r="C1" s="9" t="s">
        <v>19</v>
      </c>
      <c r="D1" s="2">
        <v>2019</v>
      </c>
      <c r="E1" s="2">
        <v>12</v>
      </c>
      <c r="F1" s="2">
        <v>16</v>
      </c>
      <c r="G1" s="2" t="s">
        <v>13</v>
      </c>
      <c r="H1" s="2">
        <v>1</v>
      </c>
      <c r="I1" s="10" t="s">
        <v>25</v>
      </c>
    </row>
    <row r="2" spans="1:9" x14ac:dyDescent="0.25">
      <c r="A2" s="1" t="s">
        <v>27</v>
      </c>
      <c r="B2" s="2" t="s">
        <v>12</v>
      </c>
      <c r="C2" s="9" t="s">
        <v>20</v>
      </c>
      <c r="D2" s="2">
        <v>2019</v>
      </c>
      <c r="E2" s="2">
        <v>11</v>
      </c>
      <c r="F2" s="9" t="s">
        <v>22</v>
      </c>
      <c r="G2" s="2" t="s">
        <v>16</v>
      </c>
      <c r="H2" s="2">
        <v>2</v>
      </c>
      <c r="I2" s="10" t="s">
        <v>24</v>
      </c>
    </row>
    <row r="3" spans="1:9" x14ac:dyDescent="0.25">
      <c r="A3" s="1" t="s">
        <v>28</v>
      </c>
      <c r="B3" s="7" t="s">
        <v>17</v>
      </c>
      <c r="C3" s="9" t="s">
        <v>21</v>
      </c>
      <c r="D3" s="2">
        <v>2018</v>
      </c>
      <c r="E3" s="9" t="s">
        <v>22</v>
      </c>
      <c r="F3" s="11" t="s">
        <v>22</v>
      </c>
      <c r="G3" s="7" t="s">
        <v>18</v>
      </c>
      <c r="H3" s="7">
        <v>3</v>
      </c>
      <c r="I3" s="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Birkner</cp:lastModifiedBy>
  <dcterms:created xsi:type="dcterms:W3CDTF">2019-12-16T13:37:40Z</dcterms:created>
  <dcterms:modified xsi:type="dcterms:W3CDTF">2019-12-20T20:27:01Z</dcterms:modified>
</cp:coreProperties>
</file>