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WI19\CBLHJB05\"/>
    </mc:Choice>
  </mc:AlternateContent>
  <xr:revisionPtr revIDLastSave="0" documentId="13_ncr:1_{4B47E5EC-3558-4788-8B95-F12B87B4F035}" xr6:coauthVersionLast="45" xr6:coauthVersionMax="45" xr10:uidLastSave="{00000000-0000-0000-0000-000000000000}"/>
  <bookViews>
    <workbookView xWindow="-120" yWindow="-120" windowWidth="29040" windowHeight="15840" xr2:uid="{C44F7549-E86D-4E3B-B41E-4CA174E0BEEA}"/>
  </bookViews>
  <sheets>
    <sheet name="Sheet1" sheetId="1" r:id="rId1"/>
  </sheets>
  <definedNames>
    <definedName name="VAL_POP_TYPE">Sheet1!$H$3:$H$8</definedName>
    <definedName name="VAL_STATES">Sheet1!$E$3:$E$8</definedName>
    <definedName name="VAL_TEAM">Sheet1!$J$3:$J$7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" l="1" a="1"/>
  <c r="S12" i="1" s="1"/>
  <c r="U18" i="1" l="1" a="1"/>
  <c r="U18" i="1" s="1"/>
  <c r="AA3" i="1" a="1"/>
  <c r="AA3" i="1" s="1"/>
  <c r="Y3" i="1"/>
  <c r="Y4" i="1" s="1"/>
  <c r="X3" i="1"/>
  <c r="X4" i="1" s="1"/>
  <c r="W3" i="1"/>
  <c r="W4" i="1" s="1"/>
  <c r="V3" i="1"/>
  <c r="V4" i="1" s="1"/>
  <c r="T3" i="1"/>
  <c r="T4" i="1" s="1"/>
  <c r="S3" i="1"/>
  <c r="S4" i="1" s="1"/>
  <c r="R3" i="1"/>
  <c r="R4" i="1" s="1"/>
  <c r="Q3" i="1"/>
  <c r="Q4" i="1" s="1"/>
  <c r="O3" i="1"/>
  <c r="O4" i="1" s="1"/>
  <c r="P3" i="1"/>
  <c r="P4" i="1" s="1"/>
  <c r="L3" i="1" a="1"/>
  <c r="L3" i="1" s="1"/>
  <c r="M3" i="1" s="1"/>
  <c r="N3" i="1" s="1"/>
  <c r="U3" i="1" s="1"/>
  <c r="U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<sst xmlns="http://schemas.openxmlformats.org/spreadsheetml/2006/main" count="55" uniqueCount="53">
  <si>
    <t>I-LNAME</t>
  </si>
  <si>
    <t>I-FNAME</t>
  </si>
  <si>
    <t>I-ADDRESS</t>
  </si>
  <si>
    <t>I-CITY</t>
  </si>
  <si>
    <t>I-STATE</t>
  </si>
  <si>
    <t>I-ZIP1</t>
  </si>
  <si>
    <t>I-ZIP2</t>
  </si>
  <si>
    <t>I-POP-TYPE</t>
  </si>
  <si>
    <t>I-CASES</t>
  </si>
  <si>
    <t>I-TEAM</t>
  </si>
  <si>
    <t>INPUT</t>
  </si>
  <si>
    <t>C-DEP</t>
  </si>
  <si>
    <t>C-TOT-DEP</t>
  </si>
  <si>
    <t>C-TOT-AMNT</t>
  </si>
  <si>
    <t>POP-1-ACC</t>
  </si>
  <si>
    <t>POP-2-ACC</t>
  </si>
  <si>
    <t>POP-3-ACC</t>
  </si>
  <si>
    <t>POP-4-ACC</t>
  </si>
  <si>
    <t>POP-5-ACC</t>
  </si>
  <si>
    <t>POP-6-ACC</t>
  </si>
  <si>
    <t>TEAM-A-ACC</t>
  </si>
  <si>
    <t>TEAM-B-ACC</t>
  </si>
  <si>
    <t>TEAM-C-ACC</t>
  </si>
  <si>
    <t>TEAM-D-ACC</t>
  </si>
  <si>
    <t>TEAM-E-ACC</t>
  </si>
  <si>
    <t>WORKING-STORAGE</t>
  </si>
  <si>
    <t>D-LNAME</t>
  </si>
  <si>
    <t>D-FNAME</t>
  </si>
  <si>
    <t>D-CITY</t>
  </si>
  <si>
    <t>D-STATE</t>
  </si>
  <si>
    <t>D-ZIP</t>
  </si>
  <si>
    <t>D-POP-TYPE</t>
  </si>
  <si>
    <t>D-QTY</t>
  </si>
  <si>
    <t>D-TOT-DEP</t>
  </si>
  <si>
    <t>D-TOT-AMNT</t>
  </si>
  <si>
    <t>OUTPUT</t>
  </si>
  <si>
    <t>O-ERR-REC</t>
  </si>
  <si>
    <t>O-ERR-MSG</t>
  </si>
  <si>
    <t>ERROR OUTPUT</t>
  </si>
  <si>
    <t>ERR-SW</t>
  </si>
  <si>
    <t>XXXXXXXXXXXXXXX</t>
  </si>
  <si>
    <t>XXXXXXXXXX</t>
  </si>
  <si>
    <t>WI</t>
  </si>
  <si>
    <t>A</t>
  </si>
  <si>
    <t>B</t>
  </si>
  <si>
    <t>C</t>
  </si>
  <si>
    <t>D</t>
  </si>
  <si>
    <t>E</t>
  </si>
  <si>
    <t>IA</t>
  </si>
  <si>
    <t>IL</t>
  </si>
  <si>
    <t>MI</t>
  </si>
  <si>
    <t>MO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</si>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</sst>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  <xf numFmtId="0" fontId="0" fillId="0" borderId="0" xfId="0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8D6A-8517-4BBC-BFB3-6E8A8C77C036}">
  <dimension ref="A1:AJ23"/>
  <sheetViews>
    <sheetView tabSelected="1" topLeftCell="E1" workbookViewId="0">
      <selection activeCell="T14" sqref="T14"/>
    </sheetView>
  </sheetViews>
  <sheetFormatPr defaultRowHeight="15" x14ac:dyDescent="0.25"/>
  <cols>
    <col min="1" max="3" width="18.42578125" bestFit="1" customWidth="1"/>
    <col min="4" max="4" width="12.42578125" bestFit="1" customWidth="1"/>
    <col min="5" max="5" width="7.5703125" bestFit="1" customWidth="1"/>
    <col min="6" max="6" width="8.5703125" bestFit="1" customWidth="1"/>
    <col min="7" max="7" width="7.5703125" bestFit="1" customWidth="1"/>
    <col min="8" max="8" width="10.85546875" bestFit="1" customWidth="1"/>
    <col min="9" max="9" width="7.7109375" bestFit="1" customWidth="1"/>
    <col min="10" max="10" width="7.28515625" bestFit="1" customWidth="1"/>
    <col min="11" max="11" width="7.85546875" bestFit="1" customWidth="1"/>
    <col min="12" max="12" width="6.28515625" bestFit="1" customWidth="1"/>
    <col min="13" max="13" width="10.42578125" bestFit="1" customWidth="1"/>
    <col min="14" max="14" width="12.42578125" bestFit="1" customWidth="1"/>
    <col min="15" max="15" width="15.42578125" bestFit="1" customWidth="1"/>
    <col min="16" max="20" width="14.7109375" bestFit="1" customWidth="1"/>
    <col min="21" max="21" width="12.28515625" bestFit="1" customWidth="1"/>
    <col min="22" max="23" width="12.140625" bestFit="1" customWidth="1"/>
    <col min="24" max="24" width="12.28515625" bestFit="1" customWidth="1"/>
    <col min="25" max="25" width="12" bestFit="1" customWidth="1"/>
    <col min="26" max="26" width="10.42578125" bestFit="1" customWidth="1"/>
    <col min="27" max="27" width="11.140625" bestFit="1" customWidth="1"/>
    <col min="33" max="33" width="11.5703125" bestFit="1" customWidth="1"/>
    <col min="34" max="34" width="6.42578125" bestFit="1" customWidth="1"/>
    <col min="35" max="35" width="10.5703125" bestFit="1" customWidth="1"/>
    <col min="36" max="36" width="12.5703125" bestFit="1" customWidth="1"/>
  </cols>
  <sheetData>
    <row r="1" spans="1:36" ht="15.75" thickBot="1" x14ac:dyDescent="0.3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8"/>
      <c r="L1" s="9" t="s">
        <v>25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12" t="s">
        <v>38</v>
      </c>
      <c r="AA1" s="13"/>
      <c r="AB1" s="11" t="s">
        <v>35</v>
      </c>
      <c r="AC1" s="9"/>
      <c r="AD1" s="9"/>
      <c r="AE1" s="9"/>
      <c r="AF1" s="9"/>
      <c r="AG1" s="9"/>
      <c r="AH1" s="9"/>
      <c r="AI1" s="9"/>
      <c r="AJ1" s="10"/>
    </row>
    <row r="2" spans="1:36" ht="15.75" thickTop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 t="s">
        <v>9</v>
      </c>
      <c r="K2" s="6" t="s">
        <v>39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3" t="s">
        <v>24</v>
      </c>
      <c r="Z2" s="6" t="s">
        <v>36</v>
      </c>
      <c r="AA2" s="7" t="s">
        <v>37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3" t="s">
        <v>34</v>
      </c>
    </row>
    <row r="3" spans="1:36" x14ac:dyDescent="0.25">
      <c r="A3" t="s">
        <v>40</v>
      </c>
      <c r="B3" t="s">
        <v>40</v>
      </c>
      <c r="C3" t="s">
        <v>40</v>
      </c>
      <c r="D3" t="s">
        <v>41</v>
      </c>
      <c r="E3" t="s">
        <v>42</v>
      </c>
      <c r="F3" s="15">
        <v>99999</v>
      </c>
      <c r="G3" s="15">
        <v>9999</v>
      </c>
      <c r="H3" s="14">
        <v>1</v>
      </c>
      <c r="I3" s="14">
        <v>99</v>
      </c>
      <c r="J3" s="1" t="s">
        <v>43</v>
      </c>
      <c r="K3" s="5"/>
      <c r="L3" cm="1">
        <f t="array" ref="L3">_xlfn.SWITCH(E3,"IA",0.05,"NE",0.05,"WI",0.05,"MI",0.1,"IL",0,"MO",0)</f>
        <v>0.05</v>
      </c>
      <c r="M3">
        <f>L3 * (24 * I3)</f>
        <v>118.80000000000001</v>
      </c>
      <c r="N3">
        <f>(18.71 * I3) + M3</f>
        <v>1971.0900000000001</v>
      </c>
      <c r="O3">
        <f>IF(H3 = 1, I3,0)</f>
        <v>99</v>
      </c>
      <c r="P3">
        <f>IF(H3 = 2, I3,0)</f>
        <v>0</v>
      </c>
      <c r="Q3">
        <f>IF(H3 = 3, I3,0)</f>
        <v>0</v>
      </c>
      <c r="R3">
        <f>IF(H3 = 4, I3,0)</f>
        <v>0</v>
      </c>
      <c r="S3">
        <f>IF(H3 = 5, I3,0)</f>
        <v>0</v>
      </c>
      <c r="T3">
        <f>IF(H3 = 6, I3,0)</f>
        <v>0</v>
      </c>
      <c r="U3">
        <f>IF(J3 = "A", N3,0)</f>
        <v>1971.0900000000001</v>
      </c>
      <c r="V3">
        <f>IF(J3 = "B", N3,0)</f>
        <v>0</v>
      </c>
      <c r="W3">
        <f>IF(J3 = "C", N3,0)</f>
        <v>0</v>
      </c>
      <c r="X3">
        <f>IF(J3 = "D", N3,0)</f>
        <v>0</v>
      </c>
      <c r="Y3">
        <f>IF(J3 = "E", N3,0)</f>
        <v>0</v>
      </c>
      <c r="AA3" s="1" t="str" cm="1">
        <f t="array" ref="AA3:AA8">IF(ISBLANK(A3),"LAST NAME REQUIRED",IF(ISBLANK(B3),"FIRST NAME REQUIRED",IF(ISBLANK(C3),"ADDRESS REQUIRED",IF(ISBLANK(D3),"CITY REQUIRED",IF(NOT(E3=VAL_STATES),"STATES MUST BE IA, IL, MI, MO, NE, OR WI",IF(NOT(ISNUMBER(_xlfn.CONCAT(F3,G3))),"ZIP CODE MUST BE NUMERIC",IF(ISNUMBER(H3),IF(H3=VAL_POP_TYPE,IF(ISNUMBER(I3),IF(I3&lt;1,"MINIMUM OF 1 CASE",IF(J3=VAL_TEAM,"","TEAM MUST BE A, B, C, D, OR E")),"POP TYPE MUST BE 1-6"),"POP TYPE MUST BE NUMERIC"))))))))</f>
        <v>ZIP CODE MUST BE NUMERIC</v>
      </c>
      <c r="AJ3" s="1"/>
    </row>
    <row r="4" spans="1:36" x14ac:dyDescent="0.25">
      <c r="E4" t="s">
        <v>48</v>
      </c>
      <c r="H4" s="14">
        <v>2</v>
      </c>
      <c r="J4" s="1" t="s">
        <v>44</v>
      </c>
      <c r="K4" s="5"/>
      <c r="O4">
        <f>IF(H4 = 1, O3+I4, O3)</f>
        <v>99</v>
      </c>
      <c r="P4">
        <f>IF(I4 = 2, P3+I4, P3)</f>
        <v>0</v>
      </c>
      <c r="Q4">
        <f>IF(J4 = 3, Q3+I4, Q3)</f>
        <v>0</v>
      </c>
      <c r="R4">
        <f>IF(K4 = 4, R3+I4, R3)</f>
        <v>0</v>
      </c>
      <c r="S4">
        <f>IF(L4 = 5, S3+I4, S3)</f>
        <v>0</v>
      </c>
      <c r="T4">
        <f>IF(M4 = 6, T3+I4, T3)</f>
        <v>0</v>
      </c>
      <c r="U4">
        <f>IF(J4 = "A", U3+N4,U3)</f>
        <v>1971.0900000000001</v>
      </c>
      <c r="V4">
        <f>IF(J4 = "B", V3+N4,V3)</f>
        <v>0</v>
      </c>
      <c r="W4">
        <f>IF(J4 = "C", W3+N4,W3)</f>
        <v>0</v>
      </c>
      <c r="X4">
        <f>IF(J4 = "D", X3+N4,X3)</f>
        <v>0</v>
      </c>
      <c r="Y4">
        <f>IF(J4 = "E", Y3+N4,Y3)</f>
        <v>0</v>
      </c>
      <c r="AA4" s="1" t="str">
        <v>STATES MUST BE IA, IL, MI, MO, NE, OR WI</v>
      </c>
      <c r="AJ4" s="1"/>
    </row>
    <row r="5" spans="1:36" x14ac:dyDescent="0.25">
      <c r="E5" t="s">
        <v>49</v>
      </c>
      <c r="H5" s="14">
        <v>3</v>
      </c>
      <c r="J5" s="1" t="s">
        <v>45</v>
      </c>
      <c r="K5" s="5"/>
      <c r="Y5" s="1"/>
      <c r="AA5" s="1" t="str">
        <v>STATES MUST BE IA, IL, MI, MO, NE, OR WI</v>
      </c>
      <c r="AJ5" s="1"/>
    </row>
    <row r="6" spans="1:36" x14ac:dyDescent="0.25">
      <c r="E6" t="s">
        <v>50</v>
      </c>
      <c r="H6" s="14">
        <v>4</v>
      </c>
      <c r="J6" s="1" t="s">
        <v>46</v>
      </c>
      <c r="K6" s="5"/>
      <c r="Y6" s="1"/>
      <c r="AA6" s="1" t="str">
        <v>STATES MUST BE IA, IL, MI, MO, NE, OR WI</v>
      </c>
      <c r="AJ6" s="1"/>
    </row>
    <row r="7" spans="1:36" x14ac:dyDescent="0.25">
      <c r="E7" t="s">
        <v>51</v>
      </c>
      <c r="H7" s="14">
        <v>5</v>
      </c>
      <c r="J7" s="1" t="s">
        <v>47</v>
      </c>
      <c r="K7" s="5"/>
      <c r="Y7" s="1"/>
      <c r="AA7" s="1" t="str">
        <v>STATES MUST BE IA, IL, MI, MO, NE, OR WI</v>
      </c>
      <c r="AJ7" s="1"/>
    </row>
    <row r="8" spans="1:36" x14ac:dyDescent="0.25">
      <c r="E8" t="s">
        <v>52</v>
      </c>
      <c r="H8" s="14">
        <v>6</v>
      </c>
      <c r="J8" s="1"/>
      <c r="K8" s="5"/>
      <c r="Y8" s="1"/>
      <c r="AA8" s="1" t="str">
        <v>STATES MUST BE IA, IL, MI, MO, NE, OR WI</v>
      </c>
      <c r="AJ8" s="1"/>
    </row>
    <row r="9" spans="1:36" x14ac:dyDescent="0.25">
      <c r="J9" s="1"/>
      <c r="K9" s="5"/>
      <c r="Y9" s="1"/>
      <c r="AA9" s="1"/>
      <c r="AJ9" s="1"/>
    </row>
    <row r="10" spans="1:36" x14ac:dyDescent="0.25">
      <c r="J10" s="1"/>
      <c r="K10" s="5"/>
      <c r="Y10" s="1"/>
      <c r="AA10" s="1"/>
      <c r="AJ10" s="1"/>
    </row>
    <row r="11" spans="1:36" x14ac:dyDescent="0.25">
      <c r="J11" s="1"/>
      <c r="K11" s="5"/>
      <c r="Y11" s="1"/>
      <c r="AA11" s="1"/>
      <c r="AJ11" s="1"/>
    </row>
    <row r="12" spans="1:36" x14ac:dyDescent="0.25">
      <c r="J12" s="1"/>
      <c r="K12" s="5"/>
      <c r="S12" s="16" t="str" cm="1">
        <f t="array" ref="S12">_xlfn.SWITCH(E3,"WI","","IA","","IL","","MI","","MO","","NE","","STATES MUST BE IA, IL, MI, MO, NE, OR WI")</f>
        <v/>
      </c>
      <c r="Y12" s="1"/>
      <c r="AA12" s="1"/>
      <c r="AJ12" s="1"/>
    </row>
    <row r="13" spans="1:36" x14ac:dyDescent="0.25">
      <c r="J13" s="1"/>
      <c r="K13" s="5"/>
      <c r="Y13" s="1"/>
      <c r="AA13" s="1"/>
      <c r="AJ13" s="1"/>
    </row>
    <row r="14" spans="1:36" x14ac:dyDescent="0.25">
      <c r="J14" s="1"/>
      <c r="K14" s="5"/>
      <c r="Y14" s="1"/>
      <c r="AA14" s="1"/>
      <c r="AJ14" s="1"/>
    </row>
    <row r="15" spans="1:36" x14ac:dyDescent="0.25">
      <c r="J15" s="1"/>
      <c r="K15" s="5"/>
      <c r="Y15" s="1"/>
      <c r="AA15" s="1"/>
      <c r="AJ15" s="1"/>
    </row>
    <row r="16" spans="1:36" x14ac:dyDescent="0.25">
      <c r="J16" s="1"/>
      <c r="K16" s="5"/>
      <c r="Y16" s="1"/>
      <c r="AA16" s="1"/>
      <c r="AJ16" s="1"/>
    </row>
    <row r="17" spans="10:36" x14ac:dyDescent="0.25">
      <c r="J17" s="1"/>
      <c r="K17" s="5"/>
      <c r="Y17" s="1"/>
      <c r="AA17" s="1"/>
      <c r="AJ17" s="1"/>
    </row>
    <row r="18" spans="10:36" x14ac:dyDescent="0.25">
      <c r="J18" s="1"/>
      <c r="K18" s="5"/>
      <c r="U18" t="str" cm="1">
        <f t="array" ref="U18:U23">IF(ISBLANK(A3),"LAST NAME REQUIRED",IF(ISBLANK(B3),"FIRST NAME REQUIRED",IF(ISBLANK(C3),"ADDRESS REQUIRED",IF(ISBLANK(D3),"CITY REQUIRED",IF(NOT(E3=VAL_STATES),"STATES MUST BE IA, IL, MI, MO, NE, OR WI","FALSE")))))</f>
        <v>FALSE</v>
      </c>
      <c r="Y18" s="1"/>
      <c r="AA18" s="1"/>
      <c r="AJ18" s="1"/>
    </row>
    <row r="19" spans="10:36" x14ac:dyDescent="0.25">
      <c r="J19" s="1"/>
      <c r="K19" s="5"/>
      <c r="U19" t="str">
        <v>STATES MUST BE IA, IL, MI, MO, NE, OR WI</v>
      </c>
      <c r="Y19" s="1"/>
      <c r="AA19" s="1"/>
      <c r="AJ19" s="1"/>
    </row>
    <row r="20" spans="10:36" x14ac:dyDescent="0.25">
      <c r="J20" s="1"/>
      <c r="K20" s="5"/>
      <c r="U20" t="str">
        <v>STATES MUST BE IA, IL, MI, MO, NE, OR WI</v>
      </c>
      <c r="AA20" s="1"/>
      <c r="AB20" s="4"/>
      <c r="AJ20" s="1"/>
    </row>
    <row r="21" spans="10:36" x14ac:dyDescent="0.25">
      <c r="U21" t="str">
        <v>STATES MUST BE IA, IL, MI, MO, NE, OR WI</v>
      </c>
    </row>
    <row r="22" spans="10:36" x14ac:dyDescent="0.25">
      <c r="U22" t="str">
        <v>STATES MUST BE IA, IL, MI, MO, NE, OR WI</v>
      </c>
    </row>
    <row r="23" spans="10:36" x14ac:dyDescent="0.25">
      <c r="U23" t="str">
        <v>STATES MUST BE IA, IL, MI, MO, NE, OR WI</v>
      </c>
    </row>
  </sheetData>
  <mergeCells count="4">
    <mergeCell ref="A1:J1"/>
    <mergeCell ref="L1:Y1"/>
    <mergeCell ref="AB1:AJ1"/>
    <mergeCell ref="Z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VAL_POP_TYPE</vt:lpstr>
      <vt:lpstr>VAL_STATES</vt:lpstr>
      <vt:lpstr>VAL_TEAM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Birkner</dc:creator>
  <cp:lastModifiedBy>Birkner</cp:lastModifiedBy>
  <dcterms:created xsi:type="dcterms:W3CDTF">2020-01-29T16:16:16Z</dcterms:created>
  <dcterms:modified xsi:type="dcterms:W3CDTF">2020-02-01T05:04:25Z</dcterms:modified>
</cp:coreProperties>
</file>