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QAWI19\CBLHJB04\"/>
    </mc:Choice>
  </mc:AlternateContent>
  <xr:revisionPtr revIDLastSave="0" documentId="13_ncr:1_{4AD6E4C0-489E-495E-842C-28106046DD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L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AD64" i="1"/>
  <c r="U64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3" i="1"/>
  <c r="L49" i="1"/>
  <c r="M49" i="1" s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7" i="1"/>
  <c r="K5" i="1"/>
  <c r="K3" i="1"/>
  <c r="K9" i="1"/>
  <c r="O3" i="1"/>
  <c r="N3" i="1"/>
  <c r="M3" i="1"/>
  <c r="U3" i="1"/>
  <c r="M5" i="1"/>
  <c r="N5" i="1"/>
  <c r="O5" i="1"/>
  <c r="Q5" i="1"/>
  <c r="M7" i="1"/>
  <c r="N7" i="1"/>
  <c r="Q7" i="1"/>
  <c r="M9" i="1"/>
  <c r="N9" i="1"/>
  <c r="Q9" i="1"/>
  <c r="M11" i="1"/>
  <c r="N11" i="1"/>
  <c r="O11" i="1"/>
  <c r="Q11" i="1"/>
  <c r="L13" i="1"/>
  <c r="M13" i="1"/>
  <c r="N13" i="1"/>
  <c r="O13" i="1"/>
  <c r="Q13" i="1"/>
  <c r="M15" i="1"/>
  <c r="N15" i="1"/>
  <c r="O15" i="1"/>
  <c r="Q15" i="1"/>
  <c r="L17" i="1"/>
  <c r="M17" i="1" s="1"/>
  <c r="N17" i="1"/>
  <c r="O17" i="1"/>
  <c r="Q17" i="1"/>
  <c r="N19" i="1"/>
  <c r="O19" i="1"/>
  <c r="Q19" i="1"/>
  <c r="L21" i="1"/>
  <c r="M21" i="1"/>
  <c r="N21" i="1"/>
  <c r="O21" i="1"/>
  <c r="Q21" i="1"/>
  <c r="N23" i="1"/>
  <c r="O23" i="1"/>
  <c r="Q23" i="1"/>
  <c r="M25" i="1"/>
  <c r="N25" i="1"/>
  <c r="O25" i="1"/>
  <c r="Q25" i="1"/>
  <c r="N27" i="1"/>
  <c r="O27" i="1"/>
  <c r="Q27" i="1"/>
  <c r="N29" i="1"/>
  <c r="O29" i="1"/>
  <c r="Q29" i="1"/>
  <c r="M31" i="1"/>
  <c r="N31" i="1"/>
  <c r="O31" i="1"/>
  <c r="Q31" i="1"/>
  <c r="M33" i="1"/>
  <c r="N33" i="1"/>
  <c r="O33" i="1"/>
  <c r="Q33" i="1"/>
  <c r="M35" i="1"/>
  <c r="N35" i="1"/>
  <c r="O35" i="1"/>
  <c r="Q35" i="1"/>
  <c r="M37" i="1"/>
  <c r="O37" i="1"/>
  <c r="Q37" i="1"/>
  <c r="M39" i="1"/>
  <c r="N39" i="1"/>
  <c r="Q39" i="1"/>
  <c r="M41" i="1"/>
  <c r="N41" i="1"/>
  <c r="Q41" i="1"/>
  <c r="M43" i="1"/>
  <c r="N43" i="1"/>
  <c r="O43" i="1"/>
  <c r="Q43" i="1"/>
  <c r="M45" i="1"/>
  <c r="O45" i="1"/>
  <c r="Q45" i="1"/>
  <c r="N47" i="1"/>
  <c r="O47" i="1"/>
  <c r="Q47" i="1"/>
  <c r="N49" i="1"/>
  <c r="O49" i="1"/>
  <c r="Q49" i="1"/>
  <c r="M51" i="1"/>
  <c r="N51" i="1"/>
  <c r="O51" i="1"/>
  <c r="Q51" i="1"/>
  <c r="L53" i="1"/>
  <c r="M53" i="1"/>
  <c r="N53" i="1"/>
  <c r="O53" i="1"/>
  <c r="Q53" i="1"/>
  <c r="M55" i="1"/>
  <c r="N55" i="1"/>
  <c r="O55" i="1"/>
  <c r="Q55" i="1"/>
  <c r="M57" i="1"/>
  <c r="N57" i="1"/>
  <c r="O57" i="1"/>
  <c r="Q57" i="1"/>
  <c r="M59" i="1"/>
  <c r="N59" i="1"/>
  <c r="O59" i="1"/>
  <c r="Q59" i="1"/>
  <c r="L61" i="1"/>
  <c r="M61" i="1"/>
  <c r="N61" i="1"/>
  <c r="O61" i="1"/>
  <c r="Q61" i="1"/>
  <c r="L47" i="1" l="1"/>
  <c r="M47" i="1" s="1"/>
  <c r="P47" i="1" s="1"/>
  <c r="L31" i="1"/>
  <c r="L45" i="1"/>
  <c r="N45" i="1" s="1"/>
  <c r="P45" i="1" s="1"/>
  <c r="R61" i="1"/>
  <c r="L55" i="1"/>
  <c r="R55" i="1" s="1"/>
  <c r="L41" i="1"/>
  <c r="R41" i="1" s="1"/>
  <c r="L39" i="1"/>
  <c r="R39" i="1" s="1"/>
  <c r="L23" i="1"/>
  <c r="M23" i="1" s="1"/>
  <c r="P23" i="1" s="1"/>
  <c r="L9" i="1"/>
  <c r="R9" i="1" s="1"/>
  <c r="L37" i="1"/>
  <c r="N37" i="1" s="1"/>
  <c r="P37" i="1" s="1"/>
  <c r="L29" i="1"/>
  <c r="M29" i="1" s="1"/>
  <c r="P29" i="1" s="1"/>
  <c r="L19" i="1"/>
  <c r="M19" i="1" s="1"/>
  <c r="P19" i="1" s="1"/>
  <c r="P17" i="1"/>
  <c r="L57" i="1"/>
  <c r="P57" i="1" s="1"/>
  <c r="L33" i="1"/>
  <c r="R33" i="1" s="1"/>
  <c r="L25" i="1"/>
  <c r="R25" i="1" s="1"/>
  <c r="L51" i="1"/>
  <c r="R51" i="1" s="1"/>
  <c r="P49" i="1"/>
  <c r="L59" i="1"/>
  <c r="P59" i="1" s="1"/>
  <c r="R21" i="1"/>
  <c r="P21" i="1"/>
  <c r="R13" i="1"/>
  <c r="P13" i="1"/>
  <c r="R53" i="1"/>
  <c r="P53" i="1"/>
  <c r="R57" i="1"/>
  <c r="L35" i="1"/>
  <c r="R35" i="1" s="1"/>
  <c r="L27" i="1"/>
  <c r="L15" i="1"/>
  <c r="P15" i="1" s="1"/>
  <c r="L11" i="1"/>
  <c r="R11" i="1" s="1"/>
  <c r="L3" i="1"/>
  <c r="P3" i="1" s="1"/>
  <c r="L43" i="1"/>
  <c r="P43" i="1" s="1"/>
  <c r="L5" i="1"/>
  <c r="R5" i="1" s="1"/>
  <c r="P31" i="1"/>
  <c r="R31" i="1"/>
  <c r="P55" i="1"/>
  <c r="R47" i="1"/>
  <c r="O39" i="1"/>
  <c r="P39" i="1" s="1"/>
  <c r="O7" i="1"/>
  <c r="P7" i="1" s="1"/>
  <c r="R7" i="1"/>
  <c r="O41" i="1"/>
  <c r="P41" i="1" s="1"/>
  <c r="P61" i="1"/>
  <c r="P33" i="1"/>
  <c r="R49" i="1"/>
  <c r="R45" i="1"/>
  <c r="R37" i="1"/>
  <c r="R17" i="1"/>
  <c r="AD23" i="1"/>
  <c r="S5" i="1"/>
  <c r="T5" i="1"/>
  <c r="V5" i="1"/>
  <c r="Z5" i="1"/>
  <c r="AA5" i="1"/>
  <c r="AB5" i="1"/>
  <c r="AC5" i="1"/>
  <c r="S7" i="1"/>
  <c r="T7" i="1"/>
  <c r="V7" i="1"/>
  <c r="Z7" i="1"/>
  <c r="AA7" i="1"/>
  <c r="AB7" i="1"/>
  <c r="AC7" i="1"/>
  <c r="S9" i="1"/>
  <c r="T9" i="1"/>
  <c r="V9" i="1"/>
  <c r="Z9" i="1"/>
  <c r="AA9" i="1"/>
  <c r="AB9" i="1"/>
  <c r="AC9" i="1"/>
  <c r="S11" i="1"/>
  <c r="T11" i="1"/>
  <c r="V11" i="1"/>
  <c r="Z11" i="1"/>
  <c r="AA11" i="1"/>
  <c r="AB11" i="1"/>
  <c r="AC11" i="1"/>
  <c r="S13" i="1"/>
  <c r="T13" i="1"/>
  <c r="V13" i="1"/>
  <c r="Z13" i="1"/>
  <c r="AA13" i="1"/>
  <c r="AB13" i="1"/>
  <c r="AC13" i="1"/>
  <c r="S15" i="1"/>
  <c r="T15" i="1"/>
  <c r="V15" i="1"/>
  <c r="Z15" i="1"/>
  <c r="AA15" i="1"/>
  <c r="AB15" i="1"/>
  <c r="AC15" i="1"/>
  <c r="S17" i="1"/>
  <c r="T17" i="1"/>
  <c r="V17" i="1"/>
  <c r="Z17" i="1"/>
  <c r="AA17" i="1"/>
  <c r="AB17" i="1"/>
  <c r="AC17" i="1"/>
  <c r="S19" i="1"/>
  <c r="T19" i="1"/>
  <c r="V19" i="1"/>
  <c r="Z19" i="1"/>
  <c r="AA19" i="1"/>
  <c r="AB19" i="1"/>
  <c r="AC19" i="1"/>
  <c r="S21" i="1"/>
  <c r="T21" i="1"/>
  <c r="V21" i="1"/>
  <c r="Z21" i="1"/>
  <c r="AA21" i="1"/>
  <c r="AB21" i="1"/>
  <c r="AC21" i="1"/>
  <c r="S23" i="1"/>
  <c r="T23" i="1"/>
  <c r="V23" i="1"/>
  <c r="Z23" i="1"/>
  <c r="AA23" i="1"/>
  <c r="AB23" i="1"/>
  <c r="AC23" i="1"/>
  <c r="S25" i="1"/>
  <c r="T25" i="1"/>
  <c r="V25" i="1"/>
  <c r="Z25" i="1"/>
  <c r="AA25" i="1"/>
  <c r="AB25" i="1"/>
  <c r="AC25" i="1"/>
  <c r="S27" i="1"/>
  <c r="T27" i="1"/>
  <c r="V27" i="1"/>
  <c r="Z27" i="1"/>
  <c r="AA27" i="1"/>
  <c r="AB27" i="1"/>
  <c r="AC27" i="1"/>
  <c r="S29" i="1"/>
  <c r="T29" i="1"/>
  <c r="V29" i="1"/>
  <c r="Z29" i="1"/>
  <c r="AA29" i="1"/>
  <c r="AB29" i="1"/>
  <c r="AC29" i="1"/>
  <c r="S31" i="1"/>
  <c r="T31" i="1"/>
  <c r="V31" i="1"/>
  <c r="Z31" i="1"/>
  <c r="AA31" i="1"/>
  <c r="AB31" i="1"/>
  <c r="AC31" i="1"/>
  <c r="S33" i="1"/>
  <c r="T33" i="1"/>
  <c r="V33" i="1"/>
  <c r="Z33" i="1"/>
  <c r="AA33" i="1"/>
  <c r="AB33" i="1"/>
  <c r="AC33" i="1"/>
  <c r="S35" i="1"/>
  <c r="T35" i="1"/>
  <c r="V35" i="1"/>
  <c r="Z35" i="1"/>
  <c r="AA35" i="1"/>
  <c r="AB35" i="1"/>
  <c r="AC35" i="1"/>
  <c r="S37" i="1"/>
  <c r="T37" i="1"/>
  <c r="V37" i="1"/>
  <c r="Z37" i="1"/>
  <c r="AA37" i="1"/>
  <c r="AB37" i="1"/>
  <c r="AC37" i="1"/>
  <c r="S39" i="1"/>
  <c r="T39" i="1"/>
  <c r="V39" i="1"/>
  <c r="Z39" i="1"/>
  <c r="AA39" i="1"/>
  <c r="AB39" i="1"/>
  <c r="AC39" i="1"/>
  <c r="S41" i="1"/>
  <c r="T41" i="1"/>
  <c r="V41" i="1"/>
  <c r="Z41" i="1"/>
  <c r="AA41" i="1"/>
  <c r="AB41" i="1"/>
  <c r="AC41" i="1"/>
  <c r="S43" i="1"/>
  <c r="T43" i="1"/>
  <c r="V43" i="1"/>
  <c r="Z43" i="1"/>
  <c r="AA43" i="1"/>
  <c r="AB43" i="1"/>
  <c r="AC43" i="1"/>
  <c r="S45" i="1"/>
  <c r="T45" i="1"/>
  <c r="V45" i="1"/>
  <c r="Z45" i="1"/>
  <c r="AA45" i="1"/>
  <c r="AB45" i="1"/>
  <c r="AC45" i="1"/>
  <c r="S47" i="1"/>
  <c r="T47" i="1"/>
  <c r="V47" i="1"/>
  <c r="Z47" i="1"/>
  <c r="AA47" i="1"/>
  <c r="AB47" i="1"/>
  <c r="AC47" i="1"/>
  <c r="S49" i="1"/>
  <c r="T49" i="1"/>
  <c r="V49" i="1"/>
  <c r="Z49" i="1"/>
  <c r="AA49" i="1"/>
  <c r="AB49" i="1"/>
  <c r="AC49" i="1"/>
  <c r="S51" i="1"/>
  <c r="T51" i="1"/>
  <c r="V51" i="1"/>
  <c r="Z51" i="1"/>
  <c r="AA51" i="1"/>
  <c r="AB51" i="1"/>
  <c r="AC51" i="1"/>
  <c r="S53" i="1"/>
  <c r="T53" i="1"/>
  <c r="V53" i="1"/>
  <c r="Z53" i="1"/>
  <c r="AA53" i="1"/>
  <c r="AB53" i="1"/>
  <c r="AC53" i="1"/>
  <c r="S55" i="1"/>
  <c r="T55" i="1"/>
  <c r="V55" i="1"/>
  <c r="Z55" i="1"/>
  <c r="AA55" i="1"/>
  <c r="AB55" i="1"/>
  <c r="AC55" i="1"/>
  <c r="S57" i="1"/>
  <c r="T57" i="1"/>
  <c r="V57" i="1"/>
  <c r="Z57" i="1"/>
  <c r="AA57" i="1"/>
  <c r="AB57" i="1"/>
  <c r="AC57" i="1"/>
  <c r="S59" i="1"/>
  <c r="T59" i="1"/>
  <c r="V59" i="1"/>
  <c r="Z59" i="1"/>
  <c r="AA59" i="1"/>
  <c r="AB59" i="1"/>
  <c r="AC59" i="1"/>
  <c r="S61" i="1"/>
  <c r="T61" i="1"/>
  <c r="V61" i="1"/>
  <c r="Z61" i="1"/>
  <c r="AA61" i="1"/>
  <c r="AB61" i="1"/>
  <c r="AC61" i="1"/>
  <c r="AC3" i="1"/>
  <c r="AB3" i="1"/>
  <c r="AA3" i="1"/>
  <c r="Z3" i="1"/>
  <c r="U5" i="1"/>
  <c r="W5" i="1"/>
  <c r="AD5" i="1"/>
  <c r="U7" i="1"/>
  <c r="W7" i="1"/>
  <c r="AD7" i="1"/>
  <c r="U9" i="1"/>
  <c r="W9" i="1"/>
  <c r="AD9" i="1"/>
  <c r="W11" i="1"/>
  <c r="AD11" i="1"/>
  <c r="U13" i="1"/>
  <c r="W13" i="1"/>
  <c r="AD13" i="1"/>
  <c r="W15" i="1"/>
  <c r="AD15" i="1"/>
  <c r="U17" i="1"/>
  <c r="W17" i="1"/>
  <c r="AD17" i="1"/>
  <c r="U19" i="1"/>
  <c r="W19" i="1"/>
  <c r="AD19" i="1"/>
  <c r="W21" i="1"/>
  <c r="AD21" i="1"/>
  <c r="U23" i="1"/>
  <c r="W23" i="1"/>
  <c r="U25" i="1"/>
  <c r="W25" i="1"/>
  <c r="AD25" i="1"/>
  <c r="U27" i="1"/>
  <c r="W27" i="1"/>
  <c r="AD27" i="1"/>
  <c r="U29" i="1"/>
  <c r="W29" i="1"/>
  <c r="AD29" i="1"/>
  <c r="U31" i="1"/>
  <c r="AD31" i="1"/>
  <c r="U33" i="1"/>
  <c r="AD33" i="1"/>
  <c r="W35" i="1"/>
  <c r="AD35" i="1"/>
  <c r="U37" i="1"/>
  <c r="W37" i="1"/>
  <c r="AD37" i="1"/>
  <c r="U39" i="1"/>
  <c r="W39" i="1"/>
  <c r="AD39" i="1"/>
  <c r="U41" i="1"/>
  <c r="W41" i="1"/>
  <c r="AD41" i="1"/>
  <c r="W43" i="1"/>
  <c r="AD43" i="1"/>
  <c r="U45" i="1"/>
  <c r="W45" i="1"/>
  <c r="AD45" i="1"/>
  <c r="U47" i="1"/>
  <c r="W47" i="1"/>
  <c r="AD47" i="1"/>
  <c r="U49" i="1"/>
  <c r="W49" i="1"/>
  <c r="AD49" i="1"/>
  <c r="W51" i="1"/>
  <c r="AD51" i="1"/>
  <c r="W53" i="1"/>
  <c r="AD53" i="1"/>
  <c r="W55" i="1"/>
  <c r="AD55" i="1"/>
  <c r="U57" i="1"/>
  <c r="W57" i="1"/>
  <c r="AD57" i="1"/>
  <c r="U59" i="1"/>
  <c r="W59" i="1"/>
  <c r="AD59" i="1"/>
  <c r="W61" i="1"/>
  <c r="AD61" i="1"/>
  <c r="V3" i="1"/>
  <c r="T3" i="1"/>
  <c r="Q3" i="1"/>
  <c r="AD3" i="1" s="1"/>
  <c r="P5" i="1" l="1"/>
  <c r="P35" i="1"/>
  <c r="O9" i="1"/>
  <c r="P9" i="1" s="1"/>
  <c r="R23" i="1"/>
  <c r="P25" i="1"/>
  <c r="R29" i="1"/>
  <c r="R19" i="1"/>
  <c r="R59" i="1"/>
  <c r="R43" i="1"/>
  <c r="P11" i="1"/>
  <c r="R15" i="1"/>
  <c r="AE15" i="1" s="1"/>
  <c r="AF15" i="1" s="1"/>
  <c r="P51" i="1"/>
  <c r="R27" i="1"/>
  <c r="M27" i="1"/>
  <c r="P27" i="1" s="1"/>
  <c r="X11" i="1"/>
  <c r="X35" i="1"/>
  <c r="X5" i="1"/>
  <c r="X57" i="1"/>
  <c r="X61" i="1"/>
  <c r="AE61" i="1"/>
  <c r="AF61" i="1" s="1"/>
  <c r="X59" i="1"/>
  <c r="X31" i="1"/>
  <c r="X53" i="1"/>
  <c r="X33" i="1"/>
  <c r="X13" i="1"/>
  <c r="AE55" i="1"/>
  <c r="AF55" i="1" s="1"/>
  <c r="X55" i="1"/>
  <c r="AE31" i="1"/>
  <c r="AF31" i="1" s="1"/>
  <c r="X25" i="1"/>
  <c r="AE21" i="1"/>
  <c r="AF21" i="1" s="1"/>
  <c r="X15" i="1"/>
  <c r="X51" i="1"/>
  <c r="AE51" i="1"/>
  <c r="AF51" i="1" s="1"/>
  <c r="X43" i="1"/>
  <c r="AE33" i="1"/>
  <c r="AF33" i="1" s="1"/>
  <c r="X21" i="1"/>
  <c r="U55" i="1"/>
  <c r="Y55" i="1"/>
  <c r="W31" i="1"/>
  <c r="U15" i="1"/>
  <c r="U53" i="1"/>
  <c r="W33" i="1"/>
  <c r="U21" i="1"/>
  <c r="Y61" i="1"/>
  <c r="U61" i="1"/>
  <c r="U51" i="1"/>
  <c r="U43" i="1"/>
  <c r="U35" i="1"/>
  <c r="U11" i="1"/>
  <c r="S3" i="1"/>
  <c r="Y51" i="1" l="1"/>
  <c r="Y21" i="1"/>
  <c r="Y31" i="1"/>
  <c r="Y15" i="1"/>
  <c r="Y33" i="1"/>
  <c r="AE59" i="1"/>
  <c r="AF59" i="1" s="1"/>
  <c r="Y59" i="1"/>
  <c r="AE53" i="1"/>
  <c r="AF53" i="1" s="1"/>
  <c r="Y53" i="1"/>
  <c r="AE13" i="1"/>
  <c r="AF13" i="1" s="1"/>
  <c r="Y13" i="1"/>
  <c r="AE57" i="1"/>
  <c r="AF57" i="1" s="1"/>
  <c r="Y57" i="1"/>
  <c r="AE11" i="1"/>
  <c r="AF11" i="1" s="1"/>
  <c r="Y11" i="1"/>
  <c r="AE43" i="1"/>
  <c r="AF43" i="1" s="1"/>
  <c r="Y43" i="1"/>
  <c r="AE35" i="1"/>
  <c r="AF35" i="1" s="1"/>
  <c r="Y35" i="1"/>
  <c r="AE25" i="1"/>
  <c r="AF25" i="1" s="1"/>
  <c r="Y25" i="1"/>
  <c r="AE5" i="1"/>
  <c r="AF5" i="1" s="1"/>
  <c r="Y5" i="1"/>
  <c r="W3" i="1"/>
  <c r="W64" i="1" s="1"/>
  <c r="R3" i="1" l="1"/>
  <c r="AE3" i="1" s="1"/>
  <c r="X3" i="1"/>
  <c r="AF3" i="1" l="1"/>
  <c r="Y3" i="1"/>
  <c r="AE49" i="1"/>
  <c r="AF49" i="1" s="1"/>
  <c r="AE47" i="1"/>
  <c r="AF47" i="1" s="1"/>
  <c r="AE23" i="1"/>
  <c r="AF23" i="1" s="1"/>
  <c r="X47" i="1"/>
  <c r="AE29" i="1"/>
  <c r="AF29" i="1" s="1"/>
  <c r="AE45" i="1"/>
  <c r="AF45" i="1" s="1"/>
  <c r="Y27" i="1"/>
  <c r="AE17" i="1"/>
  <c r="AF17" i="1" s="1"/>
  <c r="AE19" i="1"/>
  <c r="AF19" i="1" s="1"/>
  <c r="Y7" i="1"/>
  <c r="Y49" i="1"/>
  <c r="X37" i="1"/>
  <c r="X29" i="1"/>
  <c r="X45" i="1"/>
  <c r="Y39" i="1"/>
  <c r="X9" i="1"/>
  <c r="X23" i="1"/>
  <c r="Y17" i="1"/>
  <c r="Y19" i="1"/>
  <c r="X39" i="1"/>
  <c r="X41" i="1"/>
  <c r="X7" i="1"/>
  <c r="X64" i="1" s="1"/>
  <c r="X19" i="1"/>
  <c r="Y47" i="1"/>
  <c r="AE37" i="1"/>
  <c r="AF37" i="1" s="1"/>
  <c r="AE27" i="1"/>
  <c r="AF27" i="1" s="1"/>
  <c r="Y41" i="1"/>
  <c r="Y9" i="1"/>
  <c r="X49" i="1"/>
  <c r="Y23" i="1"/>
  <c r="X17" i="1"/>
  <c r="Y37" i="1"/>
  <c r="AE39" i="1"/>
  <c r="AF39" i="1" s="1"/>
  <c r="Y29" i="1"/>
  <c r="X27" i="1"/>
  <c r="Y45" i="1"/>
  <c r="AE41" i="1"/>
  <c r="AF41" i="1" s="1"/>
  <c r="AE7" i="1"/>
  <c r="AF7" i="1" s="1"/>
  <c r="AE9" i="1"/>
  <c r="AF9" i="1" s="1"/>
  <c r="AE64" i="1" l="1"/>
  <c r="Y64" i="1"/>
</calcChain>
</file>

<file path=xl/sharedStrings.xml><?xml version="1.0" encoding="utf-8"?>
<sst xmlns="http://schemas.openxmlformats.org/spreadsheetml/2006/main" count="84" uniqueCount="73">
  <si>
    <t>WORKING STORAGE</t>
  </si>
  <si>
    <t>OUTPUT</t>
  </si>
  <si>
    <t>I-BLD-CODE</t>
  </si>
  <si>
    <t>AA</t>
  </si>
  <si>
    <t>I-UNIT</t>
  </si>
  <si>
    <t>I-TENANTS</t>
  </si>
  <si>
    <t>I-ELECTRIC</t>
  </si>
  <si>
    <t>I-GAS</t>
  </si>
  <si>
    <t>I-WATER</t>
  </si>
  <si>
    <t>I-GARBAGE</t>
  </si>
  <si>
    <t>WS-BASE-RATE</t>
  </si>
  <si>
    <t>WS-TENANT-RATE</t>
  </si>
  <si>
    <t>WS-FAMILY-RATE</t>
  </si>
  <si>
    <t>WS-PREMIUM-FEE</t>
  </si>
  <si>
    <t>WS-GOV-REDUCTION</t>
  </si>
  <si>
    <t>WS-FURLY-DISC</t>
  </si>
  <si>
    <t>WS-RENT-DUE</t>
  </si>
  <si>
    <t>R7</t>
  </si>
  <si>
    <t>GG</t>
  </si>
  <si>
    <t>PP</t>
  </si>
  <si>
    <t>O-BLD</t>
  </si>
  <si>
    <t>CURRENT-MONTH</t>
  </si>
  <si>
    <t>YT</t>
  </si>
  <si>
    <t>HH</t>
  </si>
  <si>
    <t>JK</t>
  </si>
  <si>
    <t>NZ</t>
  </si>
  <si>
    <t>VV</t>
  </si>
  <si>
    <t>GM</t>
  </si>
  <si>
    <t>YD</t>
  </si>
  <si>
    <t>CT</t>
  </si>
  <si>
    <t>IA</t>
  </si>
  <si>
    <t>BP</t>
  </si>
  <si>
    <t>YS</t>
  </si>
  <si>
    <t>MS</t>
  </si>
  <si>
    <t>GA</t>
  </si>
  <si>
    <t>CP</t>
  </si>
  <si>
    <t>ME</t>
  </si>
  <si>
    <t>NOTES</t>
  </si>
  <si>
    <t>Max Values</t>
  </si>
  <si>
    <t>WS-TOTAL-UTIL-COST</t>
  </si>
  <si>
    <t>Yahtzee Ave/ Unit 23</t>
  </si>
  <si>
    <t>Yahtzee Ave/ Unit 24</t>
  </si>
  <si>
    <t>Yahtzee Ave/ normal data</t>
  </si>
  <si>
    <t>Iowa Condo/July</t>
  </si>
  <si>
    <t>Iowa Condo/December</t>
  </si>
  <si>
    <t>Iowa Condo/Normal Data</t>
  </si>
  <si>
    <t>Park Place/Unit 23</t>
  </si>
  <si>
    <t>Park Place/Unit 25</t>
  </si>
  <si>
    <t>Park Place/Normal Data</t>
  </si>
  <si>
    <t>Uptown Condos/Unit 23</t>
  </si>
  <si>
    <t>Uptown Condos/Unit 25</t>
  </si>
  <si>
    <t>Uptown Condos/Normal Data</t>
  </si>
  <si>
    <t>Jack's Place/July</t>
  </si>
  <si>
    <t>Jack's Place/December</t>
  </si>
  <si>
    <t>Jack's Place/Normal Data</t>
  </si>
  <si>
    <t>Pink Lines denote Buildings where discounts or premiums may be applied, or special cases</t>
  </si>
  <si>
    <t>O-UNIT</t>
  </si>
  <si>
    <t>O-BASE-RENT</t>
  </si>
  <si>
    <t>O-TENANTS</t>
  </si>
  <si>
    <t>O-TENANT-CHARGE</t>
  </si>
  <si>
    <t>O-PREM-DISC</t>
  </si>
  <si>
    <t>O-SUBTOTAL</t>
  </si>
  <si>
    <t>O-ELECTRIC</t>
  </si>
  <si>
    <t>O-GAS</t>
  </si>
  <si>
    <t>O-WATER</t>
  </si>
  <si>
    <t>O-GARBAGE</t>
  </si>
  <si>
    <t>O-TOT-UTIL-COST</t>
  </si>
  <si>
    <t>O-RENT-DUE</t>
  </si>
  <si>
    <t>O-RENT-FLAG</t>
  </si>
  <si>
    <t>WS-PRE-DISCOUNT-SUBTOTAL</t>
  </si>
  <si>
    <t>WS-FINAL-SUBTOTAL</t>
  </si>
  <si>
    <t>GRAND TOTALS:</t>
  </si>
  <si>
    <t>Grand Totals marked 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</si>
</sst>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9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NumberFormat="1"/>
    <xf numFmtId="0" fontId="0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1" fillId="4" borderId="0" xfId="1" applyAlignment="1">
      <alignment vertical="center"/>
    </xf>
    <xf numFmtId="0" fontId="1" fillId="4" borderId="0" xfId="1"/>
    <xf numFmtId="0" fontId="1" fillId="4" borderId="5" xfId="1" applyBorder="1"/>
    <xf numFmtId="0" fontId="0" fillId="0" borderId="0" xfId="0" applyBorder="1"/>
    <xf numFmtId="2" fontId="0" fillId="0" borderId="5" xfId="0" applyNumberFormat="1" applyBorder="1"/>
    <xf numFmtId="0" fontId="1" fillId="4" borderId="0" xfId="1" applyAlignment="1">
      <alignment horizontal="center"/>
    </xf>
    <xf numFmtId="0" fontId="1" fillId="4" borderId="5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4" xfId="1" applyBorder="1" applyAlignment="1">
      <alignment horizontal="center" wrapText="1"/>
    </xf>
    <xf numFmtId="0" fontId="1" fillId="4" borderId="0" xfId="1" applyAlignment="1">
      <alignment horizontal="center" wrapText="1"/>
    </xf>
    <xf numFmtId="0" fontId="1" fillId="4" borderId="5" xfId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1" fillId="4" borderId="0" xfId="1" applyNumberFormat="1"/>
    <xf numFmtId="0" fontId="1" fillId="4" borderId="4" xfId="1" applyBorder="1"/>
    <xf numFmtId="0" fontId="1" fillId="4" borderId="0" xfId="1" applyBorder="1"/>
    <xf numFmtId="167" fontId="0" fillId="0" borderId="0" xfId="0" applyNumberFormat="1"/>
    <xf numFmtId="167" fontId="1" fillId="4" borderId="0" xfId="1" applyNumberFormat="1"/>
    <xf numFmtId="167" fontId="0" fillId="0" borderId="0" xfId="0" applyNumberFormat="1" applyBorder="1"/>
    <xf numFmtId="167" fontId="0" fillId="0" borderId="0" xfId="0" applyNumberFormat="1" applyFill="1" applyBorder="1"/>
    <xf numFmtId="167" fontId="1" fillId="4" borderId="0" xfId="1" applyNumberFormat="1" applyBorder="1"/>
    <xf numFmtId="0" fontId="3" fillId="5" borderId="0" xfId="2"/>
    <xf numFmtId="167" fontId="3" fillId="5" borderId="0" xfId="2" applyNumberFormat="1"/>
    <xf numFmtId="0" fontId="3" fillId="5" borderId="0" xfId="2" applyAlignment="1">
      <alignment horizontal="center"/>
    </xf>
    <xf numFmtId="0" fontId="3" fillId="5" borderId="5" xfId="2" applyBorder="1" applyAlignment="1">
      <alignment horizontal="center"/>
    </xf>
  </cellXfs>
  <cellStyles count="3">
    <cellStyle name="60% - Accent1" xfId="2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4"/>
  <sheetViews>
    <sheetView tabSelected="1" topLeftCell="R49" zoomScaleNormal="100" workbookViewId="0">
      <selection activeCell="J3" sqref="J3:J61"/>
    </sheetView>
  </sheetViews>
  <sheetFormatPr defaultRowHeight="15" x14ac:dyDescent="0.25"/>
  <cols>
    <col min="1" max="1" width="11.140625" bestFit="1" customWidth="1"/>
    <col min="2" max="2" width="6.5703125" bestFit="1" customWidth="1"/>
    <col min="3" max="3" width="10.42578125" bestFit="1" customWidth="1"/>
    <col min="4" max="4" width="10.140625" bestFit="1" customWidth="1"/>
    <col min="5" max="5" width="7" bestFit="1" customWidth="1"/>
    <col min="6" max="6" width="8.5703125" bestFit="1" customWidth="1"/>
    <col min="7" max="7" width="10.7109375" bestFit="1" customWidth="1"/>
    <col min="8" max="8" width="16.85546875" bestFit="1" customWidth="1"/>
    <col min="9" max="9" width="14.28515625" bestFit="1" customWidth="1"/>
    <col min="10" max="10" width="17" bestFit="1" customWidth="1"/>
    <col min="11" max="11" width="16.28515625" bestFit="1" customWidth="1"/>
    <col min="12" max="12" width="28" bestFit="1" customWidth="1"/>
    <col min="13" max="13" width="17" bestFit="1" customWidth="1"/>
    <col min="14" max="14" width="19.85546875" bestFit="1" customWidth="1"/>
    <col min="15" max="15" width="14.7109375" bestFit="1" customWidth="1"/>
    <col min="16" max="16" width="29.28515625" bestFit="1" customWidth="1"/>
    <col min="17" max="17" width="20.140625" bestFit="1" customWidth="1"/>
    <col min="18" max="18" width="13.5703125" bestFit="1" customWidth="1"/>
    <col min="19" max="19" width="19.28515625" bestFit="1" customWidth="1"/>
    <col min="21" max="21" width="12.85546875" bestFit="1" customWidth="1"/>
    <col min="22" max="22" width="11.28515625" bestFit="1" customWidth="1"/>
    <col min="23" max="23" width="18.5703125" bestFit="1" customWidth="1"/>
    <col min="24" max="24" width="13" bestFit="1" customWidth="1"/>
    <col min="25" max="25" width="12.28515625" bestFit="1" customWidth="1"/>
    <col min="26" max="26" width="11.140625" bestFit="1" customWidth="1"/>
    <col min="27" max="27" width="7.5703125" bestFit="1" customWidth="1"/>
    <col min="28" max="28" width="9.5703125" bestFit="1" customWidth="1"/>
    <col min="29" max="29" width="11.7109375" bestFit="1" customWidth="1"/>
    <col min="30" max="30" width="16.5703125" bestFit="1" customWidth="1"/>
    <col min="31" max="31" width="12.140625" bestFit="1" customWidth="1"/>
    <col min="32" max="32" width="12.85546875" bestFit="1" customWidth="1"/>
    <col min="36" max="36" width="15.85546875" customWidth="1"/>
  </cols>
  <sheetData>
    <row r="1" spans="1:36" ht="15.75" thickTop="1" x14ac:dyDescent="0.25">
      <c r="A1" s="24"/>
      <c r="B1" s="24"/>
      <c r="C1" s="24"/>
      <c r="D1" s="24"/>
      <c r="E1" s="24"/>
      <c r="F1" s="24"/>
      <c r="G1" s="24"/>
      <c r="H1" s="5"/>
      <c r="I1" s="6"/>
      <c r="J1" s="24" t="s">
        <v>0</v>
      </c>
      <c r="K1" s="24"/>
      <c r="L1" s="24"/>
      <c r="M1" s="24"/>
      <c r="N1" s="24"/>
      <c r="O1" s="24"/>
      <c r="P1" s="24"/>
      <c r="Q1" s="24"/>
      <c r="R1" s="24"/>
      <c r="S1" s="25" t="s">
        <v>1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/>
      <c r="AG1" s="25" t="s">
        <v>37</v>
      </c>
      <c r="AH1" s="24"/>
      <c r="AI1" s="24"/>
      <c r="AJ1" s="26"/>
    </row>
    <row r="2" spans="1:36" x14ac:dyDescent="0.25">
      <c r="A2" s="2" t="s">
        <v>2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21</v>
      </c>
      <c r="I2" s="2" t="s">
        <v>10</v>
      </c>
      <c r="J2" s="2" t="s">
        <v>11</v>
      </c>
      <c r="K2" s="2" t="s">
        <v>12</v>
      </c>
      <c r="L2" s="2" t="s">
        <v>69</v>
      </c>
      <c r="M2" s="2" t="s">
        <v>13</v>
      </c>
      <c r="N2" s="2" t="s">
        <v>14</v>
      </c>
      <c r="O2" s="2" t="s">
        <v>15</v>
      </c>
      <c r="P2" s="2" t="s">
        <v>70</v>
      </c>
      <c r="Q2" s="2" t="s">
        <v>39</v>
      </c>
      <c r="R2" s="2" t="s">
        <v>16</v>
      </c>
      <c r="S2" s="1" t="s">
        <v>20</v>
      </c>
      <c r="T2" s="2" t="s">
        <v>56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  <c r="AD2" s="2" t="s">
        <v>66</v>
      </c>
      <c r="AE2" s="2" t="s">
        <v>67</v>
      </c>
      <c r="AF2" s="3" t="s">
        <v>68</v>
      </c>
      <c r="AG2" s="1"/>
      <c r="AH2" s="2"/>
      <c r="AI2" s="2"/>
      <c r="AJ2" s="3"/>
    </row>
    <row r="3" spans="1:36" x14ac:dyDescent="0.25">
      <c r="A3" t="s">
        <v>3</v>
      </c>
      <c r="B3" s="7">
        <v>1</v>
      </c>
      <c r="C3">
        <v>1</v>
      </c>
      <c r="D3">
        <v>10</v>
      </c>
      <c r="E3">
        <v>10</v>
      </c>
      <c r="F3">
        <v>10</v>
      </c>
      <c r="G3" s="9">
        <v>10</v>
      </c>
      <c r="H3">
        <v>1</v>
      </c>
      <c r="I3" s="4">
        <f>IF(AND(B3&gt;=1,B3&lt;=8),650,IF(AND(B3&gt;=9,B3&lt;=16),700,IF(AND(B3&gt;=17,B3&lt;=25),825,"ERROR!")))</f>
        <v>650</v>
      </c>
      <c r="J3">
        <f>IF(AND(C3&gt;=2,C3&lt;=3),IF(AND(B3&gt;=1,B3&lt;=8),25*C3,IF(AND(B3&gt;=9,B3&lt;=16),35.55*C3,IF(AND(B3&gt;=17,B3&lt;=25),50*C3,"ERROR!"))),0)</f>
        <v>0</v>
      </c>
      <c r="K3">
        <f>IF(AND(C3&gt;=4),IF(AND(B3&gt;=1,B3&lt;=8),83.45,IF(AND(B3&gt;=9,B3&lt;=16),135,IF(AND(B3&gt;=17,B3&lt;=25),185.6,"ERROR!"))),0)</f>
        <v>0</v>
      </c>
      <c r="L3">
        <f>SUM(I3:K3)</f>
        <v>650</v>
      </c>
      <c r="M3">
        <f>ROUND(IF(AND(OR(B3=23,B3=25),OR(A3="R7",A3="YT",A3="PP")),L3*0.12,"0"),2)</f>
        <v>0</v>
      </c>
      <c r="N3">
        <f>ROUND(IF(OR(A3="BP",A3="CT"),-0.33*L3,0),2)</f>
        <v>0</v>
      </c>
      <c r="O3">
        <f>ROUND(IF(AND(OR(H3=7,H3=12),OR(A3="JK",A3="IA")),L3*-0.5,"0"),2)</f>
        <v>0</v>
      </c>
      <c r="P3">
        <f>SUM(L3:O3)</f>
        <v>650</v>
      </c>
      <c r="Q3">
        <f>SUM(D3:G3)</f>
        <v>40</v>
      </c>
      <c r="R3" s="4">
        <f>SUM(L3,Q3)</f>
        <v>690</v>
      </c>
      <c r="S3" s="10" t="str">
        <f>_xlfn.SWITCH((A3),"AA","PALACE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PALACE PLACE</v>
      </c>
      <c r="T3">
        <f>B3</f>
        <v>1</v>
      </c>
      <c r="U3" s="30">
        <f>I3</f>
        <v>650</v>
      </c>
      <c r="V3" s="14">
        <f>C3</f>
        <v>1</v>
      </c>
      <c r="W3" s="32">
        <f>J3</f>
        <v>0</v>
      </c>
      <c r="X3" s="32">
        <f>SUM(M3:O3)</f>
        <v>0</v>
      </c>
      <c r="Y3" s="32">
        <f>L3</f>
        <v>650</v>
      </c>
      <c r="Z3" s="32">
        <f>D3</f>
        <v>10</v>
      </c>
      <c r="AA3" s="30">
        <f>E3</f>
        <v>10</v>
      </c>
      <c r="AB3" s="32">
        <f>F3</f>
        <v>10</v>
      </c>
      <c r="AC3" s="32">
        <f>G3</f>
        <v>10</v>
      </c>
      <c r="AD3" s="33">
        <f>Q3</f>
        <v>40</v>
      </c>
      <c r="AE3" s="30">
        <f>R3</f>
        <v>690</v>
      </c>
      <c r="AF3" s="9" t="str">
        <f>IF(AE3&gt;1000,"***"," " )</f>
        <v xml:space="preserve"> </v>
      </c>
      <c r="AG3" s="21" t="s">
        <v>55</v>
      </c>
      <c r="AH3" s="22"/>
      <c r="AI3" s="22"/>
      <c r="AJ3" s="23"/>
    </row>
    <row r="4" spans="1:36" x14ac:dyDescent="0.25">
      <c r="B4" s="7"/>
      <c r="G4" s="9"/>
      <c r="I4" s="4"/>
      <c r="J4">
        <f t="shared" ref="J4:J61" si="0">IF(AND(C4&gt;=2,C4&lt;=3),IF(AND(B4&gt;=1,B4&lt;=8),25*C4,IF(AND(B4&gt;=9,B4&lt;=16),35.55*C4,IF(AND(B4&gt;=17,B4&lt;=25),50*C4,"ERROR!"))),0)</f>
        <v>0</v>
      </c>
      <c r="R4" s="15"/>
      <c r="U4" s="30"/>
      <c r="V4" s="14"/>
      <c r="W4" s="32"/>
      <c r="X4" s="32"/>
      <c r="Y4" s="32"/>
      <c r="Z4" s="32"/>
      <c r="AA4" s="30"/>
      <c r="AB4" s="32"/>
      <c r="AC4" s="32"/>
      <c r="AD4" s="30"/>
      <c r="AE4" s="30"/>
      <c r="AF4" s="9"/>
      <c r="AG4" s="21"/>
      <c r="AH4" s="22"/>
      <c r="AI4" s="22"/>
      <c r="AJ4" s="23"/>
    </row>
    <row r="5" spans="1:36" x14ac:dyDescent="0.25">
      <c r="A5" s="8" t="s">
        <v>23</v>
      </c>
      <c r="B5">
        <v>2</v>
      </c>
      <c r="C5">
        <v>2</v>
      </c>
      <c r="D5">
        <v>20</v>
      </c>
      <c r="E5">
        <v>15</v>
      </c>
      <c r="F5">
        <v>10</v>
      </c>
      <c r="G5" s="9">
        <v>5</v>
      </c>
      <c r="H5">
        <v>1</v>
      </c>
      <c r="I5" s="4">
        <f t="shared" ref="I5:I36" si="1">IF(AND(B5&gt;=1,B5&lt;=8),650,IF(AND(B5&gt;=9,B5&lt;=16),700,IF(AND(B5&gt;=17,B5&lt;=25),825,"ERROR!")))</f>
        <v>650</v>
      </c>
      <c r="J5">
        <f t="shared" si="0"/>
        <v>50</v>
      </c>
      <c r="K5">
        <f>IF(AND(C5&gt;=4),IF(AND(B5&gt;=1,B5&lt;=8),83.45,IF(AND(B5&gt;=9,B5&lt;=16),135,IF(AND(B5&gt;=17,B5&lt;=25),185.6,"ERROR!"))),0)</f>
        <v>0</v>
      </c>
      <c r="L5">
        <f>SUM(I5:K5)</f>
        <v>700</v>
      </c>
      <c r="M5">
        <f t="shared" ref="M5" si="2">ROUND(IF(AND(OR(B5=23,B5=25),OR(A5="R7",A5="YT",A5="PP")),L5*0.12,"0"),2)</f>
        <v>0</v>
      </c>
      <c r="N5">
        <f t="shared" ref="N5" si="3">ROUND(IF(OR(A5="BP",A5="CT"),-0.33*L5,0),2)</f>
        <v>0</v>
      </c>
      <c r="O5">
        <f t="shared" ref="O5" si="4">ROUND(IF(AND(OR(H5=7,H5=12),OR(A5="JK",A5="IA")),L5*-0.5,"0"),2)</f>
        <v>0</v>
      </c>
      <c r="P5">
        <f t="shared" ref="P5" si="5">SUM(L5:O5)</f>
        <v>700</v>
      </c>
      <c r="Q5">
        <f t="shared" ref="Q5" si="6">SUM(D5:G5)</f>
        <v>50</v>
      </c>
      <c r="R5" s="4">
        <f t="shared" ref="R5" si="7">SUM(L5,Q5)</f>
        <v>750</v>
      </c>
      <c r="S5" s="10" t="str">
        <f>_xlfn.SWITCH((A5),"AA","PALACE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HIGH TOWER</v>
      </c>
      <c r="T5">
        <f>B5</f>
        <v>2</v>
      </c>
      <c r="U5" s="30">
        <f>I5</f>
        <v>650</v>
      </c>
      <c r="V5" s="14">
        <f>C5</f>
        <v>2</v>
      </c>
      <c r="W5" s="32">
        <f>J5</f>
        <v>50</v>
      </c>
      <c r="X5" s="32">
        <f t="shared" ref="X5" si="8">SUM(M5:O5)</f>
        <v>0</v>
      </c>
      <c r="Y5" s="32">
        <f>L5</f>
        <v>700</v>
      </c>
      <c r="Z5" s="32">
        <f>D5</f>
        <v>20</v>
      </c>
      <c r="AA5" s="30">
        <f>E5</f>
        <v>15</v>
      </c>
      <c r="AB5" s="32">
        <f>F5</f>
        <v>10</v>
      </c>
      <c r="AC5" s="32">
        <f>G5</f>
        <v>5</v>
      </c>
      <c r="AD5" s="33">
        <f t="shared" ref="AD5" si="9">Q5</f>
        <v>50</v>
      </c>
      <c r="AE5" s="30">
        <f t="shared" ref="AE5" si="10">R5</f>
        <v>750</v>
      </c>
      <c r="AF5" s="9" t="str">
        <f t="shared" ref="AF5" si="11">IF(AE5&gt;1000,"***"," " )</f>
        <v xml:space="preserve"> </v>
      </c>
      <c r="AG5" s="37" t="s">
        <v>72</v>
      </c>
      <c r="AH5" s="37"/>
      <c r="AI5" s="37"/>
      <c r="AJ5" s="38"/>
    </row>
    <row r="6" spans="1:36" x14ac:dyDescent="0.25">
      <c r="A6" s="8"/>
      <c r="G6" s="9"/>
      <c r="I6" s="4"/>
      <c r="J6">
        <f t="shared" si="0"/>
        <v>0</v>
      </c>
      <c r="R6" s="15"/>
      <c r="U6" s="30"/>
      <c r="V6" s="14"/>
      <c r="W6" s="32"/>
      <c r="X6" s="32"/>
      <c r="Y6" s="32"/>
      <c r="Z6" s="32"/>
      <c r="AA6" s="30"/>
      <c r="AB6" s="32"/>
      <c r="AC6" s="32"/>
      <c r="AD6" s="30"/>
      <c r="AE6" s="30"/>
      <c r="AF6" s="9"/>
      <c r="AG6" s="18"/>
      <c r="AH6" s="18"/>
      <c r="AI6" s="18"/>
      <c r="AJ6" s="19"/>
    </row>
    <row r="7" spans="1:36" s="12" customFormat="1" x14ac:dyDescent="0.25">
      <c r="A7" s="11" t="s">
        <v>24</v>
      </c>
      <c r="B7" s="12">
        <v>3</v>
      </c>
      <c r="C7" s="12">
        <v>3</v>
      </c>
      <c r="D7" s="12">
        <v>80</v>
      </c>
      <c r="E7" s="12">
        <v>60</v>
      </c>
      <c r="F7" s="12">
        <v>40</v>
      </c>
      <c r="G7" s="13">
        <v>20</v>
      </c>
      <c r="H7" s="12">
        <v>7</v>
      </c>
      <c r="I7" s="4">
        <f t="shared" ref="I7:I38" si="12">IF(AND(B7&gt;=1,B7&lt;=8),650,IF(AND(B7&gt;=9,B7&lt;=16),700,IF(AND(B7&gt;=17,B7&lt;=25),825,"ERROR!")))</f>
        <v>650</v>
      </c>
      <c r="J7">
        <f t="shared" si="0"/>
        <v>75</v>
      </c>
      <c r="K7" s="12">
        <f>IF(AND(C7&gt;=4),IF(AND(B7&gt;=1,B7&lt;=8),83.45,IF(AND(B7&gt;=9,B7&lt;=16),135,IF(AND(B7&gt;=17,B7&lt;=25),185.6,"ERROR!"))),0)</f>
        <v>0</v>
      </c>
      <c r="L7" s="12">
        <f t="shared" ref="L7" si="13">SUM(I7:K7)</f>
        <v>725</v>
      </c>
      <c r="M7" s="12">
        <f t="shared" ref="M7" si="14">ROUND(IF(AND(OR(B7=23,B7=25),OR(A7="R7",A7="YT",A7="PP")),L7*0.12,"0"),2)</f>
        <v>0</v>
      </c>
      <c r="N7" s="12">
        <f t="shared" ref="N7" si="15">ROUND(IF(OR(A7="BP",A7="CT"),-0.33*L7,0),2)</f>
        <v>0</v>
      </c>
      <c r="O7" s="12">
        <f t="shared" ref="O7" si="16">ROUND(IF(AND(OR(H7=7,H7=12),OR(A7="JK",A7="IA")),L7*-0.5,"0"),2)</f>
        <v>-362.5</v>
      </c>
      <c r="P7" s="12">
        <f t="shared" ref="P7" si="17">SUM(L7:O7)</f>
        <v>362.5</v>
      </c>
      <c r="Q7" s="12">
        <f t="shared" ref="Q7" si="18">SUM(D7:G7)</f>
        <v>200</v>
      </c>
      <c r="R7" s="27">
        <f t="shared" ref="R7" si="19">SUM(L7,Q7)</f>
        <v>925</v>
      </c>
      <c r="S7" s="28" t="str">
        <f>_xlfn.SWITCH((A7),"AA","PALACE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7" s="12">
        <f>B7</f>
        <v>3</v>
      </c>
      <c r="U7" s="31">
        <f>I7</f>
        <v>650</v>
      </c>
      <c r="V7" s="29">
        <f>C7</f>
        <v>3</v>
      </c>
      <c r="W7" s="34">
        <f>J7</f>
        <v>75</v>
      </c>
      <c r="X7" s="34">
        <f t="shared" ref="X7" si="20">SUM(M7:O7)</f>
        <v>-362.5</v>
      </c>
      <c r="Y7" s="34">
        <f>L7</f>
        <v>725</v>
      </c>
      <c r="Z7" s="34">
        <f>D7</f>
        <v>80</v>
      </c>
      <c r="AA7" s="31">
        <f>E7</f>
        <v>60</v>
      </c>
      <c r="AB7" s="34">
        <f>F7</f>
        <v>40</v>
      </c>
      <c r="AC7" s="34">
        <f>G7</f>
        <v>20</v>
      </c>
      <c r="AD7" s="34">
        <f t="shared" ref="AD7" si="21">Q7</f>
        <v>200</v>
      </c>
      <c r="AE7" s="31">
        <f t="shared" ref="AE7" si="22">R7</f>
        <v>925</v>
      </c>
      <c r="AF7" s="13" t="str">
        <f t="shared" ref="AF7" si="23">IF(AE7&gt;1000,"***"," " )</f>
        <v xml:space="preserve"> </v>
      </c>
      <c r="AG7" s="16" t="s">
        <v>52</v>
      </c>
      <c r="AH7" s="16"/>
      <c r="AI7" s="16"/>
      <c r="AJ7" s="17"/>
    </row>
    <row r="8" spans="1:36" x14ac:dyDescent="0.25">
      <c r="A8" s="8"/>
      <c r="G8" s="9"/>
      <c r="I8" s="4"/>
      <c r="J8">
        <f t="shared" si="0"/>
        <v>0</v>
      </c>
      <c r="R8" s="15"/>
      <c r="U8" s="30"/>
      <c r="V8" s="14"/>
      <c r="W8" s="32"/>
      <c r="X8" s="32"/>
      <c r="Y8" s="32"/>
      <c r="Z8" s="32"/>
      <c r="AA8" s="30"/>
      <c r="AB8" s="32"/>
      <c r="AC8" s="32"/>
      <c r="AD8" s="30"/>
      <c r="AE8" s="30"/>
      <c r="AF8" s="9"/>
      <c r="AG8" s="18"/>
      <c r="AH8" s="18"/>
      <c r="AI8" s="18"/>
      <c r="AJ8" s="19"/>
    </row>
    <row r="9" spans="1:36" s="12" customFormat="1" x14ac:dyDescent="0.25">
      <c r="A9" s="11" t="s">
        <v>24</v>
      </c>
      <c r="B9" s="12">
        <v>4</v>
      </c>
      <c r="C9" s="12">
        <v>4</v>
      </c>
      <c r="D9" s="12">
        <v>20</v>
      </c>
      <c r="E9" s="12">
        <v>10</v>
      </c>
      <c r="F9" s="12">
        <v>50</v>
      </c>
      <c r="G9" s="13">
        <v>5</v>
      </c>
      <c r="H9" s="12">
        <v>12</v>
      </c>
      <c r="I9" s="4">
        <f t="shared" ref="I9:I40" si="24">IF(AND(B9&gt;=1,B9&lt;=8),650,IF(AND(B9&gt;=9,B9&lt;=16),700,IF(AND(B9&gt;=17,B9&lt;=25),825,"ERROR!")))</f>
        <v>650</v>
      </c>
      <c r="J9">
        <f t="shared" si="0"/>
        <v>0</v>
      </c>
      <c r="K9" s="12">
        <f>IF(AND(C9&gt;=4),IF(AND(B9&gt;=1,B9&lt;=8),83.45,IF(AND(B9&gt;=9,B9&lt;=16),135,IF(AND(B9&gt;=17,B9&lt;=25),185.6,"ERROR!"))),0)</f>
        <v>83.45</v>
      </c>
      <c r="L9" s="12">
        <f t="shared" ref="L9" si="25">SUM(I9:K9)</f>
        <v>733.45</v>
      </c>
      <c r="M9" s="12">
        <f t="shared" ref="M9" si="26">ROUND(IF(AND(OR(B9=23,B9=25),OR(A9="R7",A9="YT",A9="PP")),L9*0.12,"0"),2)</f>
        <v>0</v>
      </c>
      <c r="N9" s="12">
        <f t="shared" ref="N9" si="27">ROUND(IF(OR(A9="BP",A9="CT"),-0.33*L9,0),2)</f>
        <v>0</v>
      </c>
      <c r="O9" s="12">
        <f t="shared" ref="O9" si="28">ROUND(IF(AND(OR(H9=7,H9=12),OR(A9="JK",A9="IA")),L9*-0.5,"0"),2)</f>
        <v>-366.73</v>
      </c>
      <c r="P9" s="12">
        <f t="shared" ref="P9" si="29">SUM(L9:O9)</f>
        <v>366.72</v>
      </c>
      <c r="Q9" s="12">
        <f t="shared" ref="Q9" si="30">SUM(D9:G9)</f>
        <v>85</v>
      </c>
      <c r="R9" s="27">
        <f t="shared" ref="R9" si="31">SUM(L9,Q9)</f>
        <v>818.45</v>
      </c>
      <c r="S9" s="28" t="str">
        <f>_xlfn.SWITCH((A9),"AA","PALACE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9" s="12">
        <f>B9</f>
        <v>4</v>
      </c>
      <c r="U9" s="31">
        <f>I9</f>
        <v>650</v>
      </c>
      <c r="V9" s="29">
        <f>C9</f>
        <v>4</v>
      </c>
      <c r="W9" s="34">
        <f>J9</f>
        <v>0</v>
      </c>
      <c r="X9" s="34">
        <f t="shared" ref="X9" si="32">SUM(M9:O9)</f>
        <v>-366.73</v>
      </c>
      <c r="Y9" s="34">
        <f>L9</f>
        <v>733.45</v>
      </c>
      <c r="Z9" s="34">
        <f>D9</f>
        <v>20</v>
      </c>
      <c r="AA9" s="31">
        <f>E9</f>
        <v>10</v>
      </c>
      <c r="AB9" s="34">
        <f>F9</f>
        <v>50</v>
      </c>
      <c r="AC9" s="34">
        <f>G9</f>
        <v>5</v>
      </c>
      <c r="AD9" s="34">
        <f t="shared" ref="AD9" si="33">Q9</f>
        <v>85</v>
      </c>
      <c r="AE9" s="31">
        <f t="shared" ref="AE9" si="34">R9</f>
        <v>818.45</v>
      </c>
      <c r="AF9" s="13" t="str">
        <f t="shared" ref="AF9" si="35">IF(AE9&gt;1000,"***"," " )</f>
        <v xml:space="preserve"> </v>
      </c>
      <c r="AG9" s="16" t="s">
        <v>53</v>
      </c>
      <c r="AH9" s="16"/>
      <c r="AI9" s="16"/>
      <c r="AJ9" s="17"/>
    </row>
    <row r="10" spans="1:36" x14ac:dyDescent="0.25">
      <c r="A10" s="8"/>
      <c r="G10" s="9"/>
      <c r="I10" s="4"/>
      <c r="J10">
        <f t="shared" si="0"/>
        <v>0</v>
      </c>
      <c r="R10" s="15"/>
      <c r="U10" s="30"/>
      <c r="V10" s="14"/>
      <c r="W10" s="32"/>
      <c r="X10" s="32"/>
      <c r="Y10" s="32"/>
      <c r="Z10" s="32"/>
      <c r="AA10" s="30"/>
      <c r="AB10" s="32"/>
      <c r="AC10" s="32"/>
      <c r="AD10" s="30"/>
      <c r="AE10" s="30"/>
      <c r="AF10" s="9"/>
      <c r="AG10" s="18"/>
      <c r="AH10" s="18"/>
      <c r="AI10" s="18"/>
      <c r="AJ10" s="19"/>
    </row>
    <row r="11" spans="1:36" s="12" customFormat="1" x14ac:dyDescent="0.25">
      <c r="A11" s="11" t="s">
        <v>24</v>
      </c>
      <c r="B11" s="12">
        <v>5</v>
      </c>
      <c r="C11" s="12">
        <v>5</v>
      </c>
      <c r="D11" s="12">
        <v>20</v>
      </c>
      <c r="E11" s="12">
        <v>10</v>
      </c>
      <c r="F11" s="12">
        <v>50</v>
      </c>
      <c r="G11" s="13">
        <v>5</v>
      </c>
      <c r="H11" s="12">
        <v>1</v>
      </c>
      <c r="I11" s="4">
        <f t="shared" ref="I11:I42" si="36">IF(AND(B11&gt;=1,B11&lt;=8),650,IF(AND(B11&gt;=9,B11&lt;=16),700,IF(AND(B11&gt;=17,B11&lt;=25),825,"ERROR!")))</f>
        <v>650</v>
      </c>
      <c r="J11">
        <f t="shared" si="0"/>
        <v>0</v>
      </c>
      <c r="K11" s="12">
        <f t="shared" ref="K11:K42" si="37">IF(AND(C11&gt;=4),IF(AND(B11&gt;=1,B11&lt;=8),83.45,IF(AND(B11&gt;=9,B11&lt;=16),135,IF(AND(B11&gt;=17,B11&lt;=25),185.6,"ERROR!"))),0)</f>
        <v>83.45</v>
      </c>
      <c r="L11" s="12">
        <f t="shared" ref="L11" si="38">SUM(I11:K11)</f>
        <v>733.45</v>
      </c>
      <c r="M11" s="12">
        <f t="shared" ref="M11" si="39">ROUND(IF(AND(OR(B11=23,B11=25),OR(A11="R7",A11="YT",A11="PP")),L11*0.12,"0"),2)</f>
        <v>0</v>
      </c>
      <c r="N11" s="12">
        <f t="shared" ref="N11:N42" si="40">ROUND(IF(OR(A11="BP",A11="CT"),-0.33*L11,0),2)</f>
        <v>0</v>
      </c>
      <c r="O11" s="12">
        <f t="shared" ref="O11:O42" si="41">ROUND(IF(AND(OR(H11=7,H11=12),OR(A11="JK",A11="IA")),L11*-0.5,"0"),2)</f>
        <v>0</v>
      </c>
      <c r="P11" s="12">
        <f t="shared" ref="P11" si="42">SUM(L11:O11)</f>
        <v>733.45</v>
      </c>
      <c r="Q11" s="12">
        <f t="shared" ref="Q11:Q42" si="43">SUM(D11:G11)</f>
        <v>85</v>
      </c>
      <c r="R11" s="27">
        <f t="shared" ref="R11" si="44">SUM(L11,Q11)</f>
        <v>818.45</v>
      </c>
      <c r="S11" s="28" t="str">
        <f>_xlfn.SWITCH((A11),"AA","PALACE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11" s="12">
        <f>B11</f>
        <v>5</v>
      </c>
      <c r="U11" s="31">
        <f>I11</f>
        <v>650</v>
      </c>
      <c r="V11" s="29">
        <f>C11</f>
        <v>5</v>
      </c>
      <c r="W11" s="34">
        <f>J11</f>
        <v>0</v>
      </c>
      <c r="X11" s="34">
        <f t="shared" ref="X11" si="45">SUM(M11:O11)</f>
        <v>0</v>
      </c>
      <c r="Y11" s="34">
        <f>L11</f>
        <v>733.45</v>
      </c>
      <c r="Z11" s="34">
        <f>D11</f>
        <v>20</v>
      </c>
      <c r="AA11" s="31">
        <f>E11</f>
        <v>10</v>
      </c>
      <c r="AB11" s="34">
        <f>F11</f>
        <v>50</v>
      </c>
      <c r="AC11" s="34">
        <f>G11</f>
        <v>5</v>
      </c>
      <c r="AD11" s="34">
        <f t="shared" ref="AD11" si="46">Q11</f>
        <v>85</v>
      </c>
      <c r="AE11" s="31">
        <f t="shared" ref="AE11" si="47">R11</f>
        <v>818.45</v>
      </c>
      <c r="AF11" s="13" t="str">
        <f t="shared" ref="AF11" si="48">IF(AE11&gt;1000,"***"," " )</f>
        <v xml:space="preserve"> </v>
      </c>
      <c r="AG11" s="16" t="s">
        <v>54</v>
      </c>
      <c r="AH11" s="16"/>
      <c r="AI11" s="16"/>
      <c r="AJ11" s="17"/>
    </row>
    <row r="12" spans="1:36" x14ac:dyDescent="0.25">
      <c r="A12" s="8"/>
      <c r="G12" s="9"/>
      <c r="I12" s="4"/>
      <c r="J12">
        <f t="shared" si="0"/>
        <v>0</v>
      </c>
      <c r="R12" s="15"/>
      <c r="U12" s="30"/>
      <c r="V12" s="14"/>
      <c r="W12" s="32"/>
      <c r="X12" s="32"/>
      <c r="Y12" s="32"/>
      <c r="Z12" s="32"/>
      <c r="AA12" s="30"/>
      <c r="AB12" s="32"/>
      <c r="AC12" s="32"/>
      <c r="AD12" s="30"/>
      <c r="AE12" s="30"/>
      <c r="AF12" s="9"/>
      <c r="AG12" s="18"/>
      <c r="AH12" s="18"/>
      <c r="AI12" s="18"/>
      <c r="AJ12" s="19"/>
    </row>
    <row r="13" spans="1:36" x14ac:dyDescent="0.25">
      <c r="A13" s="8" t="s">
        <v>25</v>
      </c>
      <c r="B13">
        <v>5</v>
      </c>
      <c r="C13">
        <v>6</v>
      </c>
      <c r="D13">
        <v>10</v>
      </c>
      <c r="E13">
        <v>10</v>
      </c>
      <c r="F13">
        <v>10</v>
      </c>
      <c r="G13" s="9">
        <v>10</v>
      </c>
      <c r="H13">
        <v>1</v>
      </c>
      <c r="I13" s="4">
        <f t="shared" ref="I13:I44" si="49">IF(AND(B13&gt;=1,B13&lt;=8),650,IF(AND(B13&gt;=9,B13&lt;=16),700,IF(AND(B13&gt;=17,B13&lt;=25),825,"ERROR!")))</f>
        <v>650</v>
      </c>
      <c r="J13">
        <f t="shared" si="0"/>
        <v>0</v>
      </c>
      <c r="K13" s="12">
        <f t="shared" ref="K13:K44" si="50">IF(AND(C13&gt;=4),IF(AND(B13&gt;=1,B13&lt;=8),83.45,IF(AND(B13&gt;=9,B13&lt;=16),135,IF(AND(B13&gt;=17,B13&lt;=25),185.6,"ERROR!"))),0)</f>
        <v>83.45</v>
      </c>
      <c r="L13">
        <f t="shared" ref="L13" si="51">SUM(I13:K13)</f>
        <v>733.45</v>
      </c>
      <c r="M13">
        <f t="shared" ref="M13" si="52">ROUND(IF(AND(OR(B13=23,B13=25),OR(A13="R7",A13="YT",A13="PP")),L13*0.12,"0"),2)</f>
        <v>0</v>
      </c>
      <c r="N13">
        <f t="shared" ref="N13:N44" si="53">ROUND(IF(OR(A13="BP",A13="CT"),-0.33*L13,0),2)</f>
        <v>0</v>
      </c>
      <c r="O13">
        <f t="shared" ref="O13:O44" si="54">ROUND(IF(AND(OR(H13=7,H13=12),OR(A13="JK",A13="IA")),L13*-0.5,"0"),2)</f>
        <v>0</v>
      </c>
      <c r="P13">
        <f t="shared" ref="P13" si="55">SUM(L13:O13)</f>
        <v>733.45</v>
      </c>
      <c r="Q13">
        <f t="shared" ref="Q13:Q44" si="56">SUM(D13:G13)</f>
        <v>40</v>
      </c>
      <c r="R13" s="4">
        <f t="shared" ref="R13" si="57">SUM(L13,Q13)</f>
        <v>773.45</v>
      </c>
      <c r="S13" s="10" t="str">
        <f>_xlfn.SWITCH((A13),"AA","PALACE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NEW ZOO</v>
      </c>
      <c r="T13">
        <f>B13</f>
        <v>5</v>
      </c>
      <c r="U13" s="30">
        <f>I13</f>
        <v>650</v>
      </c>
      <c r="V13" s="14">
        <f>C13</f>
        <v>6</v>
      </c>
      <c r="W13" s="32">
        <f>J13</f>
        <v>0</v>
      </c>
      <c r="X13" s="32">
        <f t="shared" ref="X13" si="58">SUM(M13:O13)</f>
        <v>0</v>
      </c>
      <c r="Y13" s="32">
        <f>L13</f>
        <v>733.45</v>
      </c>
      <c r="Z13" s="32">
        <f>D13</f>
        <v>10</v>
      </c>
      <c r="AA13" s="30">
        <f>E13</f>
        <v>10</v>
      </c>
      <c r="AB13" s="32">
        <f>F13</f>
        <v>10</v>
      </c>
      <c r="AC13" s="32">
        <f>G13</f>
        <v>10</v>
      </c>
      <c r="AD13" s="33">
        <f t="shared" ref="AD13" si="59">Q13</f>
        <v>40</v>
      </c>
      <c r="AE13" s="30">
        <f t="shared" ref="AE13" si="60">R13</f>
        <v>773.45</v>
      </c>
      <c r="AF13" s="9" t="str">
        <f t="shared" ref="AF13" si="61">IF(AE13&gt;1000,"***"," " )</f>
        <v xml:space="preserve"> </v>
      </c>
      <c r="AG13" s="18"/>
      <c r="AH13" s="18"/>
      <c r="AI13" s="18"/>
      <c r="AJ13" s="19"/>
    </row>
    <row r="14" spans="1:36" x14ac:dyDescent="0.25">
      <c r="A14" s="8"/>
      <c r="G14" s="9"/>
      <c r="I14" s="4"/>
      <c r="J14">
        <f t="shared" si="0"/>
        <v>0</v>
      </c>
      <c r="R14" s="15"/>
      <c r="U14" s="30"/>
      <c r="V14" s="14"/>
      <c r="W14" s="32"/>
      <c r="X14" s="32"/>
      <c r="Y14" s="32"/>
      <c r="Z14" s="32"/>
      <c r="AA14" s="30"/>
      <c r="AB14" s="32"/>
      <c r="AC14" s="32"/>
      <c r="AD14" s="30"/>
      <c r="AE14" s="30"/>
      <c r="AF14" s="9"/>
      <c r="AG14" s="18"/>
      <c r="AH14" s="18"/>
      <c r="AI14" s="18"/>
      <c r="AJ14" s="19"/>
    </row>
    <row r="15" spans="1:36" x14ac:dyDescent="0.25">
      <c r="A15" s="8" t="s">
        <v>18</v>
      </c>
      <c r="B15">
        <v>6</v>
      </c>
      <c r="C15">
        <v>1</v>
      </c>
      <c r="D15">
        <v>20</v>
      </c>
      <c r="E15">
        <v>15</v>
      </c>
      <c r="F15">
        <v>10</v>
      </c>
      <c r="G15" s="9">
        <v>5</v>
      </c>
      <c r="H15">
        <v>1</v>
      </c>
      <c r="I15" s="4">
        <f t="shared" ref="I15:I61" si="62">IF(AND(B15&gt;=1,B15&lt;=8),650,IF(AND(B15&gt;=9,B15&lt;=16),700,IF(AND(B15&gt;=17,B15&lt;=25),825,"ERROR!")))</f>
        <v>650</v>
      </c>
      <c r="J15">
        <f t="shared" si="0"/>
        <v>0</v>
      </c>
      <c r="K15" s="12">
        <f t="shared" ref="K15:K61" si="63">IF(AND(C15&gt;=4),IF(AND(B15&gt;=1,B15&lt;=8),83.45,IF(AND(B15&gt;=9,B15&lt;=16),135,IF(AND(B15&gt;=17,B15&lt;=25),185.6,"ERROR!"))),0)</f>
        <v>0</v>
      </c>
      <c r="L15">
        <f t="shared" ref="L15" si="64">SUM(I15:K15)</f>
        <v>650</v>
      </c>
      <c r="M15">
        <f t="shared" ref="M15" si="65">ROUND(IF(AND(OR(B15=23,B15=25),OR(A15="R7",A15="YT",A15="PP")),L15*0.12,"0"),2)</f>
        <v>0</v>
      </c>
      <c r="N15">
        <f t="shared" ref="N15:N62" si="66">ROUND(IF(OR(A15="BP",A15="CT"),-0.33*L15,0),2)</f>
        <v>0</v>
      </c>
      <c r="O15">
        <f t="shared" ref="O15:O62" si="67">ROUND(IF(AND(OR(H15=7,H15=12),OR(A15="JK",A15="IA")),L15*-0.5,"0"),2)</f>
        <v>0</v>
      </c>
      <c r="P15">
        <f t="shared" ref="P15" si="68">SUM(L15:O15)</f>
        <v>650</v>
      </c>
      <c r="Q15">
        <f t="shared" ref="Q15:Q62" si="69">SUM(D15:G15)</f>
        <v>50</v>
      </c>
      <c r="R15" s="4">
        <f t="shared" ref="R15" si="70">SUM(L15,Q15)</f>
        <v>700</v>
      </c>
      <c r="S15" s="10" t="str">
        <f>_xlfn.SWITCH((A15),"AA","PALACE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GEORGIA</v>
      </c>
      <c r="T15">
        <f>B15</f>
        <v>6</v>
      </c>
      <c r="U15" s="30">
        <f>I15</f>
        <v>650</v>
      </c>
      <c r="V15" s="14">
        <f>C15</f>
        <v>1</v>
      </c>
      <c r="W15" s="32">
        <f>J15</f>
        <v>0</v>
      </c>
      <c r="X15" s="32">
        <f t="shared" ref="X15" si="71">SUM(M15:O15)</f>
        <v>0</v>
      </c>
      <c r="Y15" s="32">
        <f>L15</f>
        <v>650</v>
      </c>
      <c r="Z15" s="32">
        <f>D15</f>
        <v>20</v>
      </c>
      <c r="AA15" s="30">
        <f>E15</f>
        <v>15</v>
      </c>
      <c r="AB15" s="32">
        <f>F15</f>
        <v>10</v>
      </c>
      <c r="AC15" s="32">
        <f>G15</f>
        <v>5</v>
      </c>
      <c r="AD15" s="33">
        <f t="shared" ref="AD15" si="72">Q15</f>
        <v>50</v>
      </c>
      <c r="AE15" s="30">
        <f t="shared" ref="AE15" si="73">R15</f>
        <v>700</v>
      </c>
      <c r="AF15" s="9" t="str">
        <f t="shared" ref="AF15" si="74">IF(AE15&gt;1000,"***"," " )</f>
        <v xml:space="preserve"> </v>
      </c>
      <c r="AG15" s="18"/>
      <c r="AH15" s="18"/>
      <c r="AI15" s="18"/>
      <c r="AJ15" s="19"/>
    </row>
    <row r="16" spans="1:36" x14ac:dyDescent="0.25">
      <c r="A16" s="8"/>
      <c r="G16" s="9"/>
      <c r="I16" s="4"/>
      <c r="J16">
        <f t="shared" si="0"/>
        <v>0</v>
      </c>
      <c r="R16" s="15"/>
      <c r="U16" s="30"/>
      <c r="V16" s="14"/>
      <c r="W16" s="32"/>
      <c r="X16" s="32"/>
      <c r="Y16" s="32"/>
      <c r="Z16" s="32"/>
      <c r="AA16" s="30"/>
      <c r="AB16" s="32"/>
      <c r="AC16" s="32"/>
      <c r="AD16" s="30"/>
      <c r="AE16" s="30"/>
      <c r="AF16" s="9"/>
      <c r="AG16" s="18"/>
      <c r="AH16" s="18"/>
      <c r="AI16" s="18"/>
      <c r="AJ16" s="19"/>
    </row>
    <row r="17" spans="1:36" s="12" customFormat="1" x14ac:dyDescent="0.25">
      <c r="A17" s="11" t="s">
        <v>17</v>
      </c>
      <c r="B17" s="12">
        <v>23</v>
      </c>
      <c r="C17" s="12">
        <v>2</v>
      </c>
      <c r="D17" s="12">
        <v>80</v>
      </c>
      <c r="E17" s="12">
        <v>60</v>
      </c>
      <c r="F17" s="12">
        <v>40</v>
      </c>
      <c r="G17" s="13">
        <v>20</v>
      </c>
      <c r="H17" s="12">
        <v>1</v>
      </c>
      <c r="I17" s="4">
        <f t="shared" ref="I17:I61" si="75">IF(AND(B17&gt;=1,B17&lt;=8),650,IF(AND(B17&gt;=9,B17&lt;=16),700,IF(AND(B17&gt;=17,B17&lt;=25),825,"ERROR!")))</f>
        <v>825</v>
      </c>
      <c r="J17">
        <f t="shared" si="0"/>
        <v>100</v>
      </c>
      <c r="K17" s="12">
        <f t="shared" ref="K17:K61" si="76">IF(AND(C17&gt;=4),IF(AND(B17&gt;=1,B17&lt;=8),83.45,IF(AND(B17&gt;=9,B17&lt;=16),135,IF(AND(B17&gt;=17,B17&lt;=25),185.6,"ERROR!"))),0)</f>
        <v>0</v>
      </c>
      <c r="L17" s="12">
        <f t="shared" ref="L17" si="77">SUM(I17:K17)</f>
        <v>925</v>
      </c>
      <c r="M17" s="12">
        <f t="shared" ref="M17" si="78">ROUND(IF(AND(OR(B17=23,B17=25),OR(A17="R7",A17="YT",A17="PP")),L17*0.12,"0"),2)</f>
        <v>111</v>
      </c>
      <c r="N17" s="12">
        <f t="shared" ref="N17:N62" si="79">ROUND(IF(OR(A17="BP",A17="CT"),-0.33*L17,0),2)</f>
        <v>0</v>
      </c>
      <c r="O17" s="12">
        <f t="shared" ref="O17:O62" si="80">ROUND(IF(AND(OR(H17=7,H17=12),OR(A17="JK",A17="IA")),L17*-0.5,"0"),2)</f>
        <v>0</v>
      </c>
      <c r="P17" s="12">
        <f t="shared" ref="P17" si="81">SUM(L17:O17)</f>
        <v>1036</v>
      </c>
      <c r="Q17" s="12">
        <f t="shared" ref="Q17:Q62" si="82">SUM(D17:G17)</f>
        <v>200</v>
      </c>
      <c r="R17" s="27">
        <f t="shared" ref="R17" si="83">SUM(L17,Q17)</f>
        <v>1125</v>
      </c>
      <c r="S17" s="28" t="str">
        <f>_xlfn.SWITCH((A17),"AA","PALACE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17" s="12">
        <f>B17</f>
        <v>23</v>
      </c>
      <c r="U17" s="31">
        <f>I17</f>
        <v>825</v>
      </c>
      <c r="V17" s="29">
        <f>C17</f>
        <v>2</v>
      </c>
      <c r="W17" s="34">
        <f>J17</f>
        <v>100</v>
      </c>
      <c r="X17" s="34">
        <f t="shared" ref="X17" si="84">SUM(M17:O17)</f>
        <v>111</v>
      </c>
      <c r="Y17" s="34">
        <f>L17</f>
        <v>925</v>
      </c>
      <c r="Z17" s="34">
        <f>D17</f>
        <v>80</v>
      </c>
      <c r="AA17" s="31">
        <f>E17</f>
        <v>60</v>
      </c>
      <c r="AB17" s="34">
        <f>F17</f>
        <v>40</v>
      </c>
      <c r="AC17" s="34">
        <f>G17</f>
        <v>20</v>
      </c>
      <c r="AD17" s="34">
        <f t="shared" ref="AD17" si="85">Q17</f>
        <v>200</v>
      </c>
      <c r="AE17" s="31">
        <f t="shared" ref="AE17" si="86">R17</f>
        <v>1125</v>
      </c>
      <c r="AF17" s="13" t="str">
        <f t="shared" ref="AF17" si="87">IF(AE17&gt;1000,"***"," " )</f>
        <v>***</v>
      </c>
      <c r="AG17" s="16" t="s">
        <v>49</v>
      </c>
      <c r="AH17" s="16"/>
      <c r="AI17" s="16"/>
      <c r="AJ17" s="17"/>
    </row>
    <row r="18" spans="1:36" x14ac:dyDescent="0.25">
      <c r="G18" s="9"/>
      <c r="I18" s="4"/>
      <c r="J18">
        <f t="shared" si="0"/>
        <v>0</v>
      </c>
      <c r="R18" s="15"/>
      <c r="U18" s="30"/>
      <c r="V18" s="14"/>
      <c r="W18" s="32"/>
      <c r="X18" s="32"/>
      <c r="Y18" s="32"/>
      <c r="Z18" s="32"/>
      <c r="AA18" s="30"/>
      <c r="AB18" s="32"/>
      <c r="AC18" s="32"/>
      <c r="AD18" s="30"/>
      <c r="AE18" s="30"/>
      <c r="AF18" s="9"/>
      <c r="AG18" s="18"/>
      <c r="AH18" s="18"/>
      <c r="AI18" s="18"/>
      <c r="AJ18" s="19"/>
    </row>
    <row r="19" spans="1:36" s="12" customFormat="1" x14ac:dyDescent="0.25">
      <c r="A19" s="11" t="s">
        <v>17</v>
      </c>
      <c r="B19" s="12">
        <v>25</v>
      </c>
      <c r="C19" s="12">
        <v>3</v>
      </c>
      <c r="D19" s="12">
        <v>20</v>
      </c>
      <c r="E19" s="12">
        <v>10</v>
      </c>
      <c r="F19" s="12">
        <v>50</v>
      </c>
      <c r="G19" s="13">
        <v>5</v>
      </c>
      <c r="H19" s="12">
        <v>1</v>
      </c>
      <c r="I19" s="4">
        <f t="shared" ref="I19:I61" si="88">IF(AND(B19&gt;=1,B19&lt;=8),650,IF(AND(B19&gt;=9,B19&lt;=16),700,IF(AND(B19&gt;=17,B19&lt;=25),825,"ERROR!")))</f>
        <v>825</v>
      </c>
      <c r="J19">
        <f t="shared" si="0"/>
        <v>150</v>
      </c>
      <c r="K19" s="12">
        <f t="shared" ref="K19:K61" si="89">IF(AND(C19&gt;=4),IF(AND(B19&gt;=1,B19&lt;=8),83.45,IF(AND(B19&gt;=9,B19&lt;=16),135,IF(AND(B19&gt;=17,B19&lt;=25),185.6,"ERROR!"))),0)</f>
        <v>0</v>
      </c>
      <c r="L19" s="12">
        <f t="shared" ref="L19" si="90">SUM(I19:K19)</f>
        <v>975</v>
      </c>
      <c r="M19" s="12">
        <f t="shared" ref="M19" si="91">ROUND(IF(AND(OR(B19=23,B19=25),OR(A19="R7",A19="YT",A19="PP")),L19*0.12,"0"),2)</f>
        <v>117</v>
      </c>
      <c r="N19" s="12">
        <f t="shared" ref="N19:N62" si="92">ROUND(IF(OR(A19="BP",A19="CT"),-0.33*L19,0),2)</f>
        <v>0</v>
      </c>
      <c r="O19" s="12">
        <f t="shared" ref="O19:O62" si="93">ROUND(IF(AND(OR(H19=7,H19=12),OR(A19="JK",A19="IA")),L19*-0.5,"0"),2)</f>
        <v>0</v>
      </c>
      <c r="P19" s="12">
        <f t="shared" ref="P19" si="94">SUM(L19:O19)</f>
        <v>1092</v>
      </c>
      <c r="Q19" s="12">
        <f t="shared" ref="Q19:Q62" si="95">SUM(D19:G19)</f>
        <v>85</v>
      </c>
      <c r="R19" s="27">
        <f t="shared" ref="R19" si="96">SUM(L19,Q19)</f>
        <v>1060</v>
      </c>
      <c r="S19" s="28" t="str">
        <f>_xlfn.SWITCH((A19),"AA","PALACE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19" s="12">
        <f>B19</f>
        <v>25</v>
      </c>
      <c r="U19" s="31">
        <f>I19</f>
        <v>825</v>
      </c>
      <c r="V19" s="29">
        <f>C19</f>
        <v>3</v>
      </c>
      <c r="W19" s="34">
        <f>J19</f>
        <v>150</v>
      </c>
      <c r="X19" s="34">
        <f t="shared" ref="X19" si="97">SUM(M19:O19)</f>
        <v>117</v>
      </c>
      <c r="Y19" s="34">
        <f>L19</f>
        <v>975</v>
      </c>
      <c r="Z19" s="34">
        <f>D19</f>
        <v>20</v>
      </c>
      <c r="AA19" s="31">
        <f>E19</f>
        <v>10</v>
      </c>
      <c r="AB19" s="34">
        <f>F19</f>
        <v>50</v>
      </c>
      <c r="AC19" s="34">
        <f>G19</f>
        <v>5</v>
      </c>
      <c r="AD19" s="34">
        <f t="shared" ref="AD19" si="98">Q19</f>
        <v>85</v>
      </c>
      <c r="AE19" s="31">
        <f t="shared" ref="AE19" si="99">R19</f>
        <v>1060</v>
      </c>
      <c r="AF19" s="13" t="str">
        <f t="shared" ref="AF19" si="100">IF(AE19&gt;1000,"***"," " )</f>
        <v>***</v>
      </c>
      <c r="AG19" s="16" t="s">
        <v>50</v>
      </c>
      <c r="AH19" s="16"/>
      <c r="AI19" s="16"/>
      <c r="AJ19" s="17"/>
    </row>
    <row r="20" spans="1:36" x14ac:dyDescent="0.25">
      <c r="G20" s="9"/>
      <c r="I20" s="4"/>
      <c r="J20">
        <f t="shared" si="0"/>
        <v>0</v>
      </c>
      <c r="R20" s="15"/>
      <c r="U20" s="30"/>
      <c r="V20" s="14"/>
      <c r="W20" s="32"/>
      <c r="X20" s="32"/>
      <c r="Y20" s="32"/>
      <c r="Z20" s="32"/>
      <c r="AA20" s="30"/>
      <c r="AB20" s="32"/>
      <c r="AC20" s="32"/>
      <c r="AD20" s="30"/>
      <c r="AE20" s="30"/>
      <c r="AF20" s="9"/>
      <c r="AG20" s="18"/>
      <c r="AH20" s="18"/>
      <c r="AI20" s="18"/>
      <c r="AJ20" s="19"/>
    </row>
    <row r="21" spans="1:36" s="12" customFormat="1" x14ac:dyDescent="0.25">
      <c r="A21" s="11" t="s">
        <v>17</v>
      </c>
      <c r="B21" s="12">
        <v>7</v>
      </c>
      <c r="C21" s="12">
        <v>4</v>
      </c>
      <c r="D21" s="12">
        <v>10</v>
      </c>
      <c r="E21" s="12">
        <v>10</v>
      </c>
      <c r="F21" s="12">
        <v>10</v>
      </c>
      <c r="G21" s="13">
        <v>10</v>
      </c>
      <c r="H21" s="12">
        <v>1</v>
      </c>
      <c r="I21" s="4">
        <f t="shared" ref="I21:I61" si="101">IF(AND(B21&gt;=1,B21&lt;=8),650,IF(AND(B21&gt;=9,B21&lt;=16),700,IF(AND(B21&gt;=17,B21&lt;=25),825,"ERROR!")))</f>
        <v>650</v>
      </c>
      <c r="J21">
        <f t="shared" si="0"/>
        <v>0</v>
      </c>
      <c r="K21" s="12">
        <f t="shared" ref="K21:K61" si="102">IF(AND(C21&gt;=4),IF(AND(B21&gt;=1,B21&lt;=8),83.45,IF(AND(B21&gt;=9,B21&lt;=16),135,IF(AND(B21&gt;=17,B21&lt;=25),185.6,"ERROR!"))),0)</f>
        <v>83.45</v>
      </c>
      <c r="L21" s="12">
        <f t="shared" ref="L21" si="103">SUM(I21:K21)</f>
        <v>733.45</v>
      </c>
      <c r="M21" s="12">
        <f t="shared" ref="M21" si="104">ROUND(IF(AND(OR(B21=23,B21=25),OR(A21="R7",A21="YT",A21="PP")),L21*0.12,"0"),2)</f>
        <v>0</v>
      </c>
      <c r="N21" s="12">
        <f t="shared" ref="N21:N62" si="105">ROUND(IF(OR(A21="BP",A21="CT"),-0.33*L21,0),2)</f>
        <v>0</v>
      </c>
      <c r="O21" s="12">
        <f t="shared" ref="O21:O62" si="106">ROUND(IF(AND(OR(H21=7,H21=12),OR(A21="JK",A21="IA")),L21*-0.5,"0"),2)</f>
        <v>0</v>
      </c>
      <c r="P21" s="12">
        <f t="shared" ref="P21" si="107">SUM(L21:O21)</f>
        <v>733.45</v>
      </c>
      <c r="Q21" s="12">
        <f t="shared" ref="Q21:Q62" si="108">SUM(D21:G21)</f>
        <v>40</v>
      </c>
      <c r="R21" s="27">
        <f t="shared" ref="R21" si="109">SUM(L21,Q21)</f>
        <v>773.45</v>
      </c>
      <c r="S21" s="28" t="str">
        <f>_xlfn.SWITCH((A21),"AA","PALACE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21" s="12">
        <f>B21</f>
        <v>7</v>
      </c>
      <c r="U21" s="31">
        <f>I21</f>
        <v>650</v>
      </c>
      <c r="V21" s="29">
        <f>C21</f>
        <v>4</v>
      </c>
      <c r="W21" s="34">
        <f>J21</f>
        <v>0</v>
      </c>
      <c r="X21" s="34">
        <f t="shared" ref="X21" si="110">SUM(M21:O21)</f>
        <v>0</v>
      </c>
      <c r="Y21" s="34">
        <f>L21</f>
        <v>733.45</v>
      </c>
      <c r="Z21" s="34">
        <f>D21</f>
        <v>10</v>
      </c>
      <c r="AA21" s="31">
        <f>E21</f>
        <v>10</v>
      </c>
      <c r="AB21" s="34">
        <f>F21</f>
        <v>10</v>
      </c>
      <c r="AC21" s="34">
        <f>G21</f>
        <v>10</v>
      </c>
      <c r="AD21" s="34">
        <f t="shared" ref="AD21" si="111">Q21</f>
        <v>40</v>
      </c>
      <c r="AE21" s="31">
        <f t="shared" ref="AE21" si="112">R21</f>
        <v>773.45</v>
      </c>
      <c r="AF21" s="13" t="str">
        <f t="shared" ref="AF21" si="113">IF(AE21&gt;1000,"***"," " )</f>
        <v xml:space="preserve"> </v>
      </c>
      <c r="AG21" s="16" t="s">
        <v>51</v>
      </c>
      <c r="AH21" s="16"/>
      <c r="AI21" s="16"/>
      <c r="AJ21" s="17"/>
    </row>
    <row r="22" spans="1:36" x14ac:dyDescent="0.25">
      <c r="A22" s="8"/>
      <c r="G22" s="9"/>
      <c r="I22" s="4"/>
      <c r="J22">
        <f t="shared" si="0"/>
        <v>0</v>
      </c>
      <c r="R22" s="15"/>
      <c r="U22" s="30"/>
      <c r="V22" s="14"/>
      <c r="W22" s="32"/>
      <c r="X22" s="32"/>
      <c r="Y22" s="32"/>
      <c r="Z22" s="32"/>
      <c r="AA22" s="30"/>
      <c r="AB22" s="32"/>
      <c r="AC22" s="32"/>
      <c r="AD22" s="30"/>
      <c r="AE22" s="30"/>
      <c r="AF22" s="9"/>
      <c r="AG22" s="18"/>
      <c r="AH22" s="18"/>
      <c r="AI22" s="18"/>
      <c r="AJ22" s="19"/>
    </row>
    <row r="23" spans="1:36" s="12" customFormat="1" x14ac:dyDescent="0.25">
      <c r="A23" s="11" t="s">
        <v>17</v>
      </c>
      <c r="B23" s="12">
        <v>25</v>
      </c>
      <c r="C23" s="12">
        <v>9</v>
      </c>
      <c r="D23" s="12">
        <v>999.99</v>
      </c>
      <c r="E23" s="12">
        <v>999.99</v>
      </c>
      <c r="F23" s="12">
        <v>999.99</v>
      </c>
      <c r="G23" s="13">
        <v>99.99</v>
      </c>
      <c r="H23" s="12">
        <v>1</v>
      </c>
      <c r="I23" s="4">
        <f t="shared" ref="I23:I61" si="114">IF(AND(B23&gt;=1,B23&lt;=8),650,IF(AND(B23&gt;=9,B23&lt;=16),700,IF(AND(B23&gt;=17,B23&lt;=25),825,"ERROR!")))</f>
        <v>825</v>
      </c>
      <c r="J23">
        <f t="shared" si="0"/>
        <v>0</v>
      </c>
      <c r="K23" s="12">
        <f t="shared" ref="K23:K61" si="115">IF(AND(C23&gt;=4),IF(AND(B23&gt;=1,B23&lt;=8),83.45,IF(AND(B23&gt;=9,B23&lt;=16),135,IF(AND(B23&gt;=17,B23&lt;=25),185.6,"ERROR!"))),0)</f>
        <v>185.6</v>
      </c>
      <c r="L23" s="12">
        <f t="shared" ref="L23" si="116">SUM(I23:K23)</f>
        <v>1010.6</v>
      </c>
      <c r="M23" s="12">
        <f t="shared" ref="M23" si="117">ROUND(IF(AND(OR(B23=23,B23=25),OR(A23="R7",A23="YT",A23="PP")),L23*0.12,"0"),2)</f>
        <v>121.27</v>
      </c>
      <c r="N23" s="12">
        <f t="shared" ref="N23:N62" si="118">ROUND(IF(OR(A23="BP",A23="CT"),-0.33*L23,0),2)</f>
        <v>0</v>
      </c>
      <c r="O23" s="12">
        <f t="shared" ref="O23:O62" si="119">ROUND(IF(AND(OR(H23=7,H23=12),OR(A23="JK",A23="IA")),L23*-0.5,"0"),2)</f>
        <v>0</v>
      </c>
      <c r="P23" s="12">
        <f t="shared" ref="P23" si="120">SUM(L23:O23)</f>
        <v>1131.8700000000001</v>
      </c>
      <c r="Q23" s="12">
        <f t="shared" ref="Q23:Q62" si="121">SUM(D23:G23)</f>
        <v>3099.96</v>
      </c>
      <c r="R23" s="27">
        <f t="shared" ref="R23" si="122">SUM(L23,Q23)</f>
        <v>4110.5600000000004</v>
      </c>
      <c r="S23" s="28" t="str">
        <f>_xlfn.SWITCH((A23),"AA","PALACE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23" s="12">
        <f>B23</f>
        <v>25</v>
      </c>
      <c r="U23" s="31">
        <f>I23</f>
        <v>825</v>
      </c>
      <c r="V23" s="29">
        <f>C23</f>
        <v>9</v>
      </c>
      <c r="W23" s="34">
        <f>J23</f>
        <v>0</v>
      </c>
      <c r="X23" s="34">
        <f t="shared" ref="X23" si="123">SUM(M23:O23)</f>
        <v>121.27</v>
      </c>
      <c r="Y23" s="34">
        <f>L23</f>
        <v>1010.6</v>
      </c>
      <c r="Z23" s="34">
        <f>D23</f>
        <v>999.99</v>
      </c>
      <c r="AA23" s="31">
        <f>E23</f>
        <v>999.99</v>
      </c>
      <c r="AB23" s="34">
        <f>F23</f>
        <v>999.99</v>
      </c>
      <c r="AC23" s="34">
        <f>G23</f>
        <v>99.99</v>
      </c>
      <c r="AD23" s="34">
        <f t="shared" ref="AD23" si="124">Q23</f>
        <v>3099.96</v>
      </c>
      <c r="AE23" s="31">
        <f t="shared" ref="AE23" si="125">R23</f>
        <v>4110.5600000000004</v>
      </c>
      <c r="AF23" s="13" t="str">
        <f t="shared" ref="AF23" si="126">IF(AE23&gt;1000,"***"," " )</f>
        <v>***</v>
      </c>
      <c r="AG23" s="16" t="s">
        <v>38</v>
      </c>
      <c r="AH23" s="16"/>
      <c r="AI23" s="16"/>
      <c r="AJ23" s="17"/>
    </row>
    <row r="24" spans="1:36" x14ac:dyDescent="0.25">
      <c r="A24" s="8"/>
      <c r="G24" s="9"/>
      <c r="I24" s="4"/>
      <c r="J24">
        <f t="shared" si="0"/>
        <v>0</v>
      </c>
      <c r="R24" s="15"/>
      <c r="U24" s="30"/>
      <c r="V24" s="14"/>
      <c r="W24" s="32"/>
      <c r="X24" s="32"/>
      <c r="Y24" s="32"/>
      <c r="Z24" s="32"/>
      <c r="AA24" s="30"/>
      <c r="AB24" s="32"/>
      <c r="AC24" s="32"/>
      <c r="AD24" s="30"/>
      <c r="AE24" s="30"/>
      <c r="AF24" s="9"/>
      <c r="AG24" s="18"/>
      <c r="AH24" s="18"/>
      <c r="AI24" s="18"/>
      <c r="AJ24" s="19"/>
    </row>
    <row r="25" spans="1:36" x14ac:dyDescent="0.25">
      <c r="A25" s="8" t="s">
        <v>26</v>
      </c>
      <c r="B25">
        <v>8</v>
      </c>
      <c r="C25">
        <v>6</v>
      </c>
      <c r="D25">
        <v>80</v>
      </c>
      <c r="E25">
        <v>60</v>
      </c>
      <c r="F25">
        <v>40</v>
      </c>
      <c r="G25" s="9">
        <v>20</v>
      </c>
      <c r="H25">
        <v>1</v>
      </c>
      <c r="I25" s="4">
        <f t="shared" ref="I25:I61" si="127">IF(AND(B25&gt;=1,B25&lt;=8),650,IF(AND(B25&gt;=9,B25&lt;=16),700,IF(AND(B25&gt;=17,B25&lt;=25),825,"ERROR!")))</f>
        <v>650</v>
      </c>
      <c r="J25">
        <f t="shared" si="0"/>
        <v>0</v>
      </c>
      <c r="K25" s="12">
        <f t="shared" ref="K25:K61" si="128">IF(AND(C25&gt;=4),IF(AND(B25&gt;=1,B25&lt;=8),83.45,IF(AND(B25&gt;=9,B25&lt;=16),135,IF(AND(B25&gt;=17,B25&lt;=25),185.6,"ERROR!"))),0)</f>
        <v>83.45</v>
      </c>
      <c r="L25">
        <f t="shared" ref="L25" si="129">SUM(I25:K25)</f>
        <v>733.45</v>
      </c>
      <c r="M25">
        <f t="shared" ref="M25" si="130">ROUND(IF(AND(OR(B25=23,B25=25),OR(A25="R7",A25="YT",A25="PP")),L25*0.12,"0"),2)</f>
        <v>0</v>
      </c>
      <c r="N25">
        <f t="shared" ref="N25:N62" si="131">ROUND(IF(OR(A25="BP",A25="CT"),-0.33*L25,0),2)</f>
        <v>0</v>
      </c>
      <c r="O25">
        <f t="shared" ref="O25:O62" si="132">ROUND(IF(AND(OR(H25=7,H25=12),OR(A25="JK",A25="IA")),L25*-0.5,"0"),2)</f>
        <v>0</v>
      </c>
      <c r="P25">
        <f t="shared" ref="P25" si="133">SUM(L25:O25)</f>
        <v>733.45</v>
      </c>
      <c r="Q25">
        <f t="shared" ref="Q25:Q62" si="134">SUM(D25:G25)</f>
        <v>200</v>
      </c>
      <c r="R25" s="4">
        <f t="shared" ref="R25" si="135">SUM(L25,Q25)</f>
        <v>933.45</v>
      </c>
      <c r="S25" s="10" t="str">
        <f>_xlfn.SWITCH((A25),"AA","PALACE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VERMONT</v>
      </c>
      <c r="T25">
        <f>B25</f>
        <v>8</v>
      </c>
      <c r="U25" s="30">
        <f>I25</f>
        <v>650</v>
      </c>
      <c r="V25" s="14">
        <f>C25</f>
        <v>6</v>
      </c>
      <c r="W25" s="32">
        <f>J25</f>
        <v>0</v>
      </c>
      <c r="X25" s="32">
        <f t="shared" ref="X25" si="136">SUM(M25:O25)</f>
        <v>0</v>
      </c>
      <c r="Y25" s="32">
        <f>L25</f>
        <v>733.45</v>
      </c>
      <c r="Z25" s="32">
        <f>D25</f>
        <v>80</v>
      </c>
      <c r="AA25" s="30">
        <f>E25</f>
        <v>60</v>
      </c>
      <c r="AB25" s="32">
        <f>F25</f>
        <v>40</v>
      </c>
      <c r="AC25" s="32">
        <f>G25</f>
        <v>20</v>
      </c>
      <c r="AD25" s="33">
        <f t="shared" ref="AD25" si="137">Q25</f>
        <v>200</v>
      </c>
      <c r="AE25" s="30">
        <f t="shared" ref="AE25" si="138">R25</f>
        <v>933.45</v>
      </c>
      <c r="AF25" s="9" t="str">
        <f t="shared" ref="AF25" si="139">IF(AE25&gt;1000,"***"," " )</f>
        <v xml:space="preserve"> </v>
      </c>
      <c r="AG25" s="18"/>
      <c r="AH25" s="18"/>
      <c r="AI25" s="18"/>
      <c r="AJ25" s="19"/>
    </row>
    <row r="26" spans="1:36" x14ac:dyDescent="0.25">
      <c r="A26" s="8"/>
      <c r="G26" s="9"/>
      <c r="I26" s="4"/>
      <c r="J26">
        <f t="shared" si="0"/>
        <v>0</v>
      </c>
      <c r="R26" s="15"/>
      <c r="U26" s="30"/>
      <c r="V26" s="14"/>
      <c r="W26" s="32"/>
      <c r="X26" s="32"/>
      <c r="Y26" s="32"/>
      <c r="Z26" s="32"/>
      <c r="AA26" s="30"/>
      <c r="AB26" s="32"/>
      <c r="AC26" s="32"/>
      <c r="AD26" s="30"/>
      <c r="AE26" s="30"/>
      <c r="AF26" s="9"/>
      <c r="AG26" s="18"/>
      <c r="AH26" s="18"/>
      <c r="AI26" s="18"/>
      <c r="AJ26" s="19"/>
    </row>
    <row r="27" spans="1:36" s="12" customFormat="1" x14ac:dyDescent="0.25">
      <c r="A27" s="11" t="s">
        <v>19</v>
      </c>
      <c r="B27" s="12">
        <v>23</v>
      </c>
      <c r="C27" s="12">
        <v>7</v>
      </c>
      <c r="D27" s="12">
        <v>80</v>
      </c>
      <c r="E27" s="12">
        <v>60</v>
      </c>
      <c r="F27" s="12">
        <v>40</v>
      </c>
      <c r="G27" s="13">
        <v>20</v>
      </c>
      <c r="H27" s="12">
        <v>1</v>
      </c>
      <c r="I27" s="4">
        <f t="shared" ref="I27:I61" si="140">IF(AND(B27&gt;=1,B27&lt;=8),650,IF(AND(B27&gt;=9,B27&lt;=16),700,IF(AND(B27&gt;=17,B27&lt;=25),825,"ERROR!")))</f>
        <v>825</v>
      </c>
      <c r="J27">
        <f t="shared" si="0"/>
        <v>0</v>
      </c>
      <c r="K27" s="12">
        <f t="shared" ref="K27:K61" si="141">IF(AND(C27&gt;=4),IF(AND(B27&gt;=1,B27&lt;=8),83.45,IF(AND(B27&gt;=9,B27&lt;=16),135,IF(AND(B27&gt;=17,B27&lt;=25),185.6,"ERROR!"))),0)</f>
        <v>185.6</v>
      </c>
      <c r="L27" s="12">
        <f t="shared" ref="L27" si="142">SUM(I27:K27)</f>
        <v>1010.6</v>
      </c>
      <c r="M27" s="12">
        <f t="shared" ref="M27" si="143">ROUND(IF(AND(OR(B27=23,B27=25),OR(A27="R7",A27="YT",A27="PP")),L27*0.12,"0"),2)</f>
        <v>121.27</v>
      </c>
      <c r="N27" s="12">
        <f t="shared" ref="N27:N62" si="144">ROUND(IF(OR(A27="BP",A27="CT"),-0.33*L27,0),2)</f>
        <v>0</v>
      </c>
      <c r="O27" s="12">
        <f t="shared" ref="O27:O62" si="145">ROUND(IF(AND(OR(H27=7,H27=12),OR(A27="JK",A27="IA")),L27*-0.5,"0"),2)</f>
        <v>0</v>
      </c>
      <c r="P27" s="12">
        <f t="shared" ref="P27" si="146">SUM(L27:O27)</f>
        <v>1131.8700000000001</v>
      </c>
      <c r="Q27" s="12">
        <f t="shared" ref="Q27:Q62" si="147">SUM(D27:G27)</f>
        <v>200</v>
      </c>
      <c r="R27" s="27">
        <f t="shared" ref="R27" si="148">SUM(L27,Q27)</f>
        <v>1210.5999999999999</v>
      </c>
      <c r="S27" s="28" t="str">
        <f>_xlfn.SWITCH((A27),"AA","PALACE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27" s="12">
        <f>B27</f>
        <v>23</v>
      </c>
      <c r="U27" s="31">
        <f>I27</f>
        <v>825</v>
      </c>
      <c r="V27" s="29">
        <f>C27</f>
        <v>7</v>
      </c>
      <c r="W27" s="34">
        <f>J27</f>
        <v>0</v>
      </c>
      <c r="X27" s="34">
        <f t="shared" ref="X27" si="149">SUM(M27:O27)</f>
        <v>121.27</v>
      </c>
      <c r="Y27" s="34">
        <f>L27</f>
        <v>1010.6</v>
      </c>
      <c r="Z27" s="34">
        <f>D27</f>
        <v>80</v>
      </c>
      <c r="AA27" s="31">
        <f>E27</f>
        <v>60</v>
      </c>
      <c r="AB27" s="34">
        <f>F27</f>
        <v>40</v>
      </c>
      <c r="AC27" s="34">
        <f>G27</f>
        <v>20</v>
      </c>
      <c r="AD27" s="34">
        <f t="shared" ref="AD27" si="150">Q27</f>
        <v>200</v>
      </c>
      <c r="AE27" s="31">
        <f t="shared" ref="AE27" si="151">R27</f>
        <v>1210.5999999999999</v>
      </c>
      <c r="AF27" s="13" t="str">
        <f t="shared" ref="AF27" si="152">IF(AE27&gt;1000,"***"," " )</f>
        <v>***</v>
      </c>
      <c r="AG27" s="16" t="s">
        <v>46</v>
      </c>
      <c r="AH27" s="16"/>
      <c r="AI27" s="16"/>
      <c r="AJ27" s="17"/>
    </row>
    <row r="28" spans="1:36" x14ac:dyDescent="0.25">
      <c r="A28" s="8"/>
      <c r="G28" s="9"/>
      <c r="I28" s="4"/>
      <c r="J28">
        <f t="shared" si="0"/>
        <v>0</v>
      </c>
      <c r="R28" s="15"/>
      <c r="U28" s="30"/>
      <c r="V28" s="14"/>
      <c r="W28" s="32"/>
      <c r="X28" s="32"/>
      <c r="Y28" s="32"/>
      <c r="Z28" s="32"/>
      <c r="AA28" s="30"/>
      <c r="AB28" s="32"/>
      <c r="AC28" s="32"/>
      <c r="AD28" s="30"/>
      <c r="AE28" s="30"/>
      <c r="AF28" s="9"/>
      <c r="AG28" s="18"/>
      <c r="AH28" s="18"/>
      <c r="AI28" s="18"/>
      <c r="AJ28" s="19"/>
    </row>
    <row r="29" spans="1:36" s="12" customFormat="1" x14ac:dyDescent="0.25">
      <c r="A29" s="11" t="s">
        <v>19</v>
      </c>
      <c r="B29" s="12">
        <v>25</v>
      </c>
      <c r="C29" s="12">
        <v>1</v>
      </c>
      <c r="D29" s="12">
        <v>20</v>
      </c>
      <c r="E29" s="12">
        <v>10</v>
      </c>
      <c r="F29" s="12">
        <v>50</v>
      </c>
      <c r="G29" s="13">
        <v>5</v>
      </c>
      <c r="H29" s="12">
        <v>1</v>
      </c>
      <c r="I29" s="4">
        <f t="shared" ref="I29:I61" si="153">IF(AND(B29&gt;=1,B29&lt;=8),650,IF(AND(B29&gt;=9,B29&lt;=16),700,IF(AND(B29&gt;=17,B29&lt;=25),825,"ERROR!")))</f>
        <v>825</v>
      </c>
      <c r="J29">
        <f t="shared" si="0"/>
        <v>0</v>
      </c>
      <c r="K29" s="12">
        <f t="shared" ref="K29:K61" si="154">IF(AND(C29&gt;=4),IF(AND(B29&gt;=1,B29&lt;=8),83.45,IF(AND(B29&gt;=9,B29&lt;=16),135,IF(AND(B29&gt;=17,B29&lt;=25),185.6,"ERROR!"))),0)</f>
        <v>0</v>
      </c>
      <c r="L29" s="12">
        <f t="shared" ref="L29" si="155">SUM(I29:K29)</f>
        <v>825</v>
      </c>
      <c r="M29" s="12">
        <f t="shared" ref="M29" si="156">ROUND(IF(AND(OR(B29=23,B29=25),OR(A29="R7",A29="YT",A29="PP")),L29*0.12,"0"),2)</f>
        <v>99</v>
      </c>
      <c r="N29" s="12">
        <f t="shared" ref="N29:N62" si="157">ROUND(IF(OR(A29="BP",A29="CT"),-0.33*L29,0),2)</f>
        <v>0</v>
      </c>
      <c r="O29" s="12">
        <f t="shared" ref="O29:O62" si="158">ROUND(IF(AND(OR(H29=7,H29=12),OR(A29="JK",A29="IA")),L29*-0.5,"0"),2)</f>
        <v>0</v>
      </c>
      <c r="P29" s="12">
        <f t="shared" ref="P29" si="159">SUM(L29:O29)</f>
        <v>924</v>
      </c>
      <c r="Q29" s="12">
        <f t="shared" ref="Q29:Q62" si="160">SUM(D29:G29)</f>
        <v>85</v>
      </c>
      <c r="R29" s="27">
        <f t="shared" ref="R29" si="161">SUM(L29,Q29)</f>
        <v>910</v>
      </c>
      <c r="S29" s="28" t="str">
        <f>_xlfn.SWITCH((A29),"AA","PALACE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29" s="12">
        <f>B29</f>
        <v>25</v>
      </c>
      <c r="U29" s="31">
        <f>I29</f>
        <v>825</v>
      </c>
      <c r="V29" s="29">
        <f>C29</f>
        <v>1</v>
      </c>
      <c r="W29" s="34">
        <f>J29</f>
        <v>0</v>
      </c>
      <c r="X29" s="34">
        <f t="shared" ref="X29" si="162">SUM(M29:O29)</f>
        <v>99</v>
      </c>
      <c r="Y29" s="34">
        <f>L29</f>
        <v>825</v>
      </c>
      <c r="Z29" s="34">
        <f>D29</f>
        <v>20</v>
      </c>
      <c r="AA29" s="31">
        <f>E29</f>
        <v>10</v>
      </c>
      <c r="AB29" s="34">
        <f>F29</f>
        <v>50</v>
      </c>
      <c r="AC29" s="34">
        <f>G29</f>
        <v>5</v>
      </c>
      <c r="AD29" s="34">
        <f t="shared" ref="AD29" si="163">Q29</f>
        <v>85</v>
      </c>
      <c r="AE29" s="31">
        <f t="shared" ref="AE29" si="164">R29</f>
        <v>910</v>
      </c>
      <c r="AF29" s="13" t="str">
        <f t="shared" ref="AF29" si="165">IF(AE29&gt;1000,"***"," " )</f>
        <v xml:space="preserve"> </v>
      </c>
      <c r="AG29" s="16" t="s">
        <v>47</v>
      </c>
      <c r="AH29" s="16"/>
      <c r="AI29" s="16"/>
      <c r="AJ29" s="17"/>
    </row>
    <row r="30" spans="1:36" x14ac:dyDescent="0.25">
      <c r="A30" s="8"/>
      <c r="G30" s="9"/>
      <c r="I30" s="4"/>
      <c r="J30">
        <f t="shared" si="0"/>
        <v>0</v>
      </c>
      <c r="R30" s="15"/>
      <c r="U30" s="30"/>
      <c r="V30" s="14"/>
      <c r="W30" s="32"/>
      <c r="X30" s="32"/>
      <c r="Y30" s="32"/>
      <c r="Z30" s="32"/>
      <c r="AA30" s="30"/>
      <c r="AB30" s="32"/>
      <c r="AC30" s="32"/>
      <c r="AD30" s="30"/>
      <c r="AE30" s="30"/>
      <c r="AF30" s="9"/>
      <c r="AG30" s="18"/>
      <c r="AH30" s="18"/>
      <c r="AI30" s="18"/>
      <c r="AJ30" s="19"/>
    </row>
    <row r="31" spans="1:36" s="12" customFormat="1" x14ac:dyDescent="0.25">
      <c r="A31" s="11" t="s">
        <v>19</v>
      </c>
      <c r="B31" s="12">
        <v>9</v>
      </c>
      <c r="C31" s="12">
        <v>2</v>
      </c>
      <c r="D31" s="12">
        <v>10</v>
      </c>
      <c r="E31" s="12">
        <v>10</v>
      </c>
      <c r="F31" s="12">
        <v>10</v>
      </c>
      <c r="G31" s="13">
        <v>10</v>
      </c>
      <c r="H31" s="12">
        <v>1</v>
      </c>
      <c r="I31" s="4">
        <f t="shared" ref="I31:I61" si="166">IF(AND(B31&gt;=1,B31&lt;=8),650,IF(AND(B31&gt;=9,B31&lt;=16),700,IF(AND(B31&gt;=17,B31&lt;=25),825,"ERROR!")))</f>
        <v>700</v>
      </c>
      <c r="J31">
        <f t="shared" si="0"/>
        <v>71.099999999999994</v>
      </c>
      <c r="K31" s="12">
        <f t="shared" ref="K31:K61" si="167">IF(AND(C31&gt;=4),IF(AND(B31&gt;=1,B31&lt;=8),83.45,IF(AND(B31&gt;=9,B31&lt;=16),135,IF(AND(B31&gt;=17,B31&lt;=25),185.6,"ERROR!"))),0)</f>
        <v>0</v>
      </c>
      <c r="L31" s="12">
        <f t="shared" ref="L31" si="168">SUM(I31:K31)</f>
        <v>771.1</v>
      </c>
      <c r="M31" s="12">
        <f t="shared" ref="M31" si="169">ROUND(IF(AND(OR(B31=23,B31=25),OR(A31="R7",A31="YT",A31="PP")),L31*0.12,"0"),2)</f>
        <v>0</v>
      </c>
      <c r="N31" s="12">
        <f t="shared" ref="N31:N62" si="170">ROUND(IF(OR(A31="BP",A31="CT"),-0.33*L31,0),2)</f>
        <v>0</v>
      </c>
      <c r="O31" s="12">
        <f t="shared" ref="O31:O62" si="171">ROUND(IF(AND(OR(H31=7,H31=12),OR(A31="JK",A31="IA")),L31*-0.5,"0"),2)</f>
        <v>0</v>
      </c>
      <c r="P31" s="12">
        <f t="shared" ref="P31" si="172">SUM(L31:O31)</f>
        <v>771.1</v>
      </c>
      <c r="Q31" s="12">
        <f t="shared" ref="Q31:Q62" si="173">SUM(D31:G31)</f>
        <v>40</v>
      </c>
      <c r="R31" s="27">
        <f t="shared" ref="R31" si="174">SUM(L31,Q31)</f>
        <v>811.1</v>
      </c>
      <c r="S31" s="28" t="str">
        <f>_xlfn.SWITCH((A31),"AA","PALACE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31" s="12">
        <f>B31</f>
        <v>9</v>
      </c>
      <c r="U31" s="31">
        <f>I31</f>
        <v>700</v>
      </c>
      <c r="V31" s="29">
        <f>C31</f>
        <v>2</v>
      </c>
      <c r="W31" s="34">
        <f>J31</f>
        <v>71.099999999999994</v>
      </c>
      <c r="X31" s="34">
        <f t="shared" ref="X31" si="175">SUM(M31:O31)</f>
        <v>0</v>
      </c>
      <c r="Y31" s="34">
        <f>L31</f>
        <v>771.1</v>
      </c>
      <c r="Z31" s="34">
        <f>D31</f>
        <v>10</v>
      </c>
      <c r="AA31" s="31">
        <f>E31</f>
        <v>10</v>
      </c>
      <c r="AB31" s="34">
        <f>F31</f>
        <v>10</v>
      </c>
      <c r="AC31" s="34">
        <f>G31</f>
        <v>10</v>
      </c>
      <c r="AD31" s="34">
        <f t="shared" ref="AD31" si="176">Q31</f>
        <v>40</v>
      </c>
      <c r="AE31" s="31">
        <f t="shared" ref="AE31" si="177">R31</f>
        <v>811.1</v>
      </c>
      <c r="AF31" s="13" t="str">
        <f t="shared" ref="AF31" si="178">IF(AE31&gt;1000,"***"," " )</f>
        <v xml:space="preserve"> </v>
      </c>
      <c r="AG31" s="16" t="s">
        <v>48</v>
      </c>
      <c r="AH31" s="16"/>
      <c r="AI31" s="16"/>
      <c r="AJ31" s="17"/>
    </row>
    <row r="32" spans="1:36" x14ac:dyDescent="0.25">
      <c r="A32" s="8"/>
      <c r="G32" s="9"/>
      <c r="I32" s="4"/>
      <c r="J32">
        <f t="shared" si="0"/>
        <v>0</v>
      </c>
      <c r="R32" s="15"/>
      <c r="U32" s="30"/>
      <c r="V32" s="14"/>
      <c r="W32" s="32"/>
      <c r="X32" s="32"/>
      <c r="Y32" s="32"/>
      <c r="Z32" s="32"/>
      <c r="AA32" s="30"/>
      <c r="AB32" s="32"/>
      <c r="AC32" s="32"/>
      <c r="AD32" s="30"/>
      <c r="AE32" s="30"/>
      <c r="AF32" s="9"/>
      <c r="AG32" s="18"/>
      <c r="AH32" s="18"/>
      <c r="AI32" s="18"/>
      <c r="AJ32" s="19"/>
    </row>
    <row r="33" spans="1:36" x14ac:dyDescent="0.25">
      <c r="A33" s="8" t="s">
        <v>27</v>
      </c>
      <c r="B33">
        <v>10</v>
      </c>
      <c r="C33">
        <v>3</v>
      </c>
      <c r="D33">
        <v>10</v>
      </c>
      <c r="E33">
        <v>10</v>
      </c>
      <c r="F33">
        <v>10</v>
      </c>
      <c r="G33" s="9">
        <v>10</v>
      </c>
      <c r="H33">
        <v>1</v>
      </c>
      <c r="I33" s="4">
        <f t="shared" ref="I33:I61" si="179">IF(AND(B33&gt;=1,B33&lt;=8),650,IF(AND(B33&gt;=9,B33&lt;=16),700,IF(AND(B33&gt;=17,B33&lt;=25),825,"ERROR!")))</f>
        <v>700</v>
      </c>
      <c r="J33">
        <f t="shared" si="0"/>
        <v>106.64999999999999</v>
      </c>
      <c r="K33" s="12">
        <f t="shared" ref="K33:K61" si="180">IF(AND(C33&gt;=4),IF(AND(B33&gt;=1,B33&lt;=8),83.45,IF(AND(B33&gt;=9,B33&lt;=16),135,IF(AND(B33&gt;=17,B33&lt;=25),185.6,"ERROR!"))),0)</f>
        <v>0</v>
      </c>
      <c r="L33">
        <f t="shared" ref="L33" si="181">SUM(I33:K33)</f>
        <v>806.65</v>
      </c>
      <c r="M33">
        <f t="shared" ref="M33" si="182">ROUND(IF(AND(OR(B33=23,B33=25),OR(A33="R7",A33="YT",A33="PP")),L33*0.12,"0"),2)</f>
        <v>0</v>
      </c>
      <c r="N33">
        <f t="shared" ref="N33:N62" si="183">ROUND(IF(OR(A33="BP",A33="CT"),-0.33*L33,0),2)</f>
        <v>0</v>
      </c>
      <c r="O33">
        <f t="shared" ref="O33:O62" si="184">ROUND(IF(AND(OR(H33=7,H33=12),OR(A33="JK",A33="IA")),L33*-0.5,"0"),2)</f>
        <v>0</v>
      </c>
      <c r="P33">
        <f t="shared" ref="P33" si="185">SUM(L33:O33)</f>
        <v>806.65</v>
      </c>
      <c r="Q33">
        <f t="shared" ref="Q33:Q62" si="186">SUM(D33:G33)</f>
        <v>40</v>
      </c>
      <c r="R33" s="4">
        <f t="shared" ref="R33" si="187">SUM(L33,Q33)</f>
        <v>846.65</v>
      </c>
      <c r="S33" s="10" t="str">
        <f>_xlfn.SWITCH((A33),"AA","PALACE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GANDER MOUNTAIN</v>
      </c>
      <c r="T33">
        <f>B33</f>
        <v>10</v>
      </c>
      <c r="U33" s="30">
        <f>I33</f>
        <v>700</v>
      </c>
      <c r="V33" s="14">
        <f>C33</f>
        <v>3</v>
      </c>
      <c r="W33" s="32">
        <f>J33</f>
        <v>106.64999999999999</v>
      </c>
      <c r="X33" s="32">
        <f t="shared" ref="X33" si="188">SUM(M33:O33)</f>
        <v>0</v>
      </c>
      <c r="Y33" s="32">
        <f>L33</f>
        <v>806.65</v>
      </c>
      <c r="Z33" s="32">
        <f>D33</f>
        <v>10</v>
      </c>
      <c r="AA33" s="30">
        <f>E33</f>
        <v>10</v>
      </c>
      <c r="AB33" s="32">
        <f>F33</f>
        <v>10</v>
      </c>
      <c r="AC33" s="32">
        <f>G33</f>
        <v>10</v>
      </c>
      <c r="AD33" s="33">
        <f t="shared" ref="AD33" si="189">Q33</f>
        <v>40</v>
      </c>
      <c r="AE33" s="30">
        <f t="shared" ref="AE33" si="190">R33</f>
        <v>846.65</v>
      </c>
      <c r="AF33" s="9" t="str">
        <f t="shared" ref="AF33" si="191">IF(AE33&gt;1000,"***"," " )</f>
        <v xml:space="preserve"> </v>
      </c>
      <c r="AG33" s="18"/>
      <c r="AH33" s="18"/>
      <c r="AI33" s="18"/>
      <c r="AJ33" s="19"/>
    </row>
    <row r="34" spans="1:36" x14ac:dyDescent="0.25">
      <c r="A34" s="8"/>
      <c r="G34" s="9"/>
      <c r="I34" s="4"/>
      <c r="J34">
        <f t="shared" si="0"/>
        <v>0</v>
      </c>
      <c r="R34" s="15"/>
      <c r="U34" s="30"/>
      <c r="V34" s="14"/>
      <c r="W34" s="32"/>
      <c r="X34" s="32"/>
      <c r="Y34" s="32"/>
      <c r="Z34" s="32"/>
      <c r="AA34" s="30"/>
      <c r="AB34" s="32"/>
      <c r="AC34" s="32"/>
      <c r="AD34" s="30"/>
      <c r="AE34" s="30"/>
      <c r="AF34" s="9"/>
      <c r="AG34" s="18"/>
      <c r="AH34" s="18"/>
      <c r="AI34" s="18"/>
      <c r="AJ34" s="19"/>
    </row>
    <row r="35" spans="1:36" x14ac:dyDescent="0.25">
      <c r="A35" s="8" t="s">
        <v>28</v>
      </c>
      <c r="B35">
        <v>11</v>
      </c>
      <c r="C35">
        <v>4</v>
      </c>
      <c r="D35">
        <v>20</v>
      </c>
      <c r="E35">
        <v>15</v>
      </c>
      <c r="F35">
        <v>10</v>
      </c>
      <c r="G35" s="9">
        <v>5</v>
      </c>
      <c r="H35">
        <v>1</v>
      </c>
      <c r="I35" s="4">
        <f t="shared" ref="I35:I61" si="192">IF(AND(B35&gt;=1,B35&lt;=8),650,IF(AND(B35&gt;=9,B35&lt;=16),700,IF(AND(B35&gt;=17,B35&lt;=25),825,"ERROR!")))</f>
        <v>700</v>
      </c>
      <c r="J35">
        <f t="shared" si="0"/>
        <v>0</v>
      </c>
      <c r="K35" s="12">
        <f t="shared" ref="K35:K61" si="193">IF(AND(C35&gt;=4),IF(AND(B35&gt;=1,B35&lt;=8),83.45,IF(AND(B35&gt;=9,B35&lt;=16),135,IF(AND(B35&gt;=17,B35&lt;=25),185.6,"ERROR!"))),0)</f>
        <v>135</v>
      </c>
      <c r="L35">
        <f t="shared" ref="L35" si="194">SUM(I35:K35)</f>
        <v>835</v>
      </c>
      <c r="M35">
        <f t="shared" ref="M35" si="195">ROUND(IF(AND(OR(B35=23,B35=25),OR(A35="R7",A35="YT",A35="PP")),L35*0.12,"0"),2)</f>
        <v>0</v>
      </c>
      <c r="N35">
        <f t="shared" ref="N35:N62" si="196">ROUND(IF(OR(A35="BP",A35="CT"),-0.33*L35,0),2)</f>
        <v>0</v>
      </c>
      <c r="O35">
        <f t="shared" ref="O35:O62" si="197">ROUND(IF(AND(OR(H35=7,H35=12),OR(A35="JK",A35="IA")),L35*-0.5,"0"),2)</f>
        <v>0</v>
      </c>
      <c r="P35">
        <f t="shared" ref="P35" si="198">SUM(L35:O35)</f>
        <v>835</v>
      </c>
      <c r="Q35">
        <f t="shared" ref="Q35:Q62" si="199">SUM(D35:G35)</f>
        <v>50</v>
      </c>
      <c r="R35" s="4">
        <f t="shared" ref="R35" si="200">SUM(L35,Q35)</f>
        <v>885</v>
      </c>
      <c r="S35" s="10" t="str">
        <f>_xlfn.SWITCH((A35),"AA","PALACE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YANKEE DOODLE</v>
      </c>
      <c r="T35">
        <f>B35</f>
        <v>11</v>
      </c>
      <c r="U35" s="30">
        <f>I35</f>
        <v>700</v>
      </c>
      <c r="V35" s="14">
        <f>C35</f>
        <v>4</v>
      </c>
      <c r="W35" s="32">
        <f>J35</f>
        <v>0</v>
      </c>
      <c r="X35" s="32">
        <f t="shared" ref="X35" si="201">SUM(M35:O35)</f>
        <v>0</v>
      </c>
      <c r="Y35" s="32">
        <f>L35</f>
        <v>835</v>
      </c>
      <c r="Z35" s="32">
        <f>D35</f>
        <v>20</v>
      </c>
      <c r="AA35" s="30">
        <f>E35</f>
        <v>15</v>
      </c>
      <c r="AB35" s="32">
        <f>F35</f>
        <v>10</v>
      </c>
      <c r="AC35" s="32">
        <f>G35</f>
        <v>5</v>
      </c>
      <c r="AD35" s="33">
        <f t="shared" ref="AD35" si="202">Q35</f>
        <v>50</v>
      </c>
      <c r="AE35" s="30">
        <f t="shared" ref="AE35" si="203">R35</f>
        <v>885</v>
      </c>
      <c r="AF35" s="9" t="str">
        <f t="shared" ref="AF35" si="204">IF(AE35&gt;1000,"***"," " )</f>
        <v xml:space="preserve"> </v>
      </c>
      <c r="AG35" s="18"/>
      <c r="AH35" s="18"/>
      <c r="AI35" s="18"/>
      <c r="AJ35" s="19"/>
    </row>
    <row r="36" spans="1:36" x14ac:dyDescent="0.25">
      <c r="A36" s="8"/>
      <c r="G36" s="9"/>
      <c r="I36" s="4"/>
      <c r="J36">
        <f t="shared" si="0"/>
        <v>0</v>
      </c>
      <c r="R36" s="15"/>
      <c r="U36" s="30"/>
      <c r="V36" s="14"/>
      <c r="W36" s="32"/>
      <c r="X36" s="32"/>
      <c r="Y36" s="32"/>
      <c r="Z36" s="32"/>
      <c r="AA36" s="30"/>
      <c r="AB36" s="32"/>
      <c r="AC36" s="32"/>
      <c r="AD36" s="30"/>
      <c r="AE36" s="30"/>
      <c r="AF36" s="9"/>
      <c r="AG36" s="18"/>
      <c r="AH36" s="18"/>
      <c r="AI36" s="18"/>
      <c r="AJ36" s="19"/>
    </row>
    <row r="37" spans="1:36" x14ac:dyDescent="0.25">
      <c r="A37" s="8" t="s">
        <v>29</v>
      </c>
      <c r="B37">
        <v>12</v>
      </c>
      <c r="C37">
        <v>5</v>
      </c>
      <c r="D37">
        <v>80</v>
      </c>
      <c r="E37">
        <v>60</v>
      </c>
      <c r="F37">
        <v>40</v>
      </c>
      <c r="G37" s="9">
        <v>20</v>
      </c>
      <c r="H37">
        <v>1</v>
      </c>
      <c r="I37" s="4">
        <f t="shared" ref="I37:I61" si="205">IF(AND(B37&gt;=1,B37&lt;=8),650,IF(AND(B37&gt;=9,B37&lt;=16),700,IF(AND(B37&gt;=17,B37&lt;=25),825,"ERROR!")))</f>
        <v>700</v>
      </c>
      <c r="J37">
        <f t="shared" si="0"/>
        <v>0</v>
      </c>
      <c r="K37" s="12">
        <f t="shared" ref="K37:K61" si="206">IF(AND(C37&gt;=4),IF(AND(B37&gt;=1,B37&lt;=8),83.45,IF(AND(B37&gt;=9,B37&lt;=16),135,IF(AND(B37&gt;=17,B37&lt;=25),185.6,"ERROR!"))),0)</f>
        <v>135</v>
      </c>
      <c r="L37">
        <f t="shared" ref="L37" si="207">SUM(I37:K37)</f>
        <v>835</v>
      </c>
      <c r="M37">
        <f t="shared" ref="M37" si="208">ROUND(IF(AND(OR(B37=23,B37=25),OR(A37="R7",A37="YT",A37="PP")),L37*0.12,"0"),2)</f>
        <v>0</v>
      </c>
      <c r="N37">
        <f t="shared" ref="N37:N62" si="209">ROUND(IF(OR(A37="BP",A37="CT"),-0.33*L37,0),2)</f>
        <v>-275.55</v>
      </c>
      <c r="O37">
        <f t="shared" ref="O37:O62" si="210">ROUND(IF(AND(OR(H37=7,H37=12),OR(A37="JK",A37="IA")),L37*-0.5,"0"),2)</f>
        <v>0</v>
      </c>
      <c r="P37">
        <f t="shared" ref="P37" si="211">SUM(L37:O37)</f>
        <v>559.45000000000005</v>
      </c>
      <c r="Q37">
        <f t="shared" ref="Q37:Q62" si="212">SUM(D37:G37)</f>
        <v>200</v>
      </c>
      <c r="R37" s="4">
        <f t="shared" ref="R37" si="213">SUM(L37,Q37)</f>
        <v>1035</v>
      </c>
      <c r="S37" s="10" t="str">
        <f>_xlfn.SWITCH((A37),"AA","PALACE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CHINA TOWN</v>
      </c>
      <c r="T37">
        <f>B37</f>
        <v>12</v>
      </c>
      <c r="U37" s="30">
        <f>I37</f>
        <v>700</v>
      </c>
      <c r="V37" s="14">
        <f>C37</f>
        <v>5</v>
      </c>
      <c r="W37" s="32">
        <f>J37</f>
        <v>0</v>
      </c>
      <c r="X37" s="32">
        <f t="shared" ref="X37" si="214">SUM(M37:O37)</f>
        <v>-275.55</v>
      </c>
      <c r="Y37" s="32">
        <f>L37</f>
        <v>835</v>
      </c>
      <c r="Z37" s="32">
        <f>D37</f>
        <v>80</v>
      </c>
      <c r="AA37" s="30">
        <f>E37</f>
        <v>60</v>
      </c>
      <c r="AB37" s="32">
        <f>F37</f>
        <v>40</v>
      </c>
      <c r="AC37" s="32">
        <f>G37</f>
        <v>20</v>
      </c>
      <c r="AD37" s="33">
        <f t="shared" ref="AD37" si="215">Q37</f>
        <v>200</v>
      </c>
      <c r="AE37" s="30">
        <f t="shared" ref="AE37" si="216">R37</f>
        <v>1035</v>
      </c>
      <c r="AF37" s="9" t="str">
        <f t="shared" ref="AF37" si="217">IF(AE37&gt;1000,"***"," " )</f>
        <v>***</v>
      </c>
      <c r="AG37" s="18"/>
      <c r="AH37" s="18"/>
      <c r="AI37" s="18"/>
      <c r="AJ37" s="19"/>
    </row>
    <row r="38" spans="1:36" x14ac:dyDescent="0.25">
      <c r="A38" s="8"/>
      <c r="G38" s="9"/>
      <c r="I38" s="4"/>
      <c r="J38">
        <f t="shared" si="0"/>
        <v>0</v>
      </c>
      <c r="R38" s="15"/>
      <c r="U38" s="30"/>
      <c r="V38" s="14"/>
      <c r="W38" s="32"/>
      <c r="X38" s="32"/>
      <c r="Y38" s="32"/>
      <c r="Z38" s="32"/>
      <c r="AA38" s="30"/>
      <c r="AB38" s="32"/>
      <c r="AC38" s="32"/>
      <c r="AD38" s="30"/>
      <c r="AE38" s="30"/>
      <c r="AF38" s="9"/>
      <c r="AG38" s="18"/>
      <c r="AH38" s="18"/>
      <c r="AI38" s="18"/>
      <c r="AJ38" s="19"/>
    </row>
    <row r="39" spans="1:36" s="12" customFormat="1" x14ac:dyDescent="0.25">
      <c r="A39" s="11" t="s">
        <v>30</v>
      </c>
      <c r="B39" s="12">
        <v>13</v>
      </c>
      <c r="C39" s="12">
        <v>1</v>
      </c>
      <c r="D39" s="12">
        <v>20</v>
      </c>
      <c r="E39" s="12">
        <v>10</v>
      </c>
      <c r="F39" s="12">
        <v>50</v>
      </c>
      <c r="G39" s="13">
        <v>5</v>
      </c>
      <c r="H39" s="12">
        <v>7</v>
      </c>
      <c r="I39" s="4">
        <f t="shared" ref="I39:I61" si="218">IF(AND(B39&gt;=1,B39&lt;=8),650,IF(AND(B39&gt;=9,B39&lt;=16),700,IF(AND(B39&gt;=17,B39&lt;=25),825,"ERROR!")))</f>
        <v>700</v>
      </c>
      <c r="J39">
        <f t="shared" si="0"/>
        <v>0</v>
      </c>
      <c r="K39" s="12">
        <f t="shared" ref="K39:K61" si="219">IF(AND(C39&gt;=4),IF(AND(B39&gt;=1,B39&lt;=8),83.45,IF(AND(B39&gt;=9,B39&lt;=16),135,IF(AND(B39&gt;=17,B39&lt;=25),185.6,"ERROR!"))),0)</f>
        <v>0</v>
      </c>
      <c r="L39" s="12">
        <f t="shared" ref="L39" si="220">SUM(I39:K39)</f>
        <v>700</v>
      </c>
      <c r="M39" s="12">
        <f t="shared" ref="M39" si="221">ROUND(IF(AND(OR(B39=23,B39=25),OR(A39="R7",A39="YT",A39="PP")),L39*0.12,"0"),2)</f>
        <v>0</v>
      </c>
      <c r="N39" s="12">
        <f t="shared" ref="N39:N62" si="222">ROUND(IF(OR(A39="BP",A39="CT"),-0.33*L39,0),2)</f>
        <v>0</v>
      </c>
      <c r="O39" s="12">
        <f t="shared" ref="O39:O62" si="223">ROUND(IF(AND(OR(H39=7,H39=12),OR(A39="JK",A39="IA")),L39*-0.5,"0"),2)</f>
        <v>-350</v>
      </c>
      <c r="P39" s="12">
        <f t="shared" ref="P39" si="224">SUM(L39:O39)</f>
        <v>350</v>
      </c>
      <c r="Q39" s="12">
        <f t="shared" ref="Q39:Q62" si="225">SUM(D39:G39)</f>
        <v>85</v>
      </c>
      <c r="R39" s="27">
        <f t="shared" ref="R39" si="226">SUM(L39,Q39)</f>
        <v>785</v>
      </c>
      <c r="S39" s="28" t="str">
        <f>_xlfn.SWITCH((A39),"AA","PALACE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39" s="12">
        <f>B39</f>
        <v>13</v>
      </c>
      <c r="U39" s="31">
        <f>I39</f>
        <v>700</v>
      </c>
      <c r="V39" s="29">
        <f>C39</f>
        <v>1</v>
      </c>
      <c r="W39" s="34">
        <f>J39</f>
        <v>0</v>
      </c>
      <c r="X39" s="34">
        <f t="shared" ref="X39" si="227">SUM(M39:O39)</f>
        <v>-350</v>
      </c>
      <c r="Y39" s="34">
        <f>L39</f>
        <v>700</v>
      </c>
      <c r="Z39" s="34">
        <f>D39</f>
        <v>20</v>
      </c>
      <c r="AA39" s="31">
        <f>E39</f>
        <v>10</v>
      </c>
      <c r="AB39" s="34">
        <f>F39</f>
        <v>50</v>
      </c>
      <c r="AC39" s="34">
        <f>G39</f>
        <v>5</v>
      </c>
      <c r="AD39" s="34">
        <f t="shared" ref="AD39" si="228">Q39</f>
        <v>85</v>
      </c>
      <c r="AE39" s="31">
        <f t="shared" ref="AE39" si="229">R39</f>
        <v>785</v>
      </c>
      <c r="AF39" s="13" t="str">
        <f t="shared" ref="AF39" si="230">IF(AE39&gt;1000,"***"," " )</f>
        <v xml:space="preserve"> </v>
      </c>
      <c r="AG39" s="16" t="s">
        <v>43</v>
      </c>
      <c r="AH39" s="16"/>
      <c r="AI39" s="16"/>
      <c r="AJ39" s="17"/>
    </row>
    <row r="40" spans="1:36" x14ac:dyDescent="0.25">
      <c r="A40" s="8"/>
      <c r="G40" s="9"/>
      <c r="I40" s="4"/>
      <c r="J40">
        <f t="shared" si="0"/>
        <v>0</v>
      </c>
      <c r="R40" s="15"/>
      <c r="U40" s="30"/>
      <c r="V40" s="14"/>
      <c r="W40" s="32"/>
      <c r="X40" s="32"/>
      <c r="Y40" s="32"/>
      <c r="Z40" s="32"/>
      <c r="AA40" s="30"/>
      <c r="AB40" s="32"/>
      <c r="AC40" s="32"/>
      <c r="AD40" s="30"/>
      <c r="AE40" s="30"/>
      <c r="AF40" s="9"/>
      <c r="AG40" s="18"/>
      <c r="AH40" s="18"/>
      <c r="AI40" s="18"/>
      <c r="AJ40" s="19"/>
    </row>
    <row r="41" spans="1:36" s="12" customFormat="1" x14ac:dyDescent="0.25">
      <c r="A41" s="11" t="s">
        <v>30</v>
      </c>
      <c r="B41" s="12">
        <v>14</v>
      </c>
      <c r="C41" s="12">
        <v>2</v>
      </c>
      <c r="D41" s="12">
        <v>10</v>
      </c>
      <c r="E41" s="12">
        <v>10</v>
      </c>
      <c r="F41" s="12">
        <v>10</v>
      </c>
      <c r="G41" s="13">
        <v>10</v>
      </c>
      <c r="H41" s="12">
        <v>12</v>
      </c>
      <c r="I41" s="4">
        <f t="shared" ref="I41:I61" si="231">IF(AND(B41&gt;=1,B41&lt;=8),650,IF(AND(B41&gt;=9,B41&lt;=16),700,IF(AND(B41&gt;=17,B41&lt;=25),825,"ERROR!")))</f>
        <v>700</v>
      </c>
      <c r="J41">
        <f t="shared" si="0"/>
        <v>71.099999999999994</v>
      </c>
      <c r="K41" s="12">
        <f t="shared" ref="K41:K61" si="232">IF(AND(C41&gt;=4),IF(AND(B41&gt;=1,B41&lt;=8),83.45,IF(AND(B41&gt;=9,B41&lt;=16),135,IF(AND(B41&gt;=17,B41&lt;=25),185.6,"ERROR!"))),0)</f>
        <v>0</v>
      </c>
      <c r="L41" s="12">
        <f t="shared" ref="L41" si="233">SUM(I41:K41)</f>
        <v>771.1</v>
      </c>
      <c r="M41" s="12">
        <f t="shared" ref="M41" si="234">ROUND(IF(AND(OR(B41=23,B41=25),OR(A41="R7",A41="YT",A41="PP")),L41*0.12,"0"),2)</f>
        <v>0</v>
      </c>
      <c r="N41" s="12">
        <f t="shared" ref="N41:N62" si="235">ROUND(IF(OR(A41="BP",A41="CT"),-0.33*L41,0),2)</f>
        <v>0</v>
      </c>
      <c r="O41" s="12">
        <f t="shared" ref="O41:O62" si="236">ROUND(IF(AND(OR(H41=7,H41=12),OR(A41="JK",A41="IA")),L41*-0.5,"0"),2)</f>
        <v>-385.55</v>
      </c>
      <c r="P41" s="12">
        <f t="shared" ref="P41" si="237">SUM(L41:O41)</f>
        <v>385.55</v>
      </c>
      <c r="Q41" s="12">
        <f t="shared" ref="Q41:Q62" si="238">SUM(D41:G41)</f>
        <v>40</v>
      </c>
      <c r="R41" s="27">
        <f t="shared" ref="R41" si="239">SUM(L41,Q41)</f>
        <v>811.1</v>
      </c>
      <c r="S41" s="28" t="str">
        <f>_xlfn.SWITCH((A41),"AA","PALACE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41" s="12">
        <f>B41</f>
        <v>14</v>
      </c>
      <c r="U41" s="31">
        <f>I41</f>
        <v>700</v>
      </c>
      <c r="V41" s="29">
        <f>C41</f>
        <v>2</v>
      </c>
      <c r="W41" s="34">
        <f>J41</f>
        <v>71.099999999999994</v>
      </c>
      <c r="X41" s="34">
        <f t="shared" ref="X41" si="240">SUM(M41:O41)</f>
        <v>-385.55</v>
      </c>
      <c r="Y41" s="34">
        <f>L41</f>
        <v>771.1</v>
      </c>
      <c r="Z41" s="34">
        <f>D41</f>
        <v>10</v>
      </c>
      <c r="AA41" s="31">
        <f>E41</f>
        <v>10</v>
      </c>
      <c r="AB41" s="34">
        <f>F41</f>
        <v>10</v>
      </c>
      <c r="AC41" s="34">
        <f>G41</f>
        <v>10</v>
      </c>
      <c r="AD41" s="34">
        <f t="shared" ref="AD41" si="241">Q41</f>
        <v>40</v>
      </c>
      <c r="AE41" s="31">
        <f t="shared" ref="AE41" si="242">R41</f>
        <v>811.1</v>
      </c>
      <c r="AF41" s="13" t="str">
        <f t="shared" ref="AF41" si="243">IF(AE41&gt;1000,"***"," " )</f>
        <v xml:space="preserve"> </v>
      </c>
      <c r="AG41" s="16" t="s">
        <v>44</v>
      </c>
      <c r="AH41" s="16"/>
      <c r="AI41" s="16"/>
      <c r="AJ41" s="17"/>
    </row>
    <row r="42" spans="1:36" x14ac:dyDescent="0.25">
      <c r="A42" s="8"/>
      <c r="G42" s="9"/>
      <c r="I42" s="4"/>
      <c r="J42">
        <f t="shared" si="0"/>
        <v>0</v>
      </c>
      <c r="R42" s="15"/>
      <c r="U42" s="30"/>
      <c r="V42" s="14"/>
      <c r="W42" s="32"/>
      <c r="X42" s="32"/>
      <c r="Y42" s="32"/>
      <c r="Z42" s="32"/>
      <c r="AA42" s="30"/>
      <c r="AB42" s="32"/>
      <c r="AC42" s="32"/>
      <c r="AD42" s="30"/>
      <c r="AE42" s="30"/>
      <c r="AF42" s="9"/>
      <c r="AG42" s="18"/>
      <c r="AH42" s="18"/>
      <c r="AI42" s="18"/>
      <c r="AJ42" s="19"/>
    </row>
    <row r="43" spans="1:36" s="12" customFormat="1" x14ac:dyDescent="0.25">
      <c r="A43" s="11" t="s">
        <v>30</v>
      </c>
      <c r="B43" s="12">
        <v>15</v>
      </c>
      <c r="C43" s="12">
        <v>3</v>
      </c>
      <c r="D43" s="12">
        <v>10</v>
      </c>
      <c r="E43" s="12">
        <v>10</v>
      </c>
      <c r="F43" s="12">
        <v>10</v>
      </c>
      <c r="G43" s="13">
        <v>10</v>
      </c>
      <c r="H43" s="12">
        <v>1</v>
      </c>
      <c r="I43" s="4">
        <f t="shared" ref="I43:I61" si="244">IF(AND(B43&gt;=1,B43&lt;=8),650,IF(AND(B43&gt;=9,B43&lt;=16),700,IF(AND(B43&gt;=17,B43&lt;=25),825,"ERROR!")))</f>
        <v>700</v>
      </c>
      <c r="J43">
        <f t="shared" si="0"/>
        <v>106.64999999999999</v>
      </c>
      <c r="K43" s="12">
        <f t="shared" ref="K43:K61" si="245">IF(AND(C43&gt;=4),IF(AND(B43&gt;=1,B43&lt;=8),83.45,IF(AND(B43&gt;=9,B43&lt;=16),135,IF(AND(B43&gt;=17,B43&lt;=25),185.6,"ERROR!"))),0)</f>
        <v>0</v>
      </c>
      <c r="L43" s="12">
        <f t="shared" ref="L43" si="246">SUM(I43:K43)</f>
        <v>806.65</v>
      </c>
      <c r="M43" s="12">
        <f t="shared" ref="M43" si="247">ROUND(IF(AND(OR(B43=23,B43=25),OR(A43="R7",A43="YT",A43="PP")),L43*0.12,"0"),2)</f>
        <v>0</v>
      </c>
      <c r="N43" s="12">
        <f t="shared" ref="N43:N62" si="248">ROUND(IF(OR(A43="BP",A43="CT"),-0.33*L43,0),2)</f>
        <v>0</v>
      </c>
      <c r="O43" s="12">
        <f t="shared" ref="O43:O62" si="249">ROUND(IF(AND(OR(H43=7,H43=12),OR(A43="JK",A43="IA")),L43*-0.5,"0"),2)</f>
        <v>0</v>
      </c>
      <c r="P43" s="12">
        <f t="shared" ref="P43" si="250">SUM(L43:O43)</f>
        <v>806.65</v>
      </c>
      <c r="Q43" s="12">
        <f t="shared" ref="Q43:Q62" si="251">SUM(D43:G43)</f>
        <v>40</v>
      </c>
      <c r="R43" s="27">
        <f t="shared" ref="R43" si="252">SUM(L43,Q43)</f>
        <v>846.65</v>
      </c>
      <c r="S43" s="28" t="str">
        <f>_xlfn.SWITCH((A43),"AA","PALACE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43" s="12">
        <f>B43</f>
        <v>15</v>
      </c>
      <c r="U43" s="31">
        <f>I43</f>
        <v>700</v>
      </c>
      <c r="V43" s="29">
        <f>C43</f>
        <v>3</v>
      </c>
      <c r="W43" s="34">
        <f>J43</f>
        <v>106.64999999999999</v>
      </c>
      <c r="X43" s="34">
        <f t="shared" ref="X43" si="253">SUM(M43:O43)</f>
        <v>0</v>
      </c>
      <c r="Y43" s="34">
        <f>L43</f>
        <v>806.65</v>
      </c>
      <c r="Z43" s="34">
        <f>D43</f>
        <v>10</v>
      </c>
      <c r="AA43" s="31">
        <f>E43</f>
        <v>10</v>
      </c>
      <c r="AB43" s="34">
        <f>F43</f>
        <v>10</v>
      </c>
      <c r="AC43" s="34">
        <f>G43</f>
        <v>10</v>
      </c>
      <c r="AD43" s="34">
        <f t="shared" ref="AD43" si="254">Q43</f>
        <v>40</v>
      </c>
      <c r="AE43" s="31">
        <f t="shared" ref="AE43" si="255">R43</f>
        <v>846.65</v>
      </c>
      <c r="AF43" s="13" t="str">
        <f t="shared" ref="AF43" si="256">IF(AE43&gt;1000,"***"," " )</f>
        <v xml:space="preserve"> </v>
      </c>
      <c r="AG43" s="16" t="s">
        <v>45</v>
      </c>
      <c r="AH43" s="16"/>
      <c r="AI43" s="16"/>
      <c r="AJ43" s="17"/>
    </row>
    <row r="44" spans="1:36" x14ac:dyDescent="0.25">
      <c r="A44" s="8"/>
      <c r="G44" s="9"/>
      <c r="I44" s="4"/>
      <c r="J44">
        <f t="shared" si="0"/>
        <v>0</v>
      </c>
      <c r="R44" s="15"/>
      <c r="U44" s="30"/>
      <c r="V44" s="14"/>
      <c r="W44" s="32"/>
      <c r="X44" s="32"/>
      <c r="Y44" s="32"/>
      <c r="Z44" s="32"/>
      <c r="AA44" s="30"/>
      <c r="AB44" s="32"/>
      <c r="AC44" s="32"/>
      <c r="AD44" s="30"/>
      <c r="AE44" s="30"/>
      <c r="AF44" s="9"/>
      <c r="AG44" s="18"/>
      <c r="AH44" s="18"/>
      <c r="AI44" s="18"/>
      <c r="AJ44" s="19"/>
    </row>
    <row r="45" spans="1:36" x14ac:dyDescent="0.25">
      <c r="A45" s="8" t="s">
        <v>31</v>
      </c>
      <c r="B45">
        <v>15</v>
      </c>
      <c r="C45">
        <v>4</v>
      </c>
      <c r="D45">
        <v>50</v>
      </c>
      <c r="E45">
        <v>40</v>
      </c>
      <c r="F45">
        <v>30</v>
      </c>
      <c r="G45" s="9">
        <v>20</v>
      </c>
      <c r="H45">
        <v>1</v>
      </c>
      <c r="I45" s="4">
        <f t="shared" ref="I45:I61" si="257">IF(AND(B45&gt;=1,B45&lt;=8),650,IF(AND(B45&gt;=9,B45&lt;=16),700,IF(AND(B45&gt;=17,B45&lt;=25),825,"ERROR!")))</f>
        <v>700</v>
      </c>
      <c r="J45">
        <f t="shared" si="0"/>
        <v>0</v>
      </c>
      <c r="K45" s="12">
        <f t="shared" ref="K45:K61" si="258">IF(AND(C45&gt;=4),IF(AND(B45&gt;=1,B45&lt;=8),83.45,IF(AND(B45&gt;=9,B45&lt;=16),135,IF(AND(B45&gt;=17,B45&lt;=25),185.6,"ERROR!"))),0)</f>
        <v>135</v>
      </c>
      <c r="L45">
        <f t="shared" ref="L45" si="259">SUM(I45:K45)</f>
        <v>835</v>
      </c>
      <c r="M45">
        <f t="shared" ref="M45" si="260">ROUND(IF(AND(OR(B45=23,B45=25),OR(A45="R7",A45="YT",A45="PP")),L45*0.12,"0"),2)</f>
        <v>0</v>
      </c>
      <c r="N45">
        <f t="shared" ref="N45:N62" si="261">ROUND(IF(OR(A45="BP",A45="CT"),-0.33*L45,0),2)</f>
        <v>-275.55</v>
      </c>
      <c r="O45">
        <f t="shared" ref="O45:O62" si="262">ROUND(IF(AND(OR(H45=7,H45=12),OR(A45="JK",A45="IA")),L45*-0.5,"0"),2)</f>
        <v>0</v>
      </c>
      <c r="P45">
        <f t="shared" ref="P45" si="263">SUM(L45:O45)</f>
        <v>559.45000000000005</v>
      </c>
      <c r="Q45">
        <f t="shared" ref="Q45:Q62" si="264">SUM(D45:G45)</f>
        <v>140</v>
      </c>
      <c r="R45" s="4">
        <f t="shared" ref="R45" si="265">SUM(L45,Q45)</f>
        <v>975</v>
      </c>
      <c r="S45" s="10" t="str">
        <f>_xlfn.SWITCH((A45),"AA","PALACE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BENTON PLACE</v>
      </c>
      <c r="T45">
        <f>B45</f>
        <v>15</v>
      </c>
      <c r="U45" s="30">
        <f>I45</f>
        <v>700</v>
      </c>
      <c r="V45" s="14">
        <f>C45</f>
        <v>4</v>
      </c>
      <c r="W45" s="32">
        <f>J45</f>
        <v>0</v>
      </c>
      <c r="X45" s="32">
        <f t="shared" ref="X45" si="266">SUM(M45:O45)</f>
        <v>-275.55</v>
      </c>
      <c r="Y45" s="32">
        <f>L45</f>
        <v>835</v>
      </c>
      <c r="Z45" s="32">
        <f>D45</f>
        <v>50</v>
      </c>
      <c r="AA45" s="30">
        <f>E45</f>
        <v>40</v>
      </c>
      <c r="AB45" s="32">
        <f>F45</f>
        <v>30</v>
      </c>
      <c r="AC45" s="32">
        <f>G45</f>
        <v>20</v>
      </c>
      <c r="AD45" s="33">
        <f t="shared" ref="AD45" si="267">Q45</f>
        <v>140</v>
      </c>
      <c r="AE45" s="30">
        <f t="shared" ref="AE45" si="268">R45</f>
        <v>975</v>
      </c>
      <c r="AF45" s="9" t="str">
        <f t="shared" ref="AF45" si="269">IF(AE45&gt;1000,"***"," " )</f>
        <v xml:space="preserve"> </v>
      </c>
      <c r="AG45" s="18"/>
      <c r="AH45" s="18"/>
      <c r="AI45" s="18"/>
      <c r="AJ45" s="19"/>
    </row>
    <row r="46" spans="1:36" x14ac:dyDescent="0.25">
      <c r="A46" s="8"/>
      <c r="G46" s="9"/>
      <c r="I46" s="4"/>
      <c r="J46">
        <f t="shared" si="0"/>
        <v>0</v>
      </c>
      <c r="R46" s="15"/>
      <c r="U46" s="30"/>
      <c r="V46" s="14"/>
      <c r="W46" s="32"/>
      <c r="X46" s="32"/>
      <c r="Y46" s="32"/>
      <c r="Z46" s="32"/>
      <c r="AA46" s="30"/>
      <c r="AB46" s="32"/>
      <c r="AC46" s="32"/>
      <c r="AD46" s="30"/>
      <c r="AE46" s="30"/>
      <c r="AF46" s="9"/>
      <c r="AG46" s="18"/>
      <c r="AH46" s="18"/>
      <c r="AI46" s="18"/>
      <c r="AJ46" s="19"/>
    </row>
    <row r="47" spans="1:36" s="12" customFormat="1" x14ac:dyDescent="0.25">
      <c r="A47" s="11" t="s">
        <v>22</v>
      </c>
      <c r="B47" s="12">
        <v>23</v>
      </c>
      <c r="C47" s="12">
        <v>5</v>
      </c>
      <c r="D47" s="12">
        <v>80</v>
      </c>
      <c r="E47" s="12">
        <v>60</v>
      </c>
      <c r="F47" s="12">
        <v>40</v>
      </c>
      <c r="G47" s="13">
        <v>20</v>
      </c>
      <c r="H47" s="12">
        <v>1</v>
      </c>
      <c r="I47" s="4">
        <f t="shared" ref="I47:I61" si="270">IF(AND(B47&gt;=1,B47&lt;=8),650,IF(AND(B47&gt;=9,B47&lt;=16),700,IF(AND(B47&gt;=17,B47&lt;=25),825,"ERROR!")))</f>
        <v>825</v>
      </c>
      <c r="J47">
        <f t="shared" si="0"/>
        <v>0</v>
      </c>
      <c r="K47" s="12">
        <f t="shared" ref="K47:K61" si="271">IF(AND(C47&gt;=4),IF(AND(B47&gt;=1,B47&lt;=8),83.45,IF(AND(B47&gt;=9,B47&lt;=16),135,IF(AND(B47&gt;=17,B47&lt;=25),185.6,"ERROR!"))),0)</f>
        <v>185.6</v>
      </c>
      <c r="L47" s="12">
        <f t="shared" ref="L47" si="272">SUM(I47:K47)</f>
        <v>1010.6</v>
      </c>
      <c r="M47" s="12">
        <f t="shared" ref="M47" si="273">ROUND(IF(AND(OR(B47=23,B47=25),OR(A47="R7",A47="YT",A47="PP")),L47*0.12,"0"),2)</f>
        <v>121.27</v>
      </c>
      <c r="N47" s="12">
        <f t="shared" ref="N47:N62" si="274">ROUND(IF(OR(A47="BP",A47="CT"),-0.33*L47,0),2)</f>
        <v>0</v>
      </c>
      <c r="O47" s="12">
        <f t="shared" ref="O47:O62" si="275">ROUND(IF(AND(OR(H47=7,H47=12),OR(A47="JK",A47="IA")),L47*-0.5,"0"),2)</f>
        <v>0</v>
      </c>
      <c r="P47" s="12">
        <f t="shared" ref="P47" si="276">SUM(L47:O47)</f>
        <v>1131.8700000000001</v>
      </c>
      <c r="Q47" s="12">
        <f t="shared" ref="Q47:Q62" si="277">SUM(D47:G47)</f>
        <v>200</v>
      </c>
      <c r="R47" s="27">
        <f t="shared" ref="R47" si="278">SUM(L47,Q47)</f>
        <v>1210.5999999999999</v>
      </c>
      <c r="S47" s="28" t="str">
        <f>_xlfn.SWITCH((A47),"AA","PALACE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47" s="12">
        <f>B47</f>
        <v>23</v>
      </c>
      <c r="U47" s="31">
        <f>I47</f>
        <v>825</v>
      </c>
      <c r="V47" s="29">
        <f>C47</f>
        <v>5</v>
      </c>
      <c r="W47" s="34">
        <f>J47</f>
        <v>0</v>
      </c>
      <c r="X47" s="34">
        <f t="shared" ref="X47" si="279">SUM(M47:O47)</f>
        <v>121.27</v>
      </c>
      <c r="Y47" s="34">
        <f>L47</f>
        <v>1010.6</v>
      </c>
      <c r="Z47" s="34">
        <f>D47</f>
        <v>80</v>
      </c>
      <c r="AA47" s="31">
        <f>E47</f>
        <v>60</v>
      </c>
      <c r="AB47" s="34">
        <f>F47</f>
        <v>40</v>
      </c>
      <c r="AC47" s="34">
        <f>G47</f>
        <v>20</v>
      </c>
      <c r="AD47" s="34">
        <f t="shared" ref="AD47" si="280">Q47</f>
        <v>200</v>
      </c>
      <c r="AE47" s="31">
        <f t="shared" ref="AE47" si="281">R47</f>
        <v>1210.5999999999999</v>
      </c>
      <c r="AF47" s="13" t="str">
        <f t="shared" ref="AF47" si="282">IF(AE47&gt;1000,"***"," " )</f>
        <v>***</v>
      </c>
      <c r="AG47" s="16" t="s">
        <v>40</v>
      </c>
      <c r="AH47" s="16"/>
      <c r="AI47" s="16"/>
      <c r="AJ47" s="17"/>
    </row>
    <row r="48" spans="1:36" x14ac:dyDescent="0.25">
      <c r="A48" s="8"/>
      <c r="G48" s="9"/>
      <c r="I48" s="4"/>
      <c r="J48">
        <f t="shared" si="0"/>
        <v>0</v>
      </c>
      <c r="R48" s="15"/>
      <c r="U48" s="30"/>
      <c r="V48" s="14"/>
      <c r="W48" s="32"/>
      <c r="X48" s="32"/>
      <c r="Y48" s="32"/>
      <c r="Z48" s="32"/>
      <c r="AA48" s="30"/>
      <c r="AB48" s="32"/>
      <c r="AC48" s="32"/>
      <c r="AD48" s="30"/>
      <c r="AE48" s="30"/>
      <c r="AF48" s="9"/>
      <c r="AG48" s="20"/>
      <c r="AH48" s="18"/>
      <c r="AI48" s="18"/>
      <c r="AJ48" s="18"/>
    </row>
    <row r="49" spans="1:36" s="12" customFormat="1" x14ac:dyDescent="0.25">
      <c r="A49" s="11" t="s">
        <v>22</v>
      </c>
      <c r="B49" s="12">
        <v>25</v>
      </c>
      <c r="C49" s="12">
        <v>6</v>
      </c>
      <c r="D49" s="12">
        <v>20</v>
      </c>
      <c r="E49" s="12">
        <v>10</v>
      </c>
      <c r="F49" s="12">
        <v>50</v>
      </c>
      <c r="G49" s="13">
        <v>5</v>
      </c>
      <c r="H49" s="12">
        <v>1</v>
      </c>
      <c r="I49" s="4">
        <f t="shared" ref="I49:I61" si="283">IF(AND(B49&gt;=1,B49&lt;=8),650,IF(AND(B49&gt;=9,B49&lt;=16),700,IF(AND(B49&gt;=17,B49&lt;=25),825,"ERROR!")))</f>
        <v>825</v>
      </c>
      <c r="J49">
        <f t="shared" si="0"/>
        <v>0</v>
      </c>
      <c r="K49" s="12">
        <f t="shared" ref="K49:K61" si="284">IF(AND(C49&gt;=4),IF(AND(B49&gt;=1,B49&lt;=8),83.45,IF(AND(B49&gt;=9,B49&lt;=16),135,IF(AND(B49&gt;=17,B49&lt;=25),185.6,"ERROR!"))),0)</f>
        <v>185.6</v>
      </c>
      <c r="L49" s="12">
        <f t="shared" ref="L49" si="285">SUM(I49:K49)</f>
        <v>1010.6</v>
      </c>
      <c r="M49" s="12">
        <f t="shared" ref="M49" si="286">ROUND(IF(AND(OR(B49=23,B49=25),OR(A49="R7",A49="YT",A49="PP")),L49*0.12,"0"),2)</f>
        <v>121.27</v>
      </c>
      <c r="N49" s="12">
        <f t="shared" ref="N49:N62" si="287">ROUND(IF(OR(A49="BP",A49="CT"),-0.33*L49,0),2)</f>
        <v>0</v>
      </c>
      <c r="O49" s="12">
        <f t="shared" ref="O49:O62" si="288">ROUND(IF(AND(OR(H49=7,H49=12),OR(A49="JK",A49="IA")),L49*-0.5,"0"),2)</f>
        <v>0</v>
      </c>
      <c r="P49" s="12">
        <f t="shared" ref="P49" si="289">SUM(L49:O49)</f>
        <v>1131.8700000000001</v>
      </c>
      <c r="Q49" s="12">
        <f t="shared" ref="Q49:Q62" si="290">SUM(D49:G49)</f>
        <v>85</v>
      </c>
      <c r="R49" s="27">
        <f t="shared" ref="R49" si="291">SUM(L49,Q49)</f>
        <v>1095.5999999999999</v>
      </c>
      <c r="S49" s="28" t="str">
        <f>_xlfn.SWITCH((A49),"AA","PALACE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49" s="12">
        <f>B49</f>
        <v>25</v>
      </c>
      <c r="U49" s="31">
        <f>I49</f>
        <v>825</v>
      </c>
      <c r="V49" s="29">
        <f>C49</f>
        <v>6</v>
      </c>
      <c r="W49" s="34">
        <f>J49</f>
        <v>0</v>
      </c>
      <c r="X49" s="34">
        <f t="shared" ref="X49" si="292">SUM(M49:O49)</f>
        <v>121.27</v>
      </c>
      <c r="Y49" s="34">
        <f>L49</f>
        <v>1010.6</v>
      </c>
      <c r="Z49" s="34">
        <f>D49</f>
        <v>20</v>
      </c>
      <c r="AA49" s="31">
        <f>E49</f>
        <v>10</v>
      </c>
      <c r="AB49" s="34">
        <f>F49</f>
        <v>50</v>
      </c>
      <c r="AC49" s="34">
        <f>G49</f>
        <v>5</v>
      </c>
      <c r="AD49" s="34">
        <f t="shared" ref="AD49" si="293">Q49</f>
        <v>85</v>
      </c>
      <c r="AE49" s="31">
        <f t="shared" ref="AE49" si="294">R49</f>
        <v>1095.5999999999999</v>
      </c>
      <c r="AF49" s="13" t="str">
        <f t="shared" ref="AF49" si="295">IF(AE49&gt;1000,"***"," " )</f>
        <v>***</v>
      </c>
      <c r="AG49" s="16" t="s">
        <v>41</v>
      </c>
      <c r="AH49" s="16"/>
      <c r="AI49" s="16"/>
      <c r="AJ49" s="17"/>
    </row>
    <row r="50" spans="1:36" x14ac:dyDescent="0.25">
      <c r="A50" s="8"/>
      <c r="G50" s="9"/>
      <c r="I50" s="4"/>
      <c r="J50">
        <f t="shared" si="0"/>
        <v>0</v>
      </c>
      <c r="R50" s="15"/>
      <c r="U50" s="30"/>
      <c r="V50" s="14"/>
      <c r="W50" s="32"/>
      <c r="X50" s="32"/>
      <c r="Y50" s="32"/>
      <c r="Z50" s="32"/>
      <c r="AA50" s="30"/>
      <c r="AB50" s="32"/>
      <c r="AC50" s="32"/>
      <c r="AD50" s="30"/>
      <c r="AE50" s="30"/>
      <c r="AF50" s="9"/>
      <c r="AG50" s="18"/>
      <c r="AH50" s="18"/>
      <c r="AI50" s="18"/>
      <c r="AJ50" s="19"/>
    </row>
    <row r="51" spans="1:36" s="12" customFormat="1" x14ac:dyDescent="0.25">
      <c r="A51" s="11" t="s">
        <v>22</v>
      </c>
      <c r="B51" s="12">
        <v>16</v>
      </c>
      <c r="C51" s="12">
        <v>7</v>
      </c>
      <c r="D51" s="12">
        <v>10</v>
      </c>
      <c r="E51" s="12">
        <v>10</v>
      </c>
      <c r="F51" s="12">
        <v>10</v>
      </c>
      <c r="G51" s="13">
        <v>10</v>
      </c>
      <c r="H51" s="12">
        <v>1</v>
      </c>
      <c r="I51" s="4">
        <f t="shared" ref="I51:I61" si="296">IF(AND(B51&gt;=1,B51&lt;=8),650,IF(AND(B51&gt;=9,B51&lt;=16),700,IF(AND(B51&gt;=17,B51&lt;=25),825,"ERROR!")))</f>
        <v>700</v>
      </c>
      <c r="J51">
        <f t="shared" si="0"/>
        <v>0</v>
      </c>
      <c r="K51" s="12">
        <f t="shared" ref="K51:K61" si="297">IF(AND(C51&gt;=4),IF(AND(B51&gt;=1,B51&lt;=8),83.45,IF(AND(B51&gt;=9,B51&lt;=16),135,IF(AND(B51&gt;=17,B51&lt;=25),185.6,"ERROR!"))),0)</f>
        <v>135</v>
      </c>
      <c r="L51" s="12">
        <f t="shared" ref="L51" si="298">SUM(I51:K51)</f>
        <v>835</v>
      </c>
      <c r="M51" s="12">
        <f t="shared" ref="M51" si="299">ROUND(IF(AND(OR(B51=23,B51=25),OR(A51="R7",A51="YT",A51="PP")),L51*0.12,"0"),2)</f>
        <v>0</v>
      </c>
      <c r="N51" s="12">
        <f t="shared" ref="N51:N62" si="300">ROUND(IF(OR(A51="BP",A51="CT"),-0.33*L51,0),2)</f>
        <v>0</v>
      </c>
      <c r="O51" s="12">
        <f t="shared" ref="O51:O62" si="301">ROUND(IF(AND(OR(H51=7,H51=12),OR(A51="JK",A51="IA")),L51*-0.5,"0"),2)</f>
        <v>0</v>
      </c>
      <c r="P51" s="12">
        <f t="shared" ref="P51" si="302">SUM(L51:O51)</f>
        <v>835</v>
      </c>
      <c r="Q51" s="12">
        <f t="shared" ref="Q51:Q62" si="303">SUM(D51:G51)</f>
        <v>40</v>
      </c>
      <c r="R51" s="27">
        <f t="shared" ref="R51" si="304">SUM(L51,Q51)</f>
        <v>875</v>
      </c>
      <c r="S51" s="28" t="str">
        <f>_xlfn.SWITCH((A51),"AA","PALACE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51" s="12">
        <f>B51</f>
        <v>16</v>
      </c>
      <c r="U51" s="31">
        <f>I51</f>
        <v>700</v>
      </c>
      <c r="V51" s="29">
        <f>C51</f>
        <v>7</v>
      </c>
      <c r="W51" s="34">
        <f>J51</f>
        <v>0</v>
      </c>
      <c r="X51" s="34">
        <f t="shared" ref="X51" si="305">SUM(M51:O51)</f>
        <v>0</v>
      </c>
      <c r="Y51" s="34">
        <f>L51</f>
        <v>835</v>
      </c>
      <c r="Z51" s="34">
        <f>D51</f>
        <v>10</v>
      </c>
      <c r="AA51" s="31">
        <f>E51</f>
        <v>10</v>
      </c>
      <c r="AB51" s="34">
        <f>F51</f>
        <v>10</v>
      </c>
      <c r="AC51" s="34">
        <f>G51</f>
        <v>10</v>
      </c>
      <c r="AD51" s="34">
        <f t="shared" ref="AD51" si="306">Q51</f>
        <v>40</v>
      </c>
      <c r="AE51" s="31">
        <f t="shared" ref="AE51" si="307">R51</f>
        <v>875</v>
      </c>
      <c r="AF51" s="13" t="str">
        <f t="shared" ref="AF51" si="308">IF(AE51&gt;1000,"***"," " )</f>
        <v xml:space="preserve"> </v>
      </c>
      <c r="AG51" s="16" t="s">
        <v>42</v>
      </c>
      <c r="AH51" s="16"/>
      <c r="AI51" s="16"/>
      <c r="AJ51" s="17"/>
    </row>
    <row r="52" spans="1:36" x14ac:dyDescent="0.25">
      <c r="A52" s="8"/>
      <c r="G52" s="9"/>
      <c r="I52" s="4"/>
      <c r="J52">
        <f t="shared" si="0"/>
        <v>0</v>
      </c>
      <c r="R52" s="15"/>
      <c r="U52" s="30"/>
      <c r="V52" s="14"/>
      <c r="W52" s="32"/>
      <c r="X52" s="32"/>
      <c r="Y52" s="32"/>
      <c r="Z52" s="32"/>
      <c r="AA52" s="30"/>
      <c r="AB52" s="32"/>
      <c r="AC52" s="32"/>
      <c r="AD52" s="30"/>
      <c r="AE52" s="30"/>
      <c r="AF52" s="9"/>
      <c r="AG52" s="18"/>
      <c r="AH52" s="18"/>
      <c r="AI52" s="18"/>
      <c r="AJ52" s="19"/>
    </row>
    <row r="53" spans="1:36" x14ac:dyDescent="0.25">
      <c r="A53" s="8" t="s">
        <v>32</v>
      </c>
      <c r="B53">
        <v>17</v>
      </c>
      <c r="C53">
        <v>1</v>
      </c>
      <c r="D53">
        <v>10</v>
      </c>
      <c r="E53">
        <v>10</v>
      </c>
      <c r="F53">
        <v>10</v>
      </c>
      <c r="G53" s="9">
        <v>10</v>
      </c>
      <c r="H53">
        <v>1</v>
      </c>
      <c r="I53" s="4">
        <f t="shared" ref="I53:I61" si="309">IF(AND(B53&gt;=1,B53&lt;=8),650,IF(AND(B53&gt;=9,B53&lt;=16),700,IF(AND(B53&gt;=17,B53&lt;=25),825,"ERROR!")))</f>
        <v>825</v>
      </c>
      <c r="J53">
        <f t="shared" si="0"/>
        <v>0</v>
      </c>
      <c r="K53" s="12">
        <f t="shared" ref="K53:K61" si="310">IF(AND(C53&gt;=4),IF(AND(B53&gt;=1,B53&lt;=8),83.45,IF(AND(B53&gt;=9,B53&lt;=16),135,IF(AND(B53&gt;=17,B53&lt;=25),185.6,"ERROR!"))),0)</f>
        <v>0</v>
      </c>
      <c r="L53">
        <f t="shared" ref="L53" si="311">SUM(I53:K53)</f>
        <v>825</v>
      </c>
      <c r="M53">
        <f t="shared" ref="M53" si="312">ROUND(IF(AND(OR(B53=23,B53=25),OR(A53="R7",A53="YT",A53="PP")),L53*0.12,"0"),2)</f>
        <v>0</v>
      </c>
      <c r="N53">
        <f t="shared" ref="N53:N62" si="313">ROUND(IF(OR(A53="BP",A53="CT"),-0.33*L53,0),2)</f>
        <v>0</v>
      </c>
      <c r="O53">
        <f t="shared" ref="O53:O62" si="314">ROUND(IF(AND(OR(H53=7,H53=12),OR(A53="JK",A53="IA")),L53*-0.5,"0"),2)</f>
        <v>0</v>
      </c>
      <c r="P53">
        <f t="shared" ref="P53" si="315">SUM(L53:O53)</f>
        <v>825</v>
      </c>
      <c r="Q53">
        <f t="shared" ref="Q53:Q62" si="316">SUM(D53:G53)</f>
        <v>40</v>
      </c>
      <c r="R53" s="4">
        <f t="shared" ref="R53" si="317">SUM(L53,Q53)</f>
        <v>865</v>
      </c>
      <c r="S53" s="10" t="str">
        <f>_xlfn.SWITCH((A53),"AA","PALACE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YORKSHIRE</v>
      </c>
      <c r="T53">
        <f>B53</f>
        <v>17</v>
      </c>
      <c r="U53" s="30">
        <f>I53</f>
        <v>825</v>
      </c>
      <c r="V53" s="14">
        <f>C53</f>
        <v>1</v>
      </c>
      <c r="W53" s="32">
        <f>J53</f>
        <v>0</v>
      </c>
      <c r="X53" s="32">
        <f t="shared" ref="X53" si="318">SUM(M53:O53)</f>
        <v>0</v>
      </c>
      <c r="Y53" s="32">
        <f>L53</f>
        <v>825</v>
      </c>
      <c r="Z53" s="32">
        <f>D53</f>
        <v>10</v>
      </c>
      <c r="AA53" s="30">
        <f>E53</f>
        <v>10</v>
      </c>
      <c r="AB53" s="32">
        <f>F53</f>
        <v>10</v>
      </c>
      <c r="AC53" s="32">
        <f>G53</f>
        <v>10</v>
      </c>
      <c r="AD53" s="33">
        <f t="shared" ref="AD53" si="319">Q53</f>
        <v>40</v>
      </c>
      <c r="AE53" s="30">
        <f t="shared" ref="AE53" si="320">R53</f>
        <v>865</v>
      </c>
      <c r="AF53" s="9" t="str">
        <f t="shared" ref="AF53" si="321">IF(AE53&gt;1000,"***"," " )</f>
        <v xml:space="preserve"> </v>
      </c>
      <c r="AG53" s="18"/>
      <c r="AH53" s="18"/>
      <c r="AI53" s="18"/>
      <c r="AJ53" s="19"/>
    </row>
    <row r="54" spans="1:36" x14ac:dyDescent="0.25">
      <c r="A54" s="8"/>
      <c r="G54" s="9"/>
      <c r="I54" s="4"/>
      <c r="J54">
        <f t="shared" si="0"/>
        <v>0</v>
      </c>
      <c r="R54" s="15"/>
      <c r="U54" s="30"/>
      <c r="V54" s="14"/>
      <c r="W54" s="32"/>
      <c r="X54" s="32"/>
      <c r="Y54" s="32"/>
      <c r="Z54" s="32"/>
      <c r="AA54" s="30"/>
      <c r="AB54" s="32"/>
      <c r="AC54" s="32"/>
      <c r="AD54" s="30"/>
      <c r="AE54" s="30"/>
      <c r="AF54" s="9"/>
      <c r="AG54" s="18"/>
      <c r="AH54" s="18"/>
      <c r="AI54" s="18"/>
      <c r="AJ54" s="19"/>
    </row>
    <row r="55" spans="1:36" x14ac:dyDescent="0.25">
      <c r="A55" s="8" t="s">
        <v>33</v>
      </c>
      <c r="B55">
        <v>18</v>
      </c>
      <c r="C55">
        <v>2</v>
      </c>
      <c r="D55">
        <v>80</v>
      </c>
      <c r="E55">
        <v>60</v>
      </c>
      <c r="F55">
        <v>40</v>
      </c>
      <c r="G55" s="9">
        <v>20</v>
      </c>
      <c r="H55">
        <v>1</v>
      </c>
      <c r="I55" s="4">
        <f t="shared" ref="I55:I61" si="322">IF(AND(B55&gt;=1,B55&lt;=8),650,IF(AND(B55&gt;=9,B55&lt;=16),700,IF(AND(B55&gt;=17,B55&lt;=25),825,"ERROR!")))</f>
        <v>825</v>
      </c>
      <c r="J55">
        <f t="shared" si="0"/>
        <v>100</v>
      </c>
      <c r="K55" s="12">
        <f t="shared" ref="K55:K61" si="323">IF(AND(C55&gt;=4),IF(AND(B55&gt;=1,B55&lt;=8),83.45,IF(AND(B55&gt;=9,B55&lt;=16),135,IF(AND(B55&gt;=17,B55&lt;=25),185.6,"ERROR!"))),0)</f>
        <v>0</v>
      </c>
      <c r="L55">
        <f t="shared" ref="L55" si="324">SUM(I55:K55)</f>
        <v>925</v>
      </c>
      <c r="M55">
        <f t="shared" ref="M55" si="325">ROUND(IF(AND(OR(B55=23,B55=25),OR(A55="R7",A55="YT",A55="PP")),L55*0.12,"0"),2)</f>
        <v>0</v>
      </c>
      <c r="N55">
        <f t="shared" ref="N55:N62" si="326">ROUND(IF(OR(A55="BP",A55="CT"),-0.33*L55,0),2)</f>
        <v>0</v>
      </c>
      <c r="O55">
        <f t="shared" ref="O55:O62" si="327">ROUND(IF(AND(OR(H55=7,H55=12),OR(A55="JK",A55="IA")),L55*-0.5,"0"),2)</f>
        <v>0</v>
      </c>
      <c r="P55">
        <f t="shared" ref="P55" si="328">SUM(L55:O55)</f>
        <v>925</v>
      </c>
      <c r="Q55">
        <f t="shared" ref="Q55:Q62" si="329">SUM(D55:G55)</f>
        <v>200</v>
      </c>
      <c r="R55" s="4">
        <f t="shared" ref="R55" si="330">SUM(L55,Q55)</f>
        <v>1125</v>
      </c>
      <c r="S55" s="10" t="str">
        <f>_xlfn.SWITCH((A55),"AA","PALACE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MARKET STREET</v>
      </c>
      <c r="T55">
        <f>B55</f>
        <v>18</v>
      </c>
      <c r="U55" s="30">
        <f>I55</f>
        <v>825</v>
      </c>
      <c r="V55" s="14">
        <f>C55</f>
        <v>2</v>
      </c>
      <c r="W55" s="32">
        <f>J55</f>
        <v>100</v>
      </c>
      <c r="X55" s="32">
        <f t="shared" ref="X55" si="331">SUM(M55:O55)</f>
        <v>0</v>
      </c>
      <c r="Y55" s="32">
        <f>L55</f>
        <v>925</v>
      </c>
      <c r="Z55" s="32">
        <f>D55</f>
        <v>80</v>
      </c>
      <c r="AA55" s="30">
        <f>E55</f>
        <v>60</v>
      </c>
      <c r="AB55" s="32">
        <f>F55</f>
        <v>40</v>
      </c>
      <c r="AC55" s="32">
        <f>G55</f>
        <v>20</v>
      </c>
      <c r="AD55" s="33">
        <f t="shared" ref="AD55" si="332">Q55</f>
        <v>200</v>
      </c>
      <c r="AE55" s="30">
        <f t="shared" ref="AE55" si="333">R55</f>
        <v>1125</v>
      </c>
      <c r="AF55" s="9" t="str">
        <f t="shared" ref="AF55" si="334">IF(AE55&gt;1000,"***"," " )</f>
        <v>***</v>
      </c>
      <c r="AG55" s="18"/>
      <c r="AH55" s="18"/>
      <c r="AI55" s="18"/>
      <c r="AJ55" s="19"/>
    </row>
    <row r="56" spans="1:36" x14ac:dyDescent="0.25">
      <c r="A56" s="8"/>
      <c r="G56" s="9"/>
      <c r="I56" s="4"/>
      <c r="J56">
        <f t="shared" si="0"/>
        <v>0</v>
      </c>
      <c r="R56" s="15"/>
      <c r="U56" s="30"/>
      <c r="V56" s="14"/>
      <c r="W56" s="32"/>
      <c r="X56" s="32"/>
      <c r="Y56" s="32"/>
      <c r="Z56" s="32"/>
      <c r="AA56" s="30"/>
      <c r="AB56" s="32"/>
      <c r="AC56" s="32"/>
      <c r="AD56" s="30"/>
      <c r="AE56" s="30"/>
      <c r="AF56" s="9"/>
      <c r="AG56" s="18"/>
      <c r="AH56" s="18"/>
      <c r="AI56" s="18"/>
      <c r="AJ56" s="19"/>
    </row>
    <row r="57" spans="1:36" x14ac:dyDescent="0.25">
      <c r="A57" s="8" t="s">
        <v>34</v>
      </c>
      <c r="B57">
        <v>23</v>
      </c>
      <c r="C57">
        <v>3</v>
      </c>
      <c r="D57">
        <v>50</v>
      </c>
      <c r="E57">
        <v>40</v>
      </c>
      <c r="F57">
        <v>30</v>
      </c>
      <c r="G57" s="9">
        <v>20</v>
      </c>
      <c r="H57">
        <v>1</v>
      </c>
      <c r="I57" s="4">
        <f t="shared" ref="I57:I61" si="335">IF(AND(B57&gt;=1,B57&lt;=8),650,IF(AND(B57&gt;=9,B57&lt;=16),700,IF(AND(B57&gt;=17,B57&lt;=25),825,"ERROR!")))</f>
        <v>825</v>
      </c>
      <c r="J57">
        <f t="shared" si="0"/>
        <v>150</v>
      </c>
      <c r="K57" s="12">
        <f t="shared" ref="K57:K61" si="336">IF(AND(C57&gt;=4),IF(AND(B57&gt;=1,B57&lt;=8),83.45,IF(AND(B57&gt;=9,B57&lt;=16),135,IF(AND(B57&gt;=17,B57&lt;=25),185.6,"ERROR!"))),0)</f>
        <v>0</v>
      </c>
      <c r="L57">
        <f t="shared" ref="L57" si="337">SUM(I57:K57)</f>
        <v>975</v>
      </c>
      <c r="M57">
        <f t="shared" ref="M57" si="338">ROUND(IF(AND(OR(B57=23,B57=25),OR(A57="R7",A57="YT",A57="PP")),L57*0.12,"0"),2)</f>
        <v>0</v>
      </c>
      <c r="N57">
        <f t="shared" ref="N57:N62" si="339">ROUND(IF(OR(A57="BP",A57="CT"),-0.33*L57,0),2)</f>
        <v>0</v>
      </c>
      <c r="O57">
        <f t="shared" ref="O57:O62" si="340">ROUND(IF(AND(OR(H57=7,H57=12),OR(A57="JK",A57="IA")),L57*-0.5,"0"),2)</f>
        <v>0</v>
      </c>
      <c r="P57">
        <f t="shared" ref="P57" si="341">SUM(L57:O57)</f>
        <v>975</v>
      </c>
      <c r="Q57">
        <f t="shared" ref="Q57:Q62" si="342">SUM(D57:G57)</f>
        <v>140</v>
      </c>
      <c r="R57" s="4">
        <f t="shared" ref="R57" si="343">SUM(L57,Q57)</f>
        <v>1115</v>
      </c>
      <c r="S57" s="10" t="str">
        <f>_xlfn.SWITCH((A57),"AA","PALACE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GRAND AVENUE</v>
      </c>
      <c r="T57">
        <f>B57</f>
        <v>23</v>
      </c>
      <c r="U57" s="30">
        <f>I57</f>
        <v>825</v>
      </c>
      <c r="V57" s="14">
        <f>C57</f>
        <v>3</v>
      </c>
      <c r="W57" s="32">
        <f>J57</f>
        <v>150</v>
      </c>
      <c r="X57" s="32">
        <f t="shared" ref="X57" si="344">SUM(M57:O57)</f>
        <v>0</v>
      </c>
      <c r="Y57" s="32">
        <f>L57</f>
        <v>975</v>
      </c>
      <c r="Z57" s="32">
        <f>D57</f>
        <v>50</v>
      </c>
      <c r="AA57" s="30">
        <f>E57</f>
        <v>40</v>
      </c>
      <c r="AB57" s="32">
        <f>F57</f>
        <v>30</v>
      </c>
      <c r="AC57" s="32">
        <f>G57</f>
        <v>20</v>
      </c>
      <c r="AD57" s="33">
        <f t="shared" ref="AD57" si="345">Q57</f>
        <v>140</v>
      </c>
      <c r="AE57" s="30">
        <f t="shared" ref="AE57" si="346">R57</f>
        <v>1115</v>
      </c>
      <c r="AF57" s="9" t="str">
        <f t="shared" ref="AF57" si="347">IF(AE57&gt;1000,"***"," " )</f>
        <v>***</v>
      </c>
      <c r="AG57" s="18"/>
      <c r="AH57" s="18"/>
      <c r="AI57" s="18"/>
      <c r="AJ57" s="19"/>
    </row>
    <row r="58" spans="1:36" x14ac:dyDescent="0.25">
      <c r="A58" s="8"/>
      <c r="G58" s="9"/>
      <c r="I58" s="4"/>
      <c r="J58">
        <f t="shared" si="0"/>
        <v>0</v>
      </c>
      <c r="R58" s="15"/>
      <c r="U58" s="30"/>
      <c r="V58" s="14"/>
      <c r="W58" s="32"/>
      <c r="X58" s="32"/>
      <c r="Y58" s="32"/>
      <c r="Z58" s="32"/>
      <c r="AA58" s="30"/>
      <c r="AB58" s="32"/>
      <c r="AC58" s="32"/>
      <c r="AD58" s="30"/>
      <c r="AE58" s="30"/>
      <c r="AF58" s="9"/>
      <c r="AG58" s="18"/>
      <c r="AH58" s="18"/>
      <c r="AI58" s="18"/>
      <c r="AJ58" s="19"/>
    </row>
    <row r="59" spans="1:36" x14ac:dyDescent="0.25">
      <c r="A59" s="8" t="s">
        <v>35</v>
      </c>
      <c r="B59">
        <v>20</v>
      </c>
      <c r="C59">
        <v>4</v>
      </c>
      <c r="D59">
        <v>12</v>
      </c>
      <c r="E59">
        <v>9</v>
      </c>
      <c r="F59">
        <v>6</v>
      </c>
      <c r="G59" s="9">
        <v>3</v>
      </c>
      <c r="H59">
        <v>1</v>
      </c>
      <c r="I59" s="4">
        <f t="shared" ref="I59:I61" si="348">IF(AND(B59&gt;=1,B59&lt;=8),650,IF(AND(B59&gt;=9,B59&lt;=16),700,IF(AND(B59&gt;=17,B59&lt;=25),825,"ERROR!")))</f>
        <v>825</v>
      </c>
      <c r="J59">
        <f t="shared" si="0"/>
        <v>0</v>
      </c>
      <c r="K59" s="12">
        <f t="shared" ref="K59:K61" si="349">IF(AND(C59&gt;=4),IF(AND(B59&gt;=1,B59&lt;=8),83.45,IF(AND(B59&gt;=9,B59&lt;=16),135,IF(AND(B59&gt;=17,B59&lt;=25),185.6,"ERROR!"))),0)</f>
        <v>185.6</v>
      </c>
      <c r="L59">
        <f t="shared" ref="L59" si="350">SUM(I59:K59)</f>
        <v>1010.6</v>
      </c>
      <c r="M59">
        <f t="shared" ref="M59" si="351">ROUND(IF(AND(OR(B59=23,B59=25),OR(A59="R7",A59="YT",A59="PP")),L59*0.12,"0"),2)</f>
        <v>0</v>
      </c>
      <c r="N59">
        <f t="shared" ref="N59:N62" si="352">ROUND(IF(OR(A59="BP",A59="CT"),-0.33*L59,0),2)</f>
        <v>0</v>
      </c>
      <c r="O59">
        <f t="shared" ref="O59:O62" si="353">ROUND(IF(AND(OR(H59=7,H59=12),OR(A59="JK",A59="IA")),L59*-0.5,"0"),2)</f>
        <v>0</v>
      </c>
      <c r="P59">
        <f t="shared" ref="P59" si="354">SUM(L59:O59)</f>
        <v>1010.6</v>
      </c>
      <c r="Q59">
        <f t="shared" ref="Q59:Q62" si="355">SUM(D59:G59)</f>
        <v>30</v>
      </c>
      <c r="R59" s="4">
        <f t="shared" ref="R59" si="356">SUM(L59,Q59)</f>
        <v>1040.5999999999999</v>
      </c>
      <c r="S59" s="10" t="str">
        <f>_xlfn.SWITCH((A59),"AA","PALACE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COURT PLACE</v>
      </c>
      <c r="T59">
        <f>B59</f>
        <v>20</v>
      </c>
      <c r="U59" s="30">
        <f>I59</f>
        <v>825</v>
      </c>
      <c r="V59" s="14">
        <f>C59</f>
        <v>4</v>
      </c>
      <c r="W59" s="32">
        <f>J59</f>
        <v>0</v>
      </c>
      <c r="X59" s="32">
        <f t="shared" ref="X59" si="357">SUM(M59:O59)</f>
        <v>0</v>
      </c>
      <c r="Y59" s="32">
        <f>L59</f>
        <v>1010.6</v>
      </c>
      <c r="Z59" s="32">
        <f>D59</f>
        <v>12</v>
      </c>
      <c r="AA59" s="30">
        <f>E59</f>
        <v>9</v>
      </c>
      <c r="AB59" s="32">
        <f>F59</f>
        <v>6</v>
      </c>
      <c r="AC59" s="32">
        <f>G59</f>
        <v>3</v>
      </c>
      <c r="AD59" s="33">
        <f t="shared" ref="AD59" si="358">Q59</f>
        <v>30</v>
      </c>
      <c r="AE59" s="30">
        <f t="shared" ref="AE59" si="359">R59</f>
        <v>1040.5999999999999</v>
      </c>
      <c r="AF59" s="9" t="str">
        <f t="shared" ref="AF59" si="360">IF(AE59&gt;1000,"***"," " )</f>
        <v>***</v>
      </c>
      <c r="AG59" s="18"/>
      <c r="AH59" s="18"/>
      <c r="AI59" s="18"/>
      <c r="AJ59" s="19"/>
    </row>
    <row r="60" spans="1:36" x14ac:dyDescent="0.25">
      <c r="A60" s="8"/>
      <c r="G60" s="9"/>
      <c r="I60" s="4"/>
      <c r="J60">
        <f t="shared" si="0"/>
        <v>0</v>
      </c>
      <c r="R60" s="15"/>
      <c r="U60" s="30"/>
      <c r="V60" s="14"/>
      <c r="W60" s="32"/>
      <c r="X60" s="32"/>
      <c r="Y60" s="32"/>
      <c r="Z60" s="32"/>
      <c r="AA60" s="30"/>
      <c r="AB60" s="32"/>
      <c r="AC60" s="32"/>
      <c r="AD60" s="30"/>
      <c r="AE60" s="30"/>
      <c r="AF60" s="9"/>
      <c r="AG60" s="18"/>
      <c r="AH60" s="18"/>
      <c r="AI60" s="18"/>
      <c r="AJ60" s="19"/>
    </row>
    <row r="61" spans="1:36" x14ac:dyDescent="0.25">
      <c r="A61" s="8" t="s">
        <v>36</v>
      </c>
      <c r="B61">
        <v>25</v>
      </c>
      <c r="C61">
        <v>5</v>
      </c>
      <c r="D61">
        <v>20</v>
      </c>
      <c r="E61">
        <v>15</v>
      </c>
      <c r="F61">
        <v>10</v>
      </c>
      <c r="G61">
        <v>5</v>
      </c>
      <c r="H61" s="10">
        <v>1</v>
      </c>
      <c r="I61" s="4">
        <f t="shared" ref="I61" si="361">IF(AND(B61&gt;=1,B61&lt;=8),650,IF(AND(B61&gt;=9,B61&lt;=16),700,IF(AND(B61&gt;=17,B61&lt;=25),825,"ERROR!")))</f>
        <v>825</v>
      </c>
      <c r="J61">
        <f t="shared" si="0"/>
        <v>0</v>
      </c>
      <c r="K61" s="12">
        <f t="shared" ref="K61" si="362">IF(AND(C61&gt;=4),IF(AND(B61&gt;=1,B61&lt;=8),83.45,IF(AND(B61&gt;=9,B61&lt;=16),135,IF(AND(B61&gt;=17,B61&lt;=25),185.6,"ERROR!"))),0)</f>
        <v>185.6</v>
      </c>
      <c r="L61">
        <f t="shared" ref="L61" si="363">SUM(I61:K61)</f>
        <v>1010.6</v>
      </c>
      <c r="M61">
        <f t="shared" ref="M61" si="364">ROUND(IF(AND(OR(B61=23,B61=25),OR(A61="R7",A61="YT",A61="PP")),L61*0.12,"0"),2)</f>
        <v>0</v>
      </c>
      <c r="N61">
        <f t="shared" ref="N61:N62" si="365">ROUND(IF(OR(A61="BP",A61="CT"),-0.33*L61,0),2)</f>
        <v>0</v>
      </c>
      <c r="O61">
        <f t="shared" ref="O61:O62" si="366">ROUND(IF(AND(OR(H61=7,H61=12),OR(A61="JK",A61="IA")),L61*-0.5,"0"),2)</f>
        <v>0</v>
      </c>
      <c r="P61">
        <f t="shared" ref="P61" si="367">SUM(L61:O61)</f>
        <v>1010.6</v>
      </c>
      <c r="Q61">
        <f t="shared" ref="Q61:Q62" si="368">SUM(D61:G61)</f>
        <v>50</v>
      </c>
      <c r="R61" s="4">
        <f t="shared" ref="R61" si="369">SUM(L61,Q61)</f>
        <v>1060.5999999999999</v>
      </c>
      <c r="S61" s="10" t="str">
        <f>_xlfn.SWITCH((A61),"AA","PALACE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MAINE APT</v>
      </c>
      <c r="T61">
        <f>B61</f>
        <v>25</v>
      </c>
      <c r="U61" s="30">
        <f>I61</f>
        <v>825</v>
      </c>
      <c r="V61" s="14">
        <f>C61</f>
        <v>5</v>
      </c>
      <c r="W61" s="32">
        <f>J61</f>
        <v>0</v>
      </c>
      <c r="X61" s="32">
        <f t="shared" ref="X61" si="370">SUM(M61:O61)</f>
        <v>0</v>
      </c>
      <c r="Y61" s="32">
        <f>L61</f>
        <v>1010.6</v>
      </c>
      <c r="Z61" s="32">
        <f>D61</f>
        <v>20</v>
      </c>
      <c r="AA61" s="30">
        <f>E61</f>
        <v>15</v>
      </c>
      <c r="AB61" s="32">
        <f>F61</f>
        <v>10</v>
      </c>
      <c r="AC61" s="32">
        <f>G61</f>
        <v>5</v>
      </c>
      <c r="AD61" s="33">
        <f t="shared" ref="AD61:AE61" si="371">Q61</f>
        <v>50</v>
      </c>
      <c r="AE61" s="30">
        <f t="shared" si="371"/>
        <v>1060.5999999999999</v>
      </c>
      <c r="AF61" s="9" t="str">
        <f t="shared" ref="AF61" si="372">IF(AE61&gt;1000,"***"," " )</f>
        <v>***</v>
      </c>
      <c r="AG61" s="18"/>
      <c r="AH61" s="18"/>
      <c r="AI61" s="18"/>
      <c r="AJ61" s="19"/>
    </row>
    <row r="62" spans="1:36" x14ac:dyDescent="0.25">
      <c r="R62" s="15"/>
      <c r="U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6" x14ac:dyDescent="0.25">
      <c r="U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6" x14ac:dyDescent="0.25">
      <c r="S64" s="35" t="s">
        <v>71</v>
      </c>
      <c r="T64" s="35"/>
      <c r="U64" s="36">
        <f>SUM(U3:U61)</f>
        <v>22050</v>
      </c>
      <c r="V64" s="35"/>
      <c r="W64" s="36">
        <f>SUM(W3:W61)</f>
        <v>980.5</v>
      </c>
      <c r="X64" s="36">
        <f>SUM(X3:X61)</f>
        <v>-1203.8</v>
      </c>
      <c r="Y64" s="36">
        <f>SUM(Y3:Y61)</f>
        <v>25101.349999999995</v>
      </c>
      <c r="Z64" s="36"/>
      <c r="AA64" s="36"/>
      <c r="AB64" s="36"/>
      <c r="AC64" s="36"/>
      <c r="AD64" s="36">
        <f>SUM(AD3:AD61)</f>
        <v>5879.96</v>
      </c>
      <c r="AE64" s="36">
        <f>SUM(AE3:AE61)</f>
        <v>30981.309999999998</v>
      </c>
    </row>
  </sheetData>
  <mergeCells count="62">
    <mergeCell ref="A1:G1"/>
    <mergeCell ref="J1:R1"/>
    <mergeCell ref="S1:AF1"/>
    <mergeCell ref="AG1:AJ1"/>
    <mergeCell ref="AG5:AJ5"/>
    <mergeCell ref="AG6:AJ6"/>
    <mergeCell ref="AG7:AJ7"/>
    <mergeCell ref="AG8:AJ8"/>
    <mergeCell ref="AG3:AJ4"/>
    <mergeCell ref="AG13:AJ13"/>
    <mergeCell ref="AG14:AJ14"/>
    <mergeCell ref="AG15:AJ15"/>
    <mergeCell ref="AG16:AJ16"/>
    <mergeCell ref="AG17:AJ17"/>
    <mergeCell ref="AG18:AJ18"/>
    <mergeCell ref="AG19:AJ19"/>
    <mergeCell ref="AG20:AJ20"/>
    <mergeCell ref="AG21:AJ21"/>
    <mergeCell ref="AG22:AJ22"/>
    <mergeCell ref="AG31:AJ31"/>
    <mergeCell ref="AG32:AJ32"/>
    <mergeCell ref="AG23:AJ23"/>
    <mergeCell ref="AG24:AJ24"/>
    <mergeCell ref="AG25:AJ25"/>
    <mergeCell ref="AG26:AJ26"/>
    <mergeCell ref="AG27:AJ27"/>
    <mergeCell ref="AG45:AJ45"/>
    <mergeCell ref="AG46:AJ46"/>
    <mergeCell ref="AG39:AJ39"/>
    <mergeCell ref="AG40:AJ40"/>
    <mergeCell ref="AG44:AJ44"/>
    <mergeCell ref="AG47:AJ47"/>
    <mergeCell ref="AG49:AJ49"/>
    <mergeCell ref="AG50:AJ50"/>
    <mergeCell ref="AG51:AJ51"/>
    <mergeCell ref="AG48:AJ48"/>
    <mergeCell ref="AG52:AJ52"/>
    <mergeCell ref="AG53:AJ53"/>
    <mergeCell ref="AG54:AJ54"/>
    <mergeCell ref="AG55:AJ55"/>
    <mergeCell ref="AG56:AJ56"/>
    <mergeCell ref="AG57:AJ57"/>
    <mergeCell ref="AG58:AJ58"/>
    <mergeCell ref="AG59:AJ59"/>
    <mergeCell ref="AG60:AJ60"/>
    <mergeCell ref="AG61:AJ61"/>
    <mergeCell ref="AG9:AJ9"/>
    <mergeCell ref="AG10:AJ10"/>
    <mergeCell ref="AG11:AJ11"/>
    <mergeCell ref="AG12:AJ12"/>
    <mergeCell ref="AG43:AJ43"/>
    <mergeCell ref="AG38:AJ38"/>
    <mergeCell ref="AG41:AJ41"/>
    <mergeCell ref="AG42:AJ42"/>
    <mergeCell ref="AG33:AJ33"/>
    <mergeCell ref="AG34:AJ34"/>
    <mergeCell ref="AG35:AJ35"/>
    <mergeCell ref="AG36:AJ36"/>
    <mergeCell ref="AG37:AJ37"/>
    <mergeCell ref="AG28:AJ28"/>
    <mergeCell ref="AG29:AJ29"/>
    <mergeCell ref="AG30:AJ3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Angela Birkner</cp:lastModifiedBy>
  <dcterms:created xsi:type="dcterms:W3CDTF">2020-01-14T10:25:54Z</dcterms:created>
  <dcterms:modified xsi:type="dcterms:W3CDTF">2020-01-21T16:47:37Z</dcterms:modified>
</cp:coreProperties>
</file>