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960" yWindow="900" windowWidth="19420" windowHeight="11020" tabRatio="662"/>
  </bookViews>
  <sheets>
    <sheet name="transactions_1.1.2015-12.31.201" sheetId="1" r:id="rId1"/>
    <sheet name="Sheet1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E3" i="2"/>
  <c r="F3" i="2"/>
  <c r="C4" i="2"/>
  <c r="F4" i="2"/>
  <c r="C5" i="2"/>
  <c r="F5" i="2"/>
  <c r="C6" i="2"/>
  <c r="F6" i="2"/>
  <c r="C7" i="2"/>
  <c r="F7" i="2"/>
  <c r="C8" i="2"/>
  <c r="F8" i="2"/>
  <c r="E9" i="2"/>
  <c r="F9" i="2"/>
  <c r="D10" i="2"/>
  <c r="F10" i="2"/>
  <c r="D11" i="2"/>
  <c r="F11" i="2"/>
  <c r="D12" i="2"/>
  <c r="E12" i="2"/>
  <c r="C12" i="2"/>
  <c r="F12" i="2"/>
  <c r="D13" i="2"/>
  <c r="C13" i="2"/>
  <c r="F13" i="2"/>
  <c r="F15" i="2"/>
  <c r="G13" i="2"/>
  <c r="K13" i="2"/>
  <c r="J4" i="2"/>
  <c r="K12" i="2"/>
  <c r="K11" i="2"/>
  <c r="K10" i="2"/>
  <c r="E20" i="2"/>
  <c r="G3" i="2"/>
  <c r="G4" i="2"/>
  <c r="G5" i="2"/>
  <c r="G6" i="2"/>
  <c r="G7" i="2"/>
  <c r="G8" i="2"/>
  <c r="G9" i="2"/>
  <c r="G10" i="2"/>
  <c r="G11" i="2"/>
  <c r="G12" i="2"/>
</calcChain>
</file>

<file path=xl/sharedStrings.xml><?xml version="1.0" encoding="utf-8"?>
<sst xmlns="http://schemas.openxmlformats.org/spreadsheetml/2006/main" count="77" uniqueCount="54">
  <si>
    <t>DATE</t>
  </si>
  <si>
    <t>TRANSACTION ID</t>
  </si>
  <si>
    <t>DESCRIPTION</t>
  </si>
  <si>
    <t>QUANTITY</t>
  </si>
  <si>
    <t>SYMBOL</t>
  </si>
  <si>
    <t>PRICE</t>
  </si>
  <si>
    <t>COMMISSION</t>
  </si>
  <si>
    <t>AMOUNT</t>
  </si>
  <si>
    <t>REG FEE</t>
  </si>
  <si>
    <t>QUALIFIED DIVIDEND (SHFK)</t>
  </si>
  <si>
    <t>SHFK</t>
  </si>
  <si>
    <t>QUALIFIED DIVIDEND (CTO)</t>
  </si>
  <si>
    <t>CTO</t>
  </si>
  <si>
    <t>Bought 100 ORM @ 14.2</t>
  </si>
  <si>
    <t>ORM</t>
  </si>
  <si>
    <t>Bought 100 USAK @ 18.939</t>
  </si>
  <si>
    <t>USAK</t>
  </si>
  <si>
    <t>Bought 8000 PKTEF @ 0.335</t>
  </si>
  <si>
    <t>PKTEF</t>
  </si>
  <si>
    <t>Sold 1500 NAUH @ 2.7905</t>
  </si>
  <si>
    <t>NAUH</t>
  </si>
  <si>
    <t>QUALIFIED DIVIDEND (NAUH)</t>
  </si>
  <si>
    <t>Sold 750 PRSS @ 4.5</t>
  </si>
  <si>
    <t>PRSS</t>
  </si>
  <si>
    <t>Bought 2000 AXLE @ 0.465</t>
  </si>
  <si>
    <t>AXLE</t>
  </si>
  <si>
    <t>Bought 80 USAK @ 25.55</t>
  </si>
  <si>
    <t>Bought 750 PRSS @ 3.9997</t>
  </si>
  <si>
    <t>Sold 1150 INFU @ 3.11</t>
  </si>
  <si>
    <t>INFU</t>
  </si>
  <si>
    <t>Bought 2500 PKTEF @ 0.399</t>
  </si>
  <si>
    <t>Bought 2500 PKTEF @ 0.4</t>
  </si>
  <si>
    <t>Bought 200 PW @ 8.95</t>
  </si>
  <si>
    <t>PW</t>
  </si>
  <si>
    <t>Bought 500 NAUH @ 3.3999</t>
  </si>
  <si>
    <t>Bought 1000 NAUH @ 3.2887</t>
  </si>
  <si>
    <t>Sold 1900 AMZKF @ 1.74</t>
  </si>
  <si>
    <t>AMZKF</t>
  </si>
  <si>
    <t>Sold 100 AMZKF @ 1.743</t>
  </si>
  <si>
    <t>***END OF FILE***</t>
  </si>
  <si>
    <t>Schuff</t>
  </si>
  <si>
    <t>TJT</t>
  </si>
  <si>
    <t>Cash</t>
  </si>
  <si>
    <t>nw</t>
  </si>
  <si>
    <t>Start</t>
  </si>
  <si>
    <t>End</t>
  </si>
  <si>
    <t>Dividend</t>
  </si>
  <si>
    <t>Change</t>
  </si>
  <si>
    <t>Starting Portfolio Size</t>
  </si>
  <si>
    <t>With cash:</t>
  </si>
  <si>
    <t>Cash Balance</t>
  </si>
  <si>
    <t>Starting Stocks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</si>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</sst>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1" applyNumberFormat="1" applyFon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C9" sqref="C9"/>
    </sheetView>
  </sheetViews>
  <sheetFormatPr defaultColWidth="10.6640625" defaultRowHeight="15.5" x14ac:dyDescent="0.35"/>
  <cols>
    <col min="3" max="3" width="25.0820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50</v>
      </c>
    </row>
    <row r="2" spans="1:11" x14ac:dyDescent="0.35">
      <c r="A2" s="1">
        <v>42339</v>
      </c>
      <c r="B2">
        <v>14120834387</v>
      </c>
      <c r="C2" t="s">
        <v>9</v>
      </c>
      <c r="E2" t="s">
        <v>10</v>
      </c>
      <c r="H2">
        <v>468</v>
      </c>
    </row>
    <row r="3" spans="1:11" x14ac:dyDescent="0.35">
      <c r="A3" s="1">
        <v>42338</v>
      </c>
      <c r="B3">
        <v>14108486335</v>
      </c>
      <c r="C3" t="s">
        <v>11</v>
      </c>
      <c r="E3" t="s">
        <v>12</v>
      </c>
      <c r="H3">
        <v>3.68</v>
      </c>
    </row>
    <row r="4" spans="1:11" x14ac:dyDescent="0.35">
      <c r="A4" s="1">
        <v>42317</v>
      </c>
      <c r="B4">
        <v>14039344430</v>
      </c>
      <c r="C4" t="s">
        <v>13</v>
      </c>
      <c r="D4">
        <v>100</v>
      </c>
      <c r="E4" t="s">
        <v>14</v>
      </c>
      <c r="F4">
        <v>14.2</v>
      </c>
      <c r="G4">
        <v>7</v>
      </c>
      <c r="H4">
        <v>-1427</v>
      </c>
    </row>
    <row r="5" spans="1:11" x14ac:dyDescent="0.35">
      <c r="A5" s="1">
        <v>42283</v>
      </c>
      <c r="B5">
        <v>13890300604</v>
      </c>
      <c r="C5" t="s">
        <v>15</v>
      </c>
      <c r="D5">
        <v>100</v>
      </c>
      <c r="E5" t="s">
        <v>16</v>
      </c>
      <c r="F5">
        <v>18.939</v>
      </c>
      <c r="G5">
        <v>7</v>
      </c>
      <c r="H5">
        <v>-1900.9</v>
      </c>
    </row>
    <row r="6" spans="1:11" x14ac:dyDescent="0.35">
      <c r="A6" s="1">
        <v>42271</v>
      </c>
      <c r="B6">
        <v>13813781862</v>
      </c>
      <c r="C6" t="s">
        <v>17</v>
      </c>
      <c r="D6">
        <v>8000</v>
      </c>
      <c r="E6" t="s">
        <v>18</v>
      </c>
      <c r="F6">
        <v>0.33500000000000002</v>
      </c>
      <c r="G6">
        <v>7</v>
      </c>
      <c r="H6">
        <v>-2687</v>
      </c>
    </row>
    <row r="7" spans="1:11" x14ac:dyDescent="0.35">
      <c r="A7" s="1">
        <v>42255</v>
      </c>
      <c r="B7">
        <v>13748051918</v>
      </c>
      <c r="C7" t="s">
        <v>19</v>
      </c>
      <c r="D7">
        <v>1500</v>
      </c>
      <c r="E7" t="s">
        <v>20</v>
      </c>
      <c r="F7">
        <v>2.7905000000000002</v>
      </c>
      <c r="G7">
        <v>7</v>
      </c>
      <c r="H7">
        <v>4178.67</v>
      </c>
      <c r="I7">
        <v>0.08</v>
      </c>
    </row>
    <row r="8" spans="1:11" x14ac:dyDescent="0.35">
      <c r="A8" s="1">
        <v>42248</v>
      </c>
      <c r="B8">
        <v>13714432311</v>
      </c>
      <c r="C8" t="s">
        <v>9</v>
      </c>
      <c r="E8" t="s">
        <v>10</v>
      </c>
      <c r="H8">
        <v>468</v>
      </c>
    </row>
    <row r="9" spans="1:11" x14ac:dyDescent="0.35">
      <c r="A9" s="1">
        <v>42195</v>
      </c>
      <c r="B9">
        <v>13484004856</v>
      </c>
      <c r="C9" t="s">
        <v>21</v>
      </c>
      <c r="E9" t="s">
        <v>20</v>
      </c>
      <c r="H9">
        <v>67.5</v>
      </c>
    </row>
    <row r="10" spans="1:11" x14ac:dyDescent="0.35">
      <c r="A10" s="1">
        <v>42151</v>
      </c>
      <c r="B10">
        <v>13272057283</v>
      </c>
      <c r="C10" t="s">
        <v>22</v>
      </c>
      <c r="D10">
        <v>750</v>
      </c>
      <c r="E10" t="s">
        <v>23</v>
      </c>
      <c r="F10">
        <v>4.5</v>
      </c>
      <c r="G10">
        <v>7</v>
      </c>
      <c r="H10">
        <v>3367.93</v>
      </c>
      <c r="I10">
        <v>7.0000000000000007E-2</v>
      </c>
    </row>
    <row r="11" spans="1:11" x14ac:dyDescent="0.35">
      <c r="A11" s="1">
        <v>42151</v>
      </c>
      <c r="B11">
        <v>13269553189</v>
      </c>
      <c r="C11" t="s">
        <v>11</v>
      </c>
      <c r="E11" t="s">
        <v>12</v>
      </c>
      <c r="H11">
        <v>3.68</v>
      </c>
    </row>
    <row r="12" spans="1:11" x14ac:dyDescent="0.35">
      <c r="A12" s="1">
        <v>42128</v>
      </c>
      <c r="B12">
        <v>13189743721</v>
      </c>
      <c r="C12" t="s">
        <v>24</v>
      </c>
      <c r="D12">
        <v>2000</v>
      </c>
      <c r="E12" t="s">
        <v>25</v>
      </c>
      <c r="F12">
        <v>0.46500000000000002</v>
      </c>
      <c r="G12">
        <v>7</v>
      </c>
      <c r="H12">
        <v>-937</v>
      </c>
    </row>
    <row r="13" spans="1:11" x14ac:dyDescent="0.35">
      <c r="A13" s="1">
        <v>42128</v>
      </c>
      <c r="B13">
        <v>13189506795</v>
      </c>
      <c r="C13" t="s">
        <v>26</v>
      </c>
      <c r="D13">
        <v>80</v>
      </c>
      <c r="E13" t="s">
        <v>16</v>
      </c>
      <c r="F13">
        <v>25.55</v>
      </c>
      <c r="G13">
        <v>7</v>
      </c>
      <c r="H13">
        <v>-2051</v>
      </c>
    </row>
    <row r="14" spans="1:11" x14ac:dyDescent="0.35">
      <c r="A14" s="1">
        <v>42115</v>
      </c>
      <c r="B14">
        <v>13122884587</v>
      </c>
      <c r="C14" t="s">
        <v>27</v>
      </c>
      <c r="D14">
        <v>750</v>
      </c>
      <c r="E14" t="s">
        <v>23</v>
      </c>
      <c r="F14">
        <v>3.9996999999999998</v>
      </c>
      <c r="G14">
        <v>7</v>
      </c>
      <c r="H14">
        <v>-3006.78</v>
      </c>
    </row>
    <row r="15" spans="1:11" x14ac:dyDescent="0.35">
      <c r="A15" s="1">
        <v>42111</v>
      </c>
      <c r="B15">
        <v>13099969758</v>
      </c>
      <c r="C15" t="s">
        <v>21</v>
      </c>
      <c r="E15" t="s">
        <v>20</v>
      </c>
      <c r="H15">
        <v>67.5</v>
      </c>
    </row>
    <row r="16" spans="1:11" x14ac:dyDescent="0.35">
      <c r="A16" s="1">
        <v>42110</v>
      </c>
      <c r="B16">
        <v>13097764837</v>
      </c>
      <c r="C16" t="s">
        <v>28</v>
      </c>
      <c r="D16">
        <v>1150</v>
      </c>
      <c r="E16" t="s">
        <v>29</v>
      </c>
      <c r="F16">
        <v>3.11</v>
      </c>
      <c r="G16">
        <v>7</v>
      </c>
      <c r="H16">
        <v>3569.43</v>
      </c>
      <c r="I16">
        <v>7.0000000000000007E-2</v>
      </c>
    </row>
    <row r="17" spans="1:9" x14ac:dyDescent="0.35">
      <c r="A17" s="1">
        <v>42093</v>
      </c>
      <c r="B17">
        <v>13006164674</v>
      </c>
      <c r="C17" t="s">
        <v>30</v>
      </c>
      <c r="D17">
        <v>2500</v>
      </c>
      <c r="E17" t="s">
        <v>18</v>
      </c>
      <c r="F17">
        <v>0.39900000000000002</v>
      </c>
      <c r="G17">
        <v>0</v>
      </c>
      <c r="H17">
        <v>-997.5</v>
      </c>
    </row>
    <row r="18" spans="1:9" x14ac:dyDescent="0.35">
      <c r="A18" s="1">
        <v>42093</v>
      </c>
      <c r="B18">
        <v>13006164665</v>
      </c>
      <c r="C18" t="s">
        <v>31</v>
      </c>
      <c r="D18">
        <v>2500</v>
      </c>
      <c r="E18" t="s">
        <v>18</v>
      </c>
      <c r="F18">
        <v>0.4</v>
      </c>
      <c r="G18">
        <v>7</v>
      </c>
      <c r="H18">
        <v>-1007</v>
      </c>
    </row>
    <row r="19" spans="1:9" x14ac:dyDescent="0.35">
      <c r="A19" s="1">
        <v>42090</v>
      </c>
      <c r="B19">
        <v>12999029681</v>
      </c>
      <c r="C19" t="s">
        <v>32</v>
      </c>
      <c r="D19">
        <v>200</v>
      </c>
      <c r="E19" t="s">
        <v>33</v>
      </c>
      <c r="F19">
        <v>8.9499999999999993</v>
      </c>
      <c r="G19">
        <v>7</v>
      </c>
      <c r="H19">
        <v>-1797</v>
      </c>
    </row>
    <row r="20" spans="1:9" x14ac:dyDescent="0.35">
      <c r="A20" s="1">
        <v>42072</v>
      </c>
      <c r="B20">
        <v>12914893981</v>
      </c>
      <c r="C20" t="s">
        <v>34</v>
      </c>
      <c r="D20">
        <v>500</v>
      </c>
      <c r="E20" t="s">
        <v>20</v>
      </c>
      <c r="F20">
        <v>3.3999000000000001</v>
      </c>
      <c r="G20">
        <v>7</v>
      </c>
      <c r="H20">
        <v>-1706.95</v>
      </c>
    </row>
    <row r="21" spans="1:9" x14ac:dyDescent="0.35">
      <c r="A21" s="1">
        <v>42058</v>
      </c>
      <c r="B21">
        <v>12844920239</v>
      </c>
      <c r="C21" t="s">
        <v>35</v>
      </c>
      <c r="D21">
        <v>1000</v>
      </c>
      <c r="E21" t="s">
        <v>20</v>
      </c>
      <c r="F21">
        <v>3.2887</v>
      </c>
      <c r="G21">
        <v>7</v>
      </c>
      <c r="H21">
        <v>-3295.7</v>
      </c>
    </row>
    <row r="22" spans="1:9" x14ac:dyDescent="0.35">
      <c r="A22" s="1">
        <v>42058</v>
      </c>
      <c r="B22">
        <v>12844851147</v>
      </c>
      <c r="C22" t="s">
        <v>36</v>
      </c>
      <c r="D22">
        <v>1900</v>
      </c>
      <c r="E22" t="s">
        <v>37</v>
      </c>
      <c r="F22">
        <v>1.74</v>
      </c>
      <c r="G22">
        <v>0</v>
      </c>
      <c r="H22">
        <v>3305.93</v>
      </c>
      <c r="I22">
        <v>7.0000000000000007E-2</v>
      </c>
    </row>
    <row r="23" spans="1:9" x14ac:dyDescent="0.35">
      <c r="A23" s="1">
        <v>42058</v>
      </c>
      <c r="B23">
        <v>12844851143</v>
      </c>
      <c r="C23" t="s">
        <v>38</v>
      </c>
      <c r="D23">
        <v>100</v>
      </c>
      <c r="E23" t="s">
        <v>37</v>
      </c>
      <c r="F23">
        <v>1.7430000000000001</v>
      </c>
      <c r="G23">
        <v>7</v>
      </c>
      <c r="H23">
        <v>167.29</v>
      </c>
      <c r="I23">
        <v>0.01</v>
      </c>
    </row>
    <row r="24" spans="1:9" x14ac:dyDescent="0.35">
      <c r="A24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C5" sqref="C5"/>
    </sheetView>
  </sheetViews>
  <sheetFormatPr defaultColWidth="10.6640625" defaultRowHeight="15.5" x14ac:dyDescent="0.35"/>
  <sheetData>
    <row r="1" spans="1:11" x14ac:dyDescent="0.35">
      <c r="C1" t="s">
        <v>44</v>
      </c>
      <c r="D1" t="s">
        <v>45</v>
      </c>
      <c r="E1" t="s">
        <v>46</v>
      </c>
      <c r="F1" t="s">
        <v>47</v>
      </c>
      <c r="H1" t="s">
        <v>43</v>
      </c>
      <c r="J1" t="s">
        <v>52</v>
      </c>
      <c r="K1" t="s">
        <v>53</v>
      </c>
    </row>
    <row r="2" spans="1:11" x14ac:dyDescent="0.35">
      <c r="A2" t="s">
        <v>42</v>
      </c>
      <c r="C2">
        <v>13614.58</v>
      </c>
      <c r="D2">
        <v>8469.3799999999992</v>
      </c>
      <c r="G2" s="2"/>
      <c r="H2">
        <v>14772.35</v>
      </c>
    </row>
    <row r="3" spans="1:11" x14ac:dyDescent="0.35">
      <c r="A3" t="s">
        <v>12</v>
      </c>
      <c r="B3">
        <v>92</v>
      </c>
      <c r="C3">
        <f>55.8*B3</f>
        <v>5133.5999999999995</v>
      </c>
      <c r="D3">
        <v>4849.32</v>
      </c>
      <c r="E3">
        <f>SUM('transactions_1.1.2015-12.31.201'!H3,'transactions_1.1.2015-12.31.201'!H11)</f>
        <v>7.36</v>
      </c>
      <c r="F3">
        <f>SUM(D3:E3)-C3</f>
        <v>-276.92000000000007</v>
      </c>
      <c r="G3" s="2">
        <f t="shared" ref="G3:G12" si="0">(SUM(D3:E3)-C3)/C3</f>
        <v>-5.3942652329749124E-2</v>
      </c>
      <c r="J3" s="1">
        <v>42005</v>
      </c>
      <c r="K3" s="1">
        <v>42369</v>
      </c>
    </row>
    <row r="4" spans="1:11" x14ac:dyDescent="0.35">
      <c r="A4" t="s">
        <v>14</v>
      </c>
      <c r="B4">
        <v>100</v>
      </c>
      <c r="C4">
        <f>-'transactions_1.1.2015-12.31.201'!H4</f>
        <v>1427</v>
      </c>
      <c r="D4">
        <v>1343</v>
      </c>
      <c r="F4">
        <f t="shared" ref="F4:F12" si="1">SUM(D4:E4)-C4</f>
        <v>-84</v>
      </c>
      <c r="G4" s="2">
        <f t="shared" si="0"/>
        <v>-5.8864751226348981E-2</v>
      </c>
      <c r="J4" s="1">
        <f>'transactions_1.1.2015-12.31.201'!A4</f>
        <v>42317</v>
      </c>
      <c r="K4" s="1">
        <v>42369</v>
      </c>
    </row>
    <row r="5" spans="1:11" x14ac:dyDescent="0.35">
      <c r="A5" t="s">
        <v>18</v>
      </c>
      <c r="B5">
        <v>13000</v>
      </c>
      <c r="C5">
        <f>-SUM('transactions_1.1.2015-12.31.201'!H18,'transactions_1.1.2015-12.31.201'!H17,'transactions_1.1.2015-12.31.201'!H6)</f>
        <v>4691.5</v>
      </c>
      <c r="D5">
        <v>3576.3</v>
      </c>
      <c r="F5">
        <f t="shared" si="1"/>
        <v>-1115.1999999999998</v>
      </c>
      <c r="G5" s="2">
        <f t="shared" si="0"/>
        <v>-0.23770649046147282</v>
      </c>
      <c r="K5" s="1">
        <v>42369</v>
      </c>
    </row>
    <row r="6" spans="1:11" x14ac:dyDescent="0.35">
      <c r="A6" t="s">
        <v>33</v>
      </c>
      <c r="B6">
        <v>200</v>
      </c>
      <c r="C6">
        <f>-'transactions_1.1.2015-12.31.201'!H19</f>
        <v>1797</v>
      </c>
      <c r="D6">
        <v>874</v>
      </c>
      <c r="F6">
        <f t="shared" si="1"/>
        <v>-923</v>
      </c>
      <c r="G6" s="2">
        <f t="shared" si="0"/>
        <v>-0.51363383416805786</v>
      </c>
      <c r="K6" s="1">
        <v>42369</v>
      </c>
    </row>
    <row r="7" spans="1:11" x14ac:dyDescent="0.35">
      <c r="A7" t="s">
        <v>41</v>
      </c>
      <c r="B7">
        <v>2000</v>
      </c>
      <c r="C7">
        <f>-'transactions_1.1.2015-12.31.201'!H12</f>
        <v>937</v>
      </c>
      <c r="D7">
        <v>542</v>
      </c>
      <c r="F7">
        <f t="shared" si="1"/>
        <v>-395</v>
      </c>
      <c r="G7" s="2">
        <f t="shared" si="0"/>
        <v>-0.42155816435432231</v>
      </c>
      <c r="K7" s="1">
        <v>42369</v>
      </c>
    </row>
    <row r="8" spans="1:11" x14ac:dyDescent="0.35">
      <c r="A8" t="s">
        <v>16</v>
      </c>
      <c r="B8">
        <v>180</v>
      </c>
      <c r="C8">
        <f>-SUM('transactions_1.1.2015-12.31.201'!H13,'transactions_1.1.2015-12.31.201'!H5)</f>
        <v>3951.9</v>
      </c>
      <c r="D8">
        <v>3141</v>
      </c>
      <c r="F8">
        <f t="shared" si="1"/>
        <v>-810.90000000000009</v>
      </c>
      <c r="G8" s="2">
        <f t="shared" si="0"/>
        <v>-0.20519243907993626</v>
      </c>
      <c r="K8" s="1">
        <v>42369</v>
      </c>
    </row>
    <row r="9" spans="1:11" x14ac:dyDescent="0.35">
      <c r="A9" t="s">
        <v>40</v>
      </c>
      <c r="B9">
        <v>200</v>
      </c>
      <c r="C9">
        <v>6350</v>
      </c>
      <c r="D9">
        <v>6950</v>
      </c>
      <c r="E9">
        <f>SUM('transactions_1.1.2015-12.31.201'!H2)</f>
        <v>468</v>
      </c>
      <c r="F9">
        <f t="shared" si="1"/>
        <v>1068</v>
      </c>
      <c r="G9" s="2">
        <f t="shared" si="0"/>
        <v>0.16818897637795274</v>
      </c>
      <c r="J9" s="1">
        <v>42005</v>
      </c>
      <c r="K9" s="1">
        <v>42369</v>
      </c>
    </row>
    <row r="10" spans="1:11" x14ac:dyDescent="0.35">
      <c r="A10" t="s">
        <v>37</v>
      </c>
      <c r="B10">
        <v>2000</v>
      </c>
      <c r="C10">
        <v>3650</v>
      </c>
      <c r="D10">
        <f>SUM('transactions_1.1.2015-12.31.201'!H22:H23)</f>
        <v>3473.22</v>
      </c>
      <c r="F10">
        <f t="shared" si="1"/>
        <v>-176.7800000000002</v>
      </c>
      <c r="G10" s="2">
        <f t="shared" si="0"/>
        <v>-4.8432876712328821E-2</v>
      </c>
      <c r="J10" s="1">
        <v>42005</v>
      </c>
      <c r="K10" s="1">
        <f>'transactions_1.1.2015-12.31.201'!A22</f>
        <v>42058</v>
      </c>
    </row>
    <row r="11" spans="1:11" x14ac:dyDescent="0.35">
      <c r="A11" t="s">
        <v>29</v>
      </c>
      <c r="B11">
        <v>1150</v>
      </c>
      <c r="C11">
        <v>3622.5</v>
      </c>
      <c r="D11">
        <f>'transactions_1.1.2015-12.31.201'!H16</f>
        <v>3569.43</v>
      </c>
      <c r="F11">
        <f t="shared" si="1"/>
        <v>-53.070000000000164</v>
      </c>
      <c r="G11" s="2">
        <f t="shared" si="0"/>
        <v>-1.4650103519668783E-2</v>
      </c>
      <c r="J11" s="1">
        <v>42005</v>
      </c>
      <c r="K11" s="1">
        <f>'transactions_1.1.2015-12.31.201'!A16</f>
        <v>42110</v>
      </c>
    </row>
    <row r="12" spans="1:11" x14ac:dyDescent="0.35">
      <c r="A12" t="s">
        <v>20</v>
      </c>
      <c r="B12">
        <v>1500</v>
      </c>
      <c r="C12">
        <f>- SUM('transactions_1.1.2015-12.31.201'!H20:H21)</f>
        <v>5002.6499999999996</v>
      </c>
      <c r="D12">
        <f>'transactions_1.1.2015-12.31.201'!H7</f>
        <v>4178.67</v>
      </c>
      <c r="E12">
        <f>SUM('transactions_1.1.2015-12.31.201'!H15,'transactions_1.1.2015-12.31.201'!H9)</f>
        <v>135</v>
      </c>
      <c r="F12">
        <f t="shared" si="1"/>
        <v>-688.97999999999956</v>
      </c>
      <c r="G12" s="2">
        <f t="shared" si="0"/>
        <v>-0.13772300680639254</v>
      </c>
      <c r="K12" s="1">
        <f>'transactions_1.1.2015-12.31.201'!A7</f>
        <v>42255</v>
      </c>
    </row>
    <row r="13" spans="1:11" x14ac:dyDescent="0.35">
      <c r="A13" t="s">
        <v>23</v>
      </c>
      <c r="C13">
        <f>- SUM('transactions_1.1.2015-12.31.201'!H14)</f>
        <v>3006.78</v>
      </c>
      <c r="D13">
        <f>'transactions_1.1.2015-12.31.201'!H10</f>
        <v>3367.93</v>
      </c>
      <c r="F13">
        <f t="shared" ref="F13" si="2">SUM(D13:E13)-C13</f>
        <v>361.14999999999964</v>
      </c>
      <c r="G13" s="2">
        <f t="shared" ref="G13" si="3">(SUM(D13:E13)-C13)/C13</f>
        <v>0.12011188048344063</v>
      </c>
      <c r="K13" s="1">
        <f>'transactions_1.1.2015-12.31.201'!A8</f>
        <v>42248</v>
      </c>
    </row>
    <row r="15" spans="1:11" x14ac:dyDescent="0.35">
      <c r="A15" t="s">
        <v>48</v>
      </c>
      <c r="C15">
        <v>32370.68</v>
      </c>
      <c r="F15">
        <f>SUM(F3:F13)</f>
        <v>-3094.7000000000003</v>
      </c>
    </row>
    <row r="16" spans="1:11" x14ac:dyDescent="0.35">
      <c r="A16" t="s">
        <v>51</v>
      </c>
    </row>
    <row r="20" spans="4:5" x14ac:dyDescent="0.35">
      <c r="D20" t="s">
        <v>49</v>
      </c>
      <c r="E20" s="3">
        <f>F15/C15</f>
        <v>-9.5601945958503201E-2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transactions_1.1.2015-12.31.201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Field</dc:creator>
  <cp:lastModifiedBy>Harrison Li</cp:lastModifiedBy>
  <dcterms:created xsi:type="dcterms:W3CDTF">2016-01-30T17:02:44Z</dcterms:created>
  <dcterms:modified xsi:type="dcterms:W3CDTF">2016-10-16T23:11:41Z</dcterms:modified>
</cp:coreProperties>
</file>