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uma\OneDrive\Desktop\Week 1 Challenge\"/>
    </mc:Choice>
  </mc:AlternateContent>
  <xr:revisionPtr revIDLastSave="0" documentId="13_ncr:1_{D25A75BD-EBF3-4E5C-B287-654CE6A98B6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rowdfunding" sheetId="1" r:id="rId1"/>
    <sheet name="statisticalAnalysis" sheetId="7" r:id="rId2"/>
    <sheet name="goalAnalysis" sheetId="6" r:id="rId3"/>
    <sheet name="dateTable" sheetId="5" r:id="rId4"/>
    <sheet name="categoryTable" sheetId="3" r:id="rId5"/>
    <sheet name="subcategoryTable" sheetId="2" r:id="rId6"/>
  </sheets>
  <definedNames>
    <definedName name="backersCount">Crowdfunding!$H:$H</definedName>
    <definedName name="goal">Crowdfunding!$D:$D</definedName>
    <definedName name="live">goalAnalysis!$I$3</definedName>
    <definedName name="outcome">Crowdfunding!$G:$G</definedName>
  </definedNames>
  <calcPr calcId="191029"/>
  <pivotCaches>
    <pivotCache cacheId="8" r:id="rId7"/>
    <pivotCache cacheId="14" r:id="rId8"/>
    <pivotCache cacheId="2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7" l="1"/>
  <c r="R2" i="7"/>
  <c r="Q2" i="7"/>
  <c r="P2" i="7"/>
  <c r="O2" i="7"/>
  <c r="N2" i="7"/>
  <c r="D2" i="7"/>
  <c r="H2" i="7"/>
  <c r="I2" i="7"/>
  <c r="G2" i="7"/>
  <c r="F2" i="7"/>
  <c r="E2" i="7"/>
  <c r="D12" i="6"/>
  <c r="C12" i="6"/>
  <c r="B12" i="6"/>
  <c r="E12" i="6" s="1"/>
  <c r="D6" i="6"/>
  <c r="C6" i="6"/>
  <c r="B6" i="6"/>
  <c r="E6" i="6" s="1"/>
  <c r="D13" i="6"/>
  <c r="D11" i="6"/>
  <c r="D10" i="6"/>
  <c r="D9" i="6"/>
  <c r="D8" i="6"/>
  <c r="D7" i="6"/>
  <c r="D5" i="6"/>
  <c r="D4" i="6"/>
  <c r="D3" i="6"/>
  <c r="D2" i="6"/>
  <c r="C2" i="6"/>
  <c r="C13" i="6"/>
  <c r="C11" i="6"/>
  <c r="C10" i="6"/>
  <c r="C9" i="6"/>
  <c r="C8" i="6"/>
  <c r="C7" i="6"/>
  <c r="C5" i="6"/>
  <c r="C4" i="6"/>
  <c r="C3" i="6"/>
  <c r="B13" i="6"/>
  <c r="B11" i="6"/>
  <c r="B10" i="6"/>
  <c r="E10" i="6" s="1"/>
  <c r="B9" i="6"/>
  <c r="E9" i="6" s="1"/>
  <c r="B8" i="6"/>
  <c r="E8" i="6" s="1"/>
  <c r="B7" i="6"/>
  <c r="B5" i="6"/>
  <c r="B4" i="6"/>
  <c r="B3" i="6"/>
  <c r="B2" i="6"/>
  <c r="E2" i="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E3" i="6" l="1"/>
  <c r="E7" i="6"/>
  <c r="G7" i="6"/>
  <c r="G10" i="6"/>
  <c r="G9" i="6"/>
  <c r="E13" i="6"/>
  <c r="F13" i="6" s="1"/>
  <c r="E11" i="6"/>
  <c r="F11" i="6" s="1"/>
  <c r="F7" i="6"/>
  <c r="E5" i="6"/>
  <c r="G5" i="6" s="1"/>
  <c r="E4" i="6"/>
  <c r="G4" i="6" s="1"/>
  <c r="F10" i="6"/>
  <c r="H10" i="6"/>
  <c r="G8" i="6"/>
  <c r="H7" i="6"/>
  <c r="F8" i="6"/>
  <c r="H8" i="6"/>
  <c r="F9" i="6"/>
  <c r="H9" i="6"/>
  <c r="G3" i="6"/>
  <c r="F3" i="6"/>
  <c r="H3" i="6"/>
  <c r="G2" i="6"/>
  <c r="F2" i="6"/>
  <c r="H2" i="6"/>
  <c r="F12" i="6"/>
  <c r="G12" i="6"/>
  <c r="H12" i="6"/>
  <c r="F6" i="6"/>
  <c r="G6" i="6"/>
  <c r="H6" i="6"/>
  <c r="H11" i="6" l="1"/>
  <c r="H5" i="6"/>
  <c r="H4" i="6"/>
  <c r="G13" i="6"/>
  <c r="F5" i="6"/>
  <c r="F4" i="6"/>
  <c r="G11" i="6"/>
  <c r="H13" i="6"/>
</calcChain>
</file>

<file path=xl/sharedStrings.xml><?xml version="1.0" encoding="utf-8"?>
<sst xmlns="http://schemas.openxmlformats.org/spreadsheetml/2006/main" count="7067" uniqueCount="2112">
  <si>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</si>
  <si>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</si>
  <si>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</si>
  <si>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</si>
  <si>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</si>
  <si>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</si>
  <si>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</si>
  <si>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</si>
  <si>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</si>
  <si>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</si>
  <si>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</si>
  <si>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</si>
  <si>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</si>
  <si>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</si>
  <si>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</si>
  <si>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</si>
  <si>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</si>
  <si>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</si>
  <si>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</si>
  <si>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</si>
  <si>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</si>
  <si>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</si>
  <si>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</si>
  <si>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</si>
  <si>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</si>
  <si>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</si>
  <si>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</si>
  <si>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</si>
  <si>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</si>
  <si>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</si>
  <si>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</si>
  <si>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</si>
  <si>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</si>
  <si>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</si>
  <si>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</si>
  <si>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</si>
  <si>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</si>
  <si>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</si>
  <si>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</si>
  <si>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</si>
  <si>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</si>
  <si>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</si>
  <si>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</si>
  <si>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</si>
  <si>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</si>
  <si>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</si>
  <si>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</si>
  <si>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</si>
  <si>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</si>
  <si>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</si>
  <si>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</si>
  <si>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</si>
  <si>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</si>
  <si>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</si>
  <si>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</si>
  <si>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</si>
  <si>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</si>
  <si>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</si>
  <si>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</si>
  <si>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</si>
  <si>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</si>
  <si>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</si>
  <si>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</si>
  <si>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</si>
  <si>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</si>
  <si>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</si>
  <si>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</si>
  <si>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</si>
  <si>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</si>
  <si>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</si>
  <si>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</si>
  <si>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</si>
  <si>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</si>
  <si>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</si>
  <si>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</si>
  <si>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</si>
  <si>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</si>
  <si>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</si>
  <si>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</si>
  <si>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</si>
  <si>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</si>
  <si>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</si>
  <si>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</si>
  <si>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</si>
  <si>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</si>
  <si>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</si>
  <si>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</si>
  <si>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</si>
  <si>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</si>
  <si>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</si>
  <si>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</si>
  <si>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</si>
  <si>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</si>
  <si>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</si>
  <si>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</si>
  <si>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</si>
  <si>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</si>
  <si>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</si>
  <si>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</si>
  <si>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</si>
  <si>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</si>
  <si>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</si>
  <si>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</si>
  <si>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</si>
  <si>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</si>
  <si>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</si>
  <si>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</si>
  <si>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</si>
  <si>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</si>
  <si>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</si>
  <si>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</si>
  <si>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</si>
  <si>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</si>
  <si>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</si>
  <si>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</si>
  <si>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</si>
  <si>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</si>
  <si>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</si>
  <si>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</si>
  <si>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</si>
  <si>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</si>
  <si>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</si>
  <si>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</si>
  <si>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</si>
  <si>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</si>
  <si>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</si>
  <si>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</si>
  <si>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</si>
  <si>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</si>
  <si>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</si>
  <si>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</si>
  <si>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</si>
  <si>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</si>
  <si>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</si>
  <si>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</si>
  <si>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</si>
  <si>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</si>
  <si>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</si>
  <si>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</si>
  <si>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</si>
  <si>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</si>
  <si>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</si>
  <si>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</si>
  <si>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</si>
  <si>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</si>
  <si>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</si>
  <si>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</si>
  <si>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</si>
  <si>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</si>
  <si>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</si>
  <si>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</si>
  <si>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</si>
  <si>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</si>
  <si>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</si>
  <si>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</si>
  <si>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</si>
  <si>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</si>
  <si>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</si>
  <si>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</si>
  <si>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</si>
  <si>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</si>
  <si>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</si>
  <si>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</si>
  <si>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</si>
  <si>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</si>
  <si>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</si>
  <si>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</si>
  <si>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</si>
  <si>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</si>
  <si>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</si>
  <si>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</si>
  <si>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</si>
  <si>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</si>
  <si>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</si>
  <si>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</si>
  <si>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</si>
  <si>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</si>
  <si>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</si>
  <si>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</si>
  <si>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</si>
  <si>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</si>
  <si>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</si>
  <si>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</si>
  <si>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</si>
  <si>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</si>
  <si>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</si>
  <si>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</si>
  <si>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</si>
  <si>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</si>
  <si>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</si>
  <si>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</si>
  <si>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</si>
  <si>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</si>
  <si>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</si>
  <si>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</si>
  <si>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</si>
  <si>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</si>
  <si>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</si>
  <si>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</si>
  <si>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</si>
  <si>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</si>
  <si>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</si>
  <si>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</si>
  <si>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</si>
  <si>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</si>
  <si>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</si>
  <si>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</si>
  <si>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</si>
  <si>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</si>
  <si>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</si>
  <si>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</si>
  <si>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</si>
  <si>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</si>
  <si>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</si>
  <si>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</si>
  <si>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</si>
  <si>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</si>
  <si>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</si>
  <si>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</si>
  <si>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</si>
  <si>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</si>
  <si>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</si>
  <si>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</si>
  <si>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</si>
  <si>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</si>
  <si>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</si>
  <si>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</si>
  <si>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</si>
  <si>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</si>
  <si>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</si>
  <si>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</si>
  <si>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</si>
  <si>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</si>
  <si>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</si>
  <si>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</si>
  <si>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</si>
  <si>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</si>
  <si>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</si>
  <si>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</si>
  <si>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</si>
  <si>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</si>
  <si>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</si>
  <si>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</si>
  <si>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</si>
  <si>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</si>
  <si>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</si>
  <si>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</si>
  <si>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</si>
  <si>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</si>
  <si>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</si>
  <si>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</si>
  <si>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</si>
  <si>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</si>
  <si>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</si>
  <si>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</si>
  <si>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</si>
  <si>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</si>
  <si>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</si>
  <si>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</si>
  <si>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</si>
  <si>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</si>
  <si>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</si>
  <si>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</si>
  <si>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</si>
  <si>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</si>
  <si>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</si>
  <si>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</si>
  <si>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</si>
  <si>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</si>
  <si>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</si>
  <si>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</si>
  <si>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</si>
  <si>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</si>
  <si>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</si>
  <si>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</si>
  <si>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</si>
  <si>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</si>
  <si>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</si>
  <si>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</si>
  <si>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</si>
  <si>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</si>
  <si>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</si>
  <si>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</si>
  <si>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</si>
  <si>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</si>
  <si>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</si>
  <si>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</si>
  <si>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</si>
  <si>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</si>
  <si>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</si>
  <si>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</si>
  <si>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</si>
  <si>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</si>
  <si>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</si>
  <si>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</si>
  <si>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</si>
  <si>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</si>
  <si>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</si>
  <si>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</si>
  <si>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</si>
  <si>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</si>
  <si>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</si>
  <si>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</si>
  <si>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</si>
  <si>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</si>
  <si>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</si>
  <si>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</si>
  <si>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</si>
  <si>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</si>
  <si>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</si>
  <si>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</si>
  <si>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</si>
  <si>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</si>
  <si>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</si>
  <si>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</si>
  <si>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</si>
  <si>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</si>
  <si>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</si>
  <si>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</si>
  <si>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</si>
  <si>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</si>
  <si>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</si>
  <si>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</si>
  <si>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</si>
  <si>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</si>
  <si>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</si>
  <si>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</si>
  <si>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</si>
  <si>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</si>
  <si>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</si>
  <si>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</si>
  <si>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</si>
  <si>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</si>
  <si>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</si>
  <si>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</si>
  <si>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</si>
  <si>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</si>
  <si>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</si>
  <si>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</si>
  <si>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</si>
  <si>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</si>
  <si>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</si>
  <si>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</si>
  <si>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</si>
  <si>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</si>
  <si>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</si>
  <si>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</si>
  <si>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</si>
  <si>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</si>
  <si>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</si>
  <si>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</si>
  <si>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</si>
  <si>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</si>
  <si>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</si>
  <si>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</si>
  <si>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</si>
  <si>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</si>
  <si>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</si>
  <si>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</si>
  <si>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</si>
  <si>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</si>
  <si>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</si>
  <si>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</si>
  <si>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</si>
  <si>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</si>
  <si>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</si>
  <si>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</si>
  <si>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</si>
  <si>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</si>
  <si>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</si>
  <si>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</si>
  <si>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</si>
  <si>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</si>
  <si>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</si>
  <si>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</si>
  <si>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</si>
  <si>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</si>
  <si>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</si>
  <si>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</si>
  <si>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</si>
  <si>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</si>
  <si>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</si>
  <si>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</si>
  <si>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</si>
  <si>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</si>
  <si>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</si>
  <si>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</si>
  <si>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</si>
  <si>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</si>
  <si>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</si>
  <si>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</si>
  <si>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</si>
  <si>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</si>
  <si>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</si>
  <si>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</si>
  <si>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</si>
  <si>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</si>
  <si>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</si>
  <si>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</si>
  <si>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</si>
  <si>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</si>
  <si>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</si>
  <si>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</si>
  <si>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</si>
  <si>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</si>
  <si>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</si>
  <si>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</si>
  <si>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</si>
  <si>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</si>
  <si>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</si>
  <si>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</si>
  <si>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</si>
  <si>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</si>
  <si>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</si>
  <si>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</si>
  <si>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</si>
  <si>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</si>
  <si>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</si>
  <si>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</si>
  <si>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</si>
  <si>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</si>
  <si>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</si>
  <si>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</si>
  <si>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</si>
  <si>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</si>
  <si>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</si>
  <si>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</si>
  <si>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</si>
  <si>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</si>
  <si>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</si>
  <si>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</si>
  <si>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</si>
  <si>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</si>
  <si>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</si>
  <si>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</si>
  <si>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</si>
  <si>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</si>
  <si>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</si>
  <si>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</si>
  <si>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</si>
  <si>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</si>
  <si>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</si>
  <si>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</si>
  <si>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</si>
  <si>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</si>
  <si>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</si>
  <si>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</si>
  <si>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</si>
  <si>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</si>
  <si>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</si>
  <si>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</si>
  <si>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</si>
  <si>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</si>
  <si>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</si>
  <si>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</si>
  <si>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</si>
  <si>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</si>
  <si>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</si>
  <si>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</si>
  <si>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</si>
  <si>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</si>
  <si>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</si>
  <si>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</si>
  <si>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</si>
  <si>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</si>
  <si>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</si>
  <si>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</si>
  <si>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</si>
  <si>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</si>
  <si>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</si>
  <si>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</si>
  <si>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</si>
  <si>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</si>
  <si>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</si>
  <si>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</si>
  <si>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</si>
  <si>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</si>
  <si>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</si>
  <si>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</si>
  <si>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</si>
  <si>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</si>
  <si>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</si>
  <si>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</si>
  <si>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</si>
  <si>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</si>
  <si>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</si>
  <si>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</si>
  <si>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</si>
  <si>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</si>
  <si>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</si>
  <si>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</si>
  <si>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</si>
  <si>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</si>
  <si>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</si>
  <si>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</si>
  <si>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</si>
  <si>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</si>
  <si>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</si>
  <si>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</si>
  <si>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</si>
  <si>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</si>
  <si>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</si>
  <si>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</si>
  <si>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</si>
  <si>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</si>
  <si>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</si>
  <si>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</si>
  <si>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</si>
  <si>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</si>
  <si>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</si>
  <si>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</si>
  <si>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</si>
  <si>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</si>
  <si>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</si>
  <si>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</si>
  <si>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</si>
  <si>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</si>
  <si>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</si>
  <si>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</si>
  <si>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</si>
  <si>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</si>
  <si>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</si>
  <si>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</si>
  <si>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</si>
  <si>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</si>
  <si>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</si>
  <si>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</si>
  <si>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</si>
  <si>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</si>
  <si>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</si>
  <si>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</si>
  <si>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</si>
  <si>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</si>
  <si>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</si>
  <si>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</si>
  <si>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</si>
  <si>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</si>
  <si>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</si>
  <si>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</si>
  <si>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</si>
  <si>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</si>
  <si>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</si>
  <si>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</si>
  <si>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</si>
  <si>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</si>
  <si>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</si>
  <si>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</si>
  <si>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</si>
  <si>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</si>
  <si>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</si>
  <si>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</si>
  <si>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</si>
  <si>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</si>
  <si>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</si>
  <si>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</si>
  <si>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</si>
  <si>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</si>
  <si>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</si>
  <si>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</si>
  <si>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</si>
  <si>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</si>
  <si>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</si>
  <si>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</si>
  <si>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</si>
  <si>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</si>
  <si>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</si>
  <si>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</si>
  <si>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</si>
  <si>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</si>
  <si>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</si>
  <si>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</si>
  <si>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</si>
  <si>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</si>
  <si>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</si>
  <si>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</si>
  <si>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</si>
  <si>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</si>
  <si>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</si>
  <si>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</si>
  <si>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</si>
  <si>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</si>
  <si>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</si>
  <si>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</si>
  <si>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</si>
  <si>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</si>
  <si>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</si>
  <si>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</si>
  <si>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</si>
  <si>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</si>
  <si>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</si>
  <si>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</si>
  <si>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</si>
  <si>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</si>
  <si>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</si>
  <si>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</si>
  <si>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</si>
  <si>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</si>
  <si>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</si>
  <si>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</si>
  <si>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</si>
  <si>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</si>
  <si>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</si>
  <si>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</si>
  <si>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</si>
  <si>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</si>
  <si>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</si>
  <si>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</si>
  <si>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</si>
  <si>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</si>
  <si>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</si>
  <si>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</si>
  <si>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</si>
  <si>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</si>
  <si>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</si>
  <si>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</si>
  <si>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</si>
  <si>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</si>
  <si>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</si>
  <si>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</si>
  <si>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</si>
  <si>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</si>
  <si>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</si>
  <si>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</si>
  <si>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</si>
  <si>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</si>
  <si>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</si>
  <si>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</si>
  <si>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</si>
  <si>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</si>
  <si>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</si>
  <si>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</si>
  <si>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</si>
  <si>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</si>
  <si>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</si>
  <si>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</si>
  <si>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</si>
  <si>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</si>
  <si>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</si>
  <si>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</si>
  <si>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</si>
  <si>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</si>
  <si>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</si>
  <si>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</si>
  <si>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</si>
  <si>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</si>
  <si>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</si>
  <si>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</si>
  <si>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</si>
  <si>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</si>
  <si>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</si>
  <si>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</si>
  <si>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</si>
  <si>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</si>
  <si>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</si>
  <si>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</si>
  <si>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</si>
  <si>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</si>
  <si>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</si>
  <si>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</si>
  <si>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</si>
  <si>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</si>
  <si>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</si>
  <si>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</si>
  <si>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</si>
  <si>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</si>
  <si>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</si>
  <si>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</si>
  <si>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</si>
  <si>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</si>
  <si>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</si>
  <si>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</si>
  <si>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</si>
  <si>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</si>
  <si>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</si>
  <si>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</si>
  <si>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</si>
  <si>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</si>
  <si>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</si>
  <si>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</si>
  <si>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</si>
  <si>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</si>
  <si>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</si>
  <si>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</si>
  <si>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</si>
  <si>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</si>
  <si>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</si>
  <si>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</si>
  <si>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</si>
  <si>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</si>
  <si>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</si>
  <si>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</si>
  <si>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</si>
  <si>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</si>
  <si>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</si>
  <si>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</si>
  <si>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</si>
  <si>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</si>
  <si>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</si>
  <si>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</si>
  <si>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</si>
  <si>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</si>
  <si>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</si>
  <si>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</si>
  <si>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</si>
  <si>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</si>
  <si>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</si>
  <si>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</si>
  <si>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</si>
  <si>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</si>
  <si>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</si>
  <si>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</si>
  <si>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</si>
  <si>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</si>
  <si>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</si>
  <si>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</si>
  <si>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</si>
  <si>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</si>
  <si>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</si>
  <si>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</si>
  <si>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</si>
  <si>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</si>
  <si>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</si>
  <si>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</si>
  <si>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</si>
  <si>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</si>
  <si>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</si>
  <si>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</si>
  <si>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</si>
  <si>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</si>
  <si>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</si>
  <si>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</si>
  <si>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</si>
  <si>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</si>
  <si>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</si>
  <si>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</si>
  <si>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</si>
  <si>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</si>
  <si>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</si>
  <si>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</si>
  <si>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</si>
  <si>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</si>
  <si>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</si>
  <si>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</si>
  <si>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</si>
  <si>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</si>
  <si>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</si>
  <si>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</si>
  <si>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</si>
  <si>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</si>
  <si>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</si>
  <si>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</si>
  <si>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</si>
  <si>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</si>
  <si>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</si>
  <si>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</si>
  <si>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</si>
  <si>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</si>
  <si>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</si>
  <si>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</si>
  <si>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</si>
  <si>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</si>
  <si>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</si>
  <si>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</si>
  <si>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</si>
  <si>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</si>
  <si>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</si>
  <si>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</si>
  <si>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</si>
  <si>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</si>
  <si>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</si>
  <si>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</si>
  <si>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</si>
  <si>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</si>
  <si>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</si>
  <si>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</si>
  <si>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</si>
  <si>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</si>
  <si>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</si>
  <si>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</si>
  <si>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</si>
  <si>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</si>
  <si>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</si>
  <si>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</si>
  <si>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</si>
  <si>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</si>
  <si>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</si>
  <si>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</si>
  <si>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</si>
  <si>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</si>
  <si>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</si>
  <si>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</si>
  <si>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</si>
  <si>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</si>
  <si>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</si>
  <si>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</si>
  <si>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</si>
  <si>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</si>
  <si>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</si>
  <si>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</si>
  <si>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</si>
  <si>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</si>
  <si>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</si>
  <si>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</si>
  <si>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</si>
  <si>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</si>
  <si>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</si>
  <si>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</si>
  <si>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</si>
  <si>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</si>
  <si>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</si>
  <si>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</si>
  <si>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</si>
  <si>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</si>
  <si>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</si>
  <si>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</si>
  <si>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</si>
  <si>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</si>
  <si>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</si>
  <si>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</si>
  <si>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</si>
  <si>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</si>
  <si>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</si>
  <si>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</si>
  <si>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</si>
  <si>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</si>
  <si>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</si>
  <si>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</si>
  <si>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</si>
  <si>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</si>
  <si>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</si>
  <si>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</si>
  <si>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</si>
  <si>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</si>
  <si>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</si>
  <si>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</si>
  <si>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</si>
  <si>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</si>
  <si>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</si>
  <si>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</si>
  <si>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</si>
  <si>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</si>
  <si>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</si>
  <si>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</si>
  <si>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</si>
  <si>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</si>
  <si>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</si>
  <si>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</si>
  <si>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</si>
  <si>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</si>
  <si>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</si>
  <si>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</si>
  <si>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</si>
  <si>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</si>
  <si>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</si>
  <si>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</si>
  <si>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</si>
  <si>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</si>
  <si>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</si>
  <si>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</si>
  <si>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</si>
  <si>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</si>
  <si>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</si>
  <si>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</si>
  <si>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</si>
  <si>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</si>
  <si>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</si>
  <si>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</si>
  <si>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</si>
  <si>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</si>
  <si>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</si>
  <si>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</si>
  <si>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</si>
  <si>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</si>
  <si>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</si>
  <si>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</si>
  <si>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</si>
  <si>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</si>
  <si>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</si>
  <si>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</si>
  <si>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</si>
  <si>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</si>
  <si>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</si>
  <si>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</si>
  <si>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</si>
  <si>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</si>
  <si>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</si>
  <si>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</si>
  <si>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</si>
  <si>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</si>
  <si>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</si>
  <si>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</si>
  <si>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</si>
  <si>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</si>
  <si>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</si>
  <si>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</si>
  <si>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</si>
  <si>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</si>
  <si>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</si>
  <si>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</si>
  <si>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</si>
  <si>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</si>
  <si>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</si>
  <si>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</si>
  <si>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</si>
  <si>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</si>
  <si>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</si>
  <si>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</si>
  <si>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</si>
  <si>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</si>
  <si>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</si>
  <si>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</si>
  <si>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</si>
  <si>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</si>
  <si>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</si>
  <si>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</si>
  <si>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</si>
  <si>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</si>
  <si>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</si>
  <si>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</si>
  <si>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</si>
  <si>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</si>
  <si>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</si>
  <si>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</si>
  <si>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</si>
  <si>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</si>
  <si>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</si>
  <si>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</si>
  <si>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</si>
  <si>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</si>
  <si>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</si>
  <si>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</si>
  <si>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</si>
  <si>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</si>
  <si>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</si>
  <si>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</si>
  <si>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</si>
  <si>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</si>
  <si>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</si>
  <si>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</si>
  <si>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</si>
  <si>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</si>
  <si>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</si>
  <si>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</si>
  <si>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</si>
  <si>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</si>
  <si>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</si>
  <si>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</si>
  <si>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</si>
  <si>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</si>
  <si>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</si>
  <si>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</si>
  <si>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</si>
  <si>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</si>
  <si>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</si>
  <si>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</si>
  <si>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</si>
  <si>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</si>
  <si>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</si>
  <si>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</si>
  <si>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</si>
  <si>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</si>
  <si>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</si>
  <si>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</si>
  <si>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</si>
  <si>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</si>
  <si>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</si>
  <si>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</si>
  <si>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</si>
  <si>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</si>
  <si>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</si>
  <si>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</si>
  <si>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</si>
  <si>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</si>
  <si>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</si>
  <si>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</si>
  <si>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</si>
  <si>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</si>
  <si>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</si>
  <si>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</si>
  <si>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</si>
  <si>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</si>
  <si>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</si>
  <si>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</si>
  <si>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</si>
  <si>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</si>
  <si>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</si>
  <si>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</si>
  <si>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</si>
  <si>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</si>
  <si>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</si>
  <si>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</si>
  <si>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</si>
  <si>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</si>
  <si>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</si>
  <si>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</si>
  <si>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</si>
  <si>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</si>
  <si>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</si>
  <si>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</si>
  <si>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</si>
  <si>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</si>
  <si>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</si>
  <si>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</si>
  <si>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</si>
  <si>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</si>
  <si>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</si>
  <si>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</si>
  <si>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</si>
  <si>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</si>
  <si>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</si>
  <si>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</si>
  <si>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</si>
  <si>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</si>
  <si>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</si>
  <si>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</si>
  <si>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</si>
  <si>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</si>
  <si>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</si>
  <si>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</si>
  <si>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</si>
  <si>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</si>
  <si>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</si>
  <si>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</si>
  <si>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</si>
  <si>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</si>
  <si>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</si>
  <si>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</si>
  <si>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</si>
  <si>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</si>
  <si>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</si>
  <si>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</si>
  <si>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</si>
  <si>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</si>
  <si>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</si>
  <si>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</si>
  <si>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</si>
  <si>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</si>
  <si>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</si>
  <si>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</si>
  <si>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</si>
  <si>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</si>
  <si>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</si>
  <si>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</si>
  <si>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</si>
  <si>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</si>
  <si>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</si>
  <si>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</si>
  <si>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</si>
  <si>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</si>
  <si>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</si>
  <si>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</si>
  <si>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</si>
  <si>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</si>
  <si>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</si>
  <si>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</si>
  <si>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</si>
  <si>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</si>
  <si>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</si>
  <si>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</si>
  <si>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</si>
  <si>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</si>
  <si>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</si>
  <si>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</si>
  <si>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</si>
  <si>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</si>
  <si>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</si>
  <si>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</si>
  <si>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</si>
  <si>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</si>
  <si>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</si>
  <si>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</si>
  <si>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</si>
  <si>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</si>
  <si>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</si>
  <si>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</si>
  <si>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</si>
  <si>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</si>
  <si>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</si>
  <si>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</si>
  <si>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</si>
  <si>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</si>
  <si>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</si>
  <si>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</si>
  <si>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</si>
  <si>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</si>
  <si>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</si>
  <si>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</si>
  <si>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</si>
  <si>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</si>
  <si>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</si>
  <si>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</si>
  <si>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</si>
  <si>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</si>
  <si>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</si>
  <si>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</si>
  <si>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</si>
  <si>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</si>
  <si>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</si>
  <si>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</si>
  <si>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</si>
  <si>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</si>
  <si>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</si>
  <si>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</si>
  <si>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</si>
  <si>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</si>
  <si>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</si>
  <si>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</si>
  <si>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</si>
  <si>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</si>
  <si>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</si>
  <si>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</si>
  <si>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</si>
  <si>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</si>
  <si>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</si>
  <si>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</si>
  <si>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</si>
  <si>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</si>
  <si>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</si>
  <si>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</si>
  <si>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</si>
  <si>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</si>
  <si>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</si>
  <si>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</si>
  <si>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</si>
  <si>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</si>
  <si>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</si>
  <si>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</si>
  <si>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</si>
  <si>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</si>
  <si>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</si>
  <si>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</si>
  <si>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</si>
  <si>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</si>
  <si>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</si>
  <si>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</si>
  <si>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</si>
  <si>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</si>
  <si>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</si>
  <si>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</si>
  <si>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</si>
  <si>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</si>
  <si>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</si>
  <si>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</si>
  <si>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</si>
  <si>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</si>
  <si>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</si>
  <si>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</si>
  <si>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</si>
  <si>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</si>
  <si>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</si>
  <si>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</si>
  <si>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</si>
  <si>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</si>
  <si>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</si>
  <si>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</si>
  <si>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</si>
  <si>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</si>
  <si>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</si>
  <si>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</si>
  <si>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</si>
  <si>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</si>
  <si>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</si>
  <si>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</si>
  <si>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</si>
  <si>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</si>
  <si>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</si>
  <si>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</si>
  <si>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</si>
  <si>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</si>
  <si>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</si>
  <si>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</si>
  <si>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</si>
  <si>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</si>
  <si>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</si>
  <si>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</si>
  <si>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</si>
  <si>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</si>
  <si>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</si>
  <si>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</si>
  <si>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</si>
  <si>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</si>
  <si>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</si>
  <si>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</si>
  <si>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</si>
  <si>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</si>
  <si>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</si>
  <si>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</si>
  <si>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</si>
  <si>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</si>
  <si>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</si>
  <si>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</si>
  <si>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</si>
  <si>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</si>
  <si>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</si>
  <si>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</si>
  <si>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</si>
  <si>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</si>
  <si>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</si>
  <si>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</si>
  <si>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</si>
  <si>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</si>
  <si>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</si>
  <si>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</si>
  <si>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</si>
  <si>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</si>
  <si>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</si>
  <si>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</si>
  <si>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</si>
  <si>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</si>
  <si>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</si>
  <si>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</si>
  <si>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</si>
  <si>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</si>
  <si>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</si>
  <si>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</si>
  <si>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</si>
  <si>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</si>
  <si>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</si>
  <si>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</si>
  <si>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</si>
  <si>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</si>
  <si>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</si>
  <si>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</si>
  <si>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</si>
  <si>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</si>
  <si>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</si>
  <si>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</si>
  <si>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</si>
  <si>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</si>
  <si>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</si>
  <si>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</si>
  <si>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</si>
  <si>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</si>
  <si>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</si>
  <si>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</si>
  <si>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</si>
  <si>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</si>
  <si>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</si>
  <si>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</si>
  <si>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</si>
  <si>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</si>
  <si>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</si>
  <si>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</si>
  <si>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</si>
  <si>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</si>
  <si>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</si>
  <si>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</si>
  <si>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</si>
  <si>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</si>
  <si>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</si>
  <si>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</si>
  <si>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</si>
  <si>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</si>
  <si>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</si>
  <si>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</si>
  <si>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</si>
  <si>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</si>
  <si>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</si>
  <si>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</si>
  <si>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</si>
  <si>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</si>
  <si>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</si>
  <si>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</si>
  <si>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</si>
  <si>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</si>
  <si>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</si>
  <si>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</si>
  <si>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</si>
  <si>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</si>
  <si>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</si>
  <si>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</si>
  <si>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</si>
  <si>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</si>
  <si>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</si>
  <si>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</si>
  <si>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</si>
  <si>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</si>
  <si>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</si>
  <si>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</si>
  <si>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</si>
  <si>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</si>
  <si>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</si>
  <si>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</si>
  <si>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</si>
  <si>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</si>
  <si>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</si>
  <si>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</si>
  <si>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</si>
  <si>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</si>
  <si>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</si>
  <si>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</si>
  <si>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</si>
  <si>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</si>
  <si>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</si>
  <si>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</si>
  <si>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</si>
  <si>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</si>
  <si>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</si>
  <si>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</si>
  <si>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</si>
  <si>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</si>
  <si>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</si>
  <si>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</si>
  <si>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</si>
  <si>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</si>
  <si>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</si>
  <si>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</si>
  <si>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</si>
  <si>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</si>
  <si>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</si>
  <si>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</si>
  <si>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</si>
  <si>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</si>
  <si>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</si>
  <si>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</si>
  <si>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</si>
  <si>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</si>
  <si>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</si>
  <si>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</si>
  <si>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</si>
  <si>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</si>
  <si>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</si>
  <si>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</si>
  <si>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</si>
  <si>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</si>
  <si>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</si>
  <si>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</si>
  <si>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</si>
  <si>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</si>
  <si>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</si>
  <si>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</si>
  <si>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</si>
  <si>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</si>
  <si>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</si>
  <si>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</si>
  <si>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</si>
  <si>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</si>
  <si>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</si>
  <si>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</si>
  <si>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</si>
  <si>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</si>
  <si>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</si>
  <si>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</si>
  <si>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</si>
  <si>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</si>
  <si>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</si>
  <si>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</si>
  <si>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</si>
  <si>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</si>
  <si>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</si>
  <si>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</si>
  <si>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</si>
  <si>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</si>
  <si>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</si>
  <si>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</si>
  <si>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</si>
  <si>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</si>
  <si>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</si>
  <si>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</si>
  <si>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</si>
  <si>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</si>
  <si>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</si>
  <si>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</si>
  <si>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</si>
  <si>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</si>
  <si>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</si>
  <si>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</si>
  <si>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</si>
  <si>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</si>
  <si>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</si>
  <si>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</si>
  <si>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</si>
  <si>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</si>
  <si>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</si>
  <si>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</si>
  <si>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</si>
  <si>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</si>
  <si>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</si>
  <si>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</si>
  <si>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</si>
  <si>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</si>
  <si>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</si>
  <si>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</si>
  <si>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</si>
  <si>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</si>
  <si>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</si>
  <si>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</si>
  <si>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</si>
  <si>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</si>
  <si>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</si>
  <si>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</si>
  <si>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</si>
  <si>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</si>
  <si>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</si>
  <si>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</si>
  <si>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</si>
  <si>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</si>
  <si>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</si>
  <si>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</si>
  <si>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</si>
  <si>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</si>
  <si>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</si>
  <si>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</si>
  <si>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</si>
  <si>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</si>
  <si>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</si>
  <si>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</si>
  <si>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</si>
  <si>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</si>
  <si>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</si>
  <si>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</si>
  <si>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</si>
  <si>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</si>
  <si>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</si>
  <si>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</si>
  <si>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</si>
  <si>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</si>
  <si>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</si>
  <si>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</si>
  <si>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</si>
  <si>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</si>
  <si>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</si>
  <si>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</si>
  <si>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</si>
  <si>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</si>
  <si>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</si>
  <si>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</si>
  <si>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</si>
  <si>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</si>
  <si>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</si>
  <si>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</si>
  <si>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</si>
  <si>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</si>
  <si>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</si>
  <si>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</si>
  <si>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</si>
  <si>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</si>
  <si>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</si>
  <si>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</si>
  <si>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</si>
  <si>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</si>
  <si>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</si>
  <si>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</si>
  <si>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</si>
  <si>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</si>
  <si>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</si>
  <si>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</si>
  <si>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</si>
  <si>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</si>
  <si>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</si>
  <si>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</si>
  <si>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</si>
  <si>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</si>
  <si>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</si>
  <si>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</si>
  <si>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</si>
  <si>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</si>
  <si>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</si>
  <si>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</si>
  <si>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</si>
  <si>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</si>
  <si>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</si>
  <si>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</si>
  <si>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</si>
  <si>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</si>
  <si>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</si>
  <si>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</si>
  <si>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</si>
  <si>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</si>
  <si>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</si>
  <si>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</si>
  <si>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</si>
  <si>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</si>
  <si>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</si>
  <si>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</si>
  <si>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</si>
  <si>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</si>
  <si>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</si>
  <si>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</si>
  <si>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</si>
  <si>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</si>
  <si>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</si>
  <si>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</si>
  <si>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</si>
  <si>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</si>
  <si>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</si>
  <si>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</si>
  <si>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</si>
  <si>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</si>
  <si>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</si>
  <si>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</si>
  <si>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</si>
  <si>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</si>
  <si>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</si>
  <si>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</si>
  <si>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</si>
  <si>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</si>
  <si>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</si>
  <si>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</si>
  <si>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</si>
  <si>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</si>
  <si>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</si>
  <si>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</si>
  <si>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</si>
  <si>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</si>
  <si>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</si>
  <si>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</si>
  <si>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</si>
  <si>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</si>
  <si>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</si>
  <si>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</si>
  <si>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</si>
  <si>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</si>
  <si>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</si>
  <si>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</si>
  <si>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</si>
  <si>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</si>
  <si>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</si>
  <si>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</si>
  <si>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</si>
  <si>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</si>
  <si>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</si>
  <si>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</si>
  <si>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</si>
  <si>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</si>
  <si>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</si>
  <si>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</si>
  <si>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</si>
  <si>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</si>
  <si>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</si>
  <si>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</si>
  <si>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</si>
  <si>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</si>
  <si>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</si>
  <si>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</si>
  <si>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</si>
  <si>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</si>
  <si>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</si>
  <si>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</si>
  <si>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</si>
  <si>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</si>
  <si>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</si>
  <si>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</si>
  <si>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</si>
  <si>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</si>
  <si>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</si>
  <si>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</si>
  <si>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</si>
  <si>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</si>
  <si>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</si>
  <si>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</si>
  <si>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</si>
  <si>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</si>
  <si>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</si>
  <si>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</si>
  <si>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</si>
  <si>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</si>
  <si>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</si>
  <si>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</si>
  <si>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</si>
  <si>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</si>
  <si>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</si>
  <si>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</si>
  <si>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</si>
  <si>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</si>
  <si>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</si>
  <si>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</si>
  <si>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</si>
  <si>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</si>
  <si>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</si>
  <si>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</si>
  <si>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</si>
  <si>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</si>
  <si>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</si>
  <si>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</si>
  <si>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</si>
  <si>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</si>
  <si>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</si>
  <si>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</si>
  <si>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</si>
  <si>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</si>
  <si>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</si>
  <si>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</si>
  <si>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</si>
  <si>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</si>
  <si>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</si>
  <si>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</si>
  <si>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</si>
  <si>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</si>
  <si>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</si>
  <si>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</si>
  <si>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</si>
  <si>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</si>
  <si>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</si>
  <si>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</si>
  <si>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</si>
  <si>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</si>
  <si>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</si>
  <si>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</si>
  <si>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</si>
  <si>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</si>
  <si>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</si>
  <si>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</si>
  <si>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</si>
  <si>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</si>
  <si>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</si>
  <si>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</si>
  <si>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</si>
  <si>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</si>
  <si>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</si>
  <si>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</si>
  <si>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</si>
  <si>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</si>
  <si>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</si>
  <si>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</si>
  <si>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</si>
  <si>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</si>
  <si>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</si>
  <si>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</si>
  <si>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</si>
  <si>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</si>
  <si>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</si>
  <si>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</si>
  <si>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</si>
  <si>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</si>
  <si>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</si>
  <si>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</si>
  <si>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</si>
  <si>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</si>
  <si>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</si>
  <si>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</si>
  <si>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</si>
  <si>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</si>
  <si>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</si>
  <si>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</si>
  <si>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</si>
  <si>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</si>
  <si>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</si>
  <si>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</si>
  <si>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</si>
  <si>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</si>
  <si>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</si>
  <si>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</si>
  <si>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</si>
  <si>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</si>
  <si>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</si>
  <si>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</si>
  <si>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</si>
  <si>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</si>
  <si>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</si>
  <si>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</si>
  <si>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</si>
  <si>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</si>
  <si>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</si>
  <si>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</si>
  <si>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</si>
  <si>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</si>
  <si>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</si>
  <si>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</si>
  <si>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</si>
  <si>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</si>
  <si>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</si>
  <si>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</si>
  <si>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</si>
  <si>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</si>
  <si>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</si>
  <si>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</si>
  <si>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</si>
  <si>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</si>
  <si>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</si>
  <si>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</si>
  <si>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</si>
  <si>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</si>
  <si>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</si>
  <si>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</si>
  <si>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</si>
  <si>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</si>
  <si>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</si>
  <si>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</si>
  <si>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</si>
  <si>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</si>
  <si>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</si>
  <si>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</si>
  <si>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</si>
  <si>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</si>
  <si>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</si>
  <si>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</si>
  <si>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</si>
  <si>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</si>
  <si>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</si>
  <si>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</si>
  <si>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</si>
  <si>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</si>
  <si>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</si>
  <si>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</si>
  <si>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</si>
  <si>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</si>
  <si>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</si>
  <si>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</si>
  <si>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</si>
  <si>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</si>
  <si>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</si>
  <si>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</si>
  <si>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</si>
  <si>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</si>
  <si>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</si>
  <si>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</si>
  <si>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</si>
  <si>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</si>
  <si>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</si>
  <si>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</si>
  <si>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</si>
  <si>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</si>
  <si>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</si>
  <si>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</si>
  <si>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</si>
  <si>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</si>
  <si>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</si>
  <si>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</si>
  <si>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</si>
  <si>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</si>
  <si>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</si>
  <si>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</si>
  <si>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</si>
  <si>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</si>
  <si>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</si>
  <si>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</si>
  <si>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</si>
  <si>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</si>
  <si>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</si>
  <si>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</si>
  <si>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</si>
  <si>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</si>
  <si>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</si>
  <si>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</si>
  <si>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</si>
  <si>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</si>
  <si>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</si>
  <si>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</si>
  <si>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</si>
  <si>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</si>
  <si>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</si>
  <si>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</si>
  <si>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</si>
  <si>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</si>
  <si>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</si>
  <si>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</si>
  <si>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</si>
  <si>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</si>
  <si>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</si>
  <si>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</si>
  <si>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</si>
  <si>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</si>
  <si>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</si>
  <si>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</si>
  <si>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</si>
  <si>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</si>
  <si>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</si>
  <si>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</si>
  <si>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</si>
  <si>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</si>
  <si>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</si>
  <si>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</si>
  <si>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</si>
  <si>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</si>
  <si>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</si>
  <si>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</si>
  <si>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</si>
  <si>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</si>
  <si>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</si>
  <si>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</si>
  <si>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</si>
  <si>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</si>
  <si>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</si>
  <si>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</si>
  <si>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</si>
  <si>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</si>
  <si>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</si>
  <si>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</si>
  <si>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</si>
  <si>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</si>
  <si>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</si>
  <si>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</si>
  <si>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</si>
  <si>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</si>
  <si>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</si>
  <si>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</si>
  <si>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</si>
  <si>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</si>
  <si>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</si>
  <si>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</si>
  <si>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</si>
  <si>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</si>
  <si>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</si>
  <si>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</si>
  <si>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</si>
  <si>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</si>
  <si>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</si>
  <si>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</si>
  <si>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</si>
  <si>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</si>
  <si>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</si>
  <si>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</si>
  <si>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</si>
  <si>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</si>
  <si>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</si>
  <si>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</si>
  <si>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</si>
  <si>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</si>
  <si>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</si>
  <si>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</si>
  <si>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</si>
  <si>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</si>
  <si>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</si>
  <si>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</si>
  <si>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</si>
  <si>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</si>
  <si>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</si>
  <si>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</si>
  <si>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</si>
  <si>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</si>
  <si>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</si>
  <si>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</si>
  <si>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</si>
  <si>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</si>
  <si>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</si>
  <si>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</si>
  <si>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</si>
  <si>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</si>
  <si>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</si>
  <si>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</si>
  <si>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</si>
  <si>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</si>
  <si>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</si>
  <si>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</si>
  <si>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</si>
  <si>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</si>
  <si>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</si>
  <si>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</si>
  <si>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</si>
  <si>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</si>
  <si>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</si>
  <si>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</si>
  <si>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</si>
  <si>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</si>
  <si>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</si>
  <si>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</si>
  <si>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</si>
  <si>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</si>
  <si>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</si>
  <si>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</si>
  <si>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</si>
  <si>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</si>
  <si>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</si>
  <si>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</si>
  <si>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</si>
  <si>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</si>
  <si>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</si>
  <si>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</si>
  <si>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</si>
  <si>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</si>
  <si>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</si>
  <si>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</si>
  <si>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</si>
  <si>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</si>
  <si>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</si>
  <si>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</si>
  <si>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</si>
  <si>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</si>
  <si>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</si>
  <si>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</si>
  <si>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</si>
  <si>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</si>
  <si>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</si>
  <si>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</si>
  <si>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</si>
  <si>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</si>
  <si>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</si>
  <si>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</si>
  <si>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</si>
  <si>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</si>
  <si>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</si>
  <si>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</si>
  <si>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</si>
  <si>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</si>
  <si>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</si>
  <si>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</si>
  <si>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</si>
  <si>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</si>
  <si>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</si>
  <si>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</si>
  <si>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</si>
  <si>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</si>
  <si>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</si>
  <si>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</si>
  <si>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</si>
  <si>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</si>
  <si>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</si>
  <si>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</si>
  <si>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</si>
  <si>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</si>
  <si>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</si>
  <si>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</si>
  <si>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</si>
  <si>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</si>
  <si>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</si>
  <si>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</si>
  <si>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</si>
  <si>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</si>
  <si>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</si>
  <si>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</si>
  <si>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</si>
  <si>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</si>
  <si>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</si>
  <si>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</si>
  <si>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</si>
  <si>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</si>
  <si>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</si>
  <si>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</si>
  <si>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</si>
  <si>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</si>
  <si>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</si>
  <si>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</si>
  <si>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</si>
  <si>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</si>
  <si>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</si>
  <si>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</si>
  <si>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</si>
  <si>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</si>
  <si>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</si>
  <si>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</si>
  <si>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</si>
  <si>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</si>
  <si>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</si>
  <si>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</si>
  <si>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</si>
  <si>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</si>
  <si>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</si>
  <si>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</si>
  <si>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</si>
  <si>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</si>
  <si>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</si>
  <si>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</si>
  <si>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</si>
  <si>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</si>
  <si>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</si>
  <si>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</si>
  <si>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</si>
  <si>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</si>
  <si>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</si>
  <si>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</si>
  <si>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</si>
  <si>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</si>
  <si>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</si>
  <si>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</si>
  <si>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</si>
  <si>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</si>
  <si>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</si>
  <si>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</si>
  <si>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</si>
  <si>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</si>
  <si>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</si>
  <si>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</si>
  <si>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</si>
  <si>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</si>
  <si>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</si>
  <si>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</si>
  <si>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</si>
  <si>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</si>
  <si>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</si>
  <si>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</si>
  <si>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</si>
  <si>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</si>
  <si>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</si>
  <si>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</si>
  <si>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</si>
  <si>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</si>
  <si>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</si>
  <si>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</si>
  <si>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</si>
  <si>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</si>
  <si>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</si>
  <si>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</si>
  <si>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</si>
  <si>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</si>
  <si>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</si>
  <si>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</si>
  <si>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</si>
  <si>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</si>
  <si>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</si>
  <si>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</si>
  <si>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</si>
  <si>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</si>
  <si>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</si>
  <si>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</si>
  <si>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</si>
  <si>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</si>
  <si>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</si>
  <si>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</si>
  <si>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</si>
  <si>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</si>
  <si>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</si>
  <si>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</si>
  <si>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</si>
  <si>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</si>
  <si>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</si>
  <si>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</si>
  <si>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</si>
  <si>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</si>
  <si>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</si>
  <si>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</si>
  <si>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</si>
  <si>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</si>
  <si>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</si>
  <si>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</si>
  <si>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</si>
  <si>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</si>
  <si>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</si>
  <si>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</si>
  <si>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</si>
  <si>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</si>
  <si>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</si>
  <si>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</si>
  <si>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</si>
  <si>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</si>
  <si>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</si>
  <si>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</si>
  <si>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</si>
  <si>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</si>
  <si>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</si>
  <si>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</si>
  <si>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</si>
  <si>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</si>
  <si>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</si>
  <si>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</si>
  <si>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</si>
  <si>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</si>
  <si>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</si>
  <si>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</si>
  <si>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</si>
  <si>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</si>
  <si>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</si>
  <si>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</si>
  <si>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</si>
  <si>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</si>
  <si>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</si>
  <si>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</si>
  <si>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</si>
  <si>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</si>
  <si>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</si>
  <si>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</si>
  <si>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</si>
  <si>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</si>
  <si>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</si>
  <si>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</si>
  <si>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</si>
  <si>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</si>
  <si>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</si>
  <si>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</si>
  <si>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</si>
  <si>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</si>
  <si>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</si>
  <si>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</si>
  <si>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</si>
  <si>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</si>
  <si>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</si>
  <si>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</si>
  <si>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</si>
  <si>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</si>
  <si>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(All)</t>
  </si>
  <si>
    <t>Column Labels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</si>
  <si>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</si>
  <si>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</si>
  <si>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</si>
  <si>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</si>
  <si>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</si>
  <si>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</si>
  <si>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</si>
  <si>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</si>
  <si>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</si>
  <si>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</si>
  <si>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</si>
  <si>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</si>
  <si>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</si>
  <si>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</si>
  <si>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</si>
  <si>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</si>
  <si>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</si>
  <si>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</si>
  <si>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</si>
  <si>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</si>
  <si>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</si>
  <si>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</si>
  <si>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</si>
  <si>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that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</si>
  <si>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</si>
  <si>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</si>
  <si>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</si>
  <si>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</si>
  <si>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</si>
  <si>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</si>
  <si>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</si>
  <si>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</si>
  <si>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</si>
  <si>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</si>
  <si>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</si>
  <si>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</si>
  <si>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Minimum</t>
  </si>
  <si>
    <t>Maximum</t>
  </si>
  <si>
    <t>Variance</t>
  </si>
  <si>
    <t>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</si>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</sst>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 wrapText="1"/>
    </xf>
    <xf numFmtId="9" fontId="16" fillId="0" borderId="0" xfId="42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goalAnalysis!$F$1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5A-4DC6-B670-B99D8260EAE2}"/>
            </c:ext>
          </c:extLst>
        </c:ser>
        <c:ser>
          <c:idx val="5"/>
          <c:order val="5"/>
          <c:tx>
            <c:strRef>
              <c:f>goalAnalysis!$G$1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5A-4DC6-B670-B99D8260EAE2}"/>
            </c:ext>
          </c:extLst>
        </c:ser>
        <c:ser>
          <c:idx val="6"/>
          <c:order val="6"/>
          <c:tx>
            <c:strRef>
              <c:f>goalAnalysis!$H$1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5A-4DC6-B670-B99D8260E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931552"/>
        <c:axId val="915929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goalAnalysis!$B$1</c15:sqref>
                        </c15:formulaRef>
                      </c:ext>
                    </c:extLst>
                    <c:strCache>
                      <c:ptCount val="1"/>
                      <c:pt idx="0">
                        <c:v>Number_Successful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that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5A-4DC6-B670-B99D8260EA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goalAnalysis!$C$1</c15:sqref>
                        </c15:formulaRef>
                      </c:ext>
                    </c:extLst>
                    <c:strCache>
                      <c:ptCount val="1"/>
                      <c:pt idx="0">
                        <c:v>Number_Failed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that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F5A-4DC6-B670-B99D8260EA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goalAnalysis!$D$1</c15:sqref>
                        </c15:formulaRef>
                      </c:ext>
                    </c:extLst>
                    <c:strCache>
                      <c:ptCount val="1"/>
                      <c:pt idx="0">
                        <c:v>Number_Canceled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that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F5A-4DC6-B670-B99D8260EA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goalAnalysis!$E$1</c15:sqref>
                        </c15:formulaRef>
                      </c:ext>
                    </c:extLst>
                    <c:strCache>
                      <c:ptCount val="1"/>
                      <c:pt idx="0">
                        <c:v>Total_Projects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that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F5A-4DC6-B670-B99D8260EAE2}"/>
                  </c:ext>
                </c:extLst>
              </c15:ser>
            </c15:filteredLineSeries>
          </c:ext>
        </c:extLst>
      </c:lineChart>
      <c:catAx>
        <c:axId val="9159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29792"/>
        <c:crosses val="autoZero"/>
        <c:auto val="1"/>
        <c:lblAlgn val="ctr"/>
        <c:lblOffset val="100"/>
        <c:noMultiLvlLbl val="0"/>
      </c:catAx>
      <c:valAx>
        <c:axId val="915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dateTable!$B$6:$B$18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5-45B0-AB8C-7F77A5CDDE4B}"/>
            </c:ext>
          </c:extLst>
        </c:ser>
        <c:ser>
          <c:idx val="1"/>
          <c:order val="1"/>
          <c:tx>
            <c:strRef>
              <c:f>dateTable!$C$4:$C$5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dateTable!$C$6:$C$18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5-45B0-AB8C-7F77A5CDDE4B}"/>
            </c:ext>
          </c:extLst>
        </c:ser>
        <c:ser>
          <c:idx val="2"/>
          <c:order val="2"/>
          <c:tx>
            <c:strRef>
              <c:f>dateTable!$D$4:$D$5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dateTable!$D$6:$D$18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5-45B0-AB8C-7F77A5CDDE4B}"/>
            </c:ext>
          </c:extLst>
        </c:ser>
        <c:ser>
          <c:idx val="3"/>
          <c:order val="3"/>
          <c:tx>
            <c:strRef>
              <c:f>dateTable!$E$4:$E$5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dateTable!$E$6:$E$18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5-45B0-AB8C-7F77A5CDD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355360"/>
        <c:axId val="776355712"/>
      </c:lineChart>
      <c:catAx>
        <c:axId val="7763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5712"/>
        <c:crosses val="autoZero"/>
        <c:auto val="1"/>
        <c:lblAlgn val="ctr"/>
        <c:lblOffset val="100"/>
        <c:noMultiLvlLbl val="0"/>
      </c:catAx>
      <c:valAx>
        <c:axId val="7763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[CrowdfundingBook.xlsx]categoryTable!category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C-4FF1-A34B-3F5C83D5792E}"/>
            </c:ext>
          </c:extLst>
        </c:ser>
        <c:ser>
          <c:idx val="1"/>
          <c:order val="1"/>
          <c:tx>
            <c:strRef>
              <c:f>categoryTable!$C$3:$C$4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C-4FF1-A34B-3F5C83D5792E}"/>
            </c:ext>
          </c:extLst>
        </c:ser>
        <c:ser>
          <c:idx val="2"/>
          <c:order val="2"/>
          <c:tx>
            <c:strRef>
              <c:f>categoryTable!$D$3:$D$4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C-4FF1-A34B-3F5C83D5792E}"/>
            </c:ext>
          </c:extLst>
        </c:ser>
        <c:ser>
          <c:idx val="3"/>
          <c:order val="3"/>
          <c:tx>
            <c:strRef>
              <c:f>categoryTable!$E$3:$E$4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C-4FF1-A34B-3F5C83D5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337408"/>
        <c:axId val="776337056"/>
      </c:barChart>
      <c:catAx>
        <c:axId val="7763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37056"/>
        <c:crosses val="autoZero"/>
        <c:auto val="1"/>
        <c:lblAlgn val="ctr"/>
        <c:lblOffset val="100"/>
        <c:noMultiLvlLbl val="0"/>
      </c:catAx>
      <c:valAx>
        <c:axId val="7763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subcategoryTable!$A$6:$A$30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subcategoryTable!$B$6:$B$30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8-4E54-A486-08751F5EE402}"/>
            </c:ext>
          </c:extLst>
        </c:ser>
        <c:ser>
          <c:idx val="1"/>
          <c:order val="1"/>
          <c:tx>
            <c:strRef>
              <c:f>subcategoryTable!$C$4:$C$5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subcategoryTable!$A$6:$A$30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subcategoryTable!$C$6:$C$30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8-4E54-A486-08751F5EE402}"/>
            </c:ext>
          </c:extLst>
        </c:ser>
        <c:ser>
          <c:idx val="2"/>
          <c:order val="2"/>
          <c:tx>
            <c:strRef>
              <c:f>subcategoryTable!$D$4:$D$5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subcategoryTable!$A$6:$A$30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subcategoryTable!$D$6:$D$30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8-4E54-A486-08751F5EE402}"/>
            </c:ext>
          </c:extLst>
        </c:ser>
        <c:ser>
          <c:idx val="3"/>
          <c:order val="3"/>
          <c:tx>
            <c:strRef>
              <c:f>subcategoryTable!$E$4:$E$5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subcategoryTable!$A$6:$A$30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subcategoryTable!$E$6:$E$30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8-4E54-A486-08751F5E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338464"/>
        <c:axId val="776340224"/>
      </c:barChart>
      <c:catAx>
        <c:axId val="7763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40224"/>
        <c:crosses val="autoZero"/>
        <c:auto val="1"/>
        <c:lblAlgn val="ctr"/>
        <c:lblOffset val="100"/>
        <c:noMultiLvlLbl val="0"/>
      </c:catAx>
      <c:valAx>
        <c:axId val="7763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290511</xdr:colOff>
      <xdr:row>8</xdr:row>
      <xdr:rowOff>200025</xdr:rowOff>
    </xdr:from>
    <xdr:to>
      <xdr:col>22</xdr:col>
      <xdr:colOff>219075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6CA63-BA28-C58C-3E2C-F1DCA739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161925</xdr:rowOff>
    </xdr:from>
    <xdr:to>
      <xdr:col>15</xdr:col>
      <xdr:colOff>300037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21537-9FB7-048B-7F1C-EFD998181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9525</xdr:rowOff>
    </xdr:from>
    <xdr:to>
      <xdr:col>19</xdr:col>
      <xdr:colOff>266700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EC6C-AF3F-8416-B200-358D98D74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6</xdr:row>
      <xdr:rowOff>19050</xdr:rowOff>
    </xdr:from>
    <xdr:to>
      <xdr:col>15</xdr:col>
      <xdr:colOff>423862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3EFAC-B4E6-975E-7E10-107241FD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Riebow" refreshedDate="45007.98473009259" createdVersion="8" refreshedVersion="8" minRefreshableVersion="3" recordCount="1000" xr:uid="{B9CB3373-4DAA-4E6C-9B40-7703B9ADE6F7}">
  <cacheSource type="worksheet">
    <worksheetSource ref="F1:T1001" sheet="Crowdfunding"/>
  </cacheSource>
  <cacheFields count="13">
    <cacheField name="percent_funded" numFmtId="9">
      <sharedItems containsMixedTypes="1" containsNumber="1" minValue="4.2756360008551271E-2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average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Riebow" refreshedDate="45007.995305671298" createdVersion="8" refreshedVersion="8" minRefreshableVersion="3" recordCount="1000" xr:uid="{AE05009A-AD5C-4B45-832B-2A268D5A8BC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MixedTypes="1" containsNumber="1" minValue="4.2756360008551271E-2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Riebow" refreshedDate="45008.010334722225" createdVersion="8" refreshedVersion="8" minRefreshableVersion="3" recordCount="1000" xr:uid="{9C00398B-BCEE-4B1E-ABDC-1CB7735CBA2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MixedTypes="1" containsNumber="1" minValue="4.2756360008551271E-2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e v="#DIV/0!"/>
    <x v="0"/>
    <n v="0"/>
    <x v="0"/>
    <s v="CAD"/>
    <n v="1448690400"/>
    <n v="1450159200"/>
    <b v="0"/>
    <b v="0"/>
    <x v="0"/>
    <e v="#DIV/0!"/>
    <x v="0"/>
    <x v="0"/>
  </r>
  <r>
    <n v="9.6153846153846159E-2"/>
    <x v="1"/>
    <n v="158"/>
    <x v="1"/>
    <s v="USD"/>
    <n v="1408424400"/>
    <n v="1408597200"/>
    <b v="0"/>
    <b v="1"/>
    <x v="1"/>
    <n v="92.151898734177209"/>
    <x v="1"/>
    <x v="1"/>
  </r>
  <r>
    <n v="0.7605789942675919"/>
    <x v="1"/>
    <n v="1425"/>
    <x v="2"/>
    <s v="AUD"/>
    <n v="1384668000"/>
    <n v="1384840800"/>
    <b v="0"/>
    <b v="0"/>
    <x v="2"/>
    <n v="100.01614035087719"/>
    <x v="2"/>
    <x v="2"/>
  </r>
  <r>
    <n v="1.6955995155429955"/>
    <x v="0"/>
    <n v="24"/>
    <x v="1"/>
    <s v="USD"/>
    <n v="1565499600"/>
    <n v="1568955600"/>
    <b v="0"/>
    <b v="0"/>
    <x v="1"/>
    <n v="103.20833333333333"/>
    <x v="1"/>
    <x v="1"/>
  </r>
  <r>
    <n v="1.4434947768281101"/>
    <x v="0"/>
    <n v="53"/>
    <x v="1"/>
    <s v="USD"/>
    <n v="1547964000"/>
    <n v="1548309600"/>
    <b v="0"/>
    <b v="0"/>
    <x v="3"/>
    <n v="99.339622641509436"/>
    <x v="3"/>
    <x v="3"/>
  </r>
  <r>
    <n v="0.57597574838954146"/>
    <x v="1"/>
    <n v="174"/>
    <x v="3"/>
    <s v="DKK"/>
    <n v="1346130000"/>
    <n v="1347080400"/>
    <b v="0"/>
    <b v="0"/>
    <x v="3"/>
    <n v="75.833333333333329"/>
    <x v="3"/>
    <x v="3"/>
  </r>
  <r>
    <n v="4.7706422018348622"/>
    <x v="0"/>
    <n v="18"/>
    <x v="4"/>
    <s v="GBP"/>
    <n v="1505278800"/>
    <n v="1505365200"/>
    <b v="0"/>
    <b v="0"/>
    <x v="4"/>
    <n v="60.555555555555557"/>
    <x v="4"/>
    <x v="4"/>
  </r>
  <r>
    <n v="0.30527101282138253"/>
    <x v="1"/>
    <n v="227"/>
    <x v="3"/>
    <s v="DKK"/>
    <n v="1439442000"/>
    <n v="1439614800"/>
    <b v="0"/>
    <b v="0"/>
    <x v="3"/>
    <n v="64.93832599118943"/>
    <x v="3"/>
    <x v="3"/>
  </r>
  <r>
    <n v="5.0168595643853093"/>
    <x v="2"/>
    <n v="708"/>
    <x v="3"/>
    <s v="DKK"/>
    <n v="1281330000"/>
    <n v="1281502800"/>
    <b v="0"/>
    <b v="0"/>
    <x v="3"/>
    <n v="30.997175141242938"/>
    <x v="3"/>
    <x v="3"/>
  </r>
  <r>
    <n v="1.9326683291770574"/>
    <x v="0"/>
    <n v="44"/>
    <x v="1"/>
    <s v="USD"/>
    <n v="1379566800"/>
    <n v="1383804000"/>
    <b v="0"/>
    <b v="0"/>
    <x v="5"/>
    <n v="72.909090909090907"/>
    <x v="1"/>
    <x v="5"/>
  </r>
  <r>
    <n v="0.37577684636508168"/>
    <x v="1"/>
    <n v="220"/>
    <x v="1"/>
    <s v="USD"/>
    <n v="1281762000"/>
    <n v="1285909200"/>
    <b v="0"/>
    <b v="0"/>
    <x v="6"/>
    <n v="62.9"/>
    <x v="4"/>
    <x v="6"/>
  </r>
  <r>
    <n v="2.0792079207920793"/>
    <x v="0"/>
    <n v="27"/>
    <x v="1"/>
    <s v="USD"/>
    <n v="1285045200"/>
    <n v="1285563600"/>
    <b v="0"/>
    <b v="1"/>
    <x v="3"/>
    <n v="112.22222222222223"/>
    <x v="3"/>
    <x v="3"/>
  </r>
  <r>
    <n v="1.1192041215135904"/>
    <x v="0"/>
    <n v="55"/>
    <x v="1"/>
    <s v="USD"/>
    <n v="1571720400"/>
    <n v="1572411600"/>
    <b v="0"/>
    <b v="0"/>
    <x v="6"/>
    <n v="102.34545454545454"/>
    <x v="4"/>
    <x v="6"/>
  </r>
  <r>
    <n v="0.40796503156872266"/>
    <x v="1"/>
    <n v="98"/>
    <x v="1"/>
    <s v="USD"/>
    <n v="1465621200"/>
    <n v="1466658000"/>
    <b v="0"/>
    <b v="0"/>
    <x v="7"/>
    <n v="105.05102040816327"/>
    <x v="1"/>
    <x v="7"/>
  </r>
  <r>
    <n v="1.4976897339210793"/>
    <x v="0"/>
    <n v="200"/>
    <x v="1"/>
    <s v="USD"/>
    <n v="1331013600"/>
    <n v="1333342800"/>
    <b v="0"/>
    <b v="0"/>
    <x v="7"/>
    <n v="94.144999999999996"/>
    <x v="1"/>
    <x v="7"/>
  </r>
  <r>
    <n v="2.1138126724631645"/>
    <x v="0"/>
    <n v="452"/>
    <x v="1"/>
    <s v="USD"/>
    <n v="1575957600"/>
    <n v="1576303200"/>
    <b v="0"/>
    <b v="0"/>
    <x v="8"/>
    <n v="84.986725663716811"/>
    <x v="2"/>
    <x v="8"/>
  </r>
  <r>
    <n v="0.15397156054705191"/>
    <x v="1"/>
    <n v="100"/>
    <x v="1"/>
    <s v="USD"/>
    <n v="1390370400"/>
    <n v="1392271200"/>
    <b v="0"/>
    <b v="0"/>
    <x v="9"/>
    <n v="110.41"/>
    <x v="5"/>
    <x v="9"/>
  </r>
  <r>
    <n v="0.62738699988876112"/>
    <x v="1"/>
    <n v="1249"/>
    <x v="1"/>
    <s v="USD"/>
    <n v="1294812000"/>
    <n v="1294898400"/>
    <b v="0"/>
    <b v="0"/>
    <x v="10"/>
    <n v="107.96236989591674"/>
    <x v="4"/>
    <x v="10"/>
  </r>
  <r>
    <n v="1.4944982755789127"/>
    <x v="3"/>
    <n v="135"/>
    <x v="1"/>
    <s v="USD"/>
    <n v="1536382800"/>
    <n v="1537074000"/>
    <b v="0"/>
    <b v="0"/>
    <x v="3"/>
    <n v="45.103703703703701"/>
    <x v="3"/>
    <x v="3"/>
  </r>
  <r>
    <n v="2.0605980679832516"/>
    <x v="0"/>
    <n v="674"/>
    <x v="1"/>
    <s v="USD"/>
    <n v="1551679200"/>
    <n v="1553490000"/>
    <b v="0"/>
    <b v="1"/>
    <x v="3"/>
    <n v="45.001483679525222"/>
    <x v="3"/>
    <x v="3"/>
  </r>
  <r>
    <n v="0.89092580575383951"/>
    <x v="1"/>
    <n v="1396"/>
    <x v="1"/>
    <s v="USD"/>
    <n v="1406523600"/>
    <n v="1406523600"/>
    <b v="0"/>
    <b v="0"/>
    <x v="6"/>
    <n v="105.97134670487107"/>
    <x v="4"/>
    <x v="6"/>
  </r>
  <r>
    <n v="2.4394674694417771"/>
    <x v="0"/>
    <n v="558"/>
    <x v="1"/>
    <s v="USD"/>
    <n v="1313384400"/>
    <n v="1316322000"/>
    <b v="0"/>
    <b v="0"/>
    <x v="3"/>
    <n v="69.055555555555557"/>
    <x v="3"/>
    <x v="3"/>
  </r>
  <r>
    <n v="0.78081648830757033"/>
    <x v="1"/>
    <n v="890"/>
    <x v="1"/>
    <s v="USD"/>
    <n v="1522731600"/>
    <n v="1524027600"/>
    <b v="0"/>
    <b v="0"/>
    <x v="3"/>
    <n v="85.044943820224717"/>
    <x v="3"/>
    <x v="3"/>
  </r>
  <r>
    <n v="0.30116450274394324"/>
    <x v="1"/>
    <n v="142"/>
    <x v="4"/>
    <s v="GBP"/>
    <n v="1550124000"/>
    <n v="1554699600"/>
    <b v="0"/>
    <b v="0"/>
    <x v="4"/>
    <n v="105.22535211267606"/>
    <x v="4"/>
    <x v="4"/>
  </r>
  <r>
    <n v="0.88627142541987591"/>
    <x v="1"/>
    <n v="2673"/>
    <x v="1"/>
    <s v="USD"/>
    <n v="1403326800"/>
    <n v="1403499600"/>
    <b v="0"/>
    <b v="0"/>
    <x v="8"/>
    <n v="39.003741114852225"/>
    <x v="2"/>
    <x v="8"/>
  </r>
  <r>
    <n v="0.46202956989247312"/>
    <x v="1"/>
    <n v="163"/>
    <x v="1"/>
    <s v="USD"/>
    <n v="1305694800"/>
    <n v="1307422800"/>
    <b v="0"/>
    <b v="1"/>
    <x v="11"/>
    <n v="73.030674846625772"/>
    <x v="6"/>
    <x v="11"/>
  </r>
  <r>
    <n v="2.0747288377658548"/>
    <x v="3"/>
    <n v="1480"/>
    <x v="1"/>
    <s v="USD"/>
    <n v="1533013200"/>
    <n v="1535346000"/>
    <b v="0"/>
    <b v="0"/>
    <x v="3"/>
    <n v="35.009459459459457"/>
    <x v="3"/>
    <x v="3"/>
  </r>
  <r>
    <n v="1.2507817385866167"/>
    <x v="0"/>
    <n v="15"/>
    <x v="1"/>
    <s v="USD"/>
    <n v="1443848400"/>
    <n v="1444539600"/>
    <b v="0"/>
    <b v="0"/>
    <x v="1"/>
    <n v="106.6"/>
    <x v="1"/>
    <x v="1"/>
  </r>
  <r>
    <n v="0.95033966650924551"/>
    <x v="1"/>
    <n v="2220"/>
    <x v="1"/>
    <s v="USD"/>
    <n v="1265695200"/>
    <n v="1267682400"/>
    <b v="0"/>
    <b v="1"/>
    <x v="3"/>
    <n v="61.997747747747745"/>
    <x v="3"/>
    <x v="3"/>
  </r>
  <r>
    <n v="0.30404398370483227"/>
    <x v="1"/>
    <n v="1606"/>
    <x v="5"/>
    <s v="CHF"/>
    <n v="1532062800"/>
    <n v="1535518800"/>
    <b v="0"/>
    <b v="0"/>
    <x v="12"/>
    <n v="94.000622665006233"/>
    <x v="4"/>
    <x v="12"/>
  </r>
  <r>
    <n v="0.62262193012798339"/>
    <x v="1"/>
    <n v="129"/>
    <x v="1"/>
    <s v="USD"/>
    <n v="1558674000"/>
    <n v="1559106000"/>
    <b v="0"/>
    <b v="0"/>
    <x v="10"/>
    <n v="112.05426356589147"/>
    <x v="4"/>
    <x v="10"/>
  </r>
  <r>
    <n v="0.32258064516129031"/>
    <x v="1"/>
    <n v="226"/>
    <x v="4"/>
    <s v="GBP"/>
    <n v="1451973600"/>
    <n v="1454392800"/>
    <b v="0"/>
    <b v="0"/>
    <x v="11"/>
    <n v="48.008849557522126"/>
    <x v="6"/>
    <x v="11"/>
  </r>
  <r>
    <n v="1.1519686117067385"/>
    <x v="0"/>
    <n v="2307"/>
    <x v="6"/>
    <s v="EUR"/>
    <n v="1515564000"/>
    <n v="1517896800"/>
    <b v="0"/>
    <b v="0"/>
    <x v="4"/>
    <n v="38.004334633723452"/>
    <x v="4"/>
    <x v="4"/>
  </r>
  <r>
    <n v="0.26467579850895784"/>
    <x v="1"/>
    <n v="5419"/>
    <x v="1"/>
    <s v="USD"/>
    <n v="1412485200"/>
    <n v="1415685600"/>
    <b v="0"/>
    <b v="0"/>
    <x v="3"/>
    <n v="35.000184535892231"/>
    <x v="3"/>
    <x v="3"/>
  </r>
  <r>
    <n v="0.66310160427807485"/>
    <x v="1"/>
    <n v="165"/>
    <x v="1"/>
    <s v="USD"/>
    <n v="1490245200"/>
    <n v="1490677200"/>
    <b v="0"/>
    <b v="0"/>
    <x v="4"/>
    <n v="85"/>
    <x v="4"/>
    <x v="4"/>
  </r>
  <r>
    <n v="0.66533070381915727"/>
    <x v="1"/>
    <n v="1965"/>
    <x v="3"/>
    <s v="DKK"/>
    <n v="1547877600"/>
    <n v="1551506400"/>
    <b v="0"/>
    <b v="1"/>
    <x v="6"/>
    <n v="95.993893129770996"/>
    <x v="4"/>
    <x v="6"/>
  </r>
  <r>
    <n v="0.63578564940962756"/>
    <x v="1"/>
    <n v="16"/>
    <x v="1"/>
    <s v="USD"/>
    <n v="1298700000"/>
    <n v="1300856400"/>
    <b v="0"/>
    <b v="0"/>
    <x v="3"/>
    <n v="68.8125"/>
    <x v="3"/>
    <x v="3"/>
  </r>
  <r>
    <n v="0.71434870799894168"/>
    <x v="1"/>
    <n v="107"/>
    <x v="1"/>
    <s v="USD"/>
    <n v="1570338000"/>
    <n v="1573192800"/>
    <b v="0"/>
    <b v="1"/>
    <x v="13"/>
    <n v="105.97196261682242"/>
    <x v="5"/>
    <x v="13"/>
  </r>
  <r>
    <n v="0.30738720872583042"/>
    <x v="1"/>
    <n v="134"/>
    <x v="1"/>
    <s v="USD"/>
    <n v="1287378000"/>
    <n v="1287810000"/>
    <b v="0"/>
    <b v="0"/>
    <x v="14"/>
    <n v="75.261194029850742"/>
    <x v="7"/>
    <x v="14"/>
  </r>
  <r>
    <n v="1.9693654266958425"/>
    <x v="0"/>
    <n v="88"/>
    <x v="3"/>
    <s v="DKK"/>
    <n v="1361772000"/>
    <n v="1362978000"/>
    <b v="0"/>
    <b v="0"/>
    <x v="3"/>
    <n v="57.125"/>
    <x v="3"/>
    <x v="3"/>
  </r>
  <r>
    <n v="0.59147734910606264"/>
    <x v="1"/>
    <n v="198"/>
    <x v="1"/>
    <s v="USD"/>
    <n v="1275714000"/>
    <n v="1277355600"/>
    <b v="0"/>
    <b v="1"/>
    <x v="8"/>
    <n v="75.141414141414145"/>
    <x v="2"/>
    <x v="8"/>
  </r>
  <r>
    <n v="0.4696410600469641"/>
    <x v="1"/>
    <n v="111"/>
    <x v="6"/>
    <s v="EUR"/>
    <n v="1346734800"/>
    <n v="1348981200"/>
    <b v="0"/>
    <b v="1"/>
    <x v="1"/>
    <n v="107.42342342342343"/>
    <x v="1"/>
    <x v="1"/>
  </r>
  <r>
    <n v="0.22525341008634714"/>
    <x v="1"/>
    <n v="222"/>
    <x v="1"/>
    <s v="USD"/>
    <n v="1309755600"/>
    <n v="1310533200"/>
    <b v="0"/>
    <b v="0"/>
    <x v="0"/>
    <n v="35.995495495495497"/>
    <x v="0"/>
    <x v="0"/>
  </r>
  <r>
    <n v="0.53781071686233362"/>
    <x v="1"/>
    <n v="6212"/>
    <x v="1"/>
    <s v="USD"/>
    <n v="1406178000"/>
    <n v="1407560400"/>
    <b v="0"/>
    <b v="0"/>
    <x v="15"/>
    <n v="26.998873148744366"/>
    <x v="5"/>
    <x v="15"/>
  </r>
  <r>
    <n v="0.15178825538373969"/>
    <x v="1"/>
    <n v="98"/>
    <x v="3"/>
    <s v="DKK"/>
    <n v="1552798800"/>
    <n v="1552885200"/>
    <b v="0"/>
    <b v="0"/>
    <x v="13"/>
    <n v="107.56122448979592"/>
    <x v="5"/>
    <x v="13"/>
  </r>
  <r>
    <n v="2.0971302428256071"/>
    <x v="0"/>
    <n v="48"/>
    <x v="1"/>
    <s v="USD"/>
    <n v="1478062800"/>
    <n v="1479362400"/>
    <b v="0"/>
    <b v="1"/>
    <x v="3"/>
    <n v="94.375"/>
    <x v="3"/>
    <x v="3"/>
  </r>
  <r>
    <n v="0.87120320226041914"/>
    <x v="1"/>
    <n v="92"/>
    <x v="1"/>
    <s v="USD"/>
    <n v="1278565200"/>
    <n v="1280552400"/>
    <b v="0"/>
    <b v="0"/>
    <x v="1"/>
    <n v="46.163043478260867"/>
    <x v="1"/>
    <x v="1"/>
  </r>
  <r>
    <n v="0.210408191892271"/>
    <x v="1"/>
    <n v="149"/>
    <x v="1"/>
    <s v="USD"/>
    <n v="1396069200"/>
    <n v="1398661200"/>
    <b v="0"/>
    <b v="0"/>
    <x v="3"/>
    <n v="47.845637583892618"/>
    <x v="3"/>
    <x v="3"/>
  </r>
  <r>
    <n v="0.25841597988545884"/>
    <x v="1"/>
    <n v="2431"/>
    <x v="1"/>
    <s v="USD"/>
    <n v="1435208400"/>
    <n v="1436245200"/>
    <b v="0"/>
    <b v="0"/>
    <x v="3"/>
    <n v="53.007815713698065"/>
    <x v="3"/>
    <x v="3"/>
  </r>
  <r>
    <n v="0.52735662491760049"/>
    <x v="1"/>
    <n v="303"/>
    <x v="1"/>
    <s v="USD"/>
    <n v="1571547600"/>
    <n v="1575439200"/>
    <b v="0"/>
    <b v="0"/>
    <x v="1"/>
    <n v="45.059405940594061"/>
    <x v="1"/>
    <x v="1"/>
  </r>
  <r>
    <n v="50"/>
    <x v="0"/>
    <n v="1"/>
    <x v="6"/>
    <s v="EUR"/>
    <n v="1375333200"/>
    <n v="1377752400"/>
    <b v="0"/>
    <b v="0"/>
    <x v="16"/>
    <n v="2"/>
    <x v="1"/>
    <x v="16"/>
  </r>
  <r>
    <n v="1.0885206171726003"/>
    <x v="0"/>
    <n v="1467"/>
    <x v="4"/>
    <s v="GBP"/>
    <n v="1332824400"/>
    <n v="1334206800"/>
    <b v="0"/>
    <b v="1"/>
    <x v="8"/>
    <n v="99.006816632583508"/>
    <x v="2"/>
    <x v="8"/>
  </r>
  <r>
    <n v="2.928019520130134"/>
    <x v="0"/>
    <n v="75"/>
    <x v="1"/>
    <s v="USD"/>
    <n v="1284526800"/>
    <n v="1284872400"/>
    <b v="0"/>
    <b v="0"/>
    <x v="3"/>
    <n v="32.786666666666669"/>
    <x v="3"/>
    <x v="3"/>
  </r>
  <r>
    <n v="0.71220459695694405"/>
    <x v="1"/>
    <n v="209"/>
    <x v="1"/>
    <s v="USD"/>
    <n v="1400562000"/>
    <n v="1403931600"/>
    <b v="0"/>
    <b v="0"/>
    <x v="6"/>
    <n v="59.119617224880386"/>
    <x v="4"/>
    <x v="6"/>
  </r>
  <r>
    <n v="1.1127596439169138"/>
    <x v="0"/>
    <n v="120"/>
    <x v="1"/>
    <s v="USD"/>
    <n v="1520748000"/>
    <n v="1521262800"/>
    <b v="0"/>
    <b v="0"/>
    <x v="8"/>
    <n v="44.93333333333333"/>
    <x v="2"/>
    <x v="8"/>
  </r>
  <r>
    <n v="0.56189341052273112"/>
    <x v="1"/>
    <n v="131"/>
    <x v="1"/>
    <s v="USD"/>
    <n v="1532926800"/>
    <n v="1533358800"/>
    <b v="0"/>
    <b v="0"/>
    <x v="17"/>
    <n v="89.664122137404576"/>
    <x v="1"/>
    <x v="17"/>
  </r>
  <r>
    <n v="0.69607587227007739"/>
    <x v="1"/>
    <n v="164"/>
    <x v="1"/>
    <s v="USD"/>
    <n v="1420869600"/>
    <n v="1421474400"/>
    <b v="0"/>
    <b v="0"/>
    <x v="8"/>
    <n v="70.079268292682926"/>
    <x v="2"/>
    <x v="8"/>
  </r>
  <r>
    <n v="0.46452026269421753"/>
    <x v="1"/>
    <n v="201"/>
    <x v="1"/>
    <s v="USD"/>
    <n v="1504242000"/>
    <n v="1505278800"/>
    <b v="0"/>
    <b v="0"/>
    <x v="11"/>
    <n v="31.059701492537314"/>
    <x v="6"/>
    <x v="11"/>
  </r>
  <r>
    <n v="0.44031311154598823"/>
    <x v="1"/>
    <n v="211"/>
    <x v="1"/>
    <s v="USD"/>
    <n v="1442811600"/>
    <n v="1443934800"/>
    <b v="0"/>
    <b v="0"/>
    <x v="3"/>
    <n v="29.061611374407583"/>
    <x v="3"/>
    <x v="3"/>
  </r>
  <r>
    <n v="0.36354193715917943"/>
    <x v="1"/>
    <n v="128"/>
    <x v="1"/>
    <s v="USD"/>
    <n v="1497243600"/>
    <n v="1498539600"/>
    <b v="0"/>
    <b v="1"/>
    <x v="3"/>
    <n v="30.0859375"/>
    <x v="3"/>
    <x v="3"/>
  </r>
  <r>
    <n v="0.69266233813981193"/>
    <x v="1"/>
    <n v="1600"/>
    <x v="0"/>
    <s v="CAD"/>
    <n v="1342501200"/>
    <n v="1342760400"/>
    <b v="0"/>
    <b v="0"/>
    <x v="3"/>
    <n v="84.998125000000002"/>
    <x v="3"/>
    <x v="3"/>
  </r>
  <r>
    <n v="1.078213802435724"/>
    <x v="0"/>
    <n v="2253"/>
    <x v="0"/>
    <s v="CAD"/>
    <n v="1298268000"/>
    <n v="1301720400"/>
    <b v="0"/>
    <b v="0"/>
    <x v="3"/>
    <n v="82.001775410563695"/>
    <x v="3"/>
    <x v="3"/>
  </r>
  <r>
    <n v="0.13838915029061721"/>
    <x v="1"/>
    <n v="249"/>
    <x v="1"/>
    <s v="USD"/>
    <n v="1433480400"/>
    <n v="1433566800"/>
    <b v="0"/>
    <b v="0"/>
    <x v="2"/>
    <n v="58.040160642570278"/>
    <x v="2"/>
    <x v="2"/>
  </r>
  <r>
    <n v="8.4380610412926398"/>
    <x v="0"/>
    <n v="5"/>
    <x v="1"/>
    <s v="USD"/>
    <n v="1493355600"/>
    <n v="1493874000"/>
    <b v="0"/>
    <b v="0"/>
    <x v="3"/>
    <n v="111.4"/>
    <x v="3"/>
    <x v="3"/>
  </r>
  <r>
    <n v="1.0241404535479151"/>
    <x v="0"/>
    <n v="38"/>
    <x v="1"/>
    <s v="USD"/>
    <n v="1530507600"/>
    <n v="1531803600"/>
    <b v="0"/>
    <b v="1"/>
    <x v="2"/>
    <n v="71.94736842105263"/>
    <x v="2"/>
    <x v="2"/>
  </r>
  <r>
    <n v="0.42346407497396737"/>
    <x v="1"/>
    <n v="236"/>
    <x v="1"/>
    <s v="USD"/>
    <n v="1296108000"/>
    <n v="1296712800"/>
    <b v="0"/>
    <b v="0"/>
    <x v="3"/>
    <n v="61.038135593220339"/>
    <x v="3"/>
    <x v="3"/>
  </r>
  <r>
    <n v="2.2188217291507271"/>
    <x v="0"/>
    <n v="12"/>
    <x v="1"/>
    <s v="USD"/>
    <n v="1428469200"/>
    <n v="1428901200"/>
    <b v="0"/>
    <b v="1"/>
    <x v="3"/>
    <n v="108.91666666666667"/>
    <x v="3"/>
    <x v="3"/>
  </r>
  <r>
    <n v="0.61581786720048859"/>
    <x v="1"/>
    <n v="4065"/>
    <x v="4"/>
    <s v="GBP"/>
    <n v="1264399200"/>
    <n v="1264831200"/>
    <b v="0"/>
    <b v="1"/>
    <x v="8"/>
    <n v="29.001722017220171"/>
    <x v="2"/>
    <x v="8"/>
  </r>
  <r>
    <n v="0.39288668320926384"/>
    <x v="1"/>
    <n v="246"/>
    <x v="6"/>
    <s v="EUR"/>
    <n v="1501131600"/>
    <n v="1505192400"/>
    <b v="0"/>
    <b v="1"/>
    <x v="3"/>
    <n v="58.975609756097562"/>
    <x v="3"/>
    <x v="3"/>
  </r>
  <r>
    <n v="4.1557075223566544"/>
    <x v="3"/>
    <n v="17"/>
    <x v="1"/>
    <s v="USD"/>
    <n v="1292738400"/>
    <n v="1295676000"/>
    <b v="0"/>
    <b v="0"/>
    <x v="3"/>
    <n v="111.82352941176471"/>
    <x v="3"/>
    <x v="3"/>
  </r>
  <r>
    <n v="0.80813692870085674"/>
    <x v="1"/>
    <n v="2475"/>
    <x v="6"/>
    <s v="EUR"/>
    <n v="1288674000"/>
    <n v="1292911200"/>
    <b v="0"/>
    <b v="1"/>
    <x v="3"/>
    <n v="63.995555555555555"/>
    <x v="3"/>
    <x v="3"/>
  </r>
  <r>
    <n v="0.92535471930906843"/>
    <x v="1"/>
    <n v="76"/>
    <x v="1"/>
    <s v="USD"/>
    <n v="1575093600"/>
    <n v="1575439200"/>
    <b v="0"/>
    <b v="0"/>
    <x v="3"/>
    <n v="85.315789473684205"/>
    <x v="3"/>
    <x v="3"/>
  </r>
  <r>
    <n v="0.14917951268025859"/>
    <x v="1"/>
    <n v="54"/>
    <x v="1"/>
    <s v="USD"/>
    <n v="1435726800"/>
    <n v="1438837200"/>
    <b v="0"/>
    <b v="0"/>
    <x v="10"/>
    <n v="74.481481481481481"/>
    <x v="4"/>
    <x v="10"/>
  </r>
  <r>
    <n v="0.15130228034151086"/>
    <x v="1"/>
    <n v="88"/>
    <x v="1"/>
    <s v="USD"/>
    <n v="1480226400"/>
    <n v="1480485600"/>
    <b v="0"/>
    <b v="0"/>
    <x v="17"/>
    <n v="105.14772727272727"/>
    <x v="1"/>
    <x v="17"/>
  </r>
  <r>
    <n v="0.81658291457286436"/>
    <x v="1"/>
    <n v="85"/>
    <x v="4"/>
    <s v="GBP"/>
    <n v="1459054800"/>
    <n v="1459141200"/>
    <b v="0"/>
    <b v="0"/>
    <x v="16"/>
    <n v="56.188235294117646"/>
    <x v="1"/>
    <x v="16"/>
  </r>
  <r>
    <n v="0.66411063946323434"/>
    <x v="1"/>
    <n v="170"/>
    <x v="1"/>
    <s v="USD"/>
    <n v="1531630800"/>
    <n v="1532322000"/>
    <b v="0"/>
    <b v="0"/>
    <x v="14"/>
    <n v="85.917647058823533"/>
    <x v="7"/>
    <x v="14"/>
  </r>
  <r>
    <n v="1.2803016886647984"/>
    <x v="0"/>
    <n v="1684"/>
    <x v="1"/>
    <s v="USD"/>
    <n v="1421992800"/>
    <n v="1426222800"/>
    <b v="1"/>
    <b v="1"/>
    <x v="3"/>
    <n v="57.00296912114014"/>
    <x v="3"/>
    <x v="3"/>
  </r>
  <r>
    <n v="2.1300448430493275"/>
    <x v="0"/>
    <n v="56"/>
    <x v="1"/>
    <s v="USD"/>
    <n v="1285563600"/>
    <n v="1286773200"/>
    <b v="0"/>
    <b v="1"/>
    <x v="10"/>
    <n v="79.642857142857139"/>
    <x v="4"/>
    <x v="10"/>
  </r>
  <r>
    <n v="0.33244680851063829"/>
    <x v="1"/>
    <n v="330"/>
    <x v="1"/>
    <s v="USD"/>
    <n v="1523854800"/>
    <n v="1523941200"/>
    <b v="0"/>
    <b v="0"/>
    <x v="18"/>
    <n v="41.018181818181816"/>
    <x v="5"/>
    <x v="18"/>
  </r>
  <r>
    <n v="1.4368101819628121"/>
    <x v="0"/>
    <n v="838"/>
    <x v="1"/>
    <s v="USD"/>
    <n v="1529125200"/>
    <n v="1529557200"/>
    <b v="0"/>
    <b v="0"/>
    <x v="3"/>
    <n v="48.004773269689736"/>
    <x v="3"/>
    <x v="3"/>
  </r>
  <r>
    <n v="0.15687393040501996"/>
    <x v="1"/>
    <n v="127"/>
    <x v="1"/>
    <s v="USD"/>
    <n v="1503982800"/>
    <n v="1506574800"/>
    <b v="0"/>
    <b v="0"/>
    <x v="11"/>
    <n v="55.212598425196852"/>
    <x v="6"/>
    <x v="11"/>
  </r>
  <r>
    <n v="0.44377525952928126"/>
    <x v="1"/>
    <n v="411"/>
    <x v="1"/>
    <s v="USD"/>
    <n v="1511416800"/>
    <n v="1513576800"/>
    <b v="0"/>
    <b v="0"/>
    <x v="1"/>
    <n v="92.109489051094897"/>
    <x v="1"/>
    <x v="1"/>
  </r>
  <r>
    <n v="6.678688305616777E-2"/>
    <x v="1"/>
    <n v="180"/>
    <x v="4"/>
    <s v="GBP"/>
    <n v="1547704800"/>
    <n v="1548309600"/>
    <b v="0"/>
    <b v="1"/>
    <x v="11"/>
    <n v="83.183333333333337"/>
    <x v="6"/>
    <x v="11"/>
  </r>
  <r>
    <n v="2.6602660266026601"/>
    <x v="0"/>
    <n v="1000"/>
    <x v="1"/>
    <s v="USD"/>
    <n v="1469682000"/>
    <n v="1471582800"/>
    <b v="0"/>
    <b v="0"/>
    <x v="5"/>
    <n v="39.996000000000002"/>
    <x v="1"/>
    <x v="5"/>
  </r>
  <r>
    <n v="0.75546145703012224"/>
    <x v="1"/>
    <n v="374"/>
    <x v="1"/>
    <s v="USD"/>
    <n v="1343451600"/>
    <n v="1344315600"/>
    <b v="0"/>
    <b v="0"/>
    <x v="8"/>
    <n v="111.1336898395722"/>
    <x v="2"/>
    <x v="8"/>
  </r>
  <r>
    <n v="0.76205287713841363"/>
    <x v="1"/>
    <n v="71"/>
    <x v="2"/>
    <s v="AUD"/>
    <n v="1315717200"/>
    <n v="1316408400"/>
    <b v="0"/>
    <b v="0"/>
    <x v="7"/>
    <n v="90.563380281690144"/>
    <x v="1"/>
    <x v="7"/>
  </r>
  <r>
    <n v="0.59653365578395812"/>
    <x v="1"/>
    <n v="203"/>
    <x v="1"/>
    <s v="USD"/>
    <n v="1430715600"/>
    <n v="1431838800"/>
    <b v="1"/>
    <b v="0"/>
    <x v="3"/>
    <n v="61.108374384236456"/>
    <x v="3"/>
    <x v="3"/>
  </r>
  <r>
    <n v="1.6132964889466841"/>
    <x v="0"/>
    <n v="1482"/>
    <x v="2"/>
    <s v="AUD"/>
    <n v="1299564000"/>
    <n v="1300510800"/>
    <b v="0"/>
    <b v="1"/>
    <x v="1"/>
    <n v="83.022941970310384"/>
    <x v="1"/>
    <x v="1"/>
  </r>
  <r>
    <n v="0.38350910834132312"/>
    <x v="1"/>
    <n v="113"/>
    <x v="1"/>
    <s v="USD"/>
    <n v="1429160400"/>
    <n v="1431061200"/>
    <b v="0"/>
    <b v="0"/>
    <x v="18"/>
    <n v="110.76106194690266"/>
    <x v="5"/>
    <x v="18"/>
  </r>
  <r>
    <n v="0.39590125756870054"/>
    <x v="1"/>
    <n v="96"/>
    <x v="1"/>
    <s v="USD"/>
    <n v="1271307600"/>
    <n v="1271480400"/>
    <b v="0"/>
    <b v="0"/>
    <x v="3"/>
    <n v="89.458333333333329"/>
    <x v="3"/>
    <x v="3"/>
  </r>
  <r>
    <n v="1.2720156555772995"/>
    <x v="0"/>
    <n v="106"/>
    <x v="1"/>
    <s v="USD"/>
    <n v="1456380000"/>
    <n v="1456380000"/>
    <b v="0"/>
    <b v="1"/>
    <x v="3"/>
    <n v="57.849056603773583"/>
    <x v="3"/>
    <x v="3"/>
  </r>
  <r>
    <n v="2.0659275921165383"/>
    <x v="0"/>
    <n v="679"/>
    <x v="6"/>
    <s v="EUR"/>
    <n v="1470459600"/>
    <n v="1472878800"/>
    <b v="0"/>
    <b v="0"/>
    <x v="18"/>
    <n v="109.99705449189985"/>
    <x v="5"/>
    <x v="18"/>
  </r>
  <r>
    <n v="0.38628681796233705"/>
    <x v="1"/>
    <n v="498"/>
    <x v="5"/>
    <s v="CHF"/>
    <n v="1277269200"/>
    <n v="1277355600"/>
    <b v="0"/>
    <b v="1"/>
    <x v="11"/>
    <n v="103.96586345381526"/>
    <x v="6"/>
    <x v="11"/>
  </r>
  <r>
    <n v="1.6515627609028949"/>
    <x v="3"/>
    <n v="610"/>
    <x v="1"/>
    <s v="USD"/>
    <n v="1350709200"/>
    <n v="1351054800"/>
    <b v="0"/>
    <b v="1"/>
    <x v="3"/>
    <n v="107.99508196721311"/>
    <x v="3"/>
    <x v="3"/>
  </r>
  <r>
    <n v="0.32928352446917225"/>
    <x v="1"/>
    <n v="180"/>
    <x v="4"/>
    <s v="GBP"/>
    <n v="1554613200"/>
    <n v="1555563600"/>
    <b v="0"/>
    <b v="0"/>
    <x v="2"/>
    <n v="48.927777777777777"/>
    <x v="2"/>
    <x v="2"/>
  </r>
  <r>
    <n v="0.88495575221238942"/>
    <x v="1"/>
    <n v="27"/>
    <x v="1"/>
    <s v="USD"/>
    <n v="1571029200"/>
    <n v="1571634000"/>
    <b v="0"/>
    <b v="0"/>
    <x v="4"/>
    <n v="37.666666666666664"/>
    <x v="4"/>
    <x v="4"/>
  </r>
  <r>
    <n v="0.46002653237675972"/>
    <x v="1"/>
    <n v="2331"/>
    <x v="1"/>
    <s v="USD"/>
    <n v="1299736800"/>
    <n v="1300856400"/>
    <b v="0"/>
    <b v="0"/>
    <x v="3"/>
    <n v="64.999141999141997"/>
    <x v="3"/>
    <x v="3"/>
  </r>
  <r>
    <n v="0.10791068315763261"/>
    <x v="1"/>
    <n v="113"/>
    <x v="1"/>
    <s v="USD"/>
    <n v="1435208400"/>
    <n v="1439874000"/>
    <b v="0"/>
    <b v="0"/>
    <x v="0"/>
    <n v="106.61061946902655"/>
    <x v="0"/>
    <x v="0"/>
  </r>
  <r>
    <n v="2.9680434584686353"/>
    <x v="0"/>
    <n v="1220"/>
    <x v="2"/>
    <s v="AUD"/>
    <n v="1437973200"/>
    <n v="1438318800"/>
    <b v="0"/>
    <b v="0"/>
    <x v="11"/>
    <n v="27.009016393442622"/>
    <x v="6"/>
    <x v="11"/>
  </r>
  <r>
    <n v="0.50832720219383321"/>
    <x v="1"/>
    <n v="164"/>
    <x v="1"/>
    <s v="USD"/>
    <n v="1416895200"/>
    <n v="1419400800"/>
    <b v="0"/>
    <b v="0"/>
    <x v="3"/>
    <n v="91.16463414634147"/>
    <x v="3"/>
    <x v="3"/>
  </r>
  <r>
    <n v="100"/>
    <x v="0"/>
    <n v="1"/>
    <x v="1"/>
    <s v="USD"/>
    <n v="1319000400"/>
    <n v="1320555600"/>
    <b v="0"/>
    <b v="0"/>
    <x v="3"/>
    <n v="1"/>
    <x v="3"/>
    <x v="3"/>
  </r>
  <r>
    <n v="9.7900576525617317E-2"/>
    <x v="1"/>
    <n v="164"/>
    <x v="1"/>
    <s v="USD"/>
    <n v="1424498400"/>
    <n v="1425103200"/>
    <b v="0"/>
    <b v="1"/>
    <x v="5"/>
    <n v="56.054878048780488"/>
    <x v="1"/>
    <x v="5"/>
  </r>
  <r>
    <n v="0.35501823066589905"/>
    <x v="1"/>
    <n v="336"/>
    <x v="1"/>
    <s v="USD"/>
    <n v="1526274000"/>
    <n v="1526878800"/>
    <b v="0"/>
    <b v="1"/>
    <x v="8"/>
    <n v="31.017857142857142"/>
    <x v="2"/>
    <x v="8"/>
  </r>
  <r>
    <n v="4.0633888663145061"/>
    <x v="0"/>
    <n v="37"/>
    <x v="6"/>
    <s v="EUR"/>
    <n v="1287896400"/>
    <n v="1288674000"/>
    <b v="0"/>
    <b v="0"/>
    <x v="5"/>
    <n v="66.513513513513516"/>
    <x v="1"/>
    <x v="5"/>
  </r>
  <r>
    <n v="0.69861624751645446"/>
    <x v="1"/>
    <n v="1917"/>
    <x v="1"/>
    <s v="USD"/>
    <n v="1495515600"/>
    <n v="1495602000"/>
    <b v="0"/>
    <b v="0"/>
    <x v="7"/>
    <n v="89.005216484089729"/>
    <x v="1"/>
    <x v="7"/>
  </r>
  <r>
    <n v="0.69183029809746666"/>
    <x v="1"/>
    <n v="95"/>
    <x v="1"/>
    <s v="USD"/>
    <n v="1364878800"/>
    <n v="1366434000"/>
    <b v="0"/>
    <b v="0"/>
    <x v="2"/>
    <n v="103.46315789473684"/>
    <x v="2"/>
    <x v="2"/>
  </r>
  <r>
    <n v="0.27845209196058834"/>
    <x v="1"/>
    <n v="147"/>
    <x v="1"/>
    <s v="USD"/>
    <n v="1567918800"/>
    <n v="1568350800"/>
    <b v="0"/>
    <b v="0"/>
    <x v="3"/>
    <n v="95.278911564625844"/>
    <x v="3"/>
    <x v="3"/>
  </r>
  <r>
    <n v="0.53623410448904552"/>
    <x v="1"/>
    <n v="86"/>
    <x v="1"/>
    <s v="USD"/>
    <n v="1524459600"/>
    <n v="1525928400"/>
    <b v="0"/>
    <b v="1"/>
    <x v="3"/>
    <n v="75.895348837209298"/>
    <x v="3"/>
    <x v="3"/>
  </r>
  <r>
    <n v="0.16799193638705343"/>
    <x v="1"/>
    <n v="83"/>
    <x v="1"/>
    <s v="USD"/>
    <n v="1333688400"/>
    <n v="1336885200"/>
    <b v="0"/>
    <b v="0"/>
    <x v="4"/>
    <n v="107.57831325301204"/>
    <x v="4"/>
    <x v="4"/>
  </r>
  <r>
    <n v="1.6888600194868464"/>
    <x v="0"/>
    <n v="60"/>
    <x v="1"/>
    <s v="USD"/>
    <n v="1389506400"/>
    <n v="1389679200"/>
    <b v="0"/>
    <b v="0"/>
    <x v="19"/>
    <n v="51.31666666666667"/>
    <x v="4"/>
    <x v="19"/>
  </r>
  <r>
    <n v="6.6832496362697702"/>
    <x v="0"/>
    <n v="296"/>
    <x v="1"/>
    <s v="USD"/>
    <n v="1536642000"/>
    <n v="1538283600"/>
    <b v="0"/>
    <b v="0"/>
    <x v="0"/>
    <n v="71.983108108108112"/>
    <x v="0"/>
    <x v="0"/>
  </r>
  <r>
    <n v="0.83363881987155986"/>
    <x v="1"/>
    <n v="676"/>
    <x v="1"/>
    <s v="USD"/>
    <n v="1348290000"/>
    <n v="1348808400"/>
    <b v="0"/>
    <b v="0"/>
    <x v="15"/>
    <n v="108.95414201183432"/>
    <x v="5"/>
    <x v="15"/>
  </r>
  <r>
    <n v="0.37198258804907003"/>
    <x v="1"/>
    <n v="361"/>
    <x v="2"/>
    <s v="AUD"/>
    <n v="1408856400"/>
    <n v="1410152400"/>
    <b v="0"/>
    <b v="0"/>
    <x v="2"/>
    <n v="35"/>
    <x v="2"/>
    <x v="2"/>
  </r>
  <r>
    <n v="0.26533729999195949"/>
    <x v="1"/>
    <n v="131"/>
    <x v="1"/>
    <s v="USD"/>
    <n v="1505192400"/>
    <n v="1505797200"/>
    <b v="0"/>
    <b v="0"/>
    <x v="0"/>
    <n v="94.938931297709928"/>
    <x v="0"/>
    <x v="0"/>
  </r>
  <r>
    <n v="0.13752171395483498"/>
    <x v="1"/>
    <n v="126"/>
    <x v="1"/>
    <s v="USD"/>
    <n v="1554786000"/>
    <n v="1554872400"/>
    <b v="0"/>
    <b v="1"/>
    <x v="8"/>
    <n v="109.65079365079364"/>
    <x v="2"/>
    <x v="8"/>
  </r>
  <r>
    <n v="1.1466343838989697"/>
    <x v="0"/>
    <n v="3304"/>
    <x v="6"/>
    <s v="EUR"/>
    <n v="1510898400"/>
    <n v="1513922400"/>
    <b v="0"/>
    <b v="0"/>
    <x v="13"/>
    <n v="44.001815980629537"/>
    <x v="5"/>
    <x v="13"/>
  </r>
  <r>
    <n v="1.1363636363636365"/>
    <x v="0"/>
    <n v="73"/>
    <x v="1"/>
    <s v="USD"/>
    <n v="1442552400"/>
    <n v="1442638800"/>
    <b v="0"/>
    <b v="0"/>
    <x v="3"/>
    <n v="86.794520547945211"/>
    <x v="3"/>
    <x v="3"/>
  </r>
  <r>
    <n v="0.57491493605537958"/>
    <x v="1"/>
    <n v="275"/>
    <x v="1"/>
    <s v="USD"/>
    <n v="1316667600"/>
    <n v="1317186000"/>
    <b v="0"/>
    <b v="0"/>
    <x v="19"/>
    <n v="30.992727272727272"/>
    <x v="4"/>
    <x v="19"/>
  </r>
  <r>
    <n v="0.85025980160604631"/>
    <x v="1"/>
    <n v="67"/>
    <x v="1"/>
    <s v="USD"/>
    <n v="1390716000"/>
    <n v="1391234400"/>
    <b v="0"/>
    <b v="0"/>
    <x v="14"/>
    <n v="94.791044776119406"/>
    <x v="7"/>
    <x v="14"/>
  </r>
  <r>
    <n v="0.46520282843319688"/>
    <x v="1"/>
    <n v="154"/>
    <x v="1"/>
    <s v="USD"/>
    <n v="1402894800"/>
    <n v="1404363600"/>
    <b v="0"/>
    <b v="1"/>
    <x v="4"/>
    <n v="69.79220779220779"/>
    <x v="4"/>
    <x v="4"/>
  </r>
  <r>
    <n v="0.66891121561921052"/>
    <x v="1"/>
    <n v="1782"/>
    <x v="1"/>
    <s v="USD"/>
    <n v="1429246800"/>
    <n v="1429592400"/>
    <b v="0"/>
    <b v="1"/>
    <x v="20"/>
    <n v="63.003367003367003"/>
    <x v="6"/>
    <x v="20"/>
  </r>
  <r>
    <n v="0.45591328589688107"/>
    <x v="1"/>
    <n v="903"/>
    <x v="1"/>
    <s v="USD"/>
    <n v="1412485200"/>
    <n v="1413608400"/>
    <b v="0"/>
    <b v="0"/>
    <x v="11"/>
    <n v="110.0343300110742"/>
    <x v="6"/>
    <x v="11"/>
  </r>
  <r>
    <n v="1.5535744705013912"/>
    <x v="0"/>
    <n v="3387"/>
    <x v="1"/>
    <s v="USD"/>
    <n v="1417068000"/>
    <n v="1419400800"/>
    <b v="0"/>
    <b v="0"/>
    <x v="13"/>
    <n v="25.997933274284026"/>
    <x v="5"/>
    <x v="13"/>
  </r>
  <r>
    <n v="5.3698779161126557"/>
    <x v="0"/>
    <n v="662"/>
    <x v="0"/>
    <s v="CAD"/>
    <n v="1448344800"/>
    <n v="1448604000"/>
    <b v="1"/>
    <b v="0"/>
    <x v="3"/>
    <n v="49.987915407854985"/>
    <x v="3"/>
    <x v="3"/>
  </r>
  <r>
    <n v="0.2719096423342397"/>
    <x v="1"/>
    <n v="94"/>
    <x v="6"/>
    <s v="EUR"/>
    <n v="1557723600"/>
    <n v="1562302800"/>
    <b v="0"/>
    <b v="0"/>
    <x v="14"/>
    <n v="101.72340425531915"/>
    <x v="7"/>
    <x v="14"/>
  </r>
  <r>
    <n v="0.62536873156342188"/>
    <x v="1"/>
    <n v="180"/>
    <x v="1"/>
    <s v="USD"/>
    <n v="1537333200"/>
    <n v="1537678800"/>
    <b v="0"/>
    <b v="0"/>
    <x v="3"/>
    <n v="47.083333333333336"/>
    <x v="3"/>
    <x v="3"/>
  </r>
  <r>
    <n v="2.5884482238533693"/>
    <x v="0"/>
    <n v="774"/>
    <x v="1"/>
    <s v="USD"/>
    <n v="1471150800"/>
    <n v="1473570000"/>
    <b v="0"/>
    <b v="1"/>
    <x v="3"/>
    <n v="89.944444444444443"/>
    <x v="3"/>
    <x v="3"/>
  </r>
  <r>
    <n v="1.9447114025665668"/>
    <x v="0"/>
    <n v="672"/>
    <x v="0"/>
    <s v="CAD"/>
    <n v="1273640400"/>
    <n v="1273899600"/>
    <b v="0"/>
    <b v="0"/>
    <x v="3"/>
    <n v="78.96875"/>
    <x v="3"/>
    <x v="3"/>
  </r>
  <r>
    <n v="1.6574326227814817"/>
    <x v="3"/>
    <n v="532"/>
    <x v="1"/>
    <s v="USD"/>
    <n v="1282885200"/>
    <n v="1284008400"/>
    <b v="0"/>
    <b v="0"/>
    <x v="1"/>
    <n v="80.067669172932327"/>
    <x v="1"/>
    <x v="1"/>
  </r>
  <r>
    <n v="31.223717409587888"/>
    <x v="3"/>
    <n v="55"/>
    <x v="2"/>
    <s v="AUD"/>
    <n v="1422943200"/>
    <n v="1425103200"/>
    <b v="0"/>
    <b v="0"/>
    <x v="0"/>
    <n v="86.472727272727269"/>
    <x v="0"/>
    <x v="0"/>
  </r>
  <r>
    <n v="0.64321608040201006"/>
    <x v="1"/>
    <n v="533"/>
    <x v="3"/>
    <s v="DKK"/>
    <n v="1319605200"/>
    <n v="1320991200"/>
    <b v="0"/>
    <b v="0"/>
    <x v="6"/>
    <n v="28.001876172607879"/>
    <x v="4"/>
    <x v="6"/>
  </r>
  <r>
    <n v="0.99147583616268153"/>
    <x v="1"/>
    <n v="2443"/>
    <x v="4"/>
    <s v="GBP"/>
    <n v="1385704800"/>
    <n v="1386828000"/>
    <b v="0"/>
    <b v="0"/>
    <x v="2"/>
    <n v="67.996725337699544"/>
    <x v="2"/>
    <x v="2"/>
  </r>
  <r>
    <n v="0.86071987480438183"/>
    <x v="1"/>
    <n v="89"/>
    <x v="1"/>
    <s v="USD"/>
    <n v="1515736800"/>
    <n v="1517119200"/>
    <b v="0"/>
    <b v="1"/>
    <x v="3"/>
    <n v="43.078651685393261"/>
    <x v="3"/>
    <x v="3"/>
  </r>
  <r>
    <n v="0.32177332856632107"/>
    <x v="1"/>
    <n v="159"/>
    <x v="1"/>
    <s v="USD"/>
    <n v="1313125200"/>
    <n v="1315026000"/>
    <b v="0"/>
    <b v="0"/>
    <x v="21"/>
    <n v="87.95597484276729"/>
    <x v="1"/>
    <x v="21"/>
  </r>
  <r>
    <n v="1.1143714720903144"/>
    <x v="0"/>
    <n v="940"/>
    <x v="5"/>
    <s v="CHF"/>
    <n v="1308459600"/>
    <n v="1312693200"/>
    <b v="0"/>
    <b v="1"/>
    <x v="4"/>
    <n v="94.987234042553197"/>
    <x v="4"/>
    <x v="4"/>
  </r>
  <r>
    <n v="1.403061224489796"/>
    <x v="0"/>
    <n v="117"/>
    <x v="1"/>
    <s v="USD"/>
    <n v="1362636000"/>
    <n v="1363064400"/>
    <b v="0"/>
    <b v="1"/>
    <x v="3"/>
    <n v="46.905982905982903"/>
    <x v="3"/>
    <x v="3"/>
  </r>
  <r>
    <n v="30.429988974641677"/>
    <x v="3"/>
    <n v="58"/>
    <x v="1"/>
    <s v="USD"/>
    <n v="1402117200"/>
    <n v="1403154000"/>
    <b v="0"/>
    <b v="1"/>
    <x v="6"/>
    <n v="46.913793103448278"/>
    <x v="4"/>
    <x v="6"/>
  </r>
  <r>
    <n v="0.38200339558573854"/>
    <x v="1"/>
    <n v="50"/>
    <x v="1"/>
    <s v="USD"/>
    <n v="1286341200"/>
    <n v="1286859600"/>
    <b v="0"/>
    <b v="0"/>
    <x v="9"/>
    <n v="94.24"/>
    <x v="5"/>
    <x v="9"/>
  </r>
  <r>
    <n v="1.0416666666666667"/>
    <x v="0"/>
    <n v="115"/>
    <x v="1"/>
    <s v="USD"/>
    <n v="1348808400"/>
    <n v="1349326800"/>
    <b v="0"/>
    <b v="0"/>
    <x v="20"/>
    <n v="80.139130434782615"/>
    <x v="6"/>
    <x v="20"/>
  </r>
  <r>
    <n v="4.7854099553153899"/>
    <x v="0"/>
    <n v="326"/>
    <x v="1"/>
    <s v="USD"/>
    <n v="1429592400"/>
    <n v="1430974800"/>
    <b v="0"/>
    <b v="1"/>
    <x v="8"/>
    <n v="59.036809815950917"/>
    <x v="2"/>
    <x v="8"/>
  </r>
  <r>
    <n v="0.44810167834446796"/>
    <x v="1"/>
    <n v="186"/>
    <x v="1"/>
    <s v="USD"/>
    <n v="1519538400"/>
    <n v="1519970400"/>
    <b v="0"/>
    <b v="0"/>
    <x v="4"/>
    <n v="65.989247311827953"/>
    <x v="4"/>
    <x v="4"/>
  </r>
  <r>
    <n v="0.98433935979670251"/>
    <x v="1"/>
    <n v="1071"/>
    <x v="1"/>
    <s v="USD"/>
    <n v="1434085200"/>
    <n v="1434603600"/>
    <b v="0"/>
    <b v="0"/>
    <x v="2"/>
    <n v="60.992530345471522"/>
    <x v="2"/>
    <x v="2"/>
  </r>
  <r>
    <n v="0.43470700747696051"/>
    <x v="1"/>
    <n v="117"/>
    <x v="1"/>
    <s v="USD"/>
    <n v="1333688400"/>
    <n v="1337230800"/>
    <b v="0"/>
    <b v="0"/>
    <x v="2"/>
    <n v="98.307692307692307"/>
    <x v="2"/>
    <x v="2"/>
  </r>
  <r>
    <n v="0.73750341436765909"/>
    <x v="1"/>
    <n v="70"/>
    <x v="1"/>
    <s v="USD"/>
    <n v="1277701200"/>
    <n v="1279429200"/>
    <b v="0"/>
    <b v="0"/>
    <x v="7"/>
    <n v="104.6"/>
    <x v="1"/>
    <x v="7"/>
  </r>
  <r>
    <n v="0.77459333849728895"/>
    <x v="1"/>
    <n v="135"/>
    <x v="1"/>
    <s v="USD"/>
    <n v="1560747600"/>
    <n v="1561438800"/>
    <b v="0"/>
    <b v="0"/>
    <x v="3"/>
    <n v="86.066666666666663"/>
    <x v="3"/>
    <x v="3"/>
  </r>
  <r>
    <n v="0.42281152753348666"/>
    <x v="1"/>
    <n v="768"/>
    <x v="5"/>
    <s v="CHF"/>
    <n v="1410066000"/>
    <n v="1410498000"/>
    <b v="0"/>
    <b v="0"/>
    <x v="8"/>
    <n v="76.989583333333329"/>
    <x v="2"/>
    <x v="8"/>
  </r>
  <r>
    <n v="5.7971014492753623"/>
    <x v="3"/>
    <n v="51"/>
    <x v="1"/>
    <s v="USD"/>
    <n v="1320732000"/>
    <n v="1322460000"/>
    <b v="0"/>
    <b v="0"/>
    <x v="3"/>
    <n v="29.764705882352942"/>
    <x v="3"/>
    <x v="3"/>
  </r>
  <r>
    <n v="0.88893648923637147"/>
    <x v="1"/>
    <n v="199"/>
    <x v="1"/>
    <s v="USD"/>
    <n v="1465794000"/>
    <n v="1466312400"/>
    <b v="0"/>
    <b v="1"/>
    <x v="3"/>
    <n v="46.91959798994975"/>
    <x v="3"/>
    <x v="3"/>
  </r>
  <r>
    <n v="0.82629942247889832"/>
    <x v="1"/>
    <n v="107"/>
    <x v="1"/>
    <s v="USD"/>
    <n v="1500958800"/>
    <n v="1501736400"/>
    <b v="0"/>
    <b v="0"/>
    <x v="8"/>
    <n v="105.18691588785046"/>
    <x v="2"/>
    <x v="8"/>
  </r>
  <r>
    <n v="0.45481220657276994"/>
    <x v="1"/>
    <n v="195"/>
    <x v="1"/>
    <s v="USD"/>
    <n v="1357020000"/>
    <n v="1361512800"/>
    <b v="0"/>
    <b v="0"/>
    <x v="7"/>
    <n v="69.907692307692301"/>
    <x v="1"/>
    <x v="7"/>
  </r>
  <r>
    <n v="100"/>
    <x v="0"/>
    <n v="1"/>
    <x v="1"/>
    <s v="USD"/>
    <n v="1544940000"/>
    <n v="1545026400"/>
    <b v="0"/>
    <b v="0"/>
    <x v="1"/>
    <n v="1"/>
    <x v="1"/>
    <x v="1"/>
  </r>
  <r>
    <n v="1.558435657734816"/>
    <x v="0"/>
    <n v="1467"/>
    <x v="1"/>
    <s v="USD"/>
    <n v="1402290000"/>
    <n v="1406696400"/>
    <b v="0"/>
    <b v="0"/>
    <x v="5"/>
    <n v="60.011588275391958"/>
    <x v="1"/>
    <x v="5"/>
  </r>
  <r>
    <n v="0.23636891777209479"/>
    <x v="1"/>
    <n v="3376"/>
    <x v="1"/>
    <s v="USD"/>
    <n v="1487311200"/>
    <n v="1487916000"/>
    <b v="0"/>
    <b v="0"/>
    <x v="7"/>
    <n v="52.006220379146917"/>
    <x v="1"/>
    <x v="7"/>
  </r>
  <r>
    <n v="1.0754519851003908"/>
    <x v="0"/>
    <n v="5681"/>
    <x v="1"/>
    <s v="USD"/>
    <n v="1350622800"/>
    <n v="1351141200"/>
    <b v="0"/>
    <b v="0"/>
    <x v="3"/>
    <n v="31.000176025347649"/>
    <x v="3"/>
    <x v="3"/>
  </r>
  <r>
    <n v="1.7019374068554396"/>
    <x v="0"/>
    <n v="1059"/>
    <x v="1"/>
    <s v="USD"/>
    <n v="1463029200"/>
    <n v="1465016400"/>
    <b v="0"/>
    <b v="1"/>
    <x v="7"/>
    <n v="95.042492917847028"/>
    <x v="1"/>
    <x v="7"/>
  </r>
  <r>
    <n v="1.5379357484620642"/>
    <x v="0"/>
    <n v="1194"/>
    <x v="1"/>
    <s v="USD"/>
    <n v="1269493200"/>
    <n v="1270789200"/>
    <b v="0"/>
    <b v="0"/>
    <x v="3"/>
    <n v="75.968174204355108"/>
    <x v="3"/>
    <x v="3"/>
  </r>
  <r>
    <n v="1.3524559708701791"/>
    <x v="3"/>
    <n v="379"/>
    <x v="2"/>
    <s v="AUD"/>
    <n v="1570251600"/>
    <n v="1572325200"/>
    <b v="0"/>
    <b v="0"/>
    <x v="1"/>
    <n v="71.013192612137203"/>
    <x v="1"/>
    <x v="1"/>
  </r>
  <r>
    <n v="1.8987341772151898"/>
    <x v="0"/>
    <n v="30"/>
    <x v="2"/>
    <s v="AUD"/>
    <n v="1388383200"/>
    <n v="1389420000"/>
    <b v="0"/>
    <b v="0"/>
    <x v="14"/>
    <n v="73.733333333333334"/>
    <x v="7"/>
    <x v="14"/>
  </r>
  <r>
    <n v="0.45258620689655171"/>
    <x v="1"/>
    <n v="41"/>
    <x v="1"/>
    <s v="USD"/>
    <n v="1449554400"/>
    <n v="1449640800"/>
    <b v="0"/>
    <b v="0"/>
    <x v="1"/>
    <n v="113.17073170731707"/>
    <x v="1"/>
    <x v="1"/>
  </r>
  <r>
    <n v="0.99988495047640957"/>
    <x v="1"/>
    <n v="1821"/>
    <x v="1"/>
    <s v="USD"/>
    <n v="1553662800"/>
    <n v="1555218000"/>
    <b v="0"/>
    <b v="1"/>
    <x v="3"/>
    <n v="105.00933552992861"/>
    <x v="3"/>
    <x v="3"/>
  </r>
  <r>
    <n v="0.61609549480169423"/>
    <x v="1"/>
    <n v="164"/>
    <x v="1"/>
    <s v="USD"/>
    <n v="1556341200"/>
    <n v="1557723600"/>
    <b v="0"/>
    <b v="0"/>
    <x v="8"/>
    <n v="79.176829268292678"/>
    <x v="2"/>
    <x v="8"/>
  </r>
  <r>
    <n v="1.2790697674418605"/>
    <x v="0"/>
    <n v="75"/>
    <x v="1"/>
    <s v="USD"/>
    <n v="1442984400"/>
    <n v="1443502800"/>
    <b v="0"/>
    <b v="1"/>
    <x v="2"/>
    <n v="57.333333333333336"/>
    <x v="2"/>
    <x v="2"/>
  </r>
  <r>
    <n v="0.66783446463761764"/>
    <x v="1"/>
    <n v="157"/>
    <x v="5"/>
    <s v="CHF"/>
    <n v="1544248800"/>
    <n v="1546840800"/>
    <b v="0"/>
    <b v="0"/>
    <x v="1"/>
    <n v="58.178343949044589"/>
    <x v="1"/>
    <x v="1"/>
  </r>
  <r>
    <n v="0.39485559566787004"/>
    <x v="1"/>
    <n v="246"/>
    <x v="1"/>
    <s v="USD"/>
    <n v="1508475600"/>
    <n v="1512712800"/>
    <b v="0"/>
    <b v="1"/>
    <x v="14"/>
    <n v="36.032520325203251"/>
    <x v="7"/>
    <x v="14"/>
  </r>
  <r>
    <n v="0.99830851381380381"/>
    <x v="1"/>
    <n v="1396"/>
    <x v="1"/>
    <s v="USD"/>
    <n v="1507438800"/>
    <n v="1507525200"/>
    <b v="0"/>
    <b v="0"/>
    <x v="3"/>
    <n v="107.99068767908309"/>
    <x v="3"/>
    <x v="3"/>
  </r>
  <r>
    <n v="0.81973902556243705"/>
    <x v="1"/>
    <n v="2506"/>
    <x v="1"/>
    <s v="USD"/>
    <n v="1501563600"/>
    <n v="1504328400"/>
    <b v="0"/>
    <b v="0"/>
    <x v="2"/>
    <n v="44.005985634477256"/>
    <x v="2"/>
    <x v="2"/>
  </r>
  <r>
    <n v="0.72922092417590589"/>
    <x v="1"/>
    <n v="244"/>
    <x v="1"/>
    <s v="USD"/>
    <n v="1292997600"/>
    <n v="1293343200"/>
    <b v="0"/>
    <b v="0"/>
    <x v="14"/>
    <n v="55.077868852459019"/>
    <x v="7"/>
    <x v="14"/>
  </r>
  <r>
    <n v="0.24065161051462422"/>
    <x v="1"/>
    <n v="146"/>
    <x v="2"/>
    <s v="AUD"/>
    <n v="1370840400"/>
    <n v="1371704400"/>
    <b v="0"/>
    <b v="0"/>
    <x v="3"/>
    <n v="74"/>
    <x v="3"/>
    <x v="3"/>
  </r>
  <r>
    <n v="3.1939561672525993"/>
    <x v="0"/>
    <n v="955"/>
    <x v="3"/>
    <s v="DKK"/>
    <n v="1550815200"/>
    <n v="1552798800"/>
    <b v="0"/>
    <b v="1"/>
    <x v="7"/>
    <n v="41.996858638743454"/>
    <x v="1"/>
    <x v="7"/>
  </r>
  <r>
    <n v="0.23580370606511422"/>
    <x v="1"/>
    <n v="1267"/>
    <x v="1"/>
    <s v="USD"/>
    <n v="1339909200"/>
    <n v="1342328400"/>
    <b v="0"/>
    <b v="1"/>
    <x v="12"/>
    <n v="77.988161010260455"/>
    <x v="4"/>
    <x v="12"/>
  </r>
  <r>
    <n v="34.026772793053546"/>
    <x v="0"/>
    <n v="67"/>
    <x v="1"/>
    <s v="USD"/>
    <n v="1501736400"/>
    <n v="1502341200"/>
    <b v="0"/>
    <b v="0"/>
    <x v="7"/>
    <n v="82.507462686567166"/>
    <x v="1"/>
    <x v="7"/>
  </r>
  <r>
    <n v="9.4049904030710181"/>
    <x v="0"/>
    <n v="5"/>
    <x v="1"/>
    <s v="USD"/>
    <n v="1395291600"/>
    <n v="1397192400"/>
    <b v="0"/>
    <b v="0"/>
    <x v="18"/>
    <n v="104.2"/>
    <x v="5"/>
    <x v="18"/>
  </r>
  <r>
    <n v="1.2066365007541477"/>
    <x v="0"/>
    <n v="26"/>
    <x v="1"/>
    <s v="USD"/>
    <n v="1405746000"/>
    <n v="1407042000"/>
    <b v="0"/>
    <b v="1"/>
    <x v="4"/>
    <n v="25.5"/>
    <x v="4"/>
    <x v="4"/>
  </r>
  <r>
    <n v="0.61344244615726207"/>
    <x v="1"/>
    <n v="1561"/>
    <x v="1"/>
    <s v="USD"/>
    <n v="1368853200"/>
    <n v="1369371600"/>
    <b v="0"/>
    <b v="0"/>
    <x v="3"/>
    <n v="100.98334401024984"/>
    <x v="3"/>
    <x v="3"/>
  </r>
  <r>
    <n v="0.11177347242921014"/>
    <x v="1"/>
    <n v="48"/>
    <x v="1"/>
    <s v="USD"/>
    <n v="1444021200"/>
    <n v="1444107600"/>
    <b v="0"/>
    <b v="1"/>
    <x v="8"/>
    <n v="111.83333333333333"/>
    <x v="2"/>
    <x v="8"/>
  </r>
  <r>
    <n v="3.8180324069196572"/>
    <x v="0"/>
    <n v="1130"/>
    <x v="1"/>
    <s v="USD"/>
    <n v="1472619600"/>
    <n v="1474261200"/>
    <b v="0"/>
    <b v="0"/>
    <x v="3"/>
    <n v="41.999115044247787"/>
    <x v="3"/>
    <x v="3"/>
  </r>
  <r>
    <n v="1.3362770160353241"/>
    <x v="0"/>
    <n v="782"/>
    <x v="1"/>
    <s v="USD"/>
    <n v="1472878800"/>
    <n v="1473656400"/>
    <b v="0"/>
    <b v="0"/>
    <x v="3"/>
    <n v="110.05115089514067"/>
    <x v="3"/>
    <x v="3"/>
  </r>
  <r>
    <n v="0.24010941067991806"/>
    <x v="1"/>
    <n v="2739"/>
    <x v="1"/>
    <s v="USD"/>
    <n v="1289800800"/>
    <n v="1291960800"/>
    <b v="0"/>
    <b v="0"/>
    <x v="3"/>
    <n v="58.997079225994888"/>
    <x v="3"/>
    <x v="3"/>
  </r>
  <r>
    <n v="1.0394110004330879"/>
    <x v="0"/>
    <n v="210"/>
    <x v="1"/>
    <s v="USD"/>
    <n v="1505970000"/>
    <n v="1506747600"/>
    <b v="0"/>
    <b v="0"/>
    <x v="0"/>
    <n v="32.985714285714288"/>
    <x v="0"/>
    <x v="0"/>
  </r>
  <r>
    <n v="0.2795489524766781"/>
    <x v="1"/>
    <n v="3537"/>
    <x v="0"/>
    <s v="CAD"/>
    <n v="1363496400"/>
    <n v="1363582800"/>
    <b v="0"/>
    <b v="1"/>
    <x v="3"/>
    <n v="45.005654509471306"/>
    <x v="3"/>
    <x v="3"/>
  </r>
  <r>
    <n v="0.32419414597999258"/>
    <x v="1"/>
    <n v="2107"/>
    <x v="2"/>
    <s v="AUD"/>
    <n v="1269234000"/>
    <n v="1269666000"/>
    <b v="0"/>
    <b v="0"/>
    <x v="8"/>
    <n v="81.98196487897485"/>
    <x v="2"/>
    <x v="8"/>
  </r>
  <r>
    <n v="1.6180620884289747"/>
    <x v="0"/>
    <n v="136"/>
    <x v="1"/>
    <s v="USD"/>
    <n v="1507093200"/>
    <n v="1508648400"/>
    <b v="0"/>
    <b v="0"/>
    <x v="2"/>
    <n v="39.080882352941174"/>
    <x v="2"/>
    <x v="2"/>
  </r>
  <r>
    <n v="0.13844189016602809"/>
    <x v="1"/>
    <n v="3318"/>
    <x v="3"/>
    <s v="DKK"/>
    <n v="1560574800"/>
    <n v="1561957200"/>
    <b v="0"/>
    <b v="0"/>
    <x v="3"/>
    <n v="58.996383363471971"/>
    <x v="3"/>
    <x v="3"/>
  </r>
  <r>
    <n v="1.446808510638298"/>
    <x v="0"/>
    <n v="86"/>
    <x v="0"/>
    <s v="CAD"/>
    <n v="1284008400"/>
    <n v="1285131600"/>
    <b v="0"/>
    <b v="0"/>
    <x v="1"/>
    <n v="40.988372093023258"/>
    <x v="1"/>
    <x v="1"/>
  </r>
  <r>
    <n v="0.34123222748815168"/>
    <x v="1"/>
    <n v="340"/>
    <x v="1"/>
    <s v="USD"/>
    <n v="1556859600"/>
    <n v="1556946000"/>
    <b v="0"/>
    <b v="0"/>
    <x v="3"/>
    <n v="31.029411764705884"/>
    <x v="3"/>
    <x v="3"/>
  </r>
  <r>
    <n v="1.392757660167131"/>
    <x v="0"/>
    <n v="19"/>
    <x v="1"/>
    <s v="USD"/>
    <n v="1526187600"/>
    <n v="1527138000"/>
    <b v="0"/>
    <b v="0"/>
    <x v="19"/>
    <n v="37.789473684210527"/>
    <x v="4"/>
    <x v="19"/>
  </r>
  <r>
    <n v="3.1313914944636436"/>
    <x v="0"/>
    <n v="886"/>
    <x v="1"/>
    <s v="USD"/>
    <n v="1400821200"/>
    <n v="1402117200"/>
    <b v="0"/>
    <b v="0"/>
    <x v="3"/>
    <n v="32.006772009029348"/>
    <x v="3"/>
    <x v="3"/>
  </r>
  <r>
    <n v="0.43502138975604115"/>
    <x v="1"/>
    <n v="1442"/>
    <x v="0"/>
    <s v="CAD"/>
    <n v="1361599200"/>
    <n v="1364014800"/>
    <b v="0"/>
    <b v="1"/>
    <x v="12"/>
    <n v="95.966712898751737"/>
    <x v="4"/>
    <x v="12"/>
  </r>
  <r>
    <n v="3.1238095238095238"/>
    <x v="0"/>
    <n v="35"/>
    <x v="6"/>
    <s v="EUR"/>
    <n v="1417500000"/>
    <n v="1417586400"/>
    <b v="0"/>
    <b v="0"/>
    <x v="3"/>
    <n v="75"/>
    <x v="3"/>
    <x v="3"/>
  </r>
  <r>
    <n v="4.250733268153942"/>
    <x v="3"/>
    <n v="441"/>
    <x v="1"/>
    <s v="USD"/>
    <n v="1457071200"/>
    <n v="1457071200"/>
    <b v="0"/>
    <b v="0"/>
    <x v="3"/>
    <n v="102.0498866213152"/>
    <x v="3"/>
    <x v="3"/>
  </r>
  <r>
    <n v="1.4578408195429473"/>
    <x v="0"/>
    <n v="24"/>
    <x v="1"/>
    <s v="USD"/>
    <n v="1370322000"/>
    <n v="1370408400"/>
    <b v="0"/>
    <b v="1"/>
    <x v="3"/>
    <n v="105.75"/>
    <x v="3"/>
    <x v="3"/>
  </r>
  <r>
    <n v="2.6348808030112925"/>
    <x v="0"/>
    <n v="86"/>
    <x v="6"/>
    <s v="EUR"/>
    <n v="1552366800"/>
    <n v="1552626000"/>
    <b v="0"/>
    <b v="0"/>
    <x v="3"/>
    <n v="37.069767441860463"/>
    <x v="3"/>
    <x v="3"/>
  </r>
  <r>
    <n v="5.0017611835153222"/>
    <x v="0"/>
    <n v="243"/>
    <x v="1"/>
    <s v="USD"/>
    <n v="1403845200"/>
    <n v="1404190800"/>
    <b v="0"/>
    <b v="0"/>
    <x v="1"/>
    <n v="35.049382716049379"/>
    <x v="1"/>
    <x v="1"/>
  </r>
  <r>
    <n v="2.191235059760956"/>
    <x v="0"/>
    <n v="65"/>
    <x v="1"/>
    <s v="USD"/>
    <n v="1523163600"/>
    <n v="1523509200"/>
    <b v="1"/>
    <b v="0"/>
    <x v="7"/>
    <n v="46.338461538461537"/>
    <x v="1"/>
    <x v="7"/>
  </r>
  <r>
    <n v="0.81459385039008725"/>
    <x v="1"/>
    <n v="126"/>
    <x v="1"/>
    <s v="USD"/>
    <n v="1442206800"/>
    <n v="1443589200"/>
    <b v="0"/>
    <b v="0"/>
    <x v="16"/>
    <n v="69.174603174603178"/>
    <x v="1"/>
    <x v="16"/>
  </r>
  <r>
    <n v="0.27643158318316219"/>
    <x v="1"/>
    <n v="524"/>
    <x v="1"/>
    <s v="USD"/>
    <n v="1532840400"/>
    <n v="1533445200"/>
    <b v="0"/>
    <b v="0"/>
    <x v="5"/>
    <n v="109.07824427480917"/>
    <x v="1"/>
    <x v="5"/>
  </r>
  <r>
    <n v="1.5836230204712245"/>
    <x v="0"/>
    <n v="100"/>
    <x v="3"/>
    <s v="DKK"/>
    <n v="1472878800"/>
    <n v="1474520400"/>
    <b v="0"/>
    <b v="0"/>
    <x v="8"/>
    <n v="51.78"/>
    <x v="2"/>
    <x v="8"/>
  </r>
  <r>
    <n v="0.33534006056964899"/>
    <x v="1"/>
    <n v="1989"/>
    <x v="1"/>
    <s v="USD"/>
    <n v="1498194000"/>
    <n v="1499403600"/>
    <b v="0"/>
    <b v="0"/>
    <x v="6"/>
    <n v="82.010055304172951"/>
    <x v="4"/>
    <x v="6"/>
  </r>
  <r>
    <n v="10.461844065552061"/>
    <x v="0"/>
    <n v="168"/>
    <x v="1"/>
    <s v="USD"/>
    <n v="1281070800"/>
    <n v="1283576400"/>
    <b v="0"/>
    <b v="0"/>
    <x v="5"/>
    <n v="35.958333333333336"/>
    <x v="1"/>
    <x v="5"/>
  </r>
  <r>
    <n v="1.859504132231405"/>
    <x v="0"/>
    <n v="13"/>
    <x v="1"/>
    <s v="USD"/>
    <n v="1436245200"/>
    <n v="1436590800"/>
    <b v="0"/>
    <b v="0"/>
    <x v="1"/>
    <n v="74.461538461538467"/>
    <x v="1"/>
    <x v="1"/>
  </r>
  <r>
    <n v="50"/>
    <x v="0"/>
    <n v="1"/>
    <x v="0"/>
    <s v="CAD"/>
    <n v="1269493200"/>
    <n v="1270443600"/>
    <b v="0"/>
    <b v="0"/>
    <x v="3"/>
    <n v="2"/>
    <x v="3"/>
    <x v="3"/>
  </r>
  <r>
    <n v="0.14680181754631247"/>
    <x v="1"/>
    <n v="157"/>
    <x v="1"/>
    <s v="USD"/>
    <n v="1406264400"/>
    <n v="1407819600"/>
    <b v="0"/>
    <b v="0"/>
    <x v="2"/>
    <n v="91.114649681528661"/>
    <x v="2"/>
    <x v="2"/>
  </r>
  <r>
    <n v="1.2685312547760965"/>
    <x v="3"/>
    <n v="82"/>
    <x v="1"/>
    <s v="USD"/>
    <n v="1317531600"/>
    <n v="1317877200"/>
    <b v="0"/>
    <b v="0"/>
    <x v="0"/>
    <n v="79.792682926829272"/>
    <x v="0"/>
    <x v="0"/>
  </r>
  <r>
    <n v="0.74400376396622769"/>
    <x v="1"/>
    <n v="4498"/>
    <x v="2"/>
    <s v="AUD"/>
    <n v="1484632800"/>
    <n v="1484805600"/>
    <b v="0"/>
    <b v="0"/>
    <x v="3"/>
    <n v="42.999777678968428"/>
    <x v="3"/>
    <x v="3"/>
  </r>
  <r>
    <n v="29.655990510083036"/>
    <x v="0"/>
    <n v="40"/>
    <x v="1"/>
    <s v="USD"/>
    <n v="1301806800"/>
    <n v="1302670800"/>
    <b v="0"/>
    <b v="0"/>
    <x v="17"/>
    <n v="63.225000000000001"/>
    <x v="1"/>
    <x v="17"/>
  </r>
  <r>
    <n v="0.23156394727467047"/>
    <x v="1"/>
    <n v="80"/>
    <x v="1"/>
    <s v="USD"/>
    <n v="1539752400"/>
    <n v="1540789200"/>
    <b v="1"/>
    <b v="0"/>
    <x v="3"/>
    <n v="70.174999999999997"/>
    <x v="3"/>
    <x v="3"/>
  </r>
  <r>
    <n v="2.5743707093821508"/>
    <x v="3"/>
    <n v="57"/>
    <x v="1"/>
    <s v="USD"/>
    <n v="1267250400"/>
    <n v="1268028000"/>
    <b v="0"/>
    <b v="0"/>
    <x v="13"/>
    <n v="61.333333333333336"/>
    <x v="5"/>
    <x v="13"/>
  </r>
  <r>
    <n v="0.23490721165139769"/>
    <x v="1"/>
    <n v="43"/>
    <x v="1"/>
    <s v="USD"/>
    <n v="1535432400"/>
    <n v="1537160400"/>
    <b v="0"/>
    <b v="1"/>
    <x v="1"/>
    <n v="99"/>
    <x v="1"/>
    <x v="1"/>
  </r>
  <r>
    <n v="0.98890060770428412"/>
    <x v="1"/>
    <n v="2053"/>
    <x v="1"/>
    <s v="USD"/>
    <n v="1510207200"/>
    <n v="1512280800"/>
    <b v="0"/>
    <b v="0"/>
    <x v="4"/>
    <n v="96.984900146127615"/>
    <x v="4"/>
    <x v="4"/>
  </r>
  <r>
    <n v="4.7194991749975737"/>
    <x v="2"/>
    <n v="808"/>
    <x v="2"/>
    <s v="AUD"/>
    <n v="1462510800"/>
    <n v="1463115600"/>
    <b v="0"/>
    <b v="0"/>
    <x v="4"/>
    <n v="51.004950495049506"/>
    <x v="4"/>
    <x v="4"/>
  </r>
  <r>
    <n v="1.4831177027453455"/>
    <x v="0"/>
    <n v="226"/>
    <x v="3"/>
    <s v="DKK"/>
    <n v="1488520800"/>
    <n v="1490850000"/>
    <b v="0"/>
    <b v="0"/>
    <x v="22"/>
    <n v="28.044247787610619"/>
    <x v="4"/>
    <x v="22"/>
  </r>
  <r>
    <n v="1.0534813319878911"/>
    <x v="0"/>
    <n v="1625"/>
    <x v="1"/>
    <s v="USD"/>
    <n v="1377579600"/>
    <n v="1379653200"/>
    <b v="0"/>
    <b v="0"/>
    <x v="3"/>
    <n v="60.984615384615381"/>
    <x v="3"/>
    <x v="3"/>
  </r>
  <r>
    <n v="0.65853658536585369"/>
    <x v="1"/>
    <n v="168"/>
    <x v="1"/>
    <s v="USD"/>
    <n v="1576389600"/>
    <n v="1580364000"/>
    <b v="0"/>
    <b v="0"/>
    <x v="3"/>
    <n v="73.214285714285708"/>
    <x v="3"/>
    <x v="3"/>
  </r>
  <r>
    <n v="0.51239004599269011"/>
    <x v="1"/>
    <n v="4289"/>
    <x v="1"/>
    <s v="USD"/>
    <n v="1289019600"/>
    <n v="1289714400"/>
    <b v="0"/>
    <b v="1"/>
    <x v="7"/>
    <n v="39.997435299603637"/>
    <x v="1"/>
    <x v="7"/>
  </r>
  <r>
    <n v="9.773806199385647E-2"/>
    <x v="1"/>
    <n v="165"/>
    <x v="1"/>
    <s v="USD"/>
    <n v="1282194000"/>
    <n v="1282712400"/>
    <b v="0"/>
    <b v="0"/>
    <x v="1"/>
    <n v="86.812121212121212"/>
    <x v="1"/>
    <x v="1"/>
  </r>
  <r>
    <n v="26.029216467463481"/>
    <x v="0"/>
    <n v="143"/>
    <x v="1"/>
    <s v="USD"/>
    <n v="1550037600"/>
    <n v="1550210400"/>
    <b v="0"/>
    <b v="0"/>
    <x v="3"/>
    <n v="42.125874125874127"/>
    <x v="3"/>
    <x v="3"/>
  </r>
  <r>
    <n v="0.64486729086853078"/>
    <x v="1"/>
    <n v="1815"/>
    <x v="1"/>
    <s v="USD"/>
    <n v="1321941600"/>
    <n v="1322114400"/>
    <b v="0"/>
    <b v="0"/>
    <x v="3"/>
    <n v="103.97851239669421"/>
    <x v="3"/>
    <x v="3"/>
  </r>
  <r>
    <n v="2.2344632280568457"/>
    <x v="0"/>
    <n v="934"/>
    <x v="1"/>
    <s v="USD"/>
    <n v="1556427600"/>
    <n v="1557205200"/>
    <b v="0"/>
    <b v="0"/>
    <x v="22"/>
    <n v="62.003211991434689"/>
    <x v="4"/>
    <x v="22"/>
  </r>
  <r>
    <n v="0.46307579819644162"/>
    <x v="1"/>
    <n v="397"/>
    <x v="4"/>
    <s v="GBP"/>
    <n v="1320991200"/>
    <n v="1323928800"/>
    <b v="0"/>
    <b v="1"/>
    <x v="12"/>
    <n v="31.005037783375315"/>
    <x v="4"/>
    <x v="12"/>
  </r>
  <r>
    <n v="0.30108955428637446"/>
    <x v="1"/>
    <n v="1539"/>
    <x v="1"/>
    <s v="USD"/>
    <n v="1345093200"/>
    <n v="1346130000"/>
    <b v="0"/>
    <b v="0"/>
    <x v="10"/>
    <n v="89.991552956465242"/>
    <x v="4"/>
    <x v="10"/>
  </r>
  <r>
    <n v="11.84407796101949"/>
    <x v="0"/>
    <n v="17"/>
    <x v="1"/>
    <s v="USD"/>
    <n v="1309496400"/>
    <n v="1311051600"/>
    <b v="1"/>
    <b v="0"/>
    <x v="3"/>
    <n v="39.235294117647058"/>
    <x v="3"/>
    <x v="3"/>
  </r>
  <r>
    <n v="1.0139364099140449"/>
    <x v="0"/>
    <n v="2179"/>
    <x v="1"/>
    <s v="USD"/>
    <n v="1340254800"/>
    <n v="1340427600"/>
    <b v="1"/>
    <b v="0"/>
    <x v="0"/>
    <n v="54.993116108306566"/>
    <x v="0"/>
    <x v="0"/>
  </r>
  <r>
    <n v="0.72474709346217725"/>
    <x v="1"/>
    <n v="138"/>
    <x v="1"/>
    <s v="USD"/>
    <n v="1412226000"/>
    <n v="1412312400"/>
    <b v="0"/>
    <b v="0"/>
    <x v="14"/>
    <n v="47.992753623188406"/>
    <x v="7"/>
    <x v="14"/>
  </r>
  <r>
    <n v="1.0659731125682259"/>
    <x v="0"/>
    <n v="931"/>
    <x v="1"/>
    <s v="USD"/>
    <n v="1458104400"/>
    <n v="1459314000"/>
    <b v="0"/>
    <b v="0"/>
    <x v="3"/>
    <n v="87.966702470461868"/>
    <x v="3"/>
    <x v="3"/>
  </r>
  <r>
    <n v="0.24774594001658773"/>
    <x v="1"/>
    <n v="3594"/>
    <x v="1"/>
    <s v="USD"/>
    <n v="1411534800"/>
    <n v="1415426400"/>
    <b v="0"/>
    <b v="0"/>
    <x v="22"/>
    <n v="51.999165275459099"/>
    <x v="4"/>
    <x v="22"/>
  </r>
  <r>
    <n v="0.38435809929817799"/>
    <x v="1"/>
    <n v="5880"/>
    <x v="1"/>
    <s v="USD"/>
    <n v="1399093200"/>
    <n v="1399093200"/>
    <b v="1"/>
    <b v="0"/>
    <x v="1"/>
    <n v="29.999659863945578"/>
    <x v="1"/>
    <x v="1"/>
  </r>
  <r>
    <n v="0.27275206836985183"/>
    <x v="1"/>
    <n v="112"/>
    <x v="1"/>
    <s v="USD"/>
    <n v="1270702800"/>
    <n v="1273899600"/>
    <b v="0"/>
    <b v="0"/>
    <x v="14"/>
    <n v="98.205357142857139"/>
    <x v="7"/>
    <x v="14"/>
  </r>
  <r>
    <n v="0.59269496160621304"/>
    <x v="1"/>
    <n v="943"/>
    <x v="1"/>
    <s v="USD"/>
    <n v="1431666000"/>
    <n v="1432184400"/>
    <b v="0"/>
    <b v="0"/>
    <x v="20"/>
    <n v="108.96182396606575"/>
    <x v="6"/>
    <x v="20"/>
  </r>
  <r>
    <n v="0.83397842179108805"/>
    <x v="1"/>
    <n v="2468"/>
    <x v="1"/>
    <s v="USD"/>
    <n v="1472619600"/>
    <n v="1474779600"/>
    <b v="0"/>
    <b v="0"/>
    <x v="10"/>
    <n v="66.998379254457049"/>
    <x v="4"/>
    <x v="10"/>
  </r>
  <r>
    <n v="0.51629090821360935"/>
    <x v="1"/>
    <n v="2551"/>
    <x v="1"/>
    <s v="USD"/>
    <n v="1496293200"/>
    <n v="1500440400"/>
    <b v="0"/>
    <b v="1"/>
    <x v="20"/>
    <n v="64.99333594668758"/>
    <x v="6"/>
    <x v="20"/>
  </r>
  <r>
    <n v="0.23800079333597779"/>
    <x v="1"/>
    <n v="101"/>
    <x v="1"/>
    <s v="USD"/>
    <n v="1575612000"/>
    <n v="1575612000"/>
    <b v="0"/>
    <b v="0"/>
    <x v="11"/>
    <n v="99.841584158415841"/>
    <x v="6"/>
    <x v="11"/>
  </r>
  <r>
    <n v="1.3036393264530146"/>
    <x v="3"/>
    <n v="67"/>
    <x v="1"/>
    <s v="USD"/>
    <n v="1369112400"/>
    <n v="1374123600"/>
    <b v="0"/>
    <b v="0"/>
    <x v="3"/>
    <n v="82.432835820895519"/>
    <x v="3"/>
    <x v="3"/>
  </r>
  <r>
    <n v="0.58389146488064569"/>
    <x v="1"/>
    <n v="92"/>
    <x v="1"/>
    <s v="USD"/>
    <n v="1469422800"/>
    <n v="1469509200"/>
    <b v="0"/>
    <b v="0"/>
    <x v="3"/>
    <n v="63.293478260869563"/>
    <x v="3"/>
    <x v="3"/>
  </r>
  <r>
    <n v="0.6333333333333333"/>
    <x v="1"/>
    <n v="62"/>
    <x v="1"/>
    <s v="USD"/>
    <n v="1307854800"/>
    <n v="1309237200"/>
    <b v="0"/>
    <b v="0"/>
    <x v="10"/>
    <n v="96.774193548387103"/>
    <x v="4"/>
    <x v="10"/>
  </r>
  <r>
    <n v="0.91675834250091681"/>
    <x v="1"/>
    <n v="149"/>
    <x v="6"/>
    <s v="EUR"/>
    <n v="1503378000"/>
    <n v="1503982800"/>
    <b v="0"/>
    <b v="1"/>
    <x v="11"/>
    <n v="54.906040268456373"/>
    <x v="6"/>
    <x v="11"/>
  </r>
  <r>
    <n v="2.3962106436333239"/>
    <x v="0"/>
    <n v="92"/>
    <x v="1"/>
    <s v="USD"/>
    <n v="1486965600"/>
    <n v="1487397600"/>
    <b v="0"/>
    <b v="0"/>
    <x v="10"/>
    <n v="39.010869565217391"/>
    <x v="4"/>
    <x v="10"/>
  </r>
  <r>
    <n v="9.1371732593106643"/>
    <x v="0"/>
    <n v="57"/>
    <x v="2"/>
    <s v="AUD"/>
    <n v="1561438800"/>
    <n v="1562043600"/>
    <b v="0"/>
    <b v="1"/>
    <x v="1"/>
    <n v="75.84210526315789"/>
    <x v="1"/>
    <x v="1"/>
  </r>
  <r>
    <n v="0.62744568884091212"/>
    <x v="1"/>
    <n v="329"/>
    <x v="1"/>
    <s v="USD"/>
    <n v="1398402000"/>
    <n v="1398574800"/>
    <b v="0"/>
    <b v="0"/>
    <x v="10"/>
    <n v="45.051671732522799"/>
    <x v="4"/>
    <x v="10"/>
  </r>
  <r>
    <n v="0.2367330834484119"/>
    <x v="1"/>
    <n v="97"/>
    <x v="3"/>
    <s v="DKK"/>
    <n v="1513231200"/>
    <n v="1515391200"/>
    <b v="0"/>
    <b v="1"/>
    <x v="3"/>
    <n v="104.51546391752578"/>
    <x v="3"/>
    <x v="3"/>
  </r>
  <r>
    <n v="1.0233450591621363"/>
    <x v="0"/>
    <n v="41"/>
    <x v="1"/>
    <s v="USD"/>
    <n v="1440824400"/>
    <n v="1441170000"/>
    <b v="0"/>
    <b v="0"/>
    <x v="8"/>
    <n v="76.268292682926827"/>
    <x v="2"/>
    <x v="8"/>
  </r>
  <r>
    <n v="0.23878366524804262"/>
    <x v="1"/>
    <n v="1784"/>
    <x v="1"/>
    <s v="USD"/>
    <n v="1281070800"/>
    <n v="1281157200"/>
    <b v="0"/>
    <b v="0"/>
    <x v="3"/>
    <n v="69.015695067264573"/>
    <x v="3"/>
    <x v="3"/>
  </r>
  <r>
    <n v="0.9811971187161167"/>
    <x v="1"/>
    <n v="1684"/>
    <x v="2"/>
    <s v="AUD"/>
    <n v="1397365200"/>
    <n v="1398229200"/>
    <b v="0"/>
    <b v="1"/>
    <x v="9"/>
    <n v="101.97684085510689"/>
    <x v="5"/>
    <x v="9"/>
  </r>
  <r>
    <n v="0.78292478329760462"/>
    <x v="1"/>
    <n v="250"/>
    <x v="1"/>
    <s v="USD"/>
    <n v="1494392400"/>
    <n v="1495256400"/>
    <b v="0"/>
    <b v="1"/>
    <x v="1"/>
    <n v="42.915999999999997"/>
    <x v="1"/>
    <x v="1"/>
  </r>
  <r>
    <n v="0.224609375"/>
    <x v="1"/>
    <n v="238"/>
    <x v="1"/>
    <s v="USD"/>
    <n v="1520143200"/>
    <n v="1520402400"/>
    <b v="0"/>
    <b v="0"/>
    <x v="3"/>
    <n v="43.025210084033617"/>
    <x v="3"/>
    <x v="3"/>
  </r>
  <r>
    <n v="0.17552657973921765"/>
    <x v="1"/>
    <n v="53"/>
    <x v="1"/>
    <s v="USD"/>
    <n v="1405314000"/>
    <n v="1409806800"/>
    <b v="0"/>
    <b v="0"/>
    <x v="3"/>
    <n v="75.245283018867923"/>
    <x v="3"/>
    <x v="3"/>
  </r>
  <r>
    <n v="0.19633064789113805"/>
    <x v="1"/>
    <n v="214"/>
    <x v="1"/>
    <s v="USD"/>
    <n v="1396846800"/>
    <n v="1396933200"/>
    <b v="0"/>
    <b v="0"/>
    <x v="3"/>
    <n v="69.023364485981304"/>
    <x v="3"/>
    <x v="3"/>
  </r>
  <r>
    <n v="0.30718820397296742"/>
    <x v="1"/>
    <n v="222"/>
    <x v="1"/>
    <s v="USD"/>
    <n v="1375678800"/>
    <n v="1376024400"/>
    <b v="0"/>
    <b v="0"/>
    <x v="2"/>
    <n v="65.986486486486484"/>
    <x v="2"/>
    <x v="2"/>
  </r>
  <r>
    <n v="0.10722524883839314"/>
    <x v="1"/>
    <n v="1884"/>
    <x v="1"/>
    <s v="USD"/>
    <n v="1482386400"/>
    <n v="1483682400"/>
    <b v="0"/>
    <b v="1"/>
    <x v="13"/>
    <n v="98.013800424628457"/>
    <x v="5"/>
    <x v="13"/>
  </r>
  <r>
    <n v="0.47317408227123559"/>
    <x v="1"/>
    <n v="218"/>
    <x v="2"/>
    <s v="AUD"/>
    <n v="1420005600"/>
    <n v="1420437600"/>
    <b v="0"/>
    <b v="0"/>
    <x v="20"/>
    <n v="60.105504587155963"/>
    <x v="6"/>
    <x v="20"/>
  </r>
  <r>
    <n v="0.36586454088461884"/>
    <x v="1"/>
    <n v="6465"/>
    <x v="1"/>
    <s v="USD"/>
    <n v="1420178400"/>
    <n v="1420783200"/>
    <b v="0"/>
    <b v="0"/>
    <x v="18"/>
    <n v="26.000773395204948"/>
    <x v="5"/>
    <x v="18"/>
  </r>
  <r>
    <n v="33.333333333333336"/>
    <x v="0"/>
    <n v="1"/>
    <x v="1"/>
    <s v="USD"/>
    <n v="1264399200"/>
    <n v="1267423200"/>
    <b v="0"/>
    <b v="0"/>
    <x v="1"/>
    <n v="3"/>
    <x v="1"/>
    <x v="1"/>
  </r>
  <r>
    <n v="1.8489583333333333"/>
    <x v="0"/>
    <n v="101"/>
    <x v="1"/>
    <s v="USD"/>
    <n v="1355032800"/>
    <n v="1355205600"/>
    <b v="0"/>
    <b v="0"/>
    <x v="3"/>
    <n v="38.019801980198018"/>
    <x v="3"/>
    <x v="3"/>
  </r>
  <r>
    <n v="0.1596678907871627"/>
    <x v="1"/>
    <n v="59"/>
    <x v="1"/>
    <s v="USD"/>
    <n v="1382677200"/>
    <n v="1383109200"/>
    <b v="0"/>
    <b v="0"/>
    <x v="3"/>
    <n v="106.15254237288136"/>
    <x v="3"/>
    <x v="3"/>
  </r>
  <r>
    <n v="1.1233254130416694"/>
    <x v="0"/>
    <n v="1335"/>
    <x v="0"/>
    <s v="CAD"/>
    <n v="1302238800"/>
    <n v="1303275600"/>
    <b v="0"/>
    <b v="0"/>
    <x v="6"/>
    <n v="81.019475655430711"/>
    <x v="4"/>
    <x v="6"/>
  </r>
  <r>
    <n v="0.54085831863609646"/>
    <x v="1"/>
    <n v="88"/>
    <x v="1"/>
    <s v="USD"/>
    <n v="1487656800"/>
    <n v="1487829600"/>
    <b v="0"/>
    <b v="0"/>
    <x v="9"/>
    <n v="96.647727272727266"/>
    <x v="5"/>
    <x v="9"/>
  </r>
  <r>
    <n v="0.83217036233007702"/>
    <x v="1"/>
    <n v="1697"/>
    <x v="1"/>
    <s v="USD"/>
    <n v="1297836000"/>
    <n v="1298268000"/>
    <b v="0"/>
    <b v="1"/>
    <x v="1"/>
    <n v="57.003535651149086"/>
    <x v="1"/>
    <x v="1"/>
  </r>
  <r>
    <n v="4.2752867570385815"/>
    <x v="0"/>
    <n v="15"/>
    <x v="4"/>
    <s v="GBP"/>
    <n v="1453615200"/>
    <n v="1456812000"/>
    <b v="0"/>
    <b v="0"/>
    <x v="1"/>
    <n v="63.93333333333333"/>
    <x v="1"/>
    <x v="1"/>
  </r>
  <r>
    <n v="0.68493150684931503"/>
    <x v="1"/>
    <n v="92"/>
    <x v="1"/>
    <s v="USD"/>
    <n v="1362463200"/>
    <n v="1363669200"/>
    <b v="0"/>
    <b v="0"/>
    <x v="3"/>
    <n v="90.456521739130437"/>
    <x v="3"/>
    <x v="3"/>
  </r>
  <r>
    <n v="0.37246722288438616"/>
    <x v="1"/>
    <n v="186"/>
    <x v="1"/>
    <s v="USD"/>
    <n v="1481176800"/>
    <n v="1482904800"/>
    <b v="0"/>
    <b v="1"/>
    <x v="3"/>
    <n v="72.172043010752688"/>
    <x v="3"/>
    <x v="3"/>
  </r>
  <r>
    <n v="0.16736401673640167"/>
    <x v="1"/>
    <n v="138"/>
    <x v="1"/>
    <s v="USD"/>
    <n v="1354946400"/>
    <n v="1356588000"/>
    <b v="1"/>
    <b v="0"/>
    <x v="14"/>
    <n v="77.934782608695656"/>
    <x v="7"/>
    <x v="14"/>
  </r>
  <r>
    <n v="0.63412179164569704"/>
    <x v="1"/>
    <n v="261"/>
    <x v="1"/>
    <s v="USD"/>
    <n v="1348808400"/>
    <n v="1349845200"/>
    <b v="0"/>
    <b v="0"/>
    <x v="1"/>
    <n v="38.065134099616856"/>
    <x v="1"/>
    <x v="1"/>
  </r>
  <r>
    <n v="3.2049576093981673"/>
    <x v="0"/>
    <n v="454"/>
    <x v="1"/>
    <s v="USD"/>
    <n v="1282712400"/>
    <n v="1283058000"/>
    <b v="0"/>
    <b v="1"/>
    <x v="1"/>
    <n v="57.936123348017624"/>
    <x v="1"/>
    <x v="1"/>
  </r>
  <r>
    <n v="0.31906906906906907"/>
    <x v="1"/>
    <n v="107"/>
    <x v="1"/>
    <s v="USD"/>
    <n v="1301979600"/>
    <n v="1304226000"/>
    <b v="0"/>
    <b v="1"/>
    <x v="7"/>
    <n v="49.794392523364486"/>
    <x v="1"/>
    <x v="7"/>
  </r>
  <r>
    <n v="0.26961695797694313"/>
    <x v="1"/>
    <n v="199"/>
    <x v="1"/>
    <s v="USD"/>
    <n v="1263016800"/>
    <n v="1263016800"/>
    <b v="0"/>
    <b v="0"/>
    <x v="14"/>
    <n v="54.050251256281406"/>
    <x v="7"/>
    <x v="14"/>
  </r>
  <r>
    <n v="0.27573696145124715"/>
    <x v="1"/>
    <n v="5512"/>
    <x v="1"/>
    <s v="USD"/>
    <n v="1360648800"/>
    <n v="1362031200"/>
    <b v="0"/>
    <b v="0"/>
    <x v="3"/>
    <n v="30.002721335268504"/>
    <x v="3"/>
    <x v="3"/>
  </r>
  <r>
    <n v="0.81246891062841986"/>
    <x v="1"/>
    <n v="86"/>
    <x v="1"/>
    <s v="USD"/>
    <n v="1451800800"/>
    <n v="1455602400"/>
    <b v="0"/>
    <b v="0"/>
    <x v="3"/>
    <n v="70.127906976744185"/>
    <x v="3"/>
    <x v="3"/>
  </r>
  <r>
    <n v="1.3026472026262486"/>
    <x v="0"/>
    <n v="3182"/>
    <x v="6"/>
    <s v="EUR"/>
    <n v="1415340000"/>
    <n v="1418191200"/>
    <b v="0"/>
    <b v="1"/>
    <x v="17"/>
    <n v="26.996228786926462"/>
    <x v="1"/>
    <x v="17"/>
  </r>
  <r>
    <n v="0.42804530609408659"/>
    <x v="1"/>
    <n v="2768"/>
    <x v="2"/>
    <s v="AUD"/>
    <n v="1351054800"/>
    <n v="1352440800"/>
    <b v="0"/>
    <b v="0"/>
    <x v="3"/>
    <n v="51.990606936416185"/>
    <x v="3"/>
    <x v="3"/>
  </r>
  <r>
    <n v="0.55391432791728212"/>
    <x v="1"/>
    <n v="48"/>
    <x v="1"/>
    <s v="USD"/>
    <n v="1349326800"/>
    <n v="1353304800"/>
    <b v="0"/>
    <b v="0"/>
    <x v="4"/>
    <n v="56.416666666666664"/>
    <x v="4"/>
    <x v="4"/>
  </r>
  <r>
    <n v="0.39583804569102016"/>
    <x v="1"/>
    <n v="87"/>
    <x v="1"/>
    <s v="USD"/>
    <n v="1548914400"/>
    <n v="1550728800"/>
    <b v="0"/>
    <b v="0"/>
    <x v="19"/>
    <n v="101.63218390804597"/>
    <x v="4"/>
    <x v="19"/>
  </r>
  <r>
    <n v="3.6796445196783751"/>
    <x v="3"/>
    <n v="1890"/>
    <x v="1"/>
    <s v="USD"/>
    <n v="1291269600"/>
    <n v="1291442400"/>
    <b v="0"/>
    <b v="0"/>
    <x v="11"/>
    <n v="25.005291005291006"/>
    <x v="6"/>
    <x v="11"/>
  </r>
  <r>
    <n v="78.699436763952889"/>
    <x v="2"/>
    <n v="61"/>
    <x v="1"/>
    <s v="USD"/>
    <n v="1449468000"/>
    <n v="1452146400"/>
    <b v="0"/>
    <b v="0"/>
    <x v="14"/>
    <n v="32.016393442622949"/>
    <x v="7"/>
    <x v="14"/>
  </r>
  <r>
    <n v="0.32893678105427138"/>
    <x v="1"/>
    <n v="1894"/>
    <x v="1"/>
    <s v="USD"/>
    <n v="1562734800"/>
    <n v="1564894800"/>
    <b v="0"/>
    <b v="1"/>
    <x v="3"/>
    <n v="82.021647307286173"/>
    <x v="3"/>
    <x v="3"/>
  </r>
  <r>
    <n v="0.72869955156950672"/>
    <x v="1"/>
    <n v="282"/>
    <x v="0"/>
    <s v="CAD"/>
    <n v="1505624400"/>
    <n v="1505883600"/>
    <b v="0"/>
    <b v="0"/>
    <x v="3"/>
    <n v="37.957446808510639"/>
    <x v="3"/>
    <x v="3"/>
  </r>
  <r>
    <n v="3.1047865459249677"/>
    <x v="0"/>
    <n v="15"/>
    <x v="1"/>
    <s v="USD"/>
    <n v="1509948000"/>
    <n v="1510380000"/>
    <b v="0"/>
    <b v="0"/>
    <x v="3"/>
    <n v="51.533333333333331"/>
    <x v="3"/>
    <x v="3"/>
  </r>
  <r>
    <n v="0.41405669391655164"/>
    <x v="1"/>
    <n v="116"/>
    <x v="1"/>
    <s v="USD"/>
    <n v="1554526800"/>
    <n v="1555218000"/>
    <b v="0"/>
    <b v="0"/>
    <x v="18"/>
    <n v="81.198275862068968"/>
    <x v="5"/>
    <x v="18"/>
  </r>
  <r>
    <n v="1.0330578512396693"/>
    <x v="0"/>
    <n v="133"/>
    <x v="1"/>
    <s v="USD"/>
    <n v="1334811600"/>
    <n v="1335243600"/>
    <b v="0"/>
    <b v="1"/>
    <x v="11"/>
    <n v="40.030075187969928"/>
    <x v="6"/>
    <x v="11"/>
  </r>
  <r>
    <n v="9.3770931011386477E-2"/>
    <x v="1"/>
    <n v="83"/>
    <x v="1"/>
    <s v="USD"/>
    <n v="1279515600"/>
    <n v="1279688400"/>
    <b v="0"/>
    <b v="0"/>
    <x v="3"/>
    <n v="89.939759036144579"/>
    <x v="3"/>
    <x v="3"/>
  </r>
  <r>
    <n v="0.30685305148312308"/>
    <x v="1"/>
    <n v="91"/>
    <x v="1"/>
    <s v="USD"/>
    <n v="1353909600"/>
    <n v="1356069600"/>
    <b v="0"/>
    <b v="0"/>
    <x v="2"/>
    <n v="96.692307692307693"/>
    <x v="2"/>
    <x v="2"/>
  </r>
  <r>
    <n v="0.58582308142940831"/>
    <x v="1"/>
    <n v="546"/>
    <x v="1"/>
    <s v="USD"/>
    <n v="1535950800"/>
    <n v="1536210000"/>
    <b v="0"/>
    <b v="0"/>
    <x v="3"/>
    <n v="25.010989010989011"/>
    <x v="3"/>
    <x v="3"/>
  </r>
  <r>
    <n v="0.17198679141441936"/>
    <x v="1"/>
    <n v="393"/>
    <x v="1"/>
    <s v="USD"/>
    <n v="1511244000"/>
    <n v="1511762400"/>
    <b v="0"/>
    <b v="0"/>
    <x v="10"/>
    <n v="36.987277353689571"/>
    <x v="4"/>
    <x v="10"/>
  </r>
  <r>
    <n v="1.0926457303788724"/>
    <x v="0"/>
    <n v="2062"/>
    <x v="1"/>
    <s v="USD"/>
    <n v="1331445600"/>
    <n v="1333256400"/>
    <b v="0"/>
    <b v="1"/>
    <x v="3"/>
    <n v="73.012609117361791"/>
    <x v="3"/>
    <x v="3"/>
  </r>
  <r>
    <n v="0.92551784927280745"/>
    <x v="1"/>
    <n v="133"/>
    <x v="1"/>
    <s v="USD"/>
    <n v="1480226400"/>
    <n v="1480744800"/>
    <b v="0"/>
    <b v="1"/>
    <x v="19"/>
    <n v="68.240601503759393"/>
    <x v="4"/>
    <x v="19"/>
  </r>
  <r>
    <n v="5.3394858272907051"/>
    <x v="0"/>
    <n v="29"/>
    <x v="3"/>
    <s v="DKK"/>
    <n v="1464584400"/>
    <n v="1465016400"/>
    <b v="0"/>
    <b v="0"/>
    <x v="1"/>
    <n v="52.310344827586206"/>
    <x v="1"/>
    <x v="1"/>
  </r>
  <r>
    <n v="1.2020115294983442"/>
    <x v="0"/>
    <n v="132"/>
    <x v="1"/>
    <s v="USD"/>
    <n v="1335848400"/>
    <n v="1336280400"/>
    <b v="0"/>
    <b v="0"/>
    <x v="2"/>
    <n v="61.765151515151516"/>
    <x v="2"/>
    <x v="2"/>
  </r>
  <r>
    <n v="0.14157621519584709"/>
    <x v="1"/>
    <n v="254"/>
    <x v="1"/>
    <s v="USD"/>
    <n v="1473483600"/>
    <n v="1476766800"/>
    <b v="0"/>
    <b v="0"/>
    <x v="3"/>
    <n v="25.027559055118111"/>
    <x v="3"/>
    <x v="3"/>
  </r>
  <r>
    <n v="5.7319629800071583"/>
    <x v="3"/>
    <n v="184"/>
    <x v="1"/>
    <s v="USD"/>
    <n v="1479880800"/>
    <n v="1480485600"/>
    <b v="0"/>
    <b v="0"/>
    <x v="3"/>
    <n v="106.28804347826087"/>
    <x v="3"/>
    <x v="3"/>
  </r>
  <r>
    <n v="0.47680314841444033"/>
    <x v="1"/>
    <n v="176"/>
    <x v="1"/>
    <s v="USD"/>
    <n v="1430197200"/>
    <n v="1430197200"/>
    <b v="0"/>
    <b v="0"/>
    <x v="5"/>
    <n v="75.07386363636364"/>
    <x v="1"/>
    <x v="5"/>
  </r>
  <r>
    <n v="1.0226442658875092"/>
    <x v="0"/>
    <n v="137"/>
    <x v="3"/>
    <s v="DKK"/>
    <n v="1331701200"/>
    <n v="1331787600"/>
    <b v="0"/>
    <b v="1"/>
    <x v="16"/>
    <n v="39.970802919708028"/>
    <x v="1"/>
    <x v="16"/>
  </r>
  <r>
    <n v="5.9373608431052396E-2"/>
    <x v="1"/>
    <n v="337"/>
    <x v="0"/>
    <s v="CAD"/>
    <n v="1438578000"/>
    <n v="1438837200"/>
    <b v="0"/>
    <b v="0"/>
    <x v="3"/>
    <n v="39.982195845697326"/>
    <x v="3"/>
    <x v="3"/>
  </r>
  <r>
    <n v="1.838163145156015"/>
    <x v="0"/>
    <n v="908"/>
    <x v="1"/>
    <s v="USD"/>
    <n v="1368162000"/>
    <n v="1370926800"/>
    <b v="0"/>
    <b v="1"/>
    <x v="4"/>
    <n v="101.01541850220265"/>
    <x v="4"/>
    <x v="4"/>
  </r>
  <r>
    <n v="0.21900474510281057"/>
    <x v="1"/>
    <n v="107"/>
    <x v="1"/>
    <s v="USD"/>
    <n v="1318654800"/>
    <n v="1319000400"/>
    <b v="1"/>
    <b v="0"/>
    <x v="2"/>
    <n v="76.813084112149539"/>
    <x v="2"/>
    <x v="2"/>
  </r>
  <r>
    <n v="10.181311018131101"/>
    <x v="0"/>
    <n v="10"/>
    <x v="1"/>
    <s v="USD"/>
    <n v="1331874000"/>
    <n v="1333429200"/>
    <b v="0"/>
    <b v="0"/>
    <x v="0"/>
    <n v="71.7"/>
    <x v="0"/>
    <x v="0"/>
  </r>
  <r>
    <n v="6.103286384976526"/>
    <x v="3"/>
    <n v="32"/>
    <x v="6"/>
    <s v="EUR"/>
    <n v="1286254800"/>
    <n v="1287032400"/>
    <b v="0"/>
    <b v="0"/>
    <x v="3"/>
    <n v="33.28125"/>
    <x v="3"/>
    <x v="3"/>
  </r>
  <r>
    <n v="7.4645434187608856E-2"/>
    <x v="1"/>
    <n v="183"/>
    <x v="1"/>
    <s v="USD"/>
    <n v="1540530000"/>
    <n v="1541570400"/>
    <b v="0"/>
    <b v="0"/>
    <x v="3"/>
    <n v="43.923497267759565"/>
    <x v="3"/>
    <x v="3"/>
  </r>
  <r>
    <n v="2.8050429699428521"/>
    <x v="0"/>
    <n v="1910"/>
    <x v="5"/>
    <s v="CHF"/>
    <n v="1381813200"/>
    <n v="1383976800"/>
    <b v="0"/>
    <b v="0"/>
    <x v="3"/>
    <n v="36.004712041884815"/>
    <x v="3"/>
    <x v="3"/>
  </r>
  <r>
    <n v="1.8198090692124105"/>
    <x v="0"/>
    <n v="38"/>
    <x v="2"/>
    <s v="AUD"/>
    <n v="1548655200"/>
    <n v="1550556000"/>
    <b v="0"/>
    <b v="0"/>
    <x v="3"/>
    <n v="88.21052631578948"/>
    <x v="3"/>
    <x v="3"/>
  </r>
  <r>
    <n v="1.0611643330876934"/>
    <x v="0"/>
    <n v="104"/>
    <x v="2"/>
    <s v="AUD"/>
    <n v="1389679200"/>
    <n v="1390456800"/>
    <b v="0"/>
    <b v="1"/>
    <x v="3"/>
    <n v="65.240384615384613"/>
    <x v="3"/>
    <x v="3"/>
  </r>
  <r>
    <n v="0.69485805042684134"/>
    <x v="1"/>
    <n v="72"/>
    <x v="1"/>
    <s v="USD"/>
    <n v="1456466400"/>
    <n v="1458018000"/>
    <b v="0"/>
    <b v="1"/>
    <x v="1"/>
    <n v="69.958333333333329"/>
    <x v="1"/>
    <x v="1"/>
  </r>
  <r>
    <n v="1.9447287615148414"/>
    <x v="0"/>
    <n v="49"/>
    <x v="1"/>
    <s v="USD"/>
    <n v="1456984800"/>
    <n v="1461819600"/>
    <b v="0"/>
    <b v="0"/>
    <x v="0"/>
    <n v="39.877551020408163"/>
    <x v="0"/>
    <x v="0"/>
  </r>
  <r>
    <n v="20"/>
    <x v="0"/>
    <n v="1"/>
    <x v="3"/>
    <s v="DKK"/>
    <n v="1504069200"/>
    <n v="1504155600"/>
    <b v="0"/>
    <b v="1"/>
    <x v="9"/>
    <n v="5"/>
    <x v="5"/>
    <x v="9"/>
  </r>
  <r>
    <n v="7.4367873078829944E-2"/>
    <x v="1"/>
    <n v="295"/>
    <x v="1"/>
    <s v="USD"/>
    <n v="1424930400"/>
    <n v="1426395600"/>
    <b v="0"/>
    <b v="0"/>
    <x v="4"/>
    <n v="41.023728813559323"/>
    <x v="4"/>
    <x v="4"/>
  </r>
  <r>
    <n v="3.1402162251382357"/>
    <x v="0"/>
    <n v="245"/>
    <x v="1"/>
    <s v="USD"/>
    <n v="1535864400"/>
    <n v="1537074000"/>
    <b v="0"/>
    <b v="0"/>
    <x v="3"/>
    <n v="98.914285714285711"/>
    <x v="3"/>
    <x v="3"/>
  </r>
  <r>
    <n v="1.2103951584193664"/>
    <x v="0"/>
    <n v="32"/>
    <x v="1"/>
    <s v="USD"/>
    <n v="1452146400"/>
    <n v="1452578400"/>
    <b v="0"/>
    <b v="0"/>
    <x v="7"/>
    <n v="87.78125"/>
    <x v="1"/>
    <x v="7"/>
  </r>
  <r>
    <n v="0.18310227569971227"/>
    <x v="1"/>
    <n v="142"/>
    <x v="1"/>
    <s v="USD"/>
    <n v="1470546000"/>
    <n v="1474088400"/>
    <b v="0"/>
    <b v="0"/>
    <x v="4"/>
    <n v="80.767605633802816"/>
    <x v="4"/>
    <x v="4"/>
  </r>
  <r>
    <n v="0.34938857000249562"/>
    <x v="1"/>
    <n v="85"/>
    <x v="1"/>
    <s v="USD"/>
    <n v="1458363600"/>
    <n v="1461906000"/>
    <b v="0"/>
    <b v="0"/>
    <x v="3"/>
    <n v="94.28235294117647"/>
    <x v="3"/>
    <x v="3"/>
  </r>
  <r>
    <n v="12.645914396887159"/>
    <x v="0"/>
    <n v="7"/>
    <x v="1"/>
    <s v="USD"/>
    <n v="1500008400"/>
    <n v="1500267600"/>
    <b v="0"/>
    <b v="1"/>
    <x v="3"/>
    <n v="73.428571428571431"/>
    <x v="3"/>
    <x v="3"/>
  </r>
  <r>
    <n v="0.75679157178018541"/>
    <x v="1"/>
    <n v="659"/>
    <x v="3"/>
    <s v="DKK"/>
    <n v="1338958800"/>
    <n v="1340686800"/>
    <b v="0"/>
    <b v="1"/>
    <x v="13"/>
    <n v="65.968133535660087"/>
    <x v="5"/>
    <x v="13"/>
  </r>
  <r>
    <n v="1.3499314755596163"/>
    <x v="0"/>
    <n v="803"/>
    <x v="1"/>
    <s v="USD"/>
    <n v="1303102800"/>
    <n v="1303189200"/>
    <b v="0"/>
    <b v="0"/>
    <x v="3"/>
    <n v="109.04109589041096"/>
    <x v="3"/>
    <x v="3"/>
  </r>
  <r>
    <n v="1.3281503077421444"/>
    <x v="3"/>
    <n v="75"/>
    <x v="1"/>
    <s v="USD"/>
    <n v="1316581200"/>
    <n v="1318309200"/>
    <b v="0"/>
    <b v="1"/>
    <x v="7"/>
    <n v="41.16"/>
    <x v="1"/>
    <x v="7"/>
  </r>
  <r>
    <n v="4.918032786885246"/>
    <x v="0"/>
    <n v="16"/>
    <x v="1"/>
    <s v="USD"/>
    <n v="1270789200"/>
    <n v="1272171600"/>
    <b v="0"/>
    <b v="0"/>
    <x v="11"/>
    <n v="99.125"/>
    <x v="6"/>
    <x v="11"/>
  </r>
  <r>
    <n v="0.49172650640024979"/>
    <x v="1"/>
    <n v="121"/>
    <x v="1"/>
    <s v="USD"/>
    <n v="1297836000"/>
    <n v="1298872800"/>
    <b v="0"/>
    <b v="0"/>
    <x v="3"/>
    <n v="105.88429752066116"/>
    <x v="3"/>
    <x v="3"/>
  </r>
  <r>
    <n v="0.32234312361940604"/>
    <x v="1"/>
    <n v="3742"/>
    <x v="1"/>
    <s v="USD"/>
    <n v="1382677200"/>
    <n v="1383282000"/>
    <b v="0"/>
    <b v="0"/>
    <x v="3"/>
    <n v="48.996525921966864"/>
    <x v="3"/>
    <x v="3"/>
  </r>
  <r>
    <n v="0.25296079107738301"/>
    <x v="1"/>
    <n v="223"/>
    <x v="1"/>
    <s v="USD"/>
    <n v="1330322400"/>
    <n v="1330495200"/>
    <b v="0"/>
    <b v="0"/>
    <x v="1"/>
    <n v="39"/>
    <x v="1"/>
    <x v="1"/>
  </r>
  <r>
    <n v="0.33931168201648088"/>
    <x v="1"/>
    <n v="133"/>
    <x v="1"/>
    <s v="USD"/>
    <n v="1552366800"/>
    <n v="1552798800"/>
    <b v="0"/>
    <b v="1"/>
    <x v="4"/>
    <n v="31.022556390977442"/>
    <x v="4"/>
    <x v="4"/>
  </r>
  <r>
    <n v="2.9503105590062111"/>
    <x v="0"/>
    <n v="31"/>
    <x v="1"/>
    <s v="USD"/>
    <n v="1400907600"/>
    <n v="1403413200"/>
    <b v="0"/>
    <b v="0"/>
    <x v="3"/>
    <n v="103.87096774193549"/>
    <x v="3"/>
    <x v="3"/>
  </r>
  <r>
    <n v="1.4997656616153725"/>
    <x v="0"/>
    <n v="108"/>
    <x v="6"/>
    <s v="EUR"/>
    <n v="1574143200"/>
    <n v="1574229600"/>
    <b v="0"/>
    <b v="1"/>
    <x v="0"/>
    <n v="59.268518518518519"/>
    <x v="0"/>
    <x v="0"/>
  </r>
  <r>
    <n v="5.2009456264775418"/>
    <x v="0"/>
    <n v="30"/>
    <x v="1"/>
    <s v="USD"/>
    <n v="1494738000"/>
    <n v="1495861200"/>
    <b v="0"/>
    <b v="0"/>
    <x v="3"/>
    <n v="42.3"/>
    <x v="3"/>
    <x v="3"/>
  </r>
  <r>
    <n v="6.3122923588039868"/>
    <x v="0"/>
    <n v="17"/>
    <x v="1"/>
    <s v="USD"/>
    <n v="1392357600"/>
    <n v="1392530400"/>
    <b v="0"/>
    <b v="0"/>
    <x v="1"/>
    <n v="53.117647058823529"/>
    <x v="1"/>
    <x v="1"/>
  </r>
  <r>
    <n v="2.5838203629652416"/>
    <x v="3"/>
    <n v="64"/>
    <x v="1"/>
    <s v="USD"/>
    <n v="1281589200"/>
    <n v="1283662800"/>
    <b v="0"/>
    <b v="0"/>
    <x v="2"/>
    <n v="50.796875"/>
    <x v="2"/>
    <x v="2"/>
  </r>
  <r>
    <n v="10.430054374691053"/>
    <x v="0"/>
    <n v="80"/>
    <x v="1"/>
    <s v="USD"/>
    <n v="1305003600"/>
    <n v="1305781200"/>
    <b v="0"/>
    <b v="0"/>
    <x v="13"/>
    <n v="101.15"/>
    <x v="5"/>
    <x v="13"/>
  </r>
  <r>
    <n v="1.0621984515839473"/>
    <x v="0"/>
    <n v="2468"/>
    <x v="1"/>
    <s v="USD"/>
    <n v="1301634000"/>
    <n v="1302325200"/>
    <b v="0"/>
    <b v="0"/>
    <x v="12"/>
    <n v="65.000810372771468"/>
    <x v="4"/>
    <x v="12"/>
  </r>
  <r>
    <n v="0.60037580775752764"/>
    <x v="1"/>
    <n v="5168"/>
    <x v="1"/>
    <s v="USD"/>
    <n v="1290664800"/>
    <n v="1291788000"/>
    <b v="0"/>
    <b v="0"/>
    <x v="3"/>
    <n v="37.998645510835914"/>
    <x v="3"/>
    <x v="3"/>
  </r>
  <r>
    <n v="4.1433891992551208"/>
    <x v="0"/>
    <n v="26"/>
    <x v="4"/>
    <s v="GBP"/>
    <n v="1395896400"/>
    <n v="1396069200"/>
    <b v="0"/>
    <b v="0"/>
    <x v="4"/>
    <n v="82.615384615384613"/>
    <x v="4"/>
    <x v="4"/>
  </r>
  <r>
    <n v="0.60954670329670335"/>
    <x v="1"/>
    <n v="307"/>
    <x v="1"/>
    <s v="USD"/>
    <n v="1434862800"/>
    <n v="1435899600"/>
    <b v="0"/>
    <b v="1"/>
    <x v="3"/>
    <n v="37.941368078175898"/>
    <x v="3"/>
    <x v="3"/>
  </r>
  <r>
    <n v="1.1022553840936069"/>
    <x v="0"/>
    <n v="73"/>
    <x v="1"/>
    <s v="USD"/>
    <n v="1529125200"/>
    <n v="1531112400"/>
    <b v="0"/>
    <b v="1"/>
    <x v="3"/>
    <n v="80.780821917808225"/>
    <x v="3"/>
    <x v="3"/>
  </r>
  <r>
    <n v="2.1647624774503909"/>
    <x v="0"/>
    <n v="128"/>
    <x v="1"/>
    <s v="USD"/>
    <n v="1451109600"/>
    <n v="1451628000"/>
    <b v="0"/>
    <b v="0"/>
    <x v="10"/>
    <n v="25.984375"/>
    <x v="4"/>
    <x v="10"/>
  </r>
  <r>
    <n v="2.5948103792415171"/>
    <x v="0"/>
    <n v="33"/>
    <x v="1"/>
    <s v="USD"/>
    <n v="1566968400"/>
    <n v="1567314000"/>
    <b v="0"/>
    <b v="1"/>
    <x v="3"/>
    <n v="30.363636363636363"/>
    <x v="3"/>
    <x v="3"/>
  </r>
  <r>
    <n v="0.74871421419143414"/>
    <x v="1"/>
    <n v="2441"/>
    <x v="1"/>
    <s v="USD"/>
    <n v="1543557600"/>
    <n v="1544508000"/>
    <b v="0"/>
    <b v="0"/>
    <x v="1"/>
    <n v="54.004916018025398"/>
    <x v="1"/>
    <x v="1"/>
  </r>
  <r>
    <n v="4.3674628672533409"/>
    <x v="2"/>
    <n v="211"/>
    <x v="1"/>
    <s v="USD"/>
    <n v="1481522400"/>
    <n v="1482472800"/>
    <b v="0"/>
    <b v="0"/>
    <x v="11"/>
    <n v="101.78672985781991"/>
    <x v="6"/>
    <x v="11"/>
  </r>
  <r>
    <n v="0.54067062409754529"/>
    <x v="1"/>
    <n v="1385"/>
    <x v="4"/>
    <s v="GBP"/>
    <n v="1512712800"/>
    <n v="1512799200"/>
    <b v="0"/>
    <b v="0"/>
    <x v="4"/>
    <n v="45.003610108303249"/>
    <x v="4"/>
    <x v="4"/>
  </r>
  <r>
    <n v="0.22536365498873182"/>
    <x v="1"/>
    <n v="190"/>
    <x v="1"/>
    <s v="USD"/>
    <n v="1324274400"/>
    <n v="1324360800"/>
    <b v="0"/>
    <b v="0"/>
    <x v="0"/>
    <n v="77.068421052631578"/>
    <x v="0"/>
    <x v="0"/>
  </r>
  <r>
    <n v="0.50004831384674853"/>
    <x v="1"/>
    <n v="470"/>
    <x v="1"/>
    <s v="USD"/>
    <n v="1364446800"/>
    <n v="1364533200"/>
    <b v="0"/>
    <b v="0"/>
    <x v="8"/>
    <n v="88.076595744680844"/>
    <x v="2"/>
    <x v="8"/>
  </r>
  <r>
    <n v="0.80672268907563027"/>
    <x v="1"/>
    <n v="253"/>
    <x v="1"/>
    <s v="USD"/>
    <n v="1542693600"/>
    <n v="1545112800"/>
    <b v="0"/>
    <b v="0"/>
    <x v="3"/>
    <n v="47.035573122529641"/>
    <x v="3"/>
    <x v="3"/>
  </r>
  <r>
    <n v="0.53586750635432012"/>
    <x v="1"/>
    <n v="1113"/>
    <x v="1"/>
    <s v="USD"/>
    <n v="1515564000"/>
    <n v="1516168800"/>
    <b v="0"/>
    <b v="0"/>
    <x v="1"/>
    <n v="110.99550763701707"/>
    <x v="1"/>
    <x v="1"/>
  </r>
  <r>
    <n v="0.87500251726846168"/>
    <x v="1"/>
    <n v="2283"/>
    <x v="1"/>
    <s v="USD"/>
    <n v="1573797600"/>
    <n v="1574920800"/>
    <b v="0"/>
    <b v="0"/>
    <x v="1"/>
    <n v="87.003066141042481"/>
    <x v="1"/>
    <x v="1"/>
  </r>
  <r>
    <n v="1.0305821987697152"/>
    <x v="0"/>
    <n v="1072"/>
    <x v="1"/>
    <s v="USD"/>
    <n v="1292392800"/>
    <n v="1292479200"/>
    <b v="0"/>
    <b v="1"/>
    <x v="1"/>
    <n v="63.994402985074629"/>
    <x v="1"/>
    <x v="1"/>
  </r>
  <r>
    <n v="0.81420595533498763"/>
    <x v="1"/>
    <n v="1095"/>
    <x v="1"/>
    <s v="USD"/>
    <n v="1573452000"/>
    <n v="1573538400"/>
    <b v="0"/>
    <b v="0"/>
    <x v="3"/>
    <n v="105.9945205479452"/>
    <x v="3"/>
    <x v="3"/>
  </r>
  <r>
    <n v="0.55821244061995168"/>
    <x v="1"/>
    <n v="1690"/>
    <x v="1"/>
    <s v="USD"/>
    <n v="1317790800"/>
    <n v="1320382800"/>
    <b v="0"/>
    <b v="0"/>
    <x v="3"/>
    <n v="73.989349112426041"/>
    <x v="3"/>
    <x v="3"/>
  </r>
  <r>
    <n v="1.2507570613173784"/>
    <x v="3"/>
    <n v="1297"/>
    <x v="0"/>
    <s v="CAD"/>
    <n v="1501650000"/>
    <n v="1502859600"/>
    <b v="0"/>
    <b v="0"/>
    <x v="3"/>
    <n v="84.02004626060139"/>
    <x v="3"/>
    <x v="3"/>
  </r>
  <r>
    <n v="1.0610914083056859"/>
    <x v="0"/>
    <n v="393"/>
    <x v="1"/>
    <s v="USD"/>
    <n v="1323669600"/>
    <n v="1323756000"/>
    <b v="0"/>
    <b v="0"/>
    <x v="14"/>
    <n v="88.966921119592882"/>
    <x v="7"/>
    <x v="14"/>
  </r>
  <r>
    <n v="1.1810657490932763"/>
    <x v="0"/>
    <n v="1257"/>
    <x v="1"/>
    <s v="USD"/>
    <n v="1440738000"/>
    <n v="1441342800"/>
    <b v="0"/>
    <b v="0"/>
    <x v="7"/>
    <n v="76.990453460620529"/>
    <x v="1"/>
    <x v="7"/>
  </r>
  <r>
    <n v="1.5032638714536781"/>
    <x v="0"/>
    <n v="328"/>
    <x v="1"/>
    <s v="USD"/>
    <n v="1374296400"/>
    <n v="1375333200"/>
    <b v="0"/>
    <b v="0"/>
    <x v="3"/>
    <n v="97.146341463414629"/>
    <x v="3"/>
    <x v="3"/>
  </r>
  <r>
    <n v="1.8545229754790851"/>
    <x v="0"/>
    <n v="147"/>
    <x v="1"/>
    <s v="USD"/>
    <n v="1384840800"/>
    <n v="1389420000"/>
    <b v="0"/>
    <b v="0"/>
    <x v="3"/>
    <n v="33.013605442176868"/>
    <x v="3"/>
    <x v="3"/>
  </r>
  <r>
    <n v="2.3818994925204016"/>
    <x v="0"/>
    <n v="830"/>
    <x v="1"/>
    <s v="USD"/>
    <n v="1516600800"/>
    <n v="1520056800"/>
    <b v="0"/>
    <b v="0"/>
    <x v="11"/>
    <n v="99.950602409638549"/>
    <x v="6"/>
    <x v="11"/>
  </r>
  <r>
    <n v="6.8051297551707757"/>
    <x v="0"/>
    <n v="331"/>
    <x v="4"/>
    <s v="GBP"/>
    <n v="1436418000"/>
    <n v="1436504400"/>
    <b v="0"/>
    <b v="0"/>
    <x v="6"/>
    <n v="69.966767371601208"/>
    <x v="4"/>
    <x v="6"/>
  </r>
  <r>
    <n v="2.9006526468455403"/>
    <x v="0"/>
    <n v="25"/>
    <x v="1"/>
    <s v="USD"/>
    <n v="1503550800"/>
    <n v="1508302800"/>
    <b v="0"/>
    <b v="1"/>
    <x v="7"/>
    <n v="110.32"/>
    <x v="1"/>
    <x v="7"/>
  </r>
  <r>
    <n v="7.1388910922503365E-2"/>
    <x v="1"/>
    <n v="191"/>
    <x v="1"/>
    <s v="USD"/>
    <n v="1423634400"/>
    <n v="1425708000"/>
    <b v="0"/>
    <b v="0"/>
    <x v="2"/>
    <n v="66.005235602094245"/>
    <x v="2"/>
    <x v="2"/>
  </r>
  <r>
    <n v="1.3933330065885747"/>
    <x v="0"/>
    <n v="3483"/>
    <x v="1"/>
    <s v="USD"/>
    <n v="1487224800"/>
    <n v="1488348000"/>
    <b v="0"/>
    <b v="0"/>
    <x v="0"/>
    <n v="41.005742176284812"/>
    <x v="0"/>
    <x v="0"/>
  </r>
  <r>
    <n v="1.8841576523062173"/>
    <x v="0"/>
    <n v="923"/>
    <x v="1"/>
    <s v="USD"/>
    <n v="1500008400"/>
    <n v="1502600400"/>
    <b v="0"/>
    <b v="0"/>
    <x v="3"/>
    <n v="103.96316359696641"/>
    <x v="3"/>
    <x v="3"/>
  </r>
  <r>
    <n v="20"/>
    <x v="0"/>
    <n v="1"/>
    <x v="1"/>
    <s v="USD"/>
    <n v="1432098000"/>
    <n v="1433653200"/>
    <b v="0"/>
    <b v="1"/>
    <x v="17"/>
    <n v="5"/>
    <x v="1"/>
    <x v="17"/>
  </r>
  <r>
    <n v="0.7830414980291871"/>
    <x v="1"/>
    <n v="2013"/>
    <x v="1"/>
    <s v="USD"/>
    <n v="1440392400"/>
    <n v="1441602000"/>
    <b v="0"/>
    <b v="0"/>
    <x v="1"/>
    <n v="47.009935419771487"/>
    <x v="1"/>
    <x v="1"/>
  </r>
  <r>
    <n v="2.8659160696008188"/>
    <x v="0"/>
    <n v="33"/>
    <x v="0"/>
    <s v="CAD"/>
    <n v="1446876000"/>
    <n v="1447567200"/>
    <b v="0"/>
    <b v="0"/>
    <x v="3"/>
    <n v="29.606060606060606"/>
    <x v="3"/>
    <x v="3"/>
  </r>
  <r>
    <n v="0.24354708939482897"/>
    <x v="1"/>
    <n v="1703"/>
    <x v="1"/>
    <s v="USD"/>
    <n v="1562302800"/>
    <n v="1562389200"/>
    <b v="0"/>
    <b v="0"/>
    <x v="3"/>
    <n v="81.010569583088667"/>
    <x v="3"/>
    <x v="3"/>
  </r>
  <r>
    <n v="0.80816110227874938"/>
    <x v="1"/>
    <n v="80"/>
    <x v="3"/>
    <s v="DKK"/>
    <n v="1378184400"/>
    <n v="1378789200"/>
    <b v="0"/>
    <b v="0"/>
    <x v="4"/>
    <n v="94.35"/>
    <x v="4"/>
    <x v="4"/>
  </r>
  <r>
    <n v="1.6956715751896474"/>
    <x v="2"/>
    <n v="86"/>
    <x v="1"/>
    <s v="USD"/>
    <n v="1485064800"/>
    <n v="1488520800"/>
    <b v="0"/>
    <b v="0"/>
    <x v="8"/>
    <n v="26.058139534883722"/>
    <x v="2"/>
    <x v="8"/>
  </r>
  <r>
    <n v="2.7105800058292044"/>
    <x v="0"/>
    <n v="40"/>
    <x v="6"/>
    <s v="EUR"/>
    <n v="1326520800"/>
    <n v="1327298400"/>
    <b v="0"/>
    <b v="0"/>
    <x v="3"/>
    <n v="85.775000000000006"/>
    <x v="3"/>
    <x v="3"/>
  </r>
  <r>
    <n v="0.54079473312955562"/>
    <x v="1"/>
    <n v="41"/>
    <x v="1"/>
    <s v="USD"/>
    <n v="1441256400"/>
    <n v="1443416400"/>
    <b v="0"/>
    <b v="0"/>
    <x v="11"/>
    <n v="103.73170731707317"/>
    <x v="6"/>
    <x v="11"/>
  </r>
  <r>
    <n v="8.4642233856893547"/>
    <x v="0"/>
    <n v="23"/>
    <x v="0"/>
    <s v="CAD"/>
    <n v="1533877200"/>
    <n v="1534136400"/>
    <b v="1"/>
    <b v="0"/>
    <x v="14"/>
    <n v="49.826086956521742"/>
    <x v="7"/>
    <x v="14"/>
  </r>
  <r>
    <n v="0.33478406427854035"/>
    <x v="1"/>
    <n v="187"/>
    <x v="1"/>
    <s v="USD"/>
    <n v="1314421200"/>
    <n v="1315026000"/>
    <b v="0"/>
    <b v="0"/>
    <x v="10"/>
    <n v="63.893048128342244"/>
    <x v="4"/>
    <x v="10"/>
  </r>
  <r>
    <n v="0.4417902495337892"/>
    <x v="1"/>
    <n v="2875"/>
    <x v="4"/>
    <s v="GBP"/>
    <n v="1293861600"/>
    <n v="1295071200"/>
    <b v="0"/>
    <b v="1"/>
    <x v="3"/>
    <n v="47.002434782608695"/>
    <x v="3"/>
    <x v="3"/>
  </r>
  <r>
    <n v="0.57615755290173898"/>
    <x v="1"/>
    <n v="88"/>
    <x v="1"/>
    <s v="USD"/>
    <n v="1507352400"/>
    <n v="1509426000"/>
    <b v="0"/>
    <b v="0"/>
    <x v="3"/>
    <n v="108.47727272727273"/>
    <x v="3"/>
    <x v="3"/>
  </r>
  <r>
    <n v="0.26899309342057431"/>
    <x v="1"/>
    <n v="191"/>
    <x v="1"/>
    <s v="USD"/>
    <n v="1296108000"/>
    <n v="1299391200"/>
    <b v="0"/>
    <b v="0"/>
    <x v="1"/>
    <n v="72.015706806282722"/>
    <x v="1"/>
    <x v="1"/>
  </r>
  <r>
    <n v="0.62424969987995194"/>
    <x v="1"/>
    <n v="139"/>
    <x v="1"/>
    <s v="USD"/>
    <n v="1324965600"/>
    <n v="1325052000"/>
    <b v="0"/>
    <b v="0"/>
    <x v="1"/>
    <n v="59.928057553956833"/>
    <x v="1"/>
    <x v="1"/>
  </r>
  <r>
    <n v="6.1868426479686531E-2"/>
    <x v="1"/>
    <n v="186"/>
    <x v="1"/>
    <s v="USD"/>
    <n v="1520229600"/>
    <n v="1522818000"/>
    <b v="0"/>
    <b v="0"/>
    <x v="7"/>
    <n v="78.209677419354833"/>
    <x v="1"/>
    <x v="7"/>
  </r>
  <r>
    <n v="0.13634426927993182"/>
    <x v="1"/>
    <n v="112"/>
    <x v="2"/>
    <s v="AUD"/>
    <n v="1482991200"/>
    <n v="1485324000"/>
    <b v="0"/>
    <b v="0"/>
    <x v="3"/>
    <n v="104.77678571428571"/>
    <x v="3"/>
    <x v="3"/>
  </r>
  <r>
    <n v="0.1688872208669544"/>
    <x v="1"/>
    <n v="101"/>
    <x v="1"/>
    <s v="USD"/>
    <n v="1294034400"/>
    <n v="1294120800"/>
    <b v="0"/>
    <b v="1"/>
    <x v="3"/>
    <n v="105.52475247524752"/>
    <x v="3"/>
    <x v="3"/>
  </r>
  <r>
    <n v="5.2941176470588234"/>
    <x v="0"/>
    <n v="75"/>
    <x v="1"/>
    <s v="USD"/>
    <n v="1413608400"/>
    <n v="1415685600"/>
    <b v="0"/>
    <b v="1"/>
    <x v="3"/>
    <n v="24.933333333333334"/>
    <x v="3"/>
    <x v="3"/>
  </r>
  <r>
    <n v="0.36126163679310824"/>
    <x v="1"/>
    <n v="206"/>
    <x v="4"/>
    <s v="GBP"/>
    <n v="1286946000"/>
    <n v="1288933200"/>
    <b v="0"/>
    <b v="1"/>
    <x v="4"/>
    <n v="69.873786407766985"/>
    <x v="4"/>
    <x v="4"/>
  </r>
  <r>
    <n v="0.36627552058604085"/>
    <x v="1"/>
    <n v="154"/>
    <x v="1"/>
    <s v="USD"/>
    <n v="1359871200"/>
    <n v="1363237200"/>
    <b v="0"/>
    <b v="1"/>
    <x v="19"/>
    <n v="95.733766233766232"/>
    <x v="4"/>
    <x v="19"/>
  </r>
  <r>
    <n v="0.62749699661945069"/>
    <x v="1"/>
    <n v="5966"/>
    <x v="1"/>
    <s v="USD"/>
    <n v="1555304400"/>
    <n v="1555822800"/>
    <b v="0"/>
    <b v="0"/>
    <x v="3"/>
    <n v="29.997485752598056"/>
    <x v="3"/>
    <x v="3"/>
  </r>
  <r>
    <n v="1.4734054980141733"/>
    <x v="0"/>
    <n v="2176"/>
    <x v="1"/>
    <s v="USD"/>
    <n v="1423375200"/>
    <n v="1427778000"/>
    <b v="0"/>
    <b v="0"/>
    <x v="3"/>
    <n v="59.011948529411768"/>
    <x v="3"/>
    <x v="3"/>
  </r>
  <r>
    <n v="6.2831611281764871E-2"/>
    <x v="1"/>
    <n v="169"/>
    <x v="1"/>
    <s v="USD"/>
    <n v="1420696800"/>
    <n v="1422424800"/>
    <b v="0"/>
    <b v="1"/>
    <x v="4"/>
    <n v="84.757396449704146"/>
    <x v="4"/>
    <x v="4"/>
  </r>
  <r>
    <n v="0.13695211545367672"/>
    <x v="1"/>
    <n v="2106"/>
    <x v="1"/>
    <s v="USD"/>
    <n v="1502946000"/>
    <n v="1503637200"/>
    <b v="0"/>
    <b v="0"/>
    <x v="3"/>
    <n v="78.010921177587846"/>
    <x v="3"/>
    <x v="3"/>
  </r>
  <r>
    <n v="7.5839260635165138"/>
    <x v="0"/>
    <n v="441"/>
    <x v="1"/>
    <s v="USD"/>
    <n v="1547186400"/>
    <n v="1547618400"/>
    <b v="0"/>
    <b v="1"/>
    <x v="4"/>
    <n v="50.05215419501134"/>
    <x v="4"/>
    <x v="4"/>
  </r>
  <r>
    <n v="1.8255578093306288"/>
    <x v="0"/>
    <n v="25"/>
    <x v="1"/>
    <s v="USD"/>
    <n v="1444971600"/>
    <n v="1449900000"/>
    <b v="0"/>
    <b v="0"/>
    <x v="7"/>
    <n v="59.16"/>
    <x v="1"/>
    <x v="7"/>
  </r>
  <r>
    <n v="0.27698574338085541"/>
    <x v="1"/>
    <n v="131"/>
    <x v="1"/>
    <s v="USD"/>
    <n v="1404622800"/>
    <n v="1405141200"/>
    <b v="0"/>
    <b v="0"/>
    <x v="1"/>
    <n v="93.702290076335885"/>
    <x v="1"/>
    <x v="1"/>
  </r>
  <r>
    <n v="9.7489211455472731"/>
    <x v="0"/>
    <n v="127"/>
    <x v="1"/>
    <s v="USD"/>
    <n v="1571720400"/>
    <n v="1572933600"/>
    <b v="0"/>
    <b v="0"/>
    <x v="3"/>
    <n v="40.14173228346457"/>
    <x v="3"/>
    <x v="3"/>
  </r>
  <r>
    <n v="7.1618037135278518"/>
    <x v="0"/>
    <n v="355"/>
    <x v="1"/>
    <s v="USD"/>
    <n v="1526878800"/>
    <n v="1530162000"/>
    <b v="0"/>
    <b v="0"/>
    <x v="4"/>
    <n v="70.090140845070422"/>
    <x v="4"/>
    <x v="4"/>
  </r>
  <r>
    <n v="2.4725274725274726"/>
    <x v="0"/>
    <n v="44"/>
    <x v="4"/>
    <s v="GBP"/>
    <n v="1319691600"/>
    <n v="1320904800"/>
    <b v="0"/>
    <b v="0"/>
    <x v="3"/>
    <n v="66.181818181818187"/>
    <x v="3"/>
    <x v="3"/>
  </r>
  <r>
    <n v="0.62375249500998009"/>
    <x v="1"/>
    <n v="84"/>
    <x v="1"/>
    <s v="USD"/>
    <n v="1371963600"/>
    <n v="1372395600"/>
    <b v="0"/>
    <b v="0"/>
    <x v="3"/>
    <n v="47.714285714285715"/>
    <x v="3"/>
    <x v="3"/>
  </r>
  <r>
    <n v="0.54364550210277973"/>
    <x v="1"/>
    <n v="155"/>
    <x v="1"/>
    <s v="USD"/>
    <n v="1433739600"/>
    <n v="1437714000"/>
    <b v="0"/>
    <b v="0"/>
    <x v="3"/>
    <n v="62.896774193548389"/>
    <x v="3"/>
    <x v="3"/>
  </r>
  <r>
    <n v="1.5681544028950543"/>
    <x v="0"/>
    <n v="67"/>
    <x v="1"/>
    <s v="USD"/>
    <n v="1508130000"/>
    <n v="1509771600"/>
    <b v="0"/>
    <b v="0"/>
    <x v="14"/>
    <n v="86.611940298507463"/>
    <x v="7"/>
    <x v="14"/>
  </r>
  <r>
    <n v="0.44369321783224169"/>
    <x v="1"/>
    <n v="189"/>
    <x v="1"/>
    <s v="USD"/>
    <n v="1550037600"/>
    <n v="1550556000"/>
    <b v="0"/>
    <b v="1"/>
    <x v="0"/>
    <n v="75.126984126984127"/>
    <x v="0"/>
    <x v="0"/>
  </r>
  <r>
    <n v="0.58136284867795851"/>
    <x v="1"/>
    <n v="4799"/>
    <x v="1"/>
    <s v="USD"/>
    <n v="1486706400"/>
    <n v="1489039200"/>
    <b v="1"/>
    <b v="1"/>
    <x v="4"/>
    <n v="41.004167534903104"/>
    <x v="4"/>
    <x v="4"/>
  </r>
  <r>
    <n v="0.68414850771205971"/>
    <x v="1"/>
    <n v="1137"/>
    <x v="1"/>
    <s v="USD"/>
    <n v="1553835600"/>
    <n v="1556600400"/>
    <b v="0"/>
    <b v="0"/>
    <x v="9"/>
    <n v="50.007915567282325"/>
    <x v="5"/>
    <x v="9"/>
  </r>
  <r>
    <n v="1.3084960503698553"/>
    <x v="0"/>
    <n v="1068"/>
    <x v="1"/>
    <s v="USD"/>
    <n v="1277528400"/>
    <n v="1278565200"/>
    <b v="0"/>
    <b v="0"/>
    <x v="3"/>
    <n v="96.960674157303373"/>
    <x v="3"/>
    <x v="3"/>
  </r>
  <r>
    <n v="2.5470265217899288"/>
    <x v="0"/>
    <n v="424"/>
    <x v="1"/>
    <s v="USD"/>
    <n v="1339477200"/>
    <n v="1339909200"/>
    <b v="0"/>
    <b v="0"/>
    <x v="8"/>
    <n v="100.93160377358491"/>
    <x v="2"/>
    <x v="8"/>
  </r>
  <r>
    <n v="8.873087030452929"/>
    <x v="3"/>
    <n v="145"/>
    <x v="5"/>
    <s v="CHF"/>
    <n v="1325656800"/>
    <n v="1325829600"/>
    <b v="0"/>
    <b v="0"/>
    <x v="7"/>
    <n v="89.227586206896547"/>
    <x v="1"/>
    <x v="7"/>
  </r>
  <r>
    <n v="0.81892809219354334"/>
    <x v="1"/>
    <n v="1152"/>
    <x v="1"/>
    <s v="USD"/>
    <n v="1288242000"/>
    <n v="1290578400"/>
    <b v="0"/>
    <b v="0"/>
    <x v="3"/>
    <n v="87.979166666666671"/>
    <x v="3"/>
    <x v="3"/>
  </r>
  <r>
    <n v="0.53607326334599059"/>
    <x v="1"/>
    <n v="50"/>
    <x v="1"/>
    <s v="USD"/>
    <n v="1379048400"/>
    <n v="1380344400"/>
    <b v="0"/>
    <b v="0"/>
    <x v="14"/>
    <n v="89.54"/>
    <x v="7"/>
    <x v="14"/>
  </r>
  <r>
    <n v="13.749146369223766"/>
    <x v="0"/>
    <n v="151"/>
    <x v="1"/>
    <s v="USD"/>
    <n v="1389679200"/>
    <n v="1389852000"/>
    <b v="0"/>
    <b v="0"/>
    <x v="9"/>
    <n v="29.09271523178808"/>
    <x v="5"/>
    <x v="9"/>
  </r>
  <r>
    <n v="1.5234062712817931"/>
    <x v="0"/>
    <n v="1608"/>
    <x v="1"/>
    <s v="USD"/>
    <n v="1294293600"/>
    <n v="1294466400"/>
    <b v="0"/>
    <b v="0"/>
    <x v="8"/>
    <n v="42.006218905472636"/>
    <x v="2"/>
    <x v="8"/>
  </r>
  <r>
    <n v="0.43675411021782068"/>
    <x v="1"/>
    <n v="3059"/>
    <x v="0"/>
    <s v="CAD"/>
    <n v="1500267600"/>
    <n v="1500354000"/>
    <b v="0"/>
    <b v="0"/>
    <x v="17"/>
    <n v="47.004903563255965"/>
    <x v="1"/>
    <x v="17"/>
  </r>
  <r>
    <n v="0.21304926764314247"/>
    <x v="1"/>
    <n v="34"/>
    <x v="1"/>
    <s v="USD"/>
    <n v="1375074000"/>
    <n v="1375938000"/>
    <b v="0"/>
    <b v="1"/>
    <x v="4"/>
    <n v="110.44117647058823"/>
    <x v="4"/>
    <x v="4"/>
  </r>
  <r>
    <n v="0.76856462437757089"/>
    <x v="1"/>
    <n v="220"/>
    <x v="1"/>
    <s v="USD"/>
    <n v="1323324000"/>
    <n v="1323410400"/>
    <b v="1"/>
    <b v="0"/>
    <x v="3"/>
    <n v="41.990909090909092"/>
    <x v="3"/>
    <x v="3"/>
  </r>
  <r>
    <n v="0.59860800914143253"/>
    <x v="1"/>
    <n v="1604"/>
    <x v="2"/>
    <s v="AUD"/>
    <n v="1538715600"/>
    <n v="1539406800"/>
    <b v="0"/>
    <b v="0"/>
    <x v="6"/>
    <n v="48.012468827930178"/>
    <x v="4"/>
    <x v="6"/>
  </r>
  <r>
    <n v="0.57516154228502447"/>
    <x v="1"/>
    <n v="454"/>
    <x v="1"/>
    <s v="USD"/>
    <n v="1369285200"/>
    <n v="1369803600"/>
    <b v="0"/>
    <b v="0"/>
    <x v="1"/>
    <n v="31.019823788546255"/>
    <x v="1"/>
    <x v="1"/>
  </r>
  <r>
    <n v="0.13932142271758727"/>
    <x v="1"/>
    <n v="123"/>
    <x v="6"/>
    <s v="EUR"/>
    <n v="1525755600"/>
    <n v="1525928400"/>
    <b v="0"/>
    <b v="1"/>
    <x v="10"/>
    <n v="99.203252032520325"/>
    <x v="4"/>
    <x v="10"/>
  </r>
  <r>
    <n v="1.5661467638868769"/>
    <x v="0"/>
    <n v="941"/>
    <x v="1"/>
    <s v="USD"/>
    <n v="1296626400"/>
    <n v="1297231200"/>
    <b v="0"/>
    <b v="0"/>
    <x v="7"/>
    <n v="66.022316684378325"/>
    <x v="1"/>
    <x v="7"/>
  </r>
  <r>
    <n v="50"/>
    <x v="0"/>
    <n v="1"/>
    <x v="1"/>
    <s v="USD"/>
    <n v="1376629200"/>
    <n v="1378530000"/>
    <b v="0"/>
    <b v="1"/>
    <x v="14"/>
    <n v="2"/>
    <x v="7"/>
    <x v="14"/>
  </r>
  <r>
    <n v="6.5349985477781009E-2"/>
    <x v="1"/>
    <n v="299"/>
    <x v="1"/>
    <s v="USD"/>
    <n v="1572152400"/>
    <n v="1572152400"/>
    <b v="0"/>
    <b v="0"/>
    <x v="3"/>
    <n v="46.060200668896321"/>
    <x v="3"/>
    <x v="3"/>
  </r>
  <r>
    <n v="2.4779361846571621"/>
    <x v="0"/>
    <n v="40"/>
    <x v="1"/>
    <s v="USD"/>
    <n v="1325829600"/>
    <n v="1329890400"/>
    <b v="0"/>
    <b v="1"/>
    <x v="12"/>
    <n v="73.650000000000006"/>
    <x v="4"/>
    <x v="12"/>
  </r>
  <r>
    <n v="1.1598151877739604"/>
    <x v="0"/>
    <n v="3015"/>
    <x v="0"/>
    <s v="CAD"/>
    <n v="1273640400"/>
    <n v="1276750800"/>
    <b v="0"/>
    <b v="1"/>
    <x v="3"/>
    <n v="55.99336650082919"/>
    <x v="3"/>
    <x v="3"/>
  </r>
  <r>
    <n v="0.31687197465024203"/>
    <x v="1"/>
    <n v="2237"/>
    <x v="1"/>
    <s v="USD"/>
    <n v="1510639200"/>
    <n v="1510898400"/>
    <b v="0"/>
    <b v="0"/>
    <x v="3"/>
    <n v="68.985695127402778"/>
    <x v="3"/>
    <x v="3"/>
  </r>
  <r>
    <n v="1.1158442341764994"/>
    <x v="0"/>
    <n v="435"/>
    <x v="1"/>
    <s v="USD"/>
    <n v="1528088400"/>
    <n v="1532408400"/>
    <b v="0"/>
    <b v="0"/>
    <x v="3"/>
    <n v="60.981609195402299"/>
    <x v="3"/>
    <x v="3"/>
  </r>
  <r>
    <n v="0.54901303382087929"/>
    <x v="1"/>
    <n v="645"/>
    <x v="1"/>
    <s v="USD"/>
    <n v="1359525600"/>
    <n v="1360562400"/>
    <b v="1"/>
    <b v="0"/>
    <x v="4"/>
    <n v="110.98139534883721"/>
    <x v="4"/>
    <x v="4"/>
  </r>
  <r>
    <n v="0.28099173553719009"/>
    <x v="1"/>
    <n v="484"/>
    <x v="3"/>
    <s v="DKK"/>
    <n v="1570942800"/>
    <n v="1571547600"/>
    <b v="0"/>
    <b v="0"/>
    <x v="3"/>
    <n v="25"/>
    <x v="3"/>
    <x v="3"/>
  </r>
  <r>
    <n v="0.75851265561876491"/>
    <x v="1"/>
    <n v="154"/>
    <x v="0"/>
    <s v="CAD"/>
    <n v="1466398800"/>
    <n v="1468126800"/>
    <b v="0"/>
    <b v="0"/>
    <x v="4"/>
    <n v="78.759740259740255"/>
    <x v="4"/>
    <x v="4"/>
  </r>
  <r>
    <n v="2.1590981466148653"/>
    <x v="0"/>
    <n v="714"/>
    <x v="1"/>
    <s v="USD"/>
    <n v="1492491600"/>
    <n v="1492837200"/>
    <b v="0"/>
    <b v="0"/>
    <x v="1"/>
    <n v="87.960784313725483"/>
    <x v="1"/>
    <x v="1"/>
  </r>
  <r>
    <n v="2.7675741861135119"/>
    <x v="2"/>
    <n v="1111"/>
    <x v="1"/>
    <s v="USD"/>
    <n v="1430197200"/>
    <n v="1430197200"/>
    <b v="0"/>
    <b v="0"/>
    <x v="20"/>
    <n v="49.987398739873989"/>
    <x v="6"/>
    <x v="20"/>
  </r>
  <r>
    <n v="0.9557652248498959"/>
    <x v="1"/>
    <n v="82"/>
    <x v="1"/>
    <s v="USD"/>
    <n v="1496034000"/>
    <n v="1496206800"/>
    <b v="0"/>
    <b v="0"/>
    <x v="3"/>
    <n v="99.524390243902445"/>
    <x v="3"/>
    <x v="3"/>
  </r>
  <r>
    <n v="0.149508756941478"/>
    <x v="1"/>
    <n v="134"/>
    <x v="1"/>
    <s v="USD"/>
    <n v="1388728800"/>
    <n v="1389592800"/>
    <b v="0"/>
    <b v="0"/>
    <x v="13"/>
    <n v="104.82089552238806"/>
    <x v="5"/>
    <x v="13"/>
  </r>
  <r>
    <n v="1.6110109837793722"/>
    <x v="2"/>
    <n v="1089"/>
    <x v="1"/>
    <s v="USD"/>
    <n v="1543298400"/>
    <n v="1545631200"/>
    <b v="0"/>
    <b v="0"/>
    <x v="10"/>
    <n v="108.01469237832875"/>
    <x v="4"/>
    <x v="10"/>
  </r>
  <r>
    <n v="1.1806405068849786"/>
    <x v="0"/>
    <n v="5497"/>
    <x v="1"/>
    <s v="USD"/>
    <n v="1271739600"/>
    <n v="1272430800"/>
    <b v="0"/>
    <b v="1"/>
    <x v="0"/>
    <n v="28.998544660724033"/>
    <x v="0"/>
    <x v="0"/>
  </r>
  <r>
    <n v="9.0423836838750802"/>
    <x v="0"/>
    <n v="418"/>
    <x v="1"/>
    <s v="USD"/>
    <n v="1326434400"/>
    <n v="1327903200"/>
    <b v="0"/>
    <b v="0"/>
    <x v="3"/>
    <n v="30.028708133971293"/>
    <x v="3"/>
    <x v="3"/>
  </r>
  <r>
    <n v="2.281085294965004"/>
    <x v="0"/>
    <n v="1439"/>
    <x v="1"/>
    <s v="USD"/>
    <n v="1295244000"/>
    <n v="1296021600"/>
    <b v="0"/>
    <b v="1"/>
    <x v="4"/>
    <n v="41.005559416261292"/>
    <x v="4"/>
    <x v="4"/>
  </r>
  <r>
    <n v="1.8027571580063626"/>
    <x v="0"/>
    <n v="15"/>
    <x v="1"/>
    <s v="USD"/>
    <n v="1541221200"/>
    <n v="1543298400"/>
    <b v="0"/>
    <b v="0"/>
    <x v="3"/>
    <n v="62.866666666666667"/>
    <x v="3"/>
    <x v="3"/>
  </r>
  <r>
    <n v="1.7421751114800506"/>
    <x v="0"/>
    <n v="1999"/>
    <x v="0"/>
    <s v="CAD"/>
    <n v="1336280400"/>
    <n v="1336366800"/>
    <b v="0"/>
    <b v="0"/>
    <x v="4"/>
    <n v="47.005002501250623"/>
    <x v="4"/>
    <x v="4"/>
  </r>
  <r>
    <n v="0.81014316326022107"/>
    <x v="1"/>
    <n v="5203"/>
    <x v="1"/>
    <s v="USD"/>
    <n v="1324533600"/>
    <n v="1325052000"/>
    <b v="0"/>
    <b v="0"/>
    <x v="2"/>
    <n v="26.997693638285604"/>
    <x v="2"/>
    <x v="2"/>
  </r>
  <r>
    <n v="0.77845243655612639"/>
    <x v="1"/>
    <n v="94"/>
    <x v="1"/>
    <s v="USD"/>
    <n v="1498366800"/>
    <n v="1499576400"/>
    <b v="0"/>
    <b v="0"/>
    <x v="3"/>
    <n v="68.329787234042556"/>
    <x v="3"/>
    <x v="3"/>
  </r>
  <r>
    <n v="1.5627597672485454"/>
    <x v="0"/>
    <n v="118"/>
    <x v="1"/>
    <s v="USD"/>
    <n v="1498712400"/>
    <n v="1501304400"/>
    <b v="0"/>
    <b v="1"/>
    <x v="8"/>
    <n v="50.974576271186443"/>
    <x v="2"/>
    <x v="8"/>
  </r>
  <r>
    <n v="0.78555304740406318"/>
    <x v="1"/>
    <n v="205"/>
    <x v="1"/>
    <s v="USD"/>
    <n v="1271480400"/>
    <n v="1273208400"/>
    <b v="0"/>
    <b v="1"/>
    <x v="3"/>
    <n v="54.024390243902438"/>
    <x v="3"/>
    <x v="3"/>
  </r>
  <r>
    <n v="9.4002416841569669"/>
    <x v="0"/>
    <n v="162"/>
    <x v="1"/>
    <s v="USD"/>
    <n v="1316667600"/>
    <n v="1316840400"/>
    <b v="0"/>
    <b v="1"/>
    <x v="0"/>
    <n v="97.055555555555557"/>
    <x v="0"/>
    <x v="0"/>
  </r>
  <r>
    <n v="2.4709302325581395"/>
    <x v="0"/>
    <n v="83"/>
    <x v="1"/>
    <s v="USD"/>
    <n v="1524027600"/>
    <n v="1524546000"/>
    <b v="0"/>
    <b v="0"/>
    <x v="7"/>
    <n v="24.867469879518072"/>
    <x v="1"/>
    <x v="7"/>
  </r>
  <r>
    <n v="0.34762456546929316"/>
    <x v="1"/>
    <n v="92"/>
    <x v="1"/>
    <s v="USD"/>
    <n v="1438059600"/>
    <n v="1438578000"/>
    <b v="0"/>
    <b v="0"/>
    <x v="14"/>
    <n v="84.423913043478265"/>
    <x v="7"/>
    <x v="14"/>
  </r>
  <r>
    <n v="0.17453699214583535"/>
    <x v="1"/>
    <n v="219"/>
    <x v="1"/>
    <s v="USD"/>
    <n v="1361944800"/>
    <n v="1362549600"/>
    <b v="0"/>
    <b v="0"/>
    <x v="3"/>
    <n v="47.091324200913242"/>
    <x v="3"/>
    <x v="3"/>
  </r>
  <r>
    <n v="0.88570587459013894"/>
    <x v="1"/>
    <n v="2526"/>
    <x v="1"/>
    <s v="USD"/>
    <n v="1410584400"/>
    <n v="1413349200"/>
    <b v="0"/>
    <b v="1"/>
    <x v="3"/>
    <n v="77.996041171813147"/>
    <x v="3"/>
    <x v="3"/>
  </r>
  <r>
    <n v="2.1557497289367946"/>
    <x v="0"/>
    <n v="747"/>
    <x v="1"/>
    <s v="USD"/>
    <n v="1297404000"/>
    <n v="1298008800"/>
    <b v="0"/>
    <b v="0"/>
    <x v="10"/>
    <n v="62.967871485943775"/>
    <x v="4"/>
    <x v="10"/>
  </r>
  <r>
    <n v="1.1028286689262143"/>
    <x v="3"/>
    <n v="2138"/>
    <x v="1"/>
    <s v="USD"/>
    <n v="1392012000"/>
    <n v="1394427600"/>
    <b v="0"/>
    <b v="1"/>
    <x v="14"/>
    <n v="81.006080449017773"/>
    <x v="7"/>
    <x v="14"/>
  </r>
  <r>
    <n v="1.4762165117550574"/>
    <x v="0"/>
    <n v="84"/>
    <x v="1"/>
    <s v="USD"/>
    <n v="1569733200"/>
    <n v="1572670800"/>
    <b v="0"/>
    <b v="0"/>
    <x v="3"/>
    <n v="65.321428571428569"/>
    <x v="3"/>
    <x v="3"/>
  </r>
  <r>
    <n v="0.51950697769175924"/>
    <x v="1"/>
    <n v="94"/>
    <x v="1"/>
    <s v="USD"/>
    <n v="1529643600"/>
    <n v="1531112400"/>
    <b v="1"/>
    <b v="0"/>
    <x v="3"/>
    <n v="104.43617021276596"/>
    <x v="3"/>
    <x v="3"/>
  </r>
  <r>
    <n v="1.2089810017271156"/>
    <x v="0"/>
    <n v="91"/>
    <x v="1"/>
    <s v="USD"/>
    <n v="1399006800"/>
    <n v="1400734800"/>
    <b v="0"/>
    <b v="0"/>
    <x v="3"/>
    <n v="69.989010989010993"/>
    <x v="3"/>
    <x v="3"/>
  </r>
  <r>
    <n v="1.8462474336552352"/>
    <x v="0"/>
    <n v="792"/>
    <x v="1"/>
    <s v="USD"/>
    <n v="1385359200"/>
    <n v="1386741600"/>
    <b v="0"/>
    <b v="1"/>
    <x v="4"/>
    <n v="83.023989898989896"/>
    <x v="4"/>
    <x v="4"/>
  </r>
  <r>
    <n v="5.9800664451827243"/>
    <x v="3"/>
    <n v="10"/>
    <x v="0"/>
    <s v="CAD"/>
    <n v="1480572000"/>
    <n v="1481781600"/>
    <b v="1"/>
    <b v="0"/>
    <x v="3"/>
    <n v="90.3"/>
    <x v="3"/>
    <x v="3"/>
  </r>
  <r>
    <n v="0.85560296429373461"/>
    <x v="1"/>
    <n v="1713"/>
    <x v="6"/>
    <s v="EUR"/>
    <n v="1418623200"/>
    <n v="1419660000"/>
    <b v="0"/>
    <b v="1"/>
    <x v="3"/>
    <n v="103.98131932282546"/>
    <x v="3"/>
    <x v="3"/>
  </r>
  <r>
    <n v="9.5043134961251649E-2"/>
    <x v="1"/>
    <n v="249"/>
    <x v="1"/>
    <s v="USD"/>
    <n v="1555736400"/>
    <n v="1555822800"/>
    <b v="0"/>
    <b v="0"/>
    <x v="17"/>
    <n v="54.931726907630519"/>
    <x v="1"/>
    <x v="17"/>
  </r>
  <r>
    <n v="0.81251880830574785"/>
    <x v="1"/>
    <n v="192"/>
    <x v="1"/>
    <s v="USD"/>
    <n v="1442120400"/>
    <n v="1442379600"/>
    <b v="0"/>
    <b v="1"/>
    <x v="10"/>
    <n v="51.921875"/>
    <x v="4"/>
    <x v="10"/>
  </r>
  <r>
    <n v="0.55978957307614485"/>
    <x v="1"/>
    <n v="247"/>
    <x v="1"/>
    <s v="USD"/>
    <n v="1362376800"/>
    <n v="1364965200"/>
    <b v="0"/>
    <b v="0"/>
    <x v="3"/>
    <n v="60.02834008097166"/>
    <x v="3"/>
    <x v="3"/>
  </r>
  <r>
    <n v="0.28146679881070369"/>
    <x v="1"/>
    <n v="2293"/>
    <x v="1"/>
    <s v="USD"/>
    <n v="1478408400"/>
    <n v="1479016800"/>
    <b v="0"/>
    <b v="0"/>
    <x v="22"/>
    <n v="44.003488879197555"/>
    <x v="4"/>
    <x v="22"/>
  </r>
  <r>
    <n v="0.61764103305735329"/>
    <x v="1"/>
    <n v="3131"/>
    <x v="1"/>
    <s v="USD"/>
    <n v="1498798800"/>
    <n v="1499662800"/>
    <b v="0"/>
    <b v="0"/>
    <x v="19"/>
    <n v="53.003513254551258"/>
    <x v="4"/>
    <x v="19"/>
  </r>
  <r>
    <n v="4.0137614678899078"/>
    <x v="0"/>
    <n v="32"/>
    <x v="1"/>
    <s v="USD"/>
    <n v="1335416400"/>
    <n v="1337835600"/>
    <b v="0"/>
    <b v="0"/>
    <x v="8"/>
    <n v="54.5"/>
    <x v="2"/>
    <x v="8"/>
  </r>
  <r>
    <n v="0.50321498462398662"/>
    <x v="1"/>
    <n v="143"/>
    <x v="6"/>
    <s v="EUR"/>
    <n v="1504328400"/>
    <n v="1505710800"/>
    <b v="0"/>
    <b v="0"/>
    <x v="3"/>
    <n v="75.04195804195804"/>
    <x v="3"/>
    <x v="3"/>
  </r>
  <r>
    <n v="2.8774752475247523"/>
    <x v="3"/>
    <n v="90"/>
    <x v="1"/>
    <s v="USD"/>
    <n v="1285822800"/>
    <n v="1287464400"/>
    <b v="0"/>
    <b v="0"/>
    <x v="3"/>
    <n v="35.911111111111111"/>
    <x v="3"/>
    <x v="3"/>
  </r>
  <r>
    <n v="0.56683123057231666"/>
    <x v="1"/>
    <n v="296"/>
    <x v="1"/>
    <s v="USD"/>
    <n v="1311483600"/>
    <n v="1311656400"/>
    <b v="0"/>
    <b v="1"/>
    <x v="7"/>
    <n v="36.952702702702702"/>
    <x v="1"/>
    <x v="7"/>
  </r>
  <r>
    <n v="0.19554893379271812"/>
    <x v="1"/>
    <n v="170"/>
    <x v="1"/>
    <s v="USD"/>
    <n v="1291356000"/>
    <n v="1293170400"/>
    <b v="0"/>
    <b v="1"/>
    <x v="3"/>
    <n v="63.170588235294119"/>
    <x v="3"/>
    <x v="3"/>
  </r>
  <r>
    <n v="1.2188564258827748"/>
    <x v="0"/>
    <n v="186"/>
    <x v="1"/>
    <s v="USD"/>
    <n v="1355810400"/>
    <n v="1355983200"/>
    <b v="0"/>
    <b v="0"/>
    <x v="8"/>
    <n v="29.99462365591398"/>
    <x v="2"/>
    <x v="8"/>
  </r>
  <r>
    <n v="4.1108226942840496"/>
    <x v="3"/>
    <n v="439"/>
    <x v="4"/>
    <s v="GBP"/>
    <n v="1513663200"/>
    <n v="1515045600"/>
    <b v="0"/>
    <b v="0"/>
    <x v="19"/>
    <n v="86"/>
    <x v="4"/>
    <x v="19"/>
  </r>
  <r>
    <n v="1.9808743169398908"/>
    <x v="0"/>
    <n v="605"/>
    <x v="1"/>
    <s v="USD"/>
    <n v="1365915600"/>
    <n v="1366088400"/>
    <b v="0"/>
    <b v="1"/>
    <x v="11"/>
    <n v="75.014876033057845"/>
    <x v="6"/>
    <x v="11"/>
  </r>
  <r>
    <n v="0.10341261633919338"/>
    <x v="1"/>
    <n v="86"/>
    <x v="3"/>
    <s v="DKK"/>
    <n v="1551852000"/>
    <n v="1553317200"/>
    <b v="0"/>
    <b v="0"/>
    <x v="11"/>
    <n v="101.19767441860465"/>
    <x v="6"/>
    <x v="11"/>
  </r>
  <r>
    <n v="25"/>
    <x v="0"/>
    <n v="1"/>
    <x v="0"/>
    <s v="CAD"/>
    <n v="1540098000"/>
    <n v="1542088800"/>
    <b v="0"/>
    <b v="0"/>
    <x v="10"/>
    <n v="4"/>
    <x v="4"/>
    <x v="10"/>
  </r>
  <r>
    <n v="0.81403385590942501"/>
    <x v="1"/>
    <n v="6286"/>
    <x v="1"/>
    <s v="USD"/>
    <n v="1500440400"/>
    <n v="1503118800"/>
    <b v="0"/>
    <b v="0"/>
    <x v="1"/>
    <n v="29.001272669424118"/>
    <x v="1"/>
    <x v="1"/>
  </r>
  <r>
    <n v="1.5763546798029557"/>
    <x v="0"/>
    <n v="31"/>
    <x v="1"/>
    <s v="USD"/>
    <n v="1278392400"/>
    <n v="1278478800"/>
    <b v="0"/>
    <b v="0"/>
    <x v="6"/>
    <n v="98.225806451612897"/>
    <x v="4"/>
    <x v="6"/>
  </r>
  <r>
    <n v="1.7751997586351205"/>
    <x v="0"/>
    <n v="1181"/>
    <x v="1"/>
    <s v="USD"/>
    <n v="1480572000"/>
    <n v="1484114400"/>
    <b v="0"/>
    <b v="0"/>
    <x v="22"/>
    <n v="87.001693480101608"/>
    <x v="4"/>
    <x v="22"/>
  </r>
  <r>
    <n v="2.2688598979013044"/>
    <x v="0"/>
    <n v="39"/>
    <x v="1"/>
    <s v="USD"/>
    <n v="1382331600"/>
    <n v="1385445600"/>
    <b v="0"/>
    <b v="1"/>
    <x v="6"/>
    <n v="45.205128205128204"/>
    <x v="4"/>
    <x v="6"/>
  </r>
  <r>
    <n v="0.84479057895347487"/>
    <x v="1"/>
    <n v="3727"/>
    <x v="1"/>
    <s v="USD"/>
    <n v="1316754000"/>
    <n v="1318741200"/>
    <b v="0"/>
    <b v="0"/>
    <x v="3"/>
    <n v="37.001341561577675"/>
    <x v="3"/>
    <x v="3"/>
  </r>
  <r>
    <n v="0.96039045382384969"/>
    <x v="1"/>
    <n v="1605"/>
    <x v="1"/>
    <s v="USD"/>
    <n v="1518242400"/>
    <n v="1518242400"/>
    <b v="0"/>
    <b v="1"/>
    <x v="7"/>
    <n v="94.976947040498445"/>
    <x v="1"/>
    <x v="7"/>
  </r>
  <r>
    <n v="3.7537537537537538"/>
    <x v="0"/>
    <n v="46"/>
    <x v="1"/>
    <s v="USD"/>
    <n v="1476421200"/>
    <n v="1476594000"/>
    <b v="0"/>
    <b v="0"/>
    <x v="3"/>
    <n v="28.956521739130434"/>
    <x v="3"/>
    <x v="3"/>
  </r>
  <r>
    <n v="0.28473708152915606"/>
    <x v="1"/>
    <n v="2120"/>
    <x v="1"/>
    <s v="USD"/>
    <n v="1269752400"/>
    <n v="1273554000"/>
    <b v="0"/>
    <b v="0"/>
    <x v="3"/>
    <n v="55.993396226415094"/>
    <x v="3"/>
    <x v="3"/>
  </r>
  <r>
    <n v="1.1103278110680297"/>
    <x v="0"/>
    <n v="105"/>
    <x v="1"/>
    <s v="USD"/>
    <n v="1419746400"/>
    <n v="1421906400"/>
    <b v="0"/>
    <b v="0"/>
    <x v="4"/>
    <n v="54.038095238095238"/>
    <x v="4"/>
    <x v="4"/>
  </r>
  <r>
    <n v="0.58266569555717407"/>
    <x v="1"/>
    <n v="50"/>
    <x v="1"/>
    <s v="USD"/>
    <n v="1281330000"/>
    <n v="1281589200"/>
    <b v="0"/>
    <b v="0"/>
    <x v="3"/>
    <n v="82.38"/>
    <x v="3"/>
    <x v="3"/>
  </r>
  <r>
    <n v="0.70898574852533836"/>
    <x v="1"/>
    <n v="2080"/>
    <x v="1"/>
    <s v="USD"/>
    <n v="1398661200"/>
    <n v="1400389200"/>
    <b v="0"/>
    <b v="0"/>
    <x v="6"/>
    <n v="66.997115384615384"/>
    <x v="4"/>
    <x v="6"/>
  </r>
  <r>
    <n v="3.2701700904146604"/>
    <x v="0"/>
    <n v="535"/>
    <x v="1"/>
    <s v="USD"/>
    <n v="1359525600"/>
    <n v="1362808800"/>
    <b v="0"/>
    <b v="0"/>
    <x v="20"/>
    <n v="107.91401869158878"/>
    <x v="6"/>
    <x v="20"/>
  </r>
  <r>
    <n v="0.92451726155646574"/>
    <x v="1"/>
    <n v="2105"/>
    <x v="1"/>
    <s v="USD"/>
    <n v="1388469600"/>
    <n v="1388815200"/>
    <b v="0"/>
    <b v="0"/>
    <x v="10"/>
    <n v="69.009501187648453"/>
    <x v="4"/>
    <x v="10"/>
  </r>
  <r>
    <n v="0.74931593348768677"/>
    <x v="1"/>
    <n v="2436"/>
    <x v="1"/>
    <s v="USD"/>
    <n v="1518328800"/>
    <n v="1519538400"/>
    <b v="0"/>
    <b v="0"/>
    <x v="3"/>
    <n v="39.006568144499177"/>
    <x v="3"/>
    <x v="3"/>
  </r>
  <r>
    <n v="0.53233661796352927"/>
    <x v="1"/>
    <n v="80"/>
    <x v="1"/>
    <s v="USD"/>
    <n v="1517032800"/>
    <n v="1517810400"/>
    <b v="0"/>
    <b v="0"/>
    <x v="18"/>
    <n v="110.3625"/>
    <x v="5"/>
    <x v="18"/>
  </r>
  <r>
    <n v="0.30120481927710846"/>
    <x v="1"/>
    <n v="42"/>
    <x v="1"/>
    <s v="USD"/>
    <n v="1368594000"/>
    <n v="1370581200"/>
    <b v="0"/>
    <b v="1"/>
    <x v="8"/>
    <n v="94.857142857142861"/>
    <x v="2"/>
    <x v="8"/>
  </r>
  <r>
    <n v="0.17384825530858064"/>
    <x v="1"/>
    <n v="139"/>
    <x v="0"/>
    <s v="CAD"/>
    <n v="1448258400"/>
    <n v="1448863200"/>
    <b v="0"/>
    <b v="1"/>
    <x v="2"/>
    <n v="57.935251798561154"/>
    <x v="2"/>
    <x v="2"/>
  </r>
  <r>
    <n v="2.4691358024691357"/>
    <x v="0"/>
    <n v="16"/>
    <x v="1"/>
    <s v="USD"/>
    <n v="1555218000"/>
    <n v="1556600400"/>
    <b v="0"/>
    <b v="0"/>
    <x v="3"/>
    <n v="101.25"/>
    <x v="3"/>
    <x v="3"/>
  </r>
  <r>
    <n v="0.5422153369481022"/>
    <x v="1"/>
    <n v="159"/>
    <x v="1"/>
    <s v="USD"/>
    <n v="1431925200"/>
    <n v="1432098000"/>
    <b v="0"/>
    <b v="0"/>
    <x v="6"/>
    <n v="64.95597484276729"/>
    <x v="4"/>
    <x v="6"/>
  </r>
  <r>
    <n v="0.34988823014870252"/>
    <x v="1"/>
    <n v="381"/>
    <x v="1"/>
    <s v="USD"/>
    <n v="1481522400"/>
    <n v="1482127200"/>
    <b v="0"/>
    <b v="0"/>
    <x v="8"/>
    <n v="27.00524934383202"/>
    <x v="2"/>
    <x v="8"/>
  </r>
  <r>
    <n v="0.31347962382445144"/>
    <x v="1"/>
    <n v="194"/>
    <x v="4"/>
    <s v="GBP"/>
    <n v="1335934800"/>
    <n v="1335934800"/>
    <b v="0"/>
    <b v="1"/>
    <x v="0"/>
    <n v="50.97422680412371"/>
    <x v="0"/>
    <x v="0"/>
  </r>
  <r>
    <n v="2.5488051440124622"/>
    <x v="0"/>
    <n v="575"/>
    <x v="1"/>
    <s v="USD"/>
    <n v="1552280400"/>
    <n v="1556946000"/>
    <b v="0"/>
    <b v="0"/>
    <x v="1"/>
    <n v="104.94260869565217"/>
    <x v="1"/>
    <x v="1"/>
  </r>
  <r>
    <n v="0.56135623666778933"/>
    <x v="1"/>
    <n v="106"/>
    <x v="1"/>
    <s v="USD"/>
    <n v="1529989200"/>
    <n v="1530075600"/>
    <b v="0"/>
    <b v="0"/>
    <x v="5"/>
    <n v="84.028301886792448"/>
    <x v="1"/>
    <x v="5"/>
  </r>
  <r>
    <n v="0.2738600575106121"/>
    <x v="1"/>
    <n v="142"/>
    <x v="1"/>
    <s v="USD"/>
    <n v="1418709600"/>
    <n v="1418796000"/>
    <b v="0"/>
    <b v="0"/>
    <x v="19"/>
    <n v="102.85915492957747"/>
    <x v="4"/>
    <x v="19"/>
  </r>
  <r>
    <n v="0.87760910815939275"/>
    <x v="1"/>
    <n v="211"/>
    <x v="1"/>
    <s v="USD"/>
    <n v="1372136400"/>
    <n v="1372482000"/>
    <b v="0"/>
    <b v="1"/>
    <x v="18"/>
    <n v="39.962085308056871"/>
    <x v="5"/>
    <x v="18"/>
  </r>
  <r>
    <n v="3.3524736528833023"/>
    <x v="0"/>
    <n v="1120"/>
    <x v="1"/>
    <s v="USD"/>
    <n v="1533877200"/>
    <n v="1534395600"/>
    <b v="0"/>
    <b v="0"/>
    <x v="13"/>
    <n v="51.001785714285717"/>
    <x v="5"/>
    <x v="13"/>
  </r>
  <r>
    <n v="1.8426186863212659"/>
    <x v="0"/>
    <n v="113"/>
    <x v="1"/>
    <s v="USD"/>
    <n v="1309064400"/>
    <n v="1311397200"/>
    <b v="0"/>
    <b v="0"/>
    <x v="22"/>
    <n v="40.823008849557525"/>
    <x v="4"/>
    <x v="22"/>
  </r>
  <r>
    <n v="0.42311642466621158"/>
    <x v="1"/>
    <n v="2756"/>
    <x v="1"/>
    <s v="USD"/>
    <n v="1425877200"/>
    <n v="1426914000"/>
    <b v="0"/>
    <b v="0"/>
    <x v="8"/>
    <n v="58.999637155297535"/>
    <x v="2"/>
    <x v="8"/>
  </r>
  <r>
    <n v="0.19496344435418358"/>
    <x v="1"/>
    <n v="173"/>
    <x v="4"/>
    <s v="GBP"/>
    <n v="1501304400"/>
    <n v="1501477200"/>
    <b v="0"/>
    <b v="0"/>
    <x v="0"/>
    <n v="71.156069364161851"/>
    <x v="0"/>
    <x v="0"/>
  </r>
  <r>
    <n v="0.99353049907578561"/>
    <x v="1"/>
    <n v="87"/>
    <x v="1"/>
    <s v="USD"/>
    <n v="1268287200"/>
    <n v="1269061200"/>
    <b v="0"/>
    <b v="1"/>
    <x v="14"/>
    <n v="99.494252873563212"/>
    <x v="7"/>
    <x v="14"/>
  </r>
  <r>
    <n v="1.2292801270547924"/>
    <x v="0"/>
    <n v="1538"/>
    <x v="1"/>
    <s v="USD"/>
    <n v="1412139600"/>
    <n v="1415772000"/>
    <b v="0"/>
    <b v="1"/>
    <x v="3"/>
    <n v="103.98634590377114"/>
    <x v="3"/>
    <x v="3"/>
  </r>
  <r>
    <n v="6.0957910014513788"/>
    <x v="0"/>
    <n v="9"/>
    <x v="1"/>
    <s v="USD"/>
    <n v="1330063200"/>
    <n v="1331013600"/>
    <b v="0"/>
    <b v="1"/>
    <x v="13"/>
    <n v="76.555555555555557"/>
    <x v="5"/>
    <x v="13"/>
  </r>
  <r>
    <n v="1.8948503192636206"/>
    <x v="0"/>
    <n v="554"/>
    <x v="1"/>
    <s v="USD"/>
    <n v="1576130400"/>
    <n v="1576735200"/>
    <b v="0"/>
    <b v="0"/>
    <x v="3"/>
    <n v="87.068592057761734"/>
    <x v="3"/>
    <x v="3"/>
  </r>
  <r>
    <n v="0.38431077238675165"/>
    <x v="1"/>
    <n v="1572"/>
    <x v="4"/>
    <s v="GBP"/>
    <n v="1407128400"/>
    <n v="1411362000"/>
    <b v="0"/>
    <b v="1"/>
    <x v="0"/>
    <n v="48.99554707379135"/>
    <x v="0"/>
    <x v="0"/>
  </r>
  <r>
    <n v="3.2538428386726044"/>
    <x v="0"/>
    <n v="648"/>
    <x v="4"/>
    <s v="GBP"/>
    <n v="1560142800"/>
    <n v="1563685200"/>
    <b v="0"/>
    <b v="0"/>
    <x v="3"/>
    <n v="42.969135802469133"/>
    <x v="3"/>
    <x v="3"/>
  </r>
  <r>
    <n v="7.4074074074074074"/>
    <x v="0"/>
    <n v="21"/>
    <x v="4"/>
    <s v="GBP"/>
    <n v="1520575200"/>
    <n v="1521867600"/>
    <b v="0"/>
    <b v="1"/>
    <x v="18"/>
    <n v="33.428571428571431"/>
    <x v="5"/>
    <x v="18"/>
  </r>
  <r>
    <n v="0.55983027448432676"/>
    <x v="1"/>
    <n v="2346"/>
    <x v="1"/>
    <s v="USD"/>
    <n v="1492664400"/>
    <n v="1495515600"/>
    <b v="0"/>
    <b v="0"/>
    <x v="3"/>
    <n v="83.982949701619773"/>
    <x v="3"/>
    <x v="3"/>
  </r>
  <r>
    <n v="0.45442853468232874"/>
    <x v="1"/>
    <n v="115"/>
    <x v="1"/>
    <s v="USD"/>
    <n v="1454479200"/>
    <n v="1455948000"/>
    <b v="0"/>
    <b v="0"/>
    <x v="3"/>
    <n v="101.41739130434783"/>
    <x v="3"/>
    <x v="3"/>
  </r>
  <r>
    <n v="0.98511617946246921"/>
    <x v="1"/>
    <n v="85"/>
    <x v="6"/>
    <s v="EUR"/>
    <n v="1281934800"/>
    <n v="1282366800"/>
    <b v="0"/>
    <b v="0"/>
    <x v="8"/>
    <n v="109.87058823529412"/>
    <x v="2"/>
    <x v="8"/>
  </r>
  <r>
    <n v="0.52219321148825071"/>
    <x v="1"/>
    <n v="144"/>
    <x v="1"/>
    <s v="USD"/>
    <n v="1573970400"/>
    <n v="1574575200"/>
    <b v="0"/>
    <b v="0"/>
    <x v="23"/>
    <n v="31.916666666666668"/>
    <x v="8"/>
    <x v="23"/>
  </r>
  <r>
    <n v="0.32749643962937552"/>
    <x v="1"/>
    <n v="2443"/>
    <x v="1"/>
    <s v="USD"/>
    <n v="1372654800"/>
    <n v="1374901200"/>
    <b v="0"/>
    <b v="1"/>
    <x v="0"/>
    <n v="70.993450675399103"/>
    <x v="0"/>
    <x v="0"/>
  </r>
  <r>
    <n v="4.1674848901398613"/>
    <x v="3"/>
    <n v="595"/>
    <x v="1"/>
    <s v="USD"/>
    <n v="1275886800"/>
    <n v="1278910800"/>
    <b v="1"/>
    <b v="1"/>
    <x v="12"/>
    <n v="77.026890756302521"/>
    <x v="4"/>
    <x v="12"/>
  </r>
  <r>
    <n v="0.1381639545594105"/>
    <x v="1"/>
    <n v="64"/>
    <x v="1"/>
    <s v="USD"/>
    <n v="1561784400"/>
    <n v="1562907600"/>
    <b v="0"/>
    <b v="0"/>
    <x v="14"/>
    <n v="101.78125"/>
    <x v="7"/>
    <x v="14"/>
  </r>
  <r>
    <n v="0.18269511838643671"/>
    <x v="1"/>
    <n v="268"/>
    <x v="1"/>
    <s v="USD"/>
    <n v="1332392400"/>
    <n v="1332478800"/>
    <b v="0"/>
    <b v="0"/>
    <x v="8"/>
    <n v="51.059701492537314"/>
    <x v="2"/>
    <x v="8"/>
  </r>
  <r>
    <n v="0.24125452352231605"/>
    <x v="1"/>
    <n v="195"/>
    <x v="3"/>
    <s v="DKK"/>
    <n v="1402376400"/>
    <n v="1402722000"/>
    <b v="0"/>
    <b v="0"/>
    <x v="3"/>
    <n v="68.02051282051282"/>
    <x v="3"/>
    <x v="3"/>
  </r>
  <r>
    <n v="110.25794841031794"/>
    <x v="0"/>
    <n v="54"/>
    <x v="1"/>
    <s v="USD"/>
    <n v="1495342800"/>
    <n v="1496811600"/>
    <b v="0"/>
    <b v="0"/>
    <x v="10"/>
    <n v="30.87037037037037"/>
    <x v="4"/>
    <x v="10"/>
  </r>
  <r>
    <n v="2.9262466407882952"/>
    <x v="0"/>
    <n v="120"/>
    <x v="1"/>
    <s v="USD"/>
    <n v="1482213600"/>
    <n v="1482213600"/>
    <b v="0"/>
    <b v="1"/>
    <x v="8"/>
    <n v="27.908333333333335"/>
    <x v="2"/>
    <x v="8"/>
  </r>
  <r>
    <n v="4.1755726838957621"/>
    <x v="0"/>
    <n v="579"/>
    <x v="3"/>
    <s v="DKK"/>
    <n v="1420092000"/>
    <n v="1420264800"/>
    <b v="0"/>
    <b v="0"/>
    <x v="2"/>
    <n v="79.994818652849744"/>
    <x v="2"/>
    <x v="2"/>
  </r>
  <r>
    <n v="2.0801849053249177"/>
    <x v="0"/>
    <n v="2072"/>
    <x v="1"/>
    <s v="USD"/>
    <n v="1458018000"/>
    <n v="1458450000"/>
    <b v="0"/>
    <b v="1"/>
    <x v="4"/>
    <n v="38.003378378378379"/>
    <x v="4"/>
    <x v="4"/>
  </r>
  <r>
    <e v="#DIV/0!"/>
    <x v="0"/>
    <n v="0"/>
    <x v="1"/>
    <s v="USD"/>
    <n v="1367384400"/>
    <n v="1369803600"/>
    <b v="0"/>
    <b v="1"/>
    <x v="3"/>
    <e v="#DIV/0!"/>
    <x v="3"/>
    <x v="3"/>
  </r>
  <r>
    <n v="1.4256146571006933"/>
    <x v="0"/>
    <n v="1796"/>
    <x v="1"/>
    <s v="USD"/>
    <n v="1363064400"/>
    <n v="1363237200"/>
    <b v="0"/>
    <b v="0"/>
    <x v="4"/>
    <n v="59.990534521158132"/>
    <x v="4"/>
    <x v="4"/>
  </r>
  <r>
    <n v="0.18870663376397154"/>
    <x v="1"/>
    <n v="186"/>
    <x v="2"/>
    <s v="AUD"/>
    <n v="1343365200"/>
    <n v="1345870800"/>
    <b v="0"/>
    <b v="1"/>
    <x v="11"/>
    <n v="37.037634408602152"/>
    <x v="6"/>
    <x v="11"/>
  </r>
  <r>
    <n v="0.55455276950177235"/>
    <x v="1"/>
    <n v="460"/>
    <x v="1"/>
    <s v="USD"/>
    <n v="1435726800"/>
    <n v="1437454800"/>
    <b v="0"/>
    <b v="0"/>
    <x v="6"/>
    <n v="99.963043478260872"/>
    <x v="4"/>
    <x v="6"/>
  </r>
  <r>
    <n v="1.0831889081455806"/>
    <x v="0"/>
    <n v="62"/>
    <x v="6"/>
    <s v="EUR"/>
    <n v="1431925200"/>
    <n v="1432011600"/>
    <b v="0"/>
    <b v="0"/>
    <x v="1"/>
    <n v="111.6774193548387"/>
    <x v="1"/>
    <x v="1"/>
  </r>
  <r>
    <n v="7.1937264943586463"/>
    <x v="0"/>
    <n v="347"/>
    <x v="1"/>
    <s v="USD"/>
    <n v="1362722400"/>
    <n v="1366347600"/>
    <b v="0"/>
    <b v="1"/>
    <x v="15"/>
    <n v="36.014409221902014"/>
    <x v="5"/>
    <x v="15"/>
  </r>
  <r>
    <n v="0.10786581492623176"/>
    <x v="1"/>
    <n v="2528"/>
    <x v="1"/>
    <s v="USD"/>
    <n v="1511416800"/>
    <n v="1512885600"/>
    <b v="0"/>
    <b v="1"/>
    <x v="3"/>
    <n v="66.010284810126578"/>
    <x v="3"/>
    <x v="3"/>
  </r>
  <r>
    <n v="2.5089605734767026"/>
    <x v="0"/>
    <n v="19"/>
    <x v="1"/>
    <s v="USD"/>
    <n v="1365483600"/>
    <n v="1369717200"/>
    <b v="0"/>
    <b v="1"/>
    <x v="2"/>
    <n v="44.05263157894737"/>
    <x v="2"/>
    <x v="2"/>
  </r>
  <r>
    <n v="0.89103291713961408"/>
    <x v="1"/>
    <n v="3657"/>
    <x v="1"/>
    <s v="USD"/>
    <n v="1532840400"/>
    <n v="1534654800"/>
    <b v="0"/>
    <b v="0"/>
    <x v="3"/>
    <n v="52.999726551818434"/>
    <x v="3"/>
    <x v="3"/>
  </r>
  <r>
    <n v="1.4099238557442892"/>
    <x v="0"/>
    <n v="1258"/>
    <x v="1"/>
    <s v="USD"/>
    <n v="1336194000"/>
    <n v="1337058000"/>
    <b v="0"/>
    <b v="0"/>
    <x v="3"/>
    <n v="95"/>
    <x v="3"/>
    <x v="3"/>
  </r>
  <r>
    <n v="0.83970287436753144"/>
    <x v="1"/>
    <n v="131"/>
    <x v="2"/>
    <s v="AUD"/>
    <n v="1527742800"/>
    <n v="1529816400"/>
    <b v="0"/>
    <b v="0"/>
    <x v="6"/>
    <n v="70.908396946564892"/>
    <x v="4"/>
    <x v="6"/>
  </r>
  <r>
    <n v="4.1636148515409319"/>
    <x v="0"/>
    <n v="362"/>
    <x v="1"/>
    <s v="USD"/>
    <n v="1564030800"/>
    <n v="1564894800"/>
    <b v="0"/>
    <b v="0"/>
    <x v="3"/>
    <n v="98.060773480662988"/>
    <x v="3"/>
    <x v="3"/>
  </r>
  <r>
    <n v="0.71777882946837046"/>
    <x v="1"/>
    <n v="239"/>
    <x v="1"/>
    <s v="USD"/>
    <n v="1404536400"/>
    <n v="1404622800"/>
    <b v="0"/>
    <b v="1"/>
    <x v="11"/>
    <n v="53.046025104602514"/>
    <x v="6"/>
    <x v="11"/>
  </r>
  <r>
    <n v="2.5460122699386503"/>
    <x v="3"/>
    <n v="35"/>
    <x v="1"/>
    <s v="USD"/>
    <n v="1284008400"/>
    <n v="1284181200"/>
    <b v="0"/>
    <b v="0"/>
    <x v="19"/>
    <n v="93.142857142857139"/>
    <x v="4"/>
    <x v="19"/>
  </r>
  <r>
    <n v="4.4565112617678242"/>
    <x v="3"/>
    <n v="528"/>
    <x v="5"/>
    <s v="CHF"/>
    <n v="1386309600"/>
    <n v="1386741600"/>
    <b v="0"/>
    <b v="1"/>
    <x v="1"/>
    <n v="58.945075757575758"/>
    <x v="1"/>
    <x v="1"/>
  </r>
  <r>
    <n v="1.7927871586408173"/>
    <x v="0"/>
    <n v="133"/>
    <x v="0"/>
    <s v="CAD"/>
    <n v="1324620000"/>
    <n v="1324792800"/>
    <b v="0"/>
    <b v="1"/>
    <x v="3"/>
    <n v="36.067669172932334"/>
    <x v="3"/>
    <x v="3"/>
  </r>
  <r>
    <n v="2.3516615407696349"/>
    <x v="0"/>
    <n v="846"/>
    <x v="1"/>
    <s v="USD"/>
    <n v="1281070800"/>
    <n v="1284354000"/>
    <b v="0"/>
    <b v="0"/>
    <x v="9"/>
    <n v="63.030732860520096"/>
    <x v="5"/>
    <x v="9"/>
  </r>
  <r>
    <n v="0.8928571428571429"/>
    <x v="1"/>
    <n v="78"/>
    <x v="1"/>
    <s v="USD"/>
    <n v="1493960400"/>
    <n v="1494392400"/>
    <b v="0"/>
    <b v="0"/>
    <x v="0"/>
    <n v="84.717948717948715"/>
    <x v="0"/>
    <x v="0"/>
  </r>
  <r>
    <n v="14.14790996784566"/>
    <x v="0"/>
    <n v="10"/>
    <x v="1"/>
    <s v="USD"/>
    <n v="1519365600"/>
    <n v="1519538400"/>
    <b v="0"/>
    <b v="1"/>
    <x v="10"/>
    <n v="62.2"/>
    <x v="4"/>
    <x v="10"/>
  </r>
  <r>
    <n v="0.98284311014258696"/>
    <x v="1"/>
    <n v="1773"/>
    <x v="1"/>
    <s v="USD"/>
    <n v="1420696800"/>
    <n v="1421906400"/>
    <b v="0"/>
    <b v="1"/>
    <x v="1"/>
    <n v="101.97518330513255"/>
    <x v="1"/>
    <x v="1"/>
  </r>
  <r>
    <n v="0.23487962419260131"/>
    <x v="1"/>
    <n v="32"/>
    <x v="1"/>
    <s v="USD"/>
    <n v="1555650000"/>
    <n v="1555909200"/>
    <b v="0"/>
    <b v="0"/>
    <x v="3"/>
    <n v="106.4375"/>
    <x v="3"/>
    <x v="3"/>
  </r>
  <r>
    <n v="0.68709881565862041"/>
    <x v="1"/>
    <n v="369"/>
    <x v="1"/>
    <s v="USD"/>
    <n v="1471928400"/>
    <n v="1472446800"/>
    <b v="0"/>
    <b v="1"/>
    <x v="6"/>
    <n v="29.975609756097562"/>
    <x v="4"/>
    <x v="6"/>
  </r>
  <r>
    <n v="3.081335041796327"/>
    <x v="0"/>
    <n v="191"/>
    <x v="1"/>
    <s v="USD"/>
    <n v="1341291600"/>
    <n v="1342328400"/>
    <b v="0"/>
    <b v="0"/>
    <x v="12"/>
    <n v="85.806282722513089"/>
    <x v="4"/>
    <x v="12"/>
  </r>
  <r>
    <n v="0.14278914802475012"/>
    <x v="1"/>
    <n v="89"/>
    <x v="1"/>
    <s v="USD"/>
    <n v="1267682400"/>
    <n v="1268114400"/>
    <b v="0"/>
    <b v="0"/>
    <x v="12"/>
    <n v="70.82022471910112"/>
    <x v="4"/>
    <x v="12"/>
  </r>
  <r>
    <n v="1.1918260698087162"/>
    <x v="0"/>
    <n v="1979"/>
    <x v="1"/>
    <s v="USD"/>
    <n v="1272258000"/>
    <n v="1273381200"/>
    <b v="0"/>
    <b v="0"/>
    <x v="3"/>
    <n v="40.998484082870135"/>
    <x v="3"/>
    <x v="3"/>
  </r>
  <r>
    <n v="1.1877828054298643"/>
    <x v="0"/>
    <n v="63"/>
    <x v="1"/>
    <s v="USD"/>
    <n v="1290492000"/>
    <n v="1290837600"/>
    <b v="0"/>
    <b v="0"/>
    <x v="8"/>
    <n v="28.063492063492063"/>
    <x v="2"/>
    <x v="8"/>
  </r>
  <r>
    <n v="0.64122373300370827"/>
    <x v="1"/>
    <n v="147"/>
    <x v="1"/>
    <s v="USD"/>
    <n v="1451109600"/>
    <n v="1454306400"/>
    <b v="0"/>
    <b v="1"/>
    <x v="3"/>
    <n v="88.054421768707485"/>
    <x v="3"/>
    <x v="3"/>
  </r>
  <r>
    <n v="1.0038200339558574"/>
    <x v="0"/>
    <n v="6080"/>
    <x v="0"/>
    <s v="CAD"/>
    <n v="1454652000"/>
    <n v="1457762400"/>
    <b v="0"/>
    <b v="0"/>
    <x v="10"/>
    <n v="31"/>
    <x v="4"/>
    <x v="10"/>
  </r>
  <r>
    <n v="1.2453300124533002"/>
    <x v="0"/>
    <n v="80"/>
    <x v="4"/>
    <s v="GBP"/>
    <n v="1385186400"/>
    <n v="1389074400"/>
    <b v="0"/>
    <b v="0"/>
    <x v="7"/>
    <n v="90.337500000000006"/>
    <x v="1"/>
    <x v="7"/>
  </r>
  <r>
    <n v="8.8850174216027877"/>
    <x v="0"/>
    <n v="9"/>
    <x v="1"/>
    <s v="USD"/>
    <n v="1399698000"/>
    <n v="1402117200"/>
    <b v="0"/>
    <b v="0"/>
    <x v="11"/>
    <n v="63.777777777777779"/>
    <x v="6"/>
    <x v="11"/>
  </r>
  <r>
    <n v="1.090025745369986"/>
    <x v="0"/>
    <n v="1784"/>
    <x v="1"/>
    <s v="USD"/>
    <n v="1283230800"/>
    <n v="1284440400"/>
    <b v="0"/>
    <b v="1"/>
    <x v="13"/>
    <n v="53.995515695067262"/>
    <x v="5"/>
    <x v="13"/>
  </r>
  <r>
    <n v="1.0468884926375759"/>
    <x v="2"/>
    <n v="3640"/>
    <x v="5"/>
    <s v="CHF"/>
    <n v="1384149600"/>
    <n v="1388988000"/>
    <b v="0"/>
    <b v="0"/>
    <x v="11"/>
    <n v="48.993956043956047"/>
    <x v="6"/>
    <x v="11"/>
  </r>
  <r>
    <n v="0.19885657469550086"/>
    <x v="1"/>
    <n v="126"/>
    <x v="0"/>
    <s v="CAD"/>
    <n v="1516860000"/>
    <n v="1516946400"/>
    <b v="0"/>
    <b v="0"/>
    <x v="3"/>
    <n v="63.857142857142854"/>
    <x v="3"/>
    <x v="3"/>
  </r>
  <r>
    <n v="0.62796736308029943"/>
    <x v="1"/>
    <n v="2218"/>
    <x v="4"/>
    <s v="GBP"/>
    <n v="1374642000"/>
    <n v="1377752400"/>
    <b v="0"/>
    <b v="0"/>
    <x v="7"/>
    <n v="82.996393146979258"/>
    <x v="1"/>
    <x v="7"/>
  </r>
  <r>
    <n v="6.6567052670900262"/>
    <x v="0"/>
    <n v="243"/>
    <x v="1"/>
    <s v="USD"/>
    <n v="1534482000"/>
    <n v="1534568400"/>
    <b v="0"/>
    <b v="1"/>
    <x v="6"/>
    <n v="55.08230452674897"/>
    <x v="4"/>
    <x v="6"/>
  </r>
  <r>
    <n v="0.20745232585973031"/>
    <x v="1"/>
    <n v="202"/>
    <x v="6"/>
    <s v="EUR"/>
    <n v="1528434000"/>
    <n v="1528606800"/>
    <b v="0"/>
    <b v="1"/>
    <x v="3"/>
    <n v="62.044554455445542"/>
    <x v="3"/>
    <x v="3"/>
  </r>
  <r>
    <n v="0.66680274886031166"/>
    <x v="1"/>
    <n v="140"/>
    <x v="6"/>
    <s v="EUR"/>
    <n v="1282626000"/>
    <n v="1284872400"/>
    <b v="0"/>
    <b v="0"/>
    <x v="13"/>
    <n v="104.97857142857143"/>
    <x v="5"/>
    <x v="13"/>
  </r>
  <r>
    <n v="0.85308535907413963"/>
    <x v="1"/>
    <n v="1052"/>
    <x v="3"/>
    <s v="DKK"/>
    <n v="1535605200"/>
    <n v="1537592400"/>
    <b v="1"/>
    <b v="1"/>
    <x v="4"/>
    <n v="94.044676806083643"/>
    <x v="4"/>
    <x v="4"/>
  </r>
  <r>
    <n v="2.6528035908405512"/>
    <x v="0"/>
    <n v="1296"/>
    <x v="1"/>
    <s v="USD"/>
    <n v="1379826000"/>
    <n v="1381208400"/>
    <b v="0"/>
    <b v="0"/>
    <x v="20"/>
    <n v="44.007716049382715"/>
    <x v="6"/>
    <x v="20"/>
  </r>
  <r>
    <n v="1.3764044943820224"/>
    <x v="0"/>
    <n v="77"/>
    <x v="1"/>
    <s v="USD"/>
    <n v="1561957200"/>
    <n v="1562475600"/>
    <b v="0"/>
    <b v="1"/>
    <x v="0"/>
    <n v="92.467532467532465"/>
    <x v="0"/>
    <x v="0"/>
  </r>
  <r>
    <n v="0.37596651769880118"/>
    <x v="1"/>
    <n v="247"/>
    <x v="1"/>
    <s v="USD"/>
    <n v="1525496400"/>
    <n v="1527397200"/>
    <b v="0"/>
    <b v="0"/>
    <x v="14"/>
    <n v="57.072874493927124"/>
    <x v="7"/>
    <x v="14"/>
  </r>
  <r>
    <n v="4.1312723390428445"/>
    <x v="0"/>
    <n v="395"/>
    <x v="6"/>
    <s v="EUR"/>
    <n v="1433912400"/>
    <n v="1436158800"/>
    <b v="0"/>
    <b v="0"/>
    <x v="20"/>
    <n v="109.07848101265823"/>
    <x v="6"/>
    <x v="20"/>
  </r>
  <r>
    <n v="39.896373056994818"/>
    <x v="0"/>
    <n v="49"/>
    <x v="4"/>
    <s v="GBP"/>
    <n v="1453442400"/>
    <n v="1456034400"/>
    <b v="0"/>
    <b v="0"/>
    <x v="7"/>
    <n v="39.387755102040813"/>
    <x v="1"/>
    <x v="7"/>
  </r>
  <r>
    <n v="6.1237738026543562"/>
    <x v="0"/>
    <n v="180"/>
    <x v="1"/>
    <s v="USD"/>
    <n v="1378875600"/>
    <n v="1380171600"/>
    <b v="0"/>
    <b v="0"/>
    <x v="11"/>
    <n v="77.022222222222226"/>
    <x v="6"/>
    <x v="11"/>
  </r>
  <r>
    <n v="0.36166365280289331"/>
    <x v="1"/>
    <n v="84"/>
    <x v="1"/>
    <s v="USD"/>
    <n v="1452232800"/>
    <n v="1453356000"/>
    <b v="0"/>
    <b v="0"/>
    <x v="1"/>
    <n v="92.166666666666671"/>
    <x v="1"/>
    <x v="1"/>
  </r>
  <r>
    <n v="1.1260808365171928"/>
    <x v="0"/>
    <n v="2690"/>
    <x v="1"/>
    <s v="USD"/>
    <n v="1577253600"/>
    <n v="1578981600"/>
    <b v="0"/>
    <b v="0"/>
    <x v="3"/>
    <n v="61.007063197026021"/>
    <x v="3"/>
    <x v="3"/>
  </r>
  <r>
    <n v="0.611353711790393"/>
    <x v="1"/>
    <n v="88"/>
    <x v="1"/>
    <s v="USD"/>
    <n v="1537160400"/>
    <n v="1537419600"/>
    <b v="0"/>
    <b v="1"/>
    <x v="3"/>
    <n v="78.068181818181813"/>
    <x v="3"/>
    <x v="3"/>
  </r>
  <r>
    <n v="0.10319917440660474"/>
    <x v="1"/>
    <n v="156"/>
    <x v="1"/>
    <s v="USD"/>
    <n v="1422165600"/>
    <n v="1423202400"/>
    <b v="0"/>
    <b v="0"/>
    <x v="6"/>
    <n v="80.75"/>
    <x v="4"/>
    <x v="6"/>
  </r>
  <r>
    <n v="0.36912114544825042"/>
    <x v="1"/>
    <n v="2985"/>
    <x v="1"/>
    <s v="USD"/>
    <n v="1459486800"/>
    <n v="1460610000"/>
    <b v="0"/>
    <b v="0"/>
    <x v="3"/>
    <n v="59.991289782244557"/>
    <x v="3"/>
    <x v="3"/>
  </r>
  <r>
    <n v="0.35184809703851244"/>
    <x v="1"/>
    <n v="762"/>
    <x v="1"/>
    <s v="USD"/>
    <n v="1369717200"/>
    <n v="1370494800"/>
    <b v="0"/>
    <b v="0"/>
    <x v="8"/>
    <n v="110.03018372703411"/>
    <x v="2"/>
    <x v="8"/>
  </r>
  <r>
    <n v="25"/>
    <x v="3"/>
    <n v="1"/>
    <x v="5"/>
    <s v="CHF"/>
    <n v="1330495200"/>
    <n v="1332306000"/>
    <b v="0"/>
    <b v="0"/>
    <x v="7"/>
    <n v="4"/>
    <x v="1"/>
    <x v="7"/>
  </r>
  <r>
    <n v="1.7055247258470805"/>
    <x v="0"/>
    <n v="2779"/>
    <x v="2"/>
    <s v="AUD"/>
    <n v="1419055200"/>
    <n v="1422511200"/>
    <b v="0"/>
    <b v="1"/>
    <x v="2"/>
    <n v="37.99856063332134"/>
    <x v="2"/>
    <x v="2"/>
  </r>
  <r>
    <n v="1.0151139183397249"/>
    <x v="0"/>
    <n v="92"/>
    <x v="1"/>
    <s v="USD"/>
    <n v="1480140000"/>
    <n v="1480312800"/>
    <b v="0"/>
    <b v="0"/>
    <x v="3"/>
    <n v="96.369565217391298"/>
    <x v="3"/>
    <x v="3"/>
  </r>
  <r>
    <n v="2.2739996267761455"/>
    <x v="0"/>
    <n v="1028"/>
    <x v="1"/>
    <s v="USD"/>
    <n v="1293948000"/>
    <n v="1294034400"/>
    <b v="0"/>
    <b v="0"/>
    <x v="1"/>
    <n v="72.978599221789878"/>
    <x v="1"/>
    <x v="1"/>
  </r>
  <r>
    <n v="0.65935591338145472"/>
    <x v="1"/>
    <n v="554"/>
    <x v="0"/>
    <s v="CAD"/>
    <n v="1482127200"/>
    <n v="1482645600"/>
    <b v="0"/>
    <b v="0"/>
    <x v="7"/>
    <n v="26.007220216606498"/>
    <x v="1"/>
    <x v="7"/>
  </r>
  <r>
    <n v="0.44715735680317981"/>
    <x v="1"/>
    <n v="135"/>
    <x v="3"/>
    <s v="DKK"/>
    <n v="1396414800"/>
    <n v="1399093200"/>
    <b v="0"/>
    <b v="0"/>
    <x v="1"/>
    <n v="104.36296296296297"/>
    <x v="1"/>
    <x v="1"/>
  </r>
  <r>
    <n v="0.41710114702815432"/>
    <x v="1"/>
    <n v="122"/>
    <x v="1"/>
    <s v="USD"/>
    <n v="1315285200"/>
    <n v="1315890000"/>
    <b v="0"/>
    <b v="1"/>
    <x v="18"/>
    <n v="102.18852459016394"/>
    <x v="5"/>
    <x v="18"/>
  </r>
  <r>
    <n v="0.50167224080267558"/>
    <x v="1"/>
    <n v="221"/>
    <x v="1"/>
    <s v="USD"/>
    <n v="1443762000"/>
    <n v="1444021200"/>
    <b v="0"/>
    <b v="1"/>
    <x v="22"/>
    <n v="54.117647058823529"/>
    <x v="4"/>
    <x v="22"/>
  </r>
  <r>
    <n v="0.72809440120512181"/>
    <x v="1"/>
    <n v="126"/>
    <x v="1"/>
    <s v="USD"/>
    <n v="1456293600"/>
    <n v="1460005200"/>
    <b v="0"/>
    <b v="0"/>
    <x v="3"/>
    <n v="63.222222222222221"/>
    <x v="3"/>
    <x v="3"/>
  </r>
  <r>
    <n v="0.99039700529528507"/>
    <x v="1"/>
    <n v="1022"/>
    <x v="1"/>
    <s v="USD"/>
    <n v="1470114000"/>
    <n v="1470718800"/>
    <b v="0"/>
    <b v="0"/>
    <x v="3"/>
    <n v="104.03228962818004"/>
    <x v="3"/>
    <x v="3"/>
  </r>
  <r>
    <n v="0.12591921023471342"/>
    <x v="1"/>
    <n v="3177"/>
    <x v="1"/>
    <s v="USD"/>
    <n v="1321596000"/>
    <n v="1325052000"/>
    <b v="0"/>
    <b v="0"/>
    <x v="10"/>
    <n v="49.994334277620396"/>
    <x v="4"/>
    <x v="10"/>
  </r>
  <r>
    <n v="0.27048958615093321"/>
    <x v="1"/>
    <n v="198"/>
    <x v="5"/>
    <s v="CHF"/>
    <n v="1318827600"/>
    <n v="1319000400"/>
    <b v="0"/>
    <b v="0"/>
    <x v="3"/>
    <n v="56.015151515151516"/>
    <x v="3"/>
    <x v="3"/>
  </r>
  <r>
    <n v="7.8014184397163122"/>
    <x v="0"/>
    <n v="26"/>
    <x v="5"/>
    <s v="CHF"/>
    <n v="1552366800"/>
    <n v="1552539600"/>
    <b v="0"/>
    <b v="0"/>
    <x v="1"/>
    <n v="48.807692307692307"/>
    <x v="1"/>
    <x v="1"/>
  </r>
  <r>
    <n v="0.72449579009203058"/>
    <x v="1"/>
    <n v="85"/>
    <x v="2"/>
    <s v="AUD"/>
    <n v="1542088800"/>
    <n v="1543816800"/>
    <b v="0"/>
    <b v="0"/>
    <x v="4"/>
    <n v="60.082352941176474"/>
    <x v="4"/>
    <x v="4"/>
  </r>
  <r>
    <n v="1.1931283726917175"/>
    <x v="0"/>
    <n v="1790"/>
    <x v="1"/>
    <s v="USD"/>
    <n v="1426395600"/>
    <n v="1427086800"/>
    <b v="0"/>
    <b v="0"/>
    <x v="3"/>
    <n v="78.990502793296088"/>
    <x v="3"/>
    <x v="3"/>
  </r>
  <r>
    <n v="0.48875704294263672"/>
    <x v="1"/>
    <n v="3596"/>
    <x v="1"/>
    <s v="USD"/>
    <n v="1321336800"/>
    <n v="1323064800"/>
    <b v="0"/>
    <b v="0"/>
    <x v="3"/>
    <n v="53.99499443826474"/>
    <x v="3"/>
    <x v="3"/>
  </r>
  <r>
    <n v="2.2550921435499514"/>
    <x v="0"/>
    <n v="37"/>
    <x v="1"/>
    <s v="USD"/>
    <n v="1456293600"/>
    <n v="1458277200"/>
    <b v="0"/>
    <b v="1"/>
    <x v="5"/>
    <n v="111.45945945945945"/>
    <x v="1"/>
    <x v="5"/>
  </r>
  <r>
    <n v="0.45745038681466532"/>
    <x v="1"/>
    <n v="244"/>
    <x v="1"/>
    <s v="USD"/>
    <n v="1404968400"/>
    <n v="1405141200"/>
    <b v="0"/>
    <b v="0"/>
    <x v="1"/>
    <n v="60.922131147540981"/>
    <x v="1"/>
    <x v="1"/>
  </r>
  <r>
    <n v="0.53753860774530771"/>
    <x v="1"/>
    <n v="5180"/>
    <x v="1"/>
    <s v="USD"/>
    <n v="1279170000"/>
    <n v="1283058000"/>
    <b v="0"/>
    <b v="0"/>
    <x v="3"/>
    <n v="26.0015444015444"/>
    <x v="3"/>
    <x v="3"/>
  </r>
  <r>
    <n v="0.42133948223456663"/>
    <x v="1"/>
    <n v="589"/>
    <x v="6"/>
    <s v="EUR"/>
    <n v="1294725600"/>
    <n v="1295762400"/>
    <b v="0"/>
    <b v="0"/>
    <x v="10"/>
    <n v="80.993208828522924"/>
    <x v="4"/>
    <x v="10"/>
  </r>
  <r>
    <n v="0.32716748458537814"/>
    <x v="1"/>
    <n v="2725"/>
    <x v="1"/>
    <s v="USD"/>
    <n v="1419055200"/>
    <n v="1419573600"/>
    <b v="0"/>
    <b v="1"/>
    <x v="1"/>
    <n v="34.995963302752294"/>
    <x v="1"/>
    <x v="1"/>
  </r>
  <r>
    <n v="1.062215477996965"/>
    <x v="0"/>
    <n v="35"/>
    <x v="6"/>
    <s v="EUR"/>
    <n v="1434690000"/>
    <n v="1438750800"/>
    <b v="0"/>
    <b v="0"/>
    <x v="12"/>
    <n v="94.142857142857139"/>
    <x v="4"/>
    <x v="12"/>
  </r>
  <r>
    <n v="1.838235294117647"/>
    <x v="3"/>
    <n v="94"/>
    <x v="1"/>
    <s v="USD"/>
    <n v="1443416400"/>
    <n v="1444798800"/>
    <b v="0"/>
    <b v="1"/>
    <x v="1"/>
    <n v="52.085106382978722"/>
    <x v="1"/>
    <x v="1"/>
  </r>
  <r>
    <n v="0.89381003201707576"/>
    <x v="1"/>
    <n v="300"/>
    <x v="1"/>
    <s v="USD"/>
    <n v="1399006800"/>
    <n v="1399179600"/>
    <b v="0"/>
    <b v="0"/>
    <x v="23"/>
    <n v="24.986666666666668"/>
    <x v="8"/>
    <x v="23"/>
  </r>
  <r>
    <n v="0.2708939500351159"/>
    <x v="1"/>
    <n v="144"/>
    <x v="1"/>
    <s v="USD"/>
    <n v="1575698400"/>
    <n v="1576562400"/>
    <b v="0"/>
    <b v="1"/>
    <x v="0"/>
    <n v="69.215277777777771"/>
    <x v="0"/>
    <x v="0"/>
  </r>
  <r>
    <n v="1.589057820339177"/>
    <x v="0"/>
    <n v="558"/>
    <x v="1"/>
    <s v="USD"/>
    <n v="1400562000"/>
    <n v="1400821200"/>
    <b v="0"/>
    <b v="1"/>
    <x v="3"/>
    <n v="93.944444444444443"/>
    <x v="3"/>
    <x v="3"/>
  </r>
  <r>
    <n v="1.5401714830104796"/>
    <x v="0"/>
    <n v="64"/>
    <x v="1"/>
    <s v="USD"/>
    <n v="1509512400"/>
    <n v="1510984800"/>
    <b v="0"/>
    <b v="0"/>
    <x v="3"/>
    <n v="98.40625"/>
    <x v="3"/>
    <x v="3"/>
  </r>
  <r>
    <n v="5.304010349288486"/>
    <x v="3"/>
    <n v="37"/>
    <x v="1"/>
    <s v="USD"/>
    <n v="1299823200"/>
    <n v="1302066000"/>
    <b v="0"/>
    <b v="0"/>
    <x v="17"/>
    <n v="41.783783783783782"/>
    <x v="1"/>
    <x v="17"/>
  </r>
  <r>
    <n v="5.9685799109351807"/>
    <x v="0"/>
    <n v="245"/>
    <x v="1"/>
    <s v="USD"/>
    <n v="1322719200"/>
    <n v="1322978400"/>
    <b v="0"/>
    <b v="0"/>
    <x v="22"/>
    <n v="65.991836734693877"/>
    <x v="4"/>
    <x v="22"/>
  </r>
  <r>
    <n v="0.98899345988195886"/>
    <x v="1"/>
    <n v="87"/>
    <x v="1"/>
    <s v="USD"/>
    <n v="1312693200"/>
    <n v="1313730000"/>
    <b v="0"/>
    <b v="0"/>
    <x v="17"/>
    <n v="72.05747126436782"/>
    <x v="1"/>
    <x v="17"/>
  </r>
  <r>
    <n v="0.29282381098824695"/>
    <x v="1"/>
    <n v="3116"/>
    <x v="1"/>
    <s v="USD"/>
    <n v="1393394400"/>
    <n v="1394085600"/>
    <b v="0"/>
    <b v="0"/>
    <x v="3"/>
    <n v="48.003209242618745"/>
    <x v="3"/>
    <x v="3"/>
  </r>
  <r>
    <n v="1.5620932048945586"/>
    <x v="0"/>
    <n v="71"/>
    <x v="1"/>
    <s v="USD"/>
    <n v="1304053200"/>
    <n v="1305349200"/>
    <b v="0"/>
    <b v="0"/>
    <x v="2"/>
    <n v="54.098591549295776"/>
    <x v="2"/>
    <x v="2"/>
  </r>
  <r>
    <n v="1.9201059368792761"/>
    <x v="0"/>
    <n v="42"/>
    <x v="1"/>
    <s v="USD"/>
    <n v="1433912400"/>
    <n v="1434344400"/>
    <b v="0"/>
    <b v="1"/>
    <x v="11"/>
    <n v="107.88095238095238"/>
    <x v="6"/>
    <x v="11"/>
  </r>
  <r>
    <n v="0.31017166114156303"/>
    <x v="1"/>
    <n v="909"/>
    <x v="1"/>
    <s v="USD"/>
    <n v="1329717600"/>
    <n v="1331186400"/>
    <b v="0"/>
    <b v="0"/>
    <x v="4"/>
    <n v="67.034103410341032"/>
    <x v="4"/>
    <x v="4"/>
  </r>
  <r>
    <n v="0.83676335286426806"/>
    <x v="1"/>
    <n v="1613"/>
    <x v="1"/>
    <s v="USD"/>
    <n v="1335330000"/>
    <n v="1336539600"/>
    <b v="0"/>
    <b v="0"/>
    <x v="2"/>
    <n v="64.01425914445133"/>
    <x v="2"/>
    <x v="2"/>
  </r>
  <r>
    <n v="0.68120933792575589"/>
    <x v="1"/>
    <n v="136"/>
    <x v="1"/>
    <s v="USD"/>
    <n v="1268888400"/>
    <n v="1269752400"/>
    <b v="0"/>
    <b v="0"/>
    <x v="18"/>
    <n v="96.066176470588232"/>
    <x v="5"/>
    <x v="18"/>
  </r>
  <r>
    <n v="0.10519987977156597"/>
    <x v="1"/>
    <n v="130"/>
    <x v="1"/>
    <s v="USD"/>
    <n v="1289973600"/>
    <n v="1291615200"/>
    <b v="0"/>
    <b v="0"/>
    <x v="1"/>
    <n v="51.184615384615384"/>
    <x v="1"/>
    <x v="1"/>
  </r>
  <r>
    <n v="1.3718622300058376"/>
    <x v="0"/>
    <n v="156"/>
    <x v="0"/>
    <s v="CAD"/>
    <n v="1547877600"/>
    <n v="1552366800"/>
    <b v="0"/>
    <b v="1"/>
    <x v="0"/>
    <n v="43.92307692307692"/>
    <x v="0"/>
    <x v="0"/>
  </r>
  <r>
    <n v="1.2656906285888674"/>
    <x v="0"/>
    <n v="1368"/>
    <x v="4"/>
    <s v="GBP"/>
    <n v="1269493200"/>
    <n v="1272171600"/>
    <b v="0"/>
    <b v="0"/>
    <x v="3"/>
    <n v="91.021198830409361"/>
    <x v="3"/>
    <x v="3"/>
  </r>
  <r>
    <n v="1.5450811656561705"/>
    <x v="0"/>
    <n v="102"/>
    <x v="1"/>
    <s v="USD"/>
    <n v="1436072400"/>
    <n v="1436677200"/>
    <b v="0"/>
    <b v="0"/>
    <x v="4"/>
    <n v="50.127450980392155"/>
    <x v="4"/>
    <x v="4"/>
  </r>
  <r>
    <n v="1.2190934065934067"/>
    <x v="0"/>
    <n v="86"/>
    <x v="2"/>
    <s v="AUD"/>
    <n v="1419141600"/>
    <n v="1420092000"/>
    <b v="0"/>
    <b v="0"/>
    <x v="15"/>
    <n v="67.720930232558146"/>
    <x v="5"/>
    <x v="15"/>
  </r>
  <r>
    <n v="9.6370061034371984E-2"/>
    <x v="1"/>
    <n v="102"/>
    <x v="1"/>
    <s v="USD"/>
    <n v="1279083600"/>
    <n v="1279947600"/>
    <b v="0"/>
    <b v="0"/>
    <x v="11"/>
    <n v="61.03921568627451"/>
    <x v="6"/>
    <x v="11"/>
  </r>
  <r>
    <n v="7.7458874672726372"/>
    <x v="0"/>
    <n v="253"/>
    <x v="1"/>
    <s v="USD"/>
    <n v="1401426000"/>
    <n v="1402203600"/>
    <b v="0"/>
    <b v="0"/>
    <x v="3"/>
    <n v="80.011857707509876"/>
    <x v="3"/>
    <x v="3"/>
  </r>
  <r>
    <n v="0.64581917063222294"/>
    <x v="1"/>
    <n v="4006"/>
    <x v="1"/>
    <s v="USD"/>
    <n v="1395810000"/>
    <n v="1396933200"/>
    <b v="0"/>
    <b v="0"/>
    <x v="10"/>
    <n v="47.001497753369947"/>
    <x v="4"/>
    <x v="10"/>
  </r>
  <r>
    <n v="14.086146682188591"/>
    <x v="0"/>
    <n v="157"/>
    <x v="1"/>
    <s v="USD"/>
    <n v="1467003600"/>
    <n v="1467262800"/>
    <b v="0"/>
    <b v="1"/>
    <x v="3"/>
    <n v="71.127388535031841"/>
    <x v="3"/>
    <x v="3"/>
  </r>
  <r>
    <n v="0.47955250861216275"/>
    <x v="1"/>
    <n v="1629"/>
    <x v="1"/>
    <s v="USD"/>
    <n v="1268715600"/>
    <n v="1270530000"/>
    <b v="0"/>
    <b v="1"/>
    <x v="3"/>
    <n v="89.99079189686924"/>
    <x v="3"/>
    <x v="3"/>
  </r>
  <r>
    <n v="1.0031746031746032"/>
    <x v="0"/>
    <n v="183"/>
    <x v="1"/>
    <s v="USD"/>
    <n v="1457157600"/>
    <n v="1457762400"/>
    <b v="0"/>
    <b v="1"/>
    <x v="6"/>
    <n v="43.032786885245905"/>
    <x v="4"/>
    <x v="6"/>
  </r>
  <r>
    <n v="0.49603774726271854"/>
    <x v="1"/>
    <n v="2188"/>
    <x v="1"/>
    <s v="USD"/>
    <n v="1573970400"/>
    <n v="1575525600"/>
    <b v="0"/>
    <b v="0"/>
    <x v="3"/>
    <n v="67.997714808043881"/>
    <x v="3"/>
    <x v="3"/>
  </r>
  <r>
    <n v="0.61693997771055564"/>
    <x v="1"/>
    <n v="2409"/>
    <x v="6"/>
    <s v="EUR"/>
    <n v="1276578000"/>
    <n v="1279083600"/>
    <b v="0"/>
    <b v="0"/>
    <x v="1"/>
    <n v="73.004566210045667"/>
    <x v="1"/>
    <x v="1"/>
  </r>
  <r>
    <n v="27.445226917057902"/>
    <x v="0"/>
    <n v="82"/>
    <x v="3"/>
    <s v="DKK"/>
    <n v="1423720800"/>
    <n v="1424412000"/>
    <b v="0"/>
    <b v="0"/>
    <x v="4"/>
    <n v="62.341463414634148"/>
    <x v="4"/>
    <x v="4"/>
  </r>
  <r>
    <n v="20"/>
    <x v="0"/>
    <n v="1"/>
    <x v="4"/>
    <s v="GBP"/>
    <n v="1375160400"/>
    <n v="1376197200"/>
    <b v="0"/>
    <b v="0"/>
    <x v="0"/>
    <n v="5"/>
    <x v="0"/>
    <x v="0"/>
  </r>
  <r>
    <n v="0.48394530649869411"/>
    <x v="1"/>
    <n v="194"/>
    <x v="1"/>
    <s v="USD"/>
    <n v="1401426000"/>
    <n v="1402894800"/>
    <b v="1"/>
    <b v="0"/>
    <x v="8"/>
    <n v="67.103092783505161"/>
    <x v="2"/>
    <x v="8"/>
  </r>
  <r>
    <n v="0.77981047644116874"/>
    <x v="1"/>
    <n v="1140"/>
    <x v="1"/>
    <s v="USD"/>
    <n v="1433480400"/>
    <n v="1434430800"/>
    <b v="0"/>
    <b v="0"/>
    <x v="3"/>
    <n v="79.978947368421046"/>
    <x v="3"/>
    <x v="3"/>
  </r>
  <r>
    <n v="0.83569851781772309"/>
    <x v="1"/>
    <n v="102"/>
    <x v="1"/>
    <s v="USD"/>
    <n v="1555563600"/>
    <n v="1557896400"/>
    <b v="0"/>
    <b v="0"/>
    <x v="3"/>
    <n v="62.176470588235297"/>
    <x v="3"/>
    <x v="3"/>
  </r>
  <r>
    <n v="0.58571824773174497"/>
    <x v="1"/>
    <n v="2857"/>
    <x v="1"/>
    <s v="USD"/>
    <n v="1295676000"/>
    <n v="1297490400"/>
    <b v="0"/>
    <b v="0"/>
    <x v="3"/>
    <n v="53.005950297514879"/>
    <x v="3"/>
    <x v="3"/>
  </r>
  <r>
    <n v="0.53415344771770801"/>
    <x v="1"/>
    <n v="107"/>
    <x v="1"/>
    <s v="USD"/>
    <n v="1443848400"/>
    <n v="1447394400"/>
    <b v="0"/>
    <b v="0"/>
    <x v="9"/>
    <n v="57.738317757009348"/>
    <x v="5"/>
    <x v="9"/>
  </r>
  <r>
    <n v="0.53083528493364562"/>
    <x v="1"/>
    <n v="160"/>
    <x v="4"/>
    <s v="GBP"/>
    <n v="1457330400"/>
    <n v="1458277200"/>
    <b v="0"/>
    <b v="0"/>
    <x v="1"/>
    <n v="40.03125"/>
    <x v="1"/>
    <x v="1"/>
  </r>
  <r>
    <n v="0.76162221102913097"/>
    <x v="1"/>
    <n v="2230"/>
    <x v="1"/>
    <s v="USD"/>
    <n v="1395550800"/>
    <n v="1395723600"/>
    <b v="0"/>
    <b v="0"/>
    <x v="0"/>
    <n v="81.016591928251117"/>
    <x v="0"/>
    <x v="0"/>
  </r>
  <r>
    <n v="0.35214446952595935"/>
    <x v="1"/>
    <n v="316"/>
    <x v="1"/>
    <s v="USD"/>
    <n v="1551852000"/>
    <n v="1552197600"/>
    <b v="0"/>
    <b v="1"/>
    <x v="17"/>
    <n v="35.047468354430379"/>
    <x v="1"/>
    <x v="17"/>
  </r>
  <r>
    <n v="0.83042683939544926"/>
    <x v="1"/>
    <n v="117"/>
    <x v="1"/>
    <s v="USD"/>
    <n v="1547618400"/>
    <n v="1549087200"/>
    <b v="0"/>
    <b v="0"/>
    <x v="22"/>
    <n v="102.92307692307692"/>
    <x v="4"/>
    <x v="22"/>
  </r>
  <r>
    <n v="0.23863154842882311"/>
    <x v="1"/>
    <n v="6406"/>
    <x v="1"/>
    <s v="USD"/>
    <n v="1355637600"/>
    <n v="1356847200"/>
    <b v="0"/>
    <b v="0"/>
    <x v="3"/>
    <n v="27.998126756166094"/>
    <x v="3"/>
    <x v="3"/>
  </r>
  <r>
    <n v="7.21830985915493"/>
    <x v="3"/>
    <n v="15"/>
    <x v="1"/>
    <s v="USD"/>
    <n v="1374728400"/>
    <n v="1375765200"/>
    <b v="0"/>
    <b v="0"/>
    <x v="3"/>
    <n v="75.733333333333334"/>
    <x v="3"/>
    <x v="3"/>
  </r>
  <r>
    <n v="0.71717755928282245"/>
    <x v="1"/>
    <n v="192"/>
    <x v="1"/>
    <s v="USD"/>
    <n v="1287810000"/>
    <n v="1289800800"/>
    <b v="0"/>
    <b v="0"/>
    <x v="5"/>
    <n v="45.026041666666664"/>
    <x v="1"/>
    <x v="5"/>
  </r>
  <r>
    <n v="0.57471264367816088"/>
    <x v="1"/>
    <n v="26"/>
    <x v="0"/>
    <s v="CAD"/>
    <n v="1503723600"/>
    <n v="1504501200"/>
    <b v="0"/>
    <b v="0"/>
    <x v="3"/>
    <n v="73.615384615384613"/>
    <x v="3"/>
    <x v="3"/>
  </r>
  <r>
    <n v="0.64312583424341707"/>
    <x v="1"/>
    <n v="723"/>
    <x v="1"/>
    <s v="USD"/>
    <n v="1484114400"/>
    <n v="1485669600"/>
    <b v="0"/>
    <b v="0"/>
    <x v="3"/>
    <n v="56.991701244813278"/>
    <x v="3"/>
    <x v="3"/>
  </r>
  <r>
    <n v="0.58669243511871894"/>
    <x v="1"/>
    <n v="170"/>
    <x v="6"/>
    <s v="EUR"/>
    <n v="1461906000"/>
    <n v="1462770000"/>
    <b v="0"/>
    <b v="0"/>
    <x v="3"/>
    <n v="85.223529411764702"/>
    <x v="3"/>
    <x v="3"/>
  </r>
  <r>
    <n v="0.52766097782174948"/>
    <x v="1"/>
    <n v="238"/>
    <x v="4"/>
    <s v="GBP"/>
    <n v="1379653200"/>
    <n v="1379739600"/>
    <b v="0"/>
    <b v="1"/>
    <x v="7"/>
    <n v="50.962184873949582"/>
    <x v="1"/>
    <x v="7"/>
  </r>
  <r>
    <n v="0.40045766590389015"/>
    <x v="1"/>
    <n v="55"/>
    <x v="1"/>
    <s v="USD"/>
    <n v="1401858000"/>
    <n v="1402722000"/>
    <b v="0"/>
    <b v="0"/>
    <x v="3"/>
    <n v="63.563636363636363"/>
    <x v="3"/>
    <x v="3"/>
  </r>
  <r>
    <n v="2.0466420025351155"/>
    <x v="0"/>
    <n v="1198"/>
    <x v="1"/>
    <s v="USD"/>
    <n v="1367470800"/>
    <n v="1369285200"/>
    <b v="0"/>
    <b v="0"/>
    <x v="9"/>
    <n v="80.999165275459092"/>
    <x v="5"/>
    <x v="9"/>
  </r>
  <r>
    <n v="3.5134601933389531"/>
    <x v="0"/>
    <n v="648"/>
    <x v="1"/>
    <s v="USD"/>
    <n v="1304658000"/>
    <n v="1304744400"/>
    <b v="1"/>
    <b v="1"/>
    <x v="3"/>
    <n v="86.044753086419746"/>
    <x v="3"/>
    <x v="3"/>
  </r>
  <r>
    <n v="0.37310195227765725"/>
    <x v="1"/>
    <n v="128"/>
    <x v="2"/>
    <s v="AUD"/>
    <n v="1467954000"/>
    <n v="1468299600"/>
    <b v="0"/>
    <b v="0"/>
    <x v="14"/>
    <n v="90.0390625"/>
    <x v="7"/>
    <x v="14"/>
  </r>
  <r>
    <n v="0.16134216513622698"/>
    <x v="1"/>
    <n v="2144"/>
    <x v="1"/>
    <s v="USD"/>
    <n v="1473742800"/>
    <n v="1474174800"/>
    <b v="0"/>
    <b v="0"/>
    <x v="3"/>
    <n v="74.006063432835816"/>
    <x v="3"/>
    <x v="3"/>
  </r>
  <r>
    <n v="31.947261663286003"/>
    <x v="0"/>
    <n v="64"/>
    <x v="1"/>
    <s v="USD"/>
    <n v="1523768400"/>
    <n v="1526014800"/>
    <b v="0"/>
    <b v="0"/>
    <x v="7"/>
    <n v="92.4375"/>
    <x v="1"/>
    <x v="7"/>
  </r>
  <r>
    <n v="0.6253066854103948"/>
    <x v="1"/>
    <n v="2693"/>
    <x v="4"/>
    <s v="GBP"/>
    <n v="1437022800"/>
    <n v="1437454800"/>
    <b v="0"/>
    <b v="0"/>
    <x v="3"/>
    <n v="55.999257333828446"/>
    <x v="3"/>
    <x v="3"/>
  </r>
  <r>
    <n v="0.35791985402484383"/>
    <x v="1"/>
    <n v="432"/>
    <x v="1"/>
    <s v="USD"/>
    <n v="1422165600"/>
    <n v="1422684000"/>
    <b v="0"/>
    <b v="0"/>
    <x v="14"/>
    <n v="32.983796296296298"/>
    <x v="7"/>
    <x v="14"/>
  </r>
  <r>
    <n v="1.2924349474409789"/>
    <x v="0"/>
    <n v="62"/>
    <x v="1"/>
    <s v="USD"/>
    <n v="1580104800"/>
    <n v="1581314400"/>
    <b v="0"/>
    <b v="0"/>
    <x v="3"/>
    <n v="93.596774193548384"/>
    <x v="3"/>
    <x v="3"/>
  </r>
  <r>
    <n v="0.48466489965921999"/>
    <x v="1"/>
    <n v="189"/>
    <x v="1"/>
    <s v="USD"/>
    <n v="1285650000"/>
    <n v="1286427600"/>
    <b v="0"/>
    <b v="1"/>
    <x v="3"/>
    <n v="69.867724867724874"/>
    <x v="3"/>
    <x v="3"/>
  </r>
  <r>
    <n v="0.14404033129276198"/>
    <x v="1"/>
    <n v="154"/>
    <x v="4"/>
    <s v="GBP"/>
    <n v="1276664400"/>
    <n v="1278738000"/>
    <b v="1"/>
    <b v="0"/>
    <x v="0"/>
    <n v="72.129870129870127"/>
    <x v="0"/>
    <x v="0"/>
  </r>
  <r>
    <n v="0.6588072122052705"/>
    <x v="1"/>
    <n v="96"/>
    <x v="1"/>
    <s v="USD"/>
    <n v="1286168400"/>
    <n v="1286427600"/>
    <b v="0"/>
    <b v="0"/>
    <x v="7"/>
    <n v="30.041666666666668"/>
    <x v="1"/>
    <x v="7"/>
  </r>
  <r>
    <n v="1.5484173336217464"/>
    <x v="0"/>
    <n v="750"/>
    <x v="1"/>
    <s v="USD"/>
    <n v="1467781200"/>
    <n v="1467954000"/>
    <b v="0"/>
    <b v="1"/>
    <x v="3"/>
    <n v="73.968000000000004"/>
    <x v="3"/>
    <x v="3"/>
  </r>
  <r>
    <n v="1.5904905407667838"/>
    <x v="3"/>
    <n v="87"/>
    <x v="1"/>
    <s v="USD"/>
    <n v="1556686800"/>
    <n v="1557637200"/>
    <b v="0"/>
    <b v="1"/>
    <x v="3"/>
    <n v="68.65517241379311"/>
    <x v="3"/>
    <x v="3"/>
  </r>
  <r>
    <n v="0.32216635103071467"/>
    <x v="1"/>
    <n v="3063"/>
    <x v="1"/>
    <s v="USD"/>
    <n v="1553576400"/>
    <n v="1553922000"/>
    <b v="0"/>
    <b v="0"/>
    <x v="3"/>
    <n v="59.992164544564154"/>
    <x v="3"/>
    <x v="3"/>
  </r>
  <r>
    <n v="2.3331823182965503"/>
    <x v="2"/>
    <n v="278"/>
    <x v="1"/>
    <s v="USD"/>
    <n v="1414904400"/>
    <n v="1416463200"/>
    <b v="0"/>
    <b v="0"/>
    <x v="3"/>
    <n v="111.15827338129496"/>
    <x v="3"/>
    <x v="3"/>
  </r>
  <r>
    <n v="1.2030885257676422"/>
    <x v="0"/>
    <n v="105"/>
    <x v="1"/>
    <s v="USD"/>
    <n v="1446876000"/>
    <n v="1447221600"/>
    <b v="0"/>
    <b v="0"/>
    <x v="10"/>
    <n v="53.038095238095238"/>
    <x v="4"/>
    <x v="10"/>
  </r>
  <r>
    <n v="1.273377574765147"/>
    <x v="3"/>
    <n v="1658"/>
    <x v="1"/>
    <s v="USD"/>
    <n v="1490418000"/>
    <n v="1491627600"/>
    <b v="0"/>
    <b v="0"/>
    <x v="19"/>
    <n v="55.985524728588658"/>
    <x v="4"/>
    <x v="19"/>
  </r>
  <r>
    <n v="0.87647392647707922"/>
    <x v="1"/>
    <n v="2266"/>
    <x v="1"/>
    <s v="USD"/>
    <n v="1360389600"/>
    <n v="1363150800"/>
    <b v="0"/>
    <b v="0"/>
    <x v="19"/>
    <n v="69.986760812003524"/>
    <x v="4"/>
    <x v="19"/>
  </r>
  <r>
    <n v="1.5494823302584038"/>
    <x v="0"/>
    <n v="2604"/>
    <x v="3"/>
    <s v="DKK"/>
    <n v="1326866400"/>
    <n v="1330754400"/>
    <b v="0"/>
    <b v="1"/>
    <x v="10"/>
    <n v="48.998079877112133"/>
    <x v="4"/>
    <x v="10"/>
  </r>
  <r>
    <n v="1.2592592592592593"/>
    <x v="0"/>
    <n v="65"/>
    <x v="1"/>
    <s v="USD"/>
    <n v="1479103200"/>
    <n v="1479794400"/>
    <b v="0"/>
    <b v="0"/>
    <x v="3"/>
    <n v="103.84615384615384"/>
    <x v="3"/>
    <x v="3"/>
  </r>
  <r>
    <n v="8.7572440437862209"/>
    <x v="0"/>
    <n v="94"/>
    <x v="1"/>
    <s v="USD"/>
    <n v="1280206800"/>
    <n v="1281243600"/>
    <b v="0"/>
    <b v="1"/>
    <x v="3"/>
    <n v="99.127659574468083"/>
    <x v="3"/>
    <x v="3"/>
  </r>
  <r>
    <n v="1.7798013245033113"/>
    <x v="2"/>
    <n v="45"/>
    <x v="1"/>
    <s v="USD"/>
    <n v="1532754000"/>
    <n v="1532754000"/>
    <b v="0"/>
    <b v="1"/>
    <x v="6"/>
    <n v="107.37777777777778"/>
    <x v="4"/>
    <x v="6"/>
  </r>
  <r>
    <n v="6.0599929182052712"/>
    <x v="0"/>
    <n v="257"/>
    <x v="1"/>
    <s v="USD"/>
    <n v="1453096800"/>
    <n v="1453356000"/>
    <b v="0"/>
    <b v="0"/>
    <x v="3"/>
    <n v="76.922178988326849"/>
    <x v="3"/>
    <x v="3"/>
  </r>
  <r>
    <n v="0.83355502349915755"/>
    <x v="1"/>
    <n v="194"/>
    <x v="5"/>
    <s v="CHF"/>
    <n v="1487570400"/>
    <n v="1489986000"/>
    <b v="0"/>
    <b v="0"/>
    <x v="3"/>
    <n v="58.128865979381445"/>
    <x v="3"/>
    <x v="3"/>
  </r>
  <r>
    <n v="0.68749065909430573"/>
    <x v="1"/>
    <n v="129"/>
    <x v="0"/>
    <s v="CAD"/>
    <n v="1545026400"/>
    <n v="1545804000"/>
    <b v="0"/>
    <b v="0"/>
    <x v="8"/>
    <n v="103.73643410852713"/>
    <x v="2"/>
    <x v="8"/>
  </r>
  <r>
    <n v="0.45170678469653791"/>
    <x v="1"/>
    <n v="375"/>
    <x v="1"/>
    <s v="USD"/>
    <n v="1488348000"/>
    <n v="1489899600"/>
    <b v="0"/>
    <b v="0"/>
    <x v="3"/>
    <n v="87.962666666666664"/>
    <x v="3"/>
    <x v="3"/>
  </r>
  <r>
    <n v="2.0662568306010929"/>
    <x v="0"/>
    <n v="2928"/>
    <x v="0"/>
    <s v="CAD"/>
    <n v="1545112800"/>
    <n v="1546495200"/>
    <b v="0"/>
    <b v="0"/>
    <x v="3"/>
    <n v="28"/>
    <x v="3"/>
    <x v="3"/>
  </r>
  <r>
    <n v="1.0762929802838366"/>
    <x v="0"/>
    <n v="4697"/>
    <x v="1"/>
    <s v="USD"/>
    <n v="1537938000"/>
    <n v="1539752400"/>
    <b v="0"/>
    <b v="1"/>
    <x v="1"/>
    <n v="37.999361294443261"/>
    <x v="1"/>
    <x v="1"/>
  </r>
  <r>
    <n v="1.1286707529045832"/>
    <x v="0"/>
    <n v="2915"/>
    <x v="1"/>
    <s v="USD"/>
    <n v="1363150800"/>
    <n v="1364101200"/>
    <b v="0"/>
    <b v="0"/>
    <x v="11"/>
    <n v="29.999313893653515"/>
    <x v="6"/>
    <x v="11"/>
  </r>
  <r>
    <n v="2.4154589371980677"/>
    <x v="0"/>
    <n v="18"/>
    <x v="1"/>
    <s v="USD"/>
    <n v="1523250000"/>
    <n v="1525323600"/>
    <b v="0"/>
    <b v="0"/>
    <x v="18"/>
    <n v="103.5"/>
    <x v="5"/>
    <x v="18"/>
  </r>
  <r>
    <n v="1.5858719078714576"/>
    <x v="3"/>
    <n v="723"/>
    <x v="1"/>
    <s v="USD"/>
    <n v="1499317200"/>
    <n v="1500872400"/>
    <b v="1"/>
    <b v="0"/>
    <x v="0"/>
    <n v="85.994467496542185"/>
    <x v="0"/>
    <x v="0"/>
  </r>
  <r>
    <n v="2.0626069860854535"/>
    <x v="0"/>
    <n v="602"/>
    <x v="5"/>
    <s v="CHF"/>
    <n v="1287550800"/>
    <n v="1288501200"/>
    <b v="1"/>
    <b v="1"/>
    <x v="3"/>
    <n v="98.011627906976742"/>
    <x v="3"/>
    <x v="3"/>
  </r>
  <r>
    <n v="50"/>
    <x v="0"/>
    <n v="1"/>
    <x v="1"/>
    <s v="USD"/>
    <n v="1404795600"/>
    <n v="1407128400"/>
    <b v="0"/>
    <b v="0"/>
    <x v="17"/>
    <n v="2"/>
    <x v="1"/>
    <x v="17"/>
  </r>
  <r>
    <n v="1.1302064479800504"/>
    <x v="0"/>
    <n v="3868"/>
    <x v="6"/>
    <s v="EUR"/>
    <n v="1393048800"/>
    <n v="1394344800"/>
    <b v="0"/>
    <b v="0"/>
    <x v="12"/>
    <n v="44.994570837642193"/>
    <x v="4"/>
    <x v="12"/>
  </r>
  <r>
    <n v="0.78839482812992745"/>
    <x v="1"/>
    <n v="409"/>
    <x v="1"/>
    <s v="USD"/>
    <n v="1470373200"/>
    <n v="1474088400"/>
    <b v="0"/>
    <b v="0"/>
    <x v="2"/>
    <n v="31.012224938875306"/>
    <x v="2"/>
    <x v="2"/>
  </r>
  <r>
    <n v="4.2756360008551271E-2"/>
    <x v="1"/>
    <n v="234"/>
    <x v="1"/>
    <s v="USD"/>
    <n v="1460091600"/>
    <n v="1460264400"/>
    <b v="0"/>
    <b v="0"/>
    <x v="2"/>
    <n v="59.970085470085472"/>
    <x v="2"/>
    <x v="2"/>
  </r>
  <r>
    <n v="0.19669993705602015"/>
    <x v="1"/>
    <n v="3016"/>
    <x v="1"/>
    <s v="USD"/>
    <n v="1440392400"/>
    <n v="1440824400"/>
    <b v="0"/>
    <b v="0"/>
    <x v="16"/>
    <n v="58.9973474801061"/>
    <x v="1"/>
    <x v="16"/>
  </r>
  <r>
    <n v="0.52225249772933702"/>
    <x v="1"/>
    <n v="264"/>
    <x v="1"/>
    <s v="USD"/>
    <n v="1488434400"/>
    <n v="1489554000"/>
    <b v="1"/>
    <b v="0"/>
    <x v="14"/>
    <n v="50.045454545454547"/>
    <x v="7"/>
    <x v="14"/>
  </r>
  <r>
    <n v="2.3737444615970649"/>
    <x v="0"/>
    <n v="504"/>
    <x v="2"/>
    <s v="AUD"/>
    <n v="1514440800"/>
    <n v="1514872800"/>
    <b v="0"/>
    <b v="0"/>
    <x v="0"/>
    <n v="98.966269841269835"/>
    <x v="0"/>
    <x v="0"/>
  </r>
  <r>
    <n v="12.135922330097088"/>
    <x v="0"/>
    <n v="14"/>
    <x v="1"/>
    <s v="USD"/>
    <n v="1514354400"/>
    <n v="1515736800"/>
    <b v="0"/>
    <b v="0"/>
    <x v="22"/>
    <n v="58.857142857142854"/>
    <x v="4"/>
    <x v="22"/>
  </r>
  <r>
    <n v="1.6648730771665505"/>
    <x v="3"/>
    <n v="390"/>
    <x v="1"/>
    <s v="USD"/>
    <n v="1440910800"/>
    <n v="1442898000"/>
    <b v="0"/>
    <b v="0"/>
    <x v="1"/>
    <n v="81.010256410256417"/>
    <x v="1"/>
    <x v="1"/>
  </r>
  <r>
    <n v="2.1171724258901947"/>
    <x v="0"/>
    <n v="750"/>
    <x v="4"/>
    <s v="GBP"/>
    <n v="1296108000"/>
    <n v="1296194400"/>
    <b v="0"/>
    <b v="0"/>
    <x v="4"/>
    <n v="76.013333333333335"/>
    <x v="4"/>
    <x v="4"/>
  </r>
  <r>
    <n v="1.2234471632159183"/>
    <x v="0"/>
    <n v="77"/>
    <x v="1"/>
    <s v="USD"/>
    <n v="1440133200"/>
    <n v="1440910800"/>
    <b v="1"/>
    <b v="0"/>
    <x v="3"/>
    <n v="96.597402597402592"/>
    <x v="3"/>
    <x v="3"/>
  </r>
  <r>
    <n v="1.8454520320707768"/>
    <x v="0"/>
    <n v="752"/>
    <x v="3"/>
    <s v="DKK"/>
    <n v="1332910800"/>
    <n v="1335502800"/>
    <b v="0"/>
    <b v="0"/>
    <x v="17"/>
    <n v="76.957446808510639"/>
    <x v="1"/>
    <x v="17"/>
  </r>
  <r>
    <n v="1.0217830675948798"/>
    <x v="0"/>
    <n v="131"/>
    <x v="1"/>
    <s v="USD"/>
    <n v="1544335200"/>
    <n v="1544680800"/>
    <b v="0"/>
    <b v="0"/>
    <x v="3"/>
    <n v="67.984732824427482"/>
    <x v="3"/>
    <x v="3"/>
  </r>
  <r>
    <n v="1.294665976178146"/>
    <x v="0"/>
    <n v="87"/>
    <x v="1"/>
    <s v="USD"/>
    <n v="1286427600"/>
    <n v="1288414800"/>
    <b v="0"/>
    <b v="0"/>
    <x v="3"/>
    <n v="88.781609195402297"/>
    <x v="3"/>
    <x v="3"/>
  </r>
  <r>
    <n v="2.9882202401113998"/>
    <x v="0"/>
    <n v="1063"/>
    <x v="1"/>
    <s v="USD"/>
    <n v="1329717600"/>
    <n v="1330581600"/>
    <b v="0"/>
    <b v="0"/>
    <x v="17"/>
    <n v="24.99623706491063"/>
    <x v="1"/>
    <x v="17"/>
  </r>
  <r>
    <n v="0.41738276454701695"/>
    <x v="1"/>
    <n v="272"/>
    <x v="1"/>
    <s v="USD"/>
    <n v="1310187600"/>
    <n v="1311397200"/>
    <b v="0"/>
    <b v="1"/>
    <x v="4"/>
    <n v="44.922794117647058"/>
    <x v="4"/>
    <x v="4"/>
  </r>
  <r>
    <n v="1.5617128463476071"/>
    <x v="3"/>
    <n v="25"/>
    <x v="1"/>
    <s v="USD"/>
    <n v="1377838800"/>
    <n v="1378357200"/>
    <b v="0"/>
    <b v="1"/>
    <x v="3"/>
    <n v="79.400000000000006"/>
    <x v="3"/>
    <x v="3"/>
  </r>
  <r>
    <n v="0.56766762649115587"/>
    <x v="1"/>
    <n v="419"/>
    <x v="1"/>
    <s v="USD"/>
    <n v="1410325200"/>
    <n v="1411102800"/>
    <b v="0"/>
    <b v="0"/>
    <x v="23"/>
    <n v="29.009546539379475"/>
    <x v="8"/>
    <x v="23"/>
  </r>
  <r>
    <n v="4.9168603611657433"/>
    <x v="0"/>
    <n v="76"/>
    <x v="1"/>
    <s v="USD"/>
    <n v="1343797200"/>
    <n v="1344834000"/>
    <b v="0"/>
    <b v="0"/>
    <x v="3"/>
    <n v="73.59210526315789"/>
    <x v="3"/>
    <x v="3"/>
  </r>
  <r>
    <n v="0.27882527711118732"/>
    <x v="1"/>
    <n v="1621"/>
    <x v="6"/>
    <s v="EUR"/>
    <n v="1498453200"/>
    <n v="1499230800"/>
    <b v="0"/>
    <b v="0"/>
    <x v="3"/>
    <n v="107.97038864898211"/>
    <x v="3"/>
    <x v="3"/>
  </r>
  <r>
    <n v="0.21328418142321112"/>
    <x v="1"/>
    <n v="1101"/>
    <x v="1"/>
    <s v="USD"/>
    <n v="1456380000"/>
    <n v="1457416800"/>
    <b v="0"/>
    <b v="0"/>
    <x v="7"/>
    <n v="68.987284287011803"/>
    <x v="1"/>
    <x v="7"/>
  </r>
  <r>
    <n v="0.8192936949641979"/>
    <x v="1"/>
    <n v="1073"/>
    <x v="1"/>
    <s v="USD"/>
    <n v="1280552400"/>
    <n v="1280898000"/>
    <b v="0"/>
    <b v="1"/>
    <x v="3"/>
    <n v="111.02236719478098"/>
    <x v="3"/>
    <x v="3"/>
  </r>
  <r>
    <n v="1.787892202477211"/>
    <x v="0"/>
    <n v="4428"/>
    <x v="2"/>
    <s v="AUD"/>
    <n v="1521608400"/>
    <n v="1522472400"/>
    <b v="0"/>
    <b v="0"/>
    <x v="3"/>
    <n v="24.997515808491418"/>
    <x v="3"/>
    <x v="3"/>
  </r>
  <r>
    <n v="2.2903885480572597"/>
    <x v="0"/>
    <n v="58"/>
    <x v="6"/>
    <s v="EUR"/>
    <n v="1460696400"/>
    <n v="1462510800"/>
    <b v="0"/>
    <b v="0"/>
    <x v="7"/>
    <n v="42.155172413793103"/>
    <x v="1"/>
    <x v="7"/>
  </r>
  <r>
    <n v="2.9816593886462881"/>
    <x v="3"/>
    <n v="1218"/>
    <x v="1"/>
    <s v="USD"/>
    <n v="1313730000"/>
    <n v="1317790800"/>
    <b v="0"/>
    <b v="0"/>
    <x v="14"/>
    <n v="47.003284072249592"/>
    <x v="7"/>
    <x v="14"/>
  </r>
  <r>
    <n v="0.81314443792438595"/>
    <x v="1"/>
    <n v="331"/>
    <x v="1"/>
    <s v="USD"/>
    <n v="1568178000"/>
    <n v="1568782800"/>
    <b v="0"/>
    <b v="0"/>
    <x v="23"/>
    <n v="36.0392749244713"/>
    <x v="8"/>
    <x v="23"/>
  </r>
  <r>
    <n v="0.52701033718510493"/>
    <x v="1"/>
    <n v="1170"/>
    <x v="1"/>
    <s v="USD"/>
    <n v="1348635600"/>
    <n v="1349413200"/>
    <b v="0"/>
    <b v="0"/>
    <x v="14"/>
    <n v="101.03760683760684"/>
    <x v="7"/>
    <x v="14"/>
  </r>
  <r>
    <n v="1.1958483754512634"/>
    <x v="0"/>
    <n v="111"/>
    <x v="1"/>
    <s v="USD"/>
    <n v="1468126800"/>
    <n v="1472446800"/>
    <b v="0"/>
    <b v="0"/>
    <x v="13"/>
    <n v="39.927927927927925"/>
    <x v="5"/>
    <x v="13"/>
  </r>
  <r>
    <n v="5.5651882096314109"/>
    <x v="3"/>
    <n v="215"/>
    <x v="1"/>
    <s v="USD"/>
    <n v="1547877600"/>
    <n v="1548050400"/>
    <b v="0"/>
    <b v="0"/>
    <x v="6"/>
    <n v="83.158139534883716"/>
    <x v="4"/>
    <x v="6"/>
  </r>
  <r>
    <n v="9.6478533526290405E-2"/>
    <x v="1"/>
    <n v="363"/>
    <x v="1"/>
    <s v="USD"/>
    <n v="1571374800"/>
    <n v="1571806800"/>
    <b v="0"/>
    <b v="1"/>
    <x v="0"/>
    <n v="39.97520661157025"/>
    <x v="0"/>
    <x v="0"/>
  </r>
  <r>
    <n v="1.026639026385187"/>
    <x v="0"/>
    <n v="2955"/>
    <x v="1"/>
    <s v="USD"/>
    <n v="1576303200"/>
    <n v="1576476000"/>
    <b v="0"/>
    <b v="1"/>
    <x v="20"/>
    <n v="47.993908629441627"/>
    <x v="6"/>
    <x v="20"/>
  </r>
  <r>
    <n v="1.1575922584052767"/>
    <x v="0"/>
    <n v="1657"/>
    <x v="1"/>
    <s v="USD"/>
    <n v="1324447200"/>
    <n v="1324965600"/>
    <b v="0"/>
    <b v="0"/>
    <x v="3"/>
    <n v="95.978877489438744"/>
    <x v="3"/>
    <x v="3"/>
  </r>
  <r>
    <n v="0.66592674805771368"/>
    <x v="1"/>
    <n v="103"/>
    <x v="1"/>
    <s v="USD"/>
    <n v="1386741600"/>
    <n v="1387519200"/>
    <b v="0"/>
    <b v="0"/>
    <x v="3"/>
    <n v="78.728155339805824"/>
    <x v="3"/>
    <x v="3"/>
  </r>
  <r>
    <n v="0.2789907811741873"/>
    <x v="1"/>
    <n v="147"/>
    <x v="1"/>
    <s v="USD"/>
    <n v="1537074000"/>
    <n v="1537246800"/>
    <b v="0"/>
    <b v="0"/>
    <x v="3"/>
    <n v="56.081632653061227"/>
    <x v="3"/>
    <x v="3"/>
  </r>
  <r>
    <n v="0.18421052631578946"/>
    <x v="1"/>
    <n v="110"/>
    <x v="0"/>
    <s v="CAD"/>
    <n v="1277787600"/>
    <n v="1279515600"/>
    <b v="0"/>
    <b v="0"/>
    <x v="9"/>
    <n v="69.090909090909093"/>
    <x v="5"/>
    <x v="9"/>
  </r>
  <r>
    <n v="1.4814658045946605"/>
    <x v="0"/>
    <n v="926"/>
    <x v="0"/>
    <s v="CAD"/>
    <n v="1440306000"/>
    <n v="1442379600"/>
    <b v="0"/>
    <b v="0"/>
    <x v="3"/>
    <n v="102.05291576673866"/>
    <x v="3"/>
    <x v="3"/>
  </r>
  <r>
    <n v="0.52152145191572208"/>
    <x v="1"/>
    <n v="134"/>
    <x v="1"/>
    <s v="USD"/>
    <n v="1522126800"/>
    <n v="1523077200"/>
    <b v="0"/>
    <b v="0"/>
    <x v="8"/>
    <n v="107.32089552238806"/>
    <x v="2"/>
    <x v="8"/>
  </r>
  <r>
    <n v="0.1072961373390558"/>
    <x v="1"/>
    <n v="269"/>
    <x v="1"/>
    <s v="USD"/>
    <n v="1489298400"/>
    <n v="1489554000"/>
    <b v="0"/>
    <b v="0"/>
    <x v="3"/>
    <n v="51.970260223048328"/>
    <x v="3"/>
    <x v="3"/>
  </r>
  <r>
    <n v="0.23295043778616756"/>
    <x v="1"/>
    <n v="175"/>
    <x v="1"/>
    <s v="USD"/>
    <n v="1547100000"/>
    <n v="1548482400"/>
    <b v="0"/>
    <b v="1"/>
    <x v="19"/>
    <n v="71.137142857142862"/>
    <x v="4"/>
    <x v="19"/>
  </r>
  <r>
    <n v="0.99346761023407726"/>
    <x v="1"/>
    <n v="69"/>
    <x v="1"/>
    <s v="USD"/>
    <n v="1383022800"/>
    <n v="1384063200"/>
    <b v="0"/>
    <b v="0"/>
    <x v="2"/>
    <n v="106.49275362318841"/>
    <x v="2"/>
    <x v="2"/>
  </r>
  <r>
    <n v="0.4412846285854376"/>
    <x v="1"/>
    <n v="190"/>
    <x v="1"/>
    <s v="USD"/>
    <n v="1322373600"/>
    <n v="1322892000"/>
    <b v="0"/>
    <b v="1"/>
    <x v="4"/>
    <n v="42.93684210526316"/>
    <x v="4"/>
    <x v="4"/>
  </r>
  <r>
    <n v="0.7023458350891979"/>
    <x v="1"/>
    <n v="237"/>
    <x v="1"/>
    <s v="USD"/>
    <n v="1349240400"/>
    <n v="1350709200"/>
    <b v="1"/>
    <b v="1"/>
    <x v="4"/>
    <n v="30.037974683544302"/>
    <x v="4"/>
    <x v="4"/>
  </r>
  <r>
    <n v="1.1033468186833395"/>
    <x v="0"/>
    <n v="77"/>
    <x v="4"/>
    <s v="GBP"/>
    <n v="1562648400"/>
    <n v="1564203600"/>
    <b v="0"/>
    <b v="0"/>
    <x v="1"/>
    <n v="70.623376623376629"/>
    <x v="1"/>
    <x v="1"/>
  </r>
  <r>
    <n v="1.5633124198412423"/>
    <x v="0"/>
    <n v="1748"/>
    <x v="1"/>
    <s v="USD"/>
    <n v="1508216400"/>
    <n v="1509685200"/>
    <b v="0"/>
    <b v="0"/>
    <x v="3"/>
    <n v="66.016018306636155"/>
    <x v="3"/>
    <x v="3"/>
  </r>
  <r>
    <n v="1.1886102403343783"/>
    <x v="0"/>
    <n v="79"/>
    <x v="1"/>
    <s v="USD"/>
    <n v="1511762400"/>
    <n v="1514959200"/>
    <b v="0"/>
    <b v="0"/>
    <x v="3"/>
    <n v="96.911392405063296"/>
    <x v="3"/>
    <x v="3"/>
  </r>
  <r>
    <n v="0.74663204025320562"/>
    <x v="1"/>
    <n v="196"/>
    <x v="6"/>
    <s v="EUR"/>
    <n v="1447480800"/>
    <n v="1448863200"/>
    <b v="1"/>
    <b v="0"/>
    <x v="1"/>
    <n v="62.867346938775512"/>
    <x v="1"/>
    <x v="1"/>
  </r>
  <r>
    <n v="1.6937081991577905"/>
    <x v="0"/>
    <n v="889"/>
    <x v="1"/>
    <s v="USD"/>
    <n v="1429506000"/>
    <n v="1429592400"/>
    <b v="0"/>
    <b v="1"/>
    <x v="3"/>
    <n v="108.98537682789652"/>
    <x v="3"/>
    <x v="3"/>
  </r>
  <r>
    <n v="0.65444760357432985"/>
    <x v="1"/>
    <n v="7295"/>
    <x v="1"/>
    <s v="USD"/>
    <n v="1522472400"/>
    <n v="1522645200"/>
    <b v="0"/>
    <b v="0"/>
    <x v="5"/>
    <n v="26.999314599040439"/>
    <x v="1"/>
    <x v="5"/>
  </r>
  <r>
    <n v="0.22386829525090796"/>
    <x v="1"/>
    <n v="2893"/>
    <x v="0"/>
    <s v="CAD"/>
    <n v="1322114400"/>
    <n v="1323324000"/>
    <b v="0"/>
    <b v="0"/>
    <x v="8"/>
    <n v="65.004147943311438"/>
    <x v="2"/>
    <x v="8"/>
  </r>
  <r>
    <n v="1.1849479583666933"/>
    <x v="0"/>
    <n v="56"/>
    <x v="1"/>
    <s v="USD"/>
    <n v="1561438800"/>
    <n v="1561525200"/>
    <b v="0"/>
    <b v="0"/>
    <x v="6"/>
    <n v="111.51785714285714"/>
    <x v="4"/>
    <x v="6"/>
  </r>
  <r>
    <n v="33.333333333333336"/>
    <x v="0"/>
    <n v="1"/>
    <x v="1"/>
    <s v="USD"/>
    <n v="1264399200"/>
    <n v="1265695200"/>
    <b v="0"/>
    <b v="0"/>
    <x v="8"/>
    <n v="3"/>
    <x v="2"/>
    <x v="8"/>
  </r>
  <r>
    <n v="0.57134067286351553"/>
    <x v="1"/>
    <n v="820"/>
    <x v="1"/>
    <s v="USD"/>
    <n v="1301202000"/>
    <n v="1301806800"/>
    <b v="1"/>
    <b v="0"/>
    <x v="3"/>
    <n v="110.99268292682927"/>
    <x v="3"/>
    <x v="3"/>
  </r>
  <r>
    <n v="1.8471337579617835"/>
    <x v="0"/>
    <n v="83"/>
    <x v="1"/>
    <s v="USD"/>
    <n v="1374469200"/>
    <n v="1374901200"/>
    <b v="0"/>
    <b v="0"/>
    <x v="8"/>
    <n v="56.746987951807228"/>
    <x v="2"/>
    <x v="8"/>
  </r>
  <r>
    <n v="0.32064249878621137"/>
    <x v="1"/>
    <n v="2038"/>
    <x v="1"/>
    <s v="USD"/>
    <n v="1334984400"/>
    <n v="1336453200"/>
    <b v="1"/>
    <b v="1"/>
    <x v="18"/>
    <n v="97.020608439646708"/>
    <x v="5"/>
    <x v="18"/>
  </r>
  <r>
    <n v="0.81445422205579476"/>
    <x v="1"/>
    <n v="116"/>
    <x v="1"/>
    <s v="USD"/>
    <n v="1467608400"/>
    <n v="1468904400"/>
    <b v="0"/>
    <b v="0"/>
    <x v="10"/>
    <n v="92.08620689655173"/>
    <x v="4"/>
    <x v="10"/>
  </r>
  <r>
    <n v="1.0098305246120156"/>
    <x v="0"/>
    <n v="2025"/>
    <x v="4"/>
    <s v="GBP"/>
    <n v="1386741600"/>
    <n v="1387087200"/>
    <b v="0"/>
    <b v="0"/>
    <x v="9"/>
    <n v="82.986666666666665"/>
    <x v="5"/>
    <x v="9"/>
  </r>
  <r>
    <n v="0.78218579077251671"/>
    <x v="1"/>
    <n v="1345"/>
    <x v="2"/>
    <s v="AUD"/>
    <n v="1546754400"/>
    <n v="1547445600"/>
    <b v="0"/>
    <b v="1"/>
    <x v="2"/>
    <n v="103.03791821561339"/>
    <x v="2"/>
    <x v="2"/>
  </r>
  <r>
    <n v="0.63045167976509198"/>
    <x v="1"/>
    <n v="168"/>
    <x v="1"/>
    <s v="USD"/>
    <n v="1544248800"/>
    <n v="1547359200"/>
    <b v="0"/>
    <b v="0"/>
    <x v="6"/>
    <n v="68.922619047619051"/>
    <x v="4"/>
    <x v="6"/>
  </r>
  <r>
    <n v="0.14143094841930118"/>
    <x v="1"/>
    <n v="137"/>
    <x v="5"/>
    <s v="CHF"/>
    <n v="1495429200"/>
    <n v="1496293200"/>
    <b v="0"/>
    <b v="0"/>
    <x v="3"/>
    <n v="87.737226277372258"/>
    <x v="3"/>
    <x v="3"/>
  </r>
  <r>
    <n v="0.70230758205532462"/>
    <x v="1"/>
    <n v="186"/>
    <x v="6"/>
    <s v="EUR"/>
    <n v="1334811600"/>
    <n v="1335416400"/>
    <b v="0"/>
    <b v="0"/>
    <x v="3"/>
    <n v="75.021505376344081"/>
    <x v="3"/>
    <x v="3"/>
  </r>
  <r>
    <n v="0.67631330607109152"/>
    <x v="1"/>
    <n v="125"/>
    <x v="1"/>
    <s v="USD"/>
    <n v="1531544400"/>
    <n v="1532149200"/>
    <b v="0"/>
    <b v="1"/>
    <x v="3"/>
    <n v="50.863999999999997"/>
    <x v="3"/>
    <x v="3"/>
  </r>
  <r>
    <n v="4.9206349206349209"/>
    <x v="0"/>
    <n v="14"/>
    <x v="6"/>
    <s v="EUR"/>
    <n v="1453615200"/>
    <n v="1453788000"/>
    <b v="1"/>
    <b v="1"/>
    <x v="3"/>
    <n v="90"/>
    <x v="3"/>
    <x v="3"/>
  </r>
  <r>
    <n v="5.4329371816638369E-2"/>
    <x v="1"/>
    <n v="202"/>
    <x v="1"/>
    <s v="USD"/>
    <n v="1467954000"/>
    <n v="1471496400"/>
    <b v="0"/>
    <b v="0"/>
    <x v="3"/>
    <n v="72.896039603960389"/>
    <x v="3"/>
    <x v="3"/>
  </r>
  <r>
    <n v="0.61750492214068375"/>
    <x v="1"/>
    <n v="103"/>
    <x v="1"/>
    <s v="USD"/>
    <n v="1471842000"/>
    <n v="1472878800"/>
    <b v="0"/>
    <b v="0"/>
    <x v="15"/>
    <n v="108.48543689320388"/>
    <x v="5"/>
    <x v="15"/>
  </r>
  <r>
    <n v="0.2114966270408051"/>
    <x v="1"/>
    <n v="1785"/>
    <x v="1"/>
    <s v="USD"/>
    <n v="1408424400"/>
    <n v="1408510800"/>
    <b v="0"/>
    <b v="0"/>
    <x v="1"/>
    <n v="101.98095238095237"/>
    <x v="1"/>
    <x v="1"/>
  </r>
  <r>
    <n v="4.0872878420505714"/>
    <x v="0"/>
    <n v="656"/>
    <x v="1"/>
    <s v="USD"/>
    <n v="1281157200"/>
    <n v="1281589200"/>
    <b v="0"/>
    <b v="0"/>
    <x v="20"/>
    <n v="44.009146341463413"/>
    <x v="6"/>
    <x v="20"/>
  </r>
  <r>
    <n v="0.19318072056408769"/>
    <x v="1"/>
    <n v="157"/>
    <x v="1"/>
    <s v="USD"/>
    <n v="1373432400"/>
    <n v="1375851600"/>
    <b v="0"/>
    <b v="1"/>
    <x v="3"/>
    <n v="65.942675159235662"/>
    <x v="3"/>
    <x v="3"/>
  </r>
  <r>
    <n v="0.4038073262186328"/>
    <x v="1"/>
    <n v="555"/>
    <x v="1"/>
    <s v="USD"/>
    <n v="1313989200"/>
    <n v="1315803600"/>
    <b v="0"/>
    <b v="0"/>
    <x v="4"/>
    <n v="24.987387387387386"/>
    <x v="4"/>
    <x v="4"/>
  </r>
  <r>
    <n v="0.99795599374774557"/>
    <x v="1"/>
    <n v="297"/>
    <x v="1"/>
    <s v="USD"/>
    <n v="1371445200"/>
    <n v="1373691600"/>
    <b v="0"/>
    <b v="0"/>
    <x v="8"/>
    <n v="28.003367003367003"/>
    <x v="2"/>
    <x v="8"/>
  </r>
  <r>
    <n v="0.65359477124183007"/>
    <x v="1"/>
    <n v="123"/>
    <x v="1"/>
    <s v="USD"/>
    <n v="1338267600"/>
    <n v="1339218000"/>
    <b v="0"/>
    <b v="0"/>
    <x v="13"/>
    <n v="85.829268292682926"/>
    <x v="5"/>
    <x v="13"/>
  </r>
  <r>
    <n v="2.6960024790827393"/>
    <x v="3"/>
    <n v="38"/>
    <x v="3"/>
    <s v="DKK"/>
    <n v="1519192800"/>
    <n v="1520402400"/>
    <b v="0"/>
    <b v="1"/>
    <x v="3"/>
    <n v="84.921052631578945"/>
    <x v="3"/>
    <x v="3"/>
  </r>
  <r>
    <n v="22.766623687603609"/>
    <x v="3"/>
    <n v="60"/>
    <x v="1"/>
    <s v="USD"/>
    <n v="1522818000"/>
    <n v="1523336400"/>
    <b v="0"/>
    <b v="0"/>
    <x v="1"/>
    <n v="90.483333333333334"/>
    <x v="1"/>
    <x v="1"/>
  </r>
  <r>
    <n v="0.63894817273996785"/>
    <x v="1"/>
    <n v="3036"/>
    <x v="1"/>
    <s v="USD"/>
    <n v="1509948000"/>
    <n v="1512280800"/>
    <b v="0"/>
    <b v="0"/>
    <x v="4"/>
    <n v="25.00197628458498"/>
    <x v="4"/>
    <x v="4"/>
  </r>
  <r>
    <n v="0.36981132075471695"/>
    <x v="1"/>
    <n v="144"/>
    <x v="2"/>
    <s v="AUD"/>
    <n v="1456898400"/>
    <n v="1458709200"/>
    <b v="0"/>
    <b v="0"/>
    <x v="3"/>
    <n v="92.013888888888886"/>
    <x v="3"/>
    <x v="3"/>
  </r>
  <r>
    <n v="0.74593730574549333"/>
    <x v="1"/>
    <n v="121"/>
    <x v="4"/>
    <s v="GBP"/>
    <n v="1413954000"/>
    <n v="1414126800"/>
    <b v="0"/>
    <b v="1"/>
    <x v="3"/>
    <n v="93.066115702479337"/>
    <x v="3"/>
    <x v="3"/>
  </r>
  <r>
    <n v="1.9842044182439997"/>
    <x v="0"/>
    <n v="1596"/>
    <x v="1"/>
    <s v="USD"/>
    <n v="1416031200"/>
    <n v="1416204000"/>
    <b v="0"/>
    <b v="0"/>
    <x v="20"/>
    <n v="61.008145363408524"/>
    <x v="6"/>
    <x v="20"/>
  </r>
  <r>
    <n v="1.1259253115474734"/>
    <x v="3"/>
    <n v="524"/>
    <x v="1"/>
    <s v="USD"/>
    <n v="1287982800"/>
    <n v="1288501200"/>
    <b v="0"/>
    <b v="1"/>
    <x v="3"/>
    <n v="92.036259541984734"/>
    <x v="3"/>
    <x v="3"/>
  </r>
  <r>
    <n v="0.60606060606060608"/>
    <x v="1"/>
    <n v="181"/>
    <x v="1"/>
    <s v="USD"/>
    <n v="1547964000"/>
    <n v="1552971600"/>
    <b v="0"/>
    <b v="0"/>
    <x v="2"/>
    <n v="81.132596685082873"/>
    <x v="2"/>
    <x v="2"/>
  </r>
  <r>
    <n v="5.7142857142857144"/>
    <x v="0"/>
    <n v="10"/>
    <x v="1"/>
    <s v="USD"/>
    <n v="1464152400"/>
    <n v="1465102800"/>
    <b v="0"/>
    <b v="0"/>
    <x v="3"/>
    <n v="73.5"/>
    <x v="3"/>
    <x v="3"/>
  </r>
  <r>
    <n v="0.5386169087236703"/>
    <x v="1"/>
    <n v="122"/>
    <x v="1"/>
    <s v="USD"/>
    <n v="1359957600"/>
    <n v="1360130400"/>
    <b v="0"/>
    <b v="0"/>
    <x v="6"/>
    <n v="85.221311475409834"/>
    <x v="4"/>
    <x v="6"/>
  </r>
  <r>
    <n v="0.24232837177211036"/>
    <x v="1"/>
    <n v="1071"/>
    <x v="0"/>
    <s v="CAD"/>
    <n v="1432357200"/>
    <n v="1432875600"/>
    <b v="0"/>
    <b v="0"/>
    <x v="8"/>
    <n v="110.96825396825396"/>
    <x v="2"/>
    <x v="8"/>
  </r>
  <r>
    <n v="1.10803324099723"/>
    <x v="3"/>
    <n v="219"/>
    <x v="1"/>
    <s v="USD"/>
    <n v="1500786000"/>
    <n v="1500872400"/>
    <b v="0"/>
    <b v="0"/>
    <x v="2"/>
    <n v="32.968036529680369"/>
    <x v="2"/>
    <x v="2"/>
  </r>
  <r>
    <n v="1.0871383174443887"/>
    <x v="0"/>
    <n v="1121"/>
    <x v="1"/>
    <s v="USD"/>
    <n v="1490158800"/>
    <n v="1492146000"/>
    <b v="0"/>
    <b v="1"/>
    <x v="1"/>
    <n v="96.005352363960753"/>
    <x v="1"/>
    <x v="1"/>
  </r>
  <r>
    <n v="0.18975104182929611"/>
    <x v="1"/>
    <n v="980"/>
    <x v="1"/>
    <s v="USD"/>
    <n v="1406178000"/>
    <n v="1407301200"/>
    <b v="0"/>
    <b v="0"/>
    <x v="16"/>
    <n v="84.96632653061225"/>
    <x v="1"/>
    <x v="16"/>
  </r>
  <r>
    <n v="0.31333930170098478"/>
    <x v="1"/>
    <n v="536"/>
    <x v="1"/>
    <s v="USD"/>
    <n v="1485583200"/>
    <n v="1486620000"/>
    <b v="0"/>
    <b v="1"/>
    <x v="3"/>
    <n v="25.007462686567163"/>
    <x v="3"/>
    <x v="3"/>
  </r>
  <r>
    <n v="0.28233539313871725"/>
    <x v="1"/>
    <n v="1991"/>
    <x v="1"/>
    <s v="USD"/>
    <n v="1459314000"/>
    <n v="1459918800"/>
    <b v="0"/>
    <b v="0"/>
    <x v="14"/>
    <n v="65.998995479658461"/>
    <x v="7"/>
    <x v="14"/>
  </r>
  <r>
    <n v="3.0398736675878406"/>
    <x v="3"/>
    <n v="29"/>
    <x v="1"/>
    <s v="USD"/>
    <n v="1424412000"/>
    <n v="1424757600"/>
    <b v="0"/>
    <b v="0"/>
    <x v="9"/>
    <n v="87.34482758620689"/>
    <x v="5"/>
    <x v="9"/>
  </r>
  <r>
    <n v="0.73587907716785994"/>
    <x v="1"/>
    <n v="180"/>
    <x v="1"/>
    <s v="USD"/>
    <n v="1478844000"/>
    <n v="1479880800"/>
    <b v="0"/>
    <b v="0"/>
    <x v="7"/>
    <n v="27.933333333333334"/>
    <x v="1"/>
    <x v="7"/>
  </r>
  <r>
    <n v="47.97687861271676"/>
    <x v="0"/>
    <n v="15"/>
    <x v="1"/>
    <s v="USD"/>
    <n v="1416117600"/>
    <n v="1418018400"/>
    <b v="0"/>
    <b v="1"/>
    <x v="3"/>
    <n v="103.8"/>
    <x v="3"/>
    <x v="3"/>
  </r>
  <r>
    <n v="1.639344262295082"/>
    <x v="0"/>
    <n v="191"/>
    <x v="1"/>
    <s v="USD"/>
    <n v="1340946000"/>
    <n v="1341032400"/>
    <b v="0"/>
    <b v="0"/>
    <x v="7"/>
    <n v="31.937172774869111"/>
    <x v="1"/>
    <x v="7"/>
  </r>
  <r>
    <n v="3.329145728643216"/>
    <x v="0"/>
    <n v="16"/>
    <x v="1"/>
    <s v="USD"/>
    <n v="1486101600"/>
    <n v="1486360800"/>
    <b v="0"/>
    <b v="0"/>
    <x v="3"/>
    <n v="99.5"/>
    <x v="3"/>
    <x v="3"/>
  </r>
  <r>
    <n v="8.4805653710247356E-2"/>
    <x v="1"/>
    <n v="130"/>
    <x v="1"/>
    <s v="USD"/>
    <n v="1274590800"/>
    <n v="1274677200"/>
    <b v="0"/>
    <b v="0"/>
    <x v="3"/>
    <n v="108.84615384615384"/>
    <x v="3"/>
    <x v="3"/>
  </r>
  <r>
    <n v="8.8803374528232074E-2"/>
    <x v="1"/>
    <n v="122"/>
    <x v="1"/>
    <s v="USD"/>
    <n v="1263880800"/>
    <n v="1267509600"/>
    <b v="0"/>
    <b v="0"/>
    <x v="5"/>
    <n v="110.76229508196721"/>
    <x v="1"/>
    <x v="5"/>
  </r>
  <r>
    <n v="7.7380952380952381"/>
    <x v="0"/>
    <n v="17"/>
    <x v="1"/>
    <s v="USD"/>
    <n v="1445403600"/>
    <n v="1445922000"/>
    <b v="0"/>
    <b v="1"/>
    <x v="3"/>
    <n v="29.647058823529413"/>
    <x v="3"/>
    <x v="3"/>
  </r>
  <r>
    <n v="0.1404494382022472"/>
    <x v="1"/>
    <n v="140"/>
    <x v="1"/>
    <s v="USD"/>
    <n v="1533877200"/>
    <n v="1534050000"/>
    <b v="0"/>
    <b v="1"/>
    <x v="3"/>
    <n v="101.71428571428571"/>
    <x v="3"/>
    <x v="3"/>
  </r>
  <r>
    <n v="3.2998565279770444"/>
    <x v="0"/>
    <n v="34"/>
    <x v="1"/>
    <s v="USD"/>
    <n v="1275195600"/>
    <n v="1277528400"/>
    <b v="0"/>
    <b v="0"/>
    <x v="8"/>
    <n v="61.5"/>
    <x v="2"/>
    <x v="8"/>
  </r>
  <r>
    <n v="0.47056839264631473"/>
    <x v="1"/>
    <n v="3388"/>
    <x v="1"/>
    <s v="USD"/>
    <n v="1318136400"/>
    <n v="1318568400"/>
    <b v="0"/>
    <b v="0"/>
    <x v="2"/>
    <n v="35"/>
    <x v="2"/>
    <x v="2"/>
  </r>
  <r>
    <n v="0.43695380774032461"/>
    <x v="1"/>
    <n v="280"/>
    <x v="1"/>
    <s v="USD"/>
    <n v="1283403600"/>
    <n v="1284354000"/>
    <b v="0"/>
    <b v="0"/>
    <x v="3"/>
    <n v="40.049999999999997"/>
    <x v="3"/>
    <x v="3"/>
  </r>
  <r>
    <n v="2.8604135785256175"/>
    <x v="3"/>
    <n v="614"/>
    <x v="1"/>
    <s v="USD"/>
    <n v="1267423200"/>
    <n v="1269579600"/>
    <b v="0"/>
    <b v="1"/>
    <x v="10"/>
    <n v="110.97231270358306"/>
    <x v="4"/>
    <x v="10"/>
  </r>
  <r>
    <n v="0.63576550602498705"/>
    <x v="1"/>
    <n v="366"/>
    <x v="6"/>
    <s v="EUR"/>
    <n v="1412744400"/>
    <n v="1413781200"/>
    <b v="0"/>
    <b v="1"/>
    <x v="8"/>
    <n v="36.959016393442624"/>
    <x v="2"/>
    <x v="8"/>
  </r>
  <r>
    <n v="100"/>
    <x v="0"/>
    <n v="1"/>
    <x v="4"/>
    <s v="GBP"/>
    <n v="1277960400"/>
    <n v="1280120400"/>
    <b v="0"/>
    <b v="0"/>
    <x v="5"/>
    <n v="1"/>
    <x v="1"/>
    <x v="5"/>
  </r>
  <r>
    <n v="0.43046753557335882"/>
    <x v="1"/>
    <n v="270"/>
    <x v="1"/>
    <s v="USD"/>
    <n v="1458190800"/>
    <n v="1459486800"/>
    <b v="1"/>
    <b v="1"/>
    <x v="9"/>
    <n v="30.974074074074075"/>
    <x v="5"/>
    <x v="9"/>
  </r>
  <r>
    <n v="1.081685938082805"/>
    <x v="3"/>
    <n v="114"/>
    <x v="1"/>
    <s v="USD"/>
    <n v="1280984400"/>
    <n v="1282539600"/>
    <b v="0"/>
    <b v="1"/>
    <x v="3"/>
    <n v="47.035087719298247"/>
    <x v="3"/>
    <x v="3"/>
  </r>
  <r>
    <n v="0.38955656858682136"/>
    <x v="1"/>
    <n v="137"/>
    <x v="1"/>
    <s v="USD"/>
    <n v="1274590800"/>
    <n v="1275886800"/>
    <b v="0"/>
    <b v="0"/>
    <x v="14"/>
    <n v="88.065693430656935"/>
    <x v="7"/>
    <x v="14"/>
  </r>
  <r>
    <n v="0.59357689097240374"/>
    <x v="1"/>
    <n v="3205"/>
    <x v="1"/>
    <s v="USD"/>
    <n v="1351400400"/>
    <n v="1355983200"/>
    <b v="0"/>
    <b v="0"/>
    <x v="3"/>
    <n v="37.005616224648989"/>
    <x v="3"/>
    <x v="3"/>
  </r>
  <r>
    <n v="0.60032017075773747"/>
    <x v="1"/>
    <n v="288"/>
    <x v="3"/>
    <s v="DKK"/>
    <n v="1514354400"/>
    <n v="1515391200"/>
    <b v="0"/>
    <b v="1"/>
    <x v="3"/>
    <n v="26.027777777777779"/>
    <x v="3"/>
    <x v="3"/>
  </r>
  <r>
    <n v="0.12952077313938429"/>
    <x v="1"/>
    <n v="148"/>
    <x v="1"/>
    <s v="USD"/>
    <n v="1421733600"/>
    <n v="1422252000"/>
    <b v="0"/>
    <b v="0"/>
    <x v="3"/>
    <n v="67.817567567567565"/>
    <x v="3"/>
    <x v="3"/>
  </r>
  <r>
    <n v="0.24578651685393257"/>
    <x v="1"/>
    <n v="114"/>
    <x v="1"/>
    <s v="USD"/>
    <n v="1305176400"/>
    <n v="1305522000"/>
    <b v="0"/>
    <b v="0"/>
    <x v="6"/>
    <n v="49.964912280701753"/>
    <x v="4"/>
    <x v="6"/>
  </r>
  <r>
    <n v="0.17724020238915003"/>
    <x v="1"/>
    <n v="1518"/>
    <x v="0"/>
    <s v="CAD"/>
    <n v="1414126800"/>
    <n v="1414904400"/>
    <b v="0"/>
    <b v="0"/>
    <x v="1"/>
    <n v="110.01646903820817"/>
    <x v="1"/>
    <x v="1"/>
  </r>
  <r>
    <n v="1.4614143000479867"/>
    <x v="0"/>
    <n v="1274"/>
    <x v="1"/>
    <s v="USD"/>
    <n v="1517810400"/>
    <n v="1520402400"/>
    <b v="0"/>
    <b v="0"/>
    <x v="5"/>
    <n v="89.964678178963894"/>
    <x v="1"/>
    <x v="5"/>
  </r>
  <r>
    <n v="2.9110414657666346"/>
    <x v="0"/>
    <n v="210"/>
    <x v="6"/>
    <s v="EUR"/>
    <n v="1564635600"/>
    <n v="1567141200"/>
    <b v="0"/>
    <b v="1"/>
    <x v="11"/>
    <n v="79.009523809523813"/>
    <x v="6"/>
    <x v="11"/>
  </r>
  <r>
    <n v="0.15256588072122051"/>
    <x v="1"/>
    <n v="166"/>
    <x v="1"/>
    <s v="USD"/>
    <n v="1500699600"/>
    <n v="1501131600"/>
    <b v="0"/>
    <b v="0"/>
    <x v="1"/>
    <n v="86.867469879518069"/>
    <x v="1"/>
    <x v="1"/>
  </r>
  <r>
    <n v="0.56415215989684075"/>
    <x v="1"/>
    <n v="100"/>
    <x v="2"/>
    <s v="AUD"/>
    <n v="1354082400"/>
    <n v="1355032800"/>
    <b v="0"/>
    <b v="0"/>
    <x v="17"/>
    <n v="62.04"/>
    <x v="1"/>
    <x v="17"/>
  </r>
  <r>
    <n v="0.88355948248658878"/>
    <x v="1"/>
    <n v="235"/>
    <x v="1"/>
    <s v="USD"/>
    <n v="1336453200"/>
    <n v="1339477200"/>
    <b v="0"/>
    <b v="1"/>
    <x v="3"/>
    <n v="26.970212765957445"/>
    <x v="3"/>
    <x v="3"/>
  </r>
  <r>
    <n v="0.13732833957553059"/>
    <x v="1"/>
    <n v="148"/>
    <x v="1"/>
    <s v="USD"/>
    <n v="1305262800"/>
    <n v="1305954000"/>
    <b v="0"/>
    <b v="0"/>
    <x v="1"/>
    <n v="54.121621621621621"/>
    <x v="1"/>
    <x v="1"/>
  </r>
  <r>
    <n v="0.48"/>
    <x v="1"/>
    <n v="198"/>
    <x v="1"/>
    <s v="USD"/>
    <n v="1492232400"/>
    <n v="1494392400"/>
    <b v="1"/>
    <b v="1"/>
    <x v="7"/>
    <n v="41.035353535353536"/>
    <x v="1"/>
    <x v="7"/>
  </r>
  <r>
    <n v="3.2080861349154031"/>
    <x v="0"/>
    <n v="248"/>
    <x v="2"/>
    <s v="AUD"/>
    <n v="1537333200"/>
    <n v="1537419600"/>
    <b v="0"/>
    <b v="0"/>
    <x v="22"/>
    <n v="55.052419354838712"/>
    <x v="4"/>
    <x v="22"/>
  </r>
  <r>
    <n v="1.7553998410749114"/>
    <x v="0"/>
    <n v="513"/>
    <x v="1"/>
    <s v="USD"/>
    <n v="1444107600"/>
    <n v="1447999200"/>
    <b v="0"/>
    <b v="0"/>
    <x v="18"/>
    <n v="107.93762183235867"/>
    <x v="5"/>
    <x v="18"/>
  </r>
  <r>
    <n v="0.4329004329004329"/>
    <x v="1"/>
    <n v="150"/>
    <x v="1"/>
    <s v="USD"/>
    <n v="1386741600"/>
    <n v="1388037600"/>
    <b v="0"/>
    <b v="0"/>
    <x v="3"/>
    <n v="73.92"/>
    <x v="3"/>
    <x v="3"/>
  </r>
  <r>
    <n v="1.1511740875845509"/>
    <x v="0"/>
    <n v="3410"/>
    <x v="1"/>
    <s v="USD"/>
    <n v="1376542800"/>
    <n v="1378789200"/>
    <b v="0"/>
    <b v="0"/>
    <x v="11"/>
    <n v="31.995894428152493"/>
    <x v="6"/>
    <x v="11"/>
  </r>
  <r>
    <n v="0.36935234495791103"/>
    <x v="1"/>
    <n v="216"/>
    <x v="6"/>
    <s v="EUR"/>
    <n v="1397451600"/>
    <n v="1398056400"/>
    <b v="0"/>
    <b v="1"/>
    <x v="3"/>
    <n v="53.898148148148145"/>
    <x v="3"/>
    <x v="3"/>
  </r>
  <r>
    <n v="2.0223907547851212"/>
    <x v="3"/>
    <n v="26"/>
    <x v="1"/>
    <s v="USD"/>
    <n v="1548482400"/>
    <n v="1550815200"/>
    <b v="0"/>
    <b v="0"/>
    <x v="3"/>
    <n v="106.5"/>
    <x v="3"/>
    <x v="3"/>
  </r>
  <r>
    <n v="0.88214829054285138"/>
    <x v="1"/>
    <n v="5139"/>
    <x v="1"/>
    <s v="USD"/>
    <n v="1549692000"/>
    <n v="1550037600"/>
    <b v="0"/>
    <b v="0"/>
    <x v="7"/>
    <n v="32.999805409612762"/>
    <x v="1"/>
    <x v="7"/>
  </r>
  <r>
    <n v="0.52478134110787167"/>
    <x v="1"/>
    <n v="2353"/>
    <x v="1"/>
    <s v="USD"/>
    <n v="1492059600"/>
    <n v="1492923600"/>
    <b v="0"/>
    <b v="0"/>
    <x v="3"/>
    <n v="43.00254993625159"/>
    <x v="3"/>
    <x v="3"/>
  </r>
  <r>
    <n v="0.73800738007380073"/>
    <x v="1"/>
    <n v="78"/>
    <x v="6"/>
    <s v="EUR"/>
    <n v="1463979600"/>
    <n v="1467522000"/>
    <b v="0"/>
    <b v="0"/>
    <x v="2"/>
    <n v="86.858974358974365"/>
    <x v="2"/>
    <x v="2"/>
  </r>
  <r>
    <n v="9.7107438016528924"/>
    <x v="0"/>
    <n v="10"/>
    <x v="1"/>
    <s v="USD"/>
    <n v="1415253600"/>
    <n v="1416117600"/>
    <b v="0"/>
    <b v="0"/>
    <x v="1"/>
    <n v="96.8"/>
    <x v="1"/>
    <x v="1"/>
  </r>
  <r>
    <n v="1.5256874543877283"/>
    <x v="0"/>
    <n v="2201"/>
    <x v="1"/>
    <s v="USD"/>
    <n v="1562216400"/>
    <n v="1563771600"/>
    <b v="0"/>
    <b v="0"/>
    <x v="3"/>
    <n v="32.995456610631528"/>
    <x v="3"/>
    <x v="3"/>
  </r>
  <r>
    <n v="2.0397068736816926"/>
    <x v="0"/>
    <n v="676"/>
    <x v="1"/>
    <s v="USD"/>
    <n v="1316754000"/>
    <n v="1319259600"/>
    <b v="0"/>
    <b v="0"/>
    <x v="3"/>
    <n v="68.028106508875737"/>
    <x v="3"/>
    <x v="3"/>
  </r>
  <r>
    <n v="0.12691594259494288"/>
    <x v="1"/>
    <n v="174"/>
    <x v="5"/>
    <s v="CHF"/>
    <n v="1313211600"/>
    <n v="1313643600"/>
    <b v="0"/>
    <b v="0"/>
    <x v="10"/>
    <n v="58.867816091954026"/>
    <x v="4"/>
    <x v="10"/>
  </r>
  <r>
    <n v="1.2452315764150619"/>
    <x v="0"/>
    <n v="831"/>
    <x v="1"/>
    <s v="USD"/>
    <n v="1439528400"/>
    <n v="1440306000"/>
    <b v="0"/>
    <b v="1"/>
    <x v="3"/>
    <n v="105.04572803850782"/>
    <x v="3"/>
    <x v="3"/>
  </r>
  <r>
    <n v="0.94078583287216377"/>
    <x v="1"/>
    <n v="164"/>
    <x v="1"/>
    <s v="USD"/>
    <n v="1469163600"/>
    <n v="1470805200"/>
    <b v="0"/>
    <b v="1"/>
    <x v="6"/>
    <n v="33.054878048780488"/>
    <x v="4"/>
    <x v="6"/>
  </r>
  <r>
    <n v="1.9710013593112823"/>
    <x v="3"/>
    <n v="56"/>
    <x v="5"/>
    <s v="CHF"/>
    <n v="1288501200"/>
    <n v="1292911200"/>
    <b v="0"/>
    <b v="0"/>
    <x v="3"/>
    <n v="78.821428571428569"/>
    <x v="3"/>
    <x v="3"/>
  </r>
  <r>
    <n v="0.46443857572170111"/>
    <x v="1"/>
    <n v="161"/>
    <x v="1"/>
    <s v="USD"/>
    <n v="1298959200"/>
    <n v="1301374800"/>
    <b v="0"/>
    <b v="1"/>
    <x v="10"/>
    <n v="68.204968944099377"/>
    <x v="4"/>
    <x v="10"/>
  </r>
  <r>
    <n v="0.70806621375944889"/>
    <x v="1"/>
    <n v="138"/>
    <x v="1"/>
    <s v="USD"/>
    <n v="1387260000"/>
    <n v="1387864800"/>
    <b v="0"/>
    <b v="0"/>
    <x v="1"/>
    <n v="75.731884057971016"/>
    <x v="1"/>
    <x v="1"/>
  </r>
  <r>
    <n v="0.86702101721363434"/>
    <x v="1"/>
    <n v="3308"/>
    <x v="1"/>
    <s v="USD"/>
    <n v="1457244000"/>
    <n v="1458190800"/>
    <b v="0"/>
    <b v="0"/>
    <x v="2"/>
    <n v="30.996070133010882"/>
    <x v="2"/>
    <x v="2"/>
  </r>
  <r>
    <n v="0.51781435968776568"/>
    <x v="1"/>
    <n v="127"/>
    <x v="2"/>
    <s v="AUD"/>
    <n v="1556341200"/>
    <n v="1559278800"/>
    <b v="0"/>
    <b v="1"/>
    <x v="10"/>
    <n v="101.88188976377953"/>
    <x v="4"/>
    <x v="10"/>
  </r>
  <r>
    <n v="0.13703636031427005"/>
    <x v="1"/>
    <n v="207"/>
    <x v="6"/>
    <s v="EUR"/>
    <n v="1522126800"/>
    <n v="1522731600"/>
    <b v="0"/>
    <b v="1"/>
    <x v="17"/>
    <n v="52.879227053140099"/>
    <x v="1"/>
    <x v="17"/>
  </r>
  <r>
    <n v="1.0033773813817752"/>
    <x v="0"/>
    <n v="859"/>
    <x v="0"/>
    <s v="CAD"/>
    <n v="1305954000"/>
    <n v="1306731600"/>
    <b v="0"/>
    <b v="0"/>
    <x v="1"/>
    <n v="71.005820721769496"/>
    <x v="1"/>
    <x v="1"/>
  </r>
  <r>
    <n v="1.1342155009451795"/>
    <x v="2"/>
    <n v="31"/>
    <x v="1"/>
    <s v="USD"/>
    <n v="1350709200"/>
    <n v="1352527200"/>
    <b v="0"/>
    <b v="0"/>
    <x v="10"/>
    <n v="102.38709677419355"/>
    <x v="4"/>
    <x v="10"/>
  </r>
  <r>
    <n v="2.6857654431512983"/>
    <x v="0"/>
    <n v="45"/>
    <x v="1"/>
    <s v="USD"/>
    <n v="1401166800"/>
    <n v="1404363600"/>
    <b v="0"/>
    <b v="0"/>
    <x v="3"/>
    <n v="74.466666666666669"/>
    <x v="3"/>
    <x v="3"/>
  </r>
  <r>
    <n v="3.2743861626800999"/>
    <x v="3"/>
    <n v="1113"/>
    <x v="1"/>
    <s v="USD"/>
    <n v="1266127200"/>
    <n v="1266645600"/>
    <b v="0"/>
    <b v="0"/>
    <x v="3"/>
    <n v="51.009883198562441"/>
    <x v="3"/>
    <x v="3"/>
  </r>
  <r>
    <n v="3.8888888888888888"/>
    <x v="0"/>
    <n v="6"/>
    <x v="1"/>
    <s v="USD"/>
    <n v="1481436000"/>
    <n v="1482818400"/>
    <b v="0"/>
    <b v="0"/>
    <x v="0"/>
    <n v="90"/>
    <x v="0"/>
    <x v="0"/>
  </r>
  <r>
    <n v="2.9411764705882355"/>
    <x v="0"/>
    <n v="7"/>
    <x v="1"/>
    <s v="USD"/>
    <n v="1372222800"/>
    <n v="1374642000"/>
    <b v="0"/>
    <b v="1"/>
    <x v="3"/>
    <n v="97.142857142857139"/>
    <x v="3"/>
    <x v="3"/>
  </r>
  <r>
    <n v="8.4323495592180914E-2"/>
    <x v="1"/>
    <n v="181"/>
    <x v="5"/>
    <s v="CHF"/>
    <n v="1372136400"/>
    <n v="1372482000"/>
    <b v="0"/>
    <b v="0"/>
    <x v="9"/>
    <n v="72.071823204419886"/>
    <x v="5"/>
    <x v="9"/>
  </r>
  <r>
    <n v="0.79748670855485737"/>
    <x v="1"/>
    <n v="110"/>
    <x v="1"/>
    <s v="USD"/>
    <n v="1513922400"/>
    <n v="1514959200"/>
    <b v="0"/>
    <b v="0"/>
    <x v="1"/>
    <n v="75.236363636363635"/>
    <x v="1"/>
    <x v="1"/>
  </r>
  <r>
    <n v="6.9471624266144811"/>
    <x v="0"/>
    <n v="31"/>
    <x v="1"/>
    <s v="USD"/>
    <n v="1477976400"/>
    <n v="1478235600"/>
    <b v="0"/>
    <b v="0"/>
    <x v="6"/>
    <n v="32.967741935483872"/>
    <x v="4"/>
    <x v="6"/>
  </r>
  <r>
    <n v="1.8245614035087718"/>
    <x v="0"/>
    <n v="78"/>
    <x v="1"/>
    <s v="USD"/>
    <n v="1407474000"/>
    <n v="1408078800"/>
    <b v="0"/>
    <b v="1"/>
    <x v="20"/>
    <n v="54.807692307692307"/>
    <x v="6"/>
    <x v="20"/>
  </r>
  <r>
    <n v="0.91214594335093613"/>
    <x v="1"/>
    <n v="185"/>
    <x v="1"/>
    <s v="USD"/>
    <n v="1546149600"/>
    <n v="1548136800"/>
    <b v="0"/>
    <b v="0"/>
    <x v="2"/>
    <n v="45.037837837837834"/>
    <x v="2"/>
    <x v="2"/>
  </r>
  <r>
    <n v="0.53058676654182269"/>
    <x v="1"/>
    <n v="121"/>
    <x v="1"/>
    <s v="USD"/>
    <n v="1338440400"/>
    <n v="1340859600"/>
    <b v="0"/>
    <b v="1"/>
    <x v="3"/>
    <n v="52.958677685950413"/>
    <x v="3"/>
    <x v="3"/>
  </r>
  <r>
    <n v="1.1493158510377846"/>
    <x v="0"/>
    <n v="1225"/>
    <x v="4"/>
    <s v="GBP"/>
    <n v="1454133600"/>
    <n v="1454479200"/>
    <b v="0"/>
    <b v="0"/>
    <x v="3"/>
    <n v="60.017959183673469"/>
    <x v="3"/>
    <x v="3"/>
  </r>
  <r>
    <n v="100"/>
    <x v="0"/>
    <n v="1"/>
    <x v="5"/>
    <s v="CHF"/>
    <n v="1434085200"/>
    <n v="1434430800"/>
    <b v="0"/>
    <b v="0"/>
    <x v="1"/>
    <n v="1"/>
    <x v="1"/>
    <x v="1"/>
  </r>
  <r>
    <n v="0.49282194128990786"/>
    <x v="1"/>
    <n v="106"/>
    <x v="1"/>
    <s v="USD"/>
    <n v="1577772000"/>
    <n v="1579672800"/>
    <b v="0"/>
    <b v="1"/>
    <x v="14"/>
    <n v="44.028301886792455"/>
    <x v="7"/>
    <x v="14"/>
  </r>
  <r>
    <n v="0.50753110674525215"/>
    <x v="1"/>
    <n v="142"/>
    <x v="1"/>
    <s v="USD"/>
    <n v="1562216400"/>
    <n v="1562389200"/>
    <b v="0"/>
    <b v="0"/>
    <x v="14"/>
    <n v="86.028169014084511"/>
    <x v="7"/>
    <x v="14"/>
  </r>
  <r>
    <n v="0.93457943925233644"/>
    <x v="1"/>
    <n v="233"/>
    <x v="1"/>
    <s v="USD"/>
    <n v="1548568800"/>
    <n v="1551506400"/>
    <b v="0"/>
    <b v="0"/>
    <x v="3"/>
    <n v="28.012875536480685"/>
    <x v="3"/>
    <x v="3"/>
  </r>
  <r>
    <n v="0.37211965078002002"/>
    <x v="1"/>
    <n v="218"/>
    <x v="1"/>
    <s v="USD"/>
    <n v="1514872800"/>
    <n v="1516600800"/>
    <b v="0"/>
    <b v="0"/>
    <x v="1"/>
    <n v="32.050458715596328"/>
    <x v="1"/>
    <x v="1"/>
  </r>
  <r>
    <n v="1.9667477696674778"/>
    <x v="0"/>
    <n v="67"/>
    <x v="2"/>
    <s v="AUD"/>
    <n v="1416031200"/>
    <n v="1420437600"/>
    <b v="0"/>
    <b v="0"/>
    <x v="4"/>
    <n v="73.611940298507463"/>
    <x v="4"/>
    <x v="4"/>
  </r>
  <r>
    <n v="8.472524812394093E-2"/>
    <x v="1"/>
    <n v="76"/>
    <x v="1"/>
    <s v="USD"/>
    <n v="1330927200"/>
    <n v="1332997200"/>
    <b v="0"/>
    <b v="1"/>
    <x v="6"/>
    <n v="108.71052631578948"/>
    <x v="4"/>
    <x v="6"/>
  </r>
  <r>
    <n v="0.37878787878787878"/>
    <x v="1"/>
    <n v="43"/>
    <x v="1"/>
    <s v="USD"/>
    <n v="1571115600"/>
    <n v="1574920800"/>
    <b v="0"/>
    <b v="1"/>
    <x v="3"/>
    <n v="42.97674418604651"/>
    <x v="3"/>
    <x v="3"/>
  </r>
  <r>
    <n v="3.2849020846493997"/>
    <x v="0"/>
    <n v="19"/>
    <x v="1"/>
    <s v="USD"/>
    <n v="1463461200"/>
    <n v="1464930000"/>
    <b v="0"/>
    <b v="0"/>
    <x v="0"/>
    <n v="83.315789473684205"/>
    <x v="0"/>
    <x v="0"/>
  </r>
  <r>
    <n v="1.5903135447727479"/>
    <x v="0"/>
    <n v="2108"/>
    <x v="5"/>
    <s v="CHF"/>
    <n v="1344920400"/>
    <n v="1345006800"/>
    <b v="0"/>
    <b v="0"/>
    <x v="4"/>
    <n v="42"/>
    <x v="4"/>
    <x v="4"/>
  </r>
  <r>
    <n v="0.51779935275080902"/>
    <x v="1"/>
    <n v="221"/>
    <x v="1"/>
    <s v="USD"/>
    <n v="1511848800"/>
    <n v="1512712800"/>
    <b v="0"/>
    <b v="1"/>
    <x v="3"/>
    <n v="55.927601809954751"/>
    <x v="3"/>
    <x v="3"/>
  </r>
  <r>
    <n v="1.2969713965227145"/>
    <x v="0"/>
    <n v="679"/>
    <x v="1"/>
    <s v="USD"/>
    <n v="1452319200"/>
    <n v="1452492000"/>
    <b v="0"/>
    <b v="1"/>
    <x v="11"/>
    <n v="105.03681885125184"/>
    <x v="6"/>
    <x v="11"/>
  </r>
  <r>
    <n v="0.44340463458110518"/>
    <x v="1"/>
    <n v="2805"/>
    <x v="0"/>
    <s v="CAD"/>
    <n v="1523854800"/>
    <n v="1524286800"/>
    <b v="0"/>
    <b v="0"/>
    <x v="9"/>
    <n v="48"/>
    <x v="5"/>
    <x v="9"/>
  </r>
  <r>
    <n v="0.41770003915937864"/>
    <x v="1"/>
    <n v="68"/>
    <x v="1"/>
    <s v="USD"/>
    <n v="1346043600"/>
    <n v="1346907600"/>
    <b v="0"/>
    <b v="0"/>
    <x v="11"/>
    <n v="112.66176470588235"/>
    <x v="6"/>
    <x v="11"/>
  </r>
  <r>
    <n v="1.0847457627118644"/>
    <x v="0"/>
    <n v="36"/>
    <x v="3"/>
    <s v="DKK"/>
    <n v="1464325200"/>
    <n v="1464498000"/>
    <b v="0"/>
    <b v="1"/>
    <x v="1"/>
    <n v="81.944444444444443"/>
    <x v="1"/>
    <x v="1"/>
  </r>
  <r>
    <n v="0.76785257230611725"/>
    <x v="1"/>
    <n v="183"/>
    <x v="0"/>
    <s v="CAD"/>
    <n v="1511935200"/>
    <n v="1514181600"/>
    <b v="0"/>
    <b v="0"/>
    <x v="1"/>
    <n v="64.049180327868854"/>
    <x v="1"/>
    <x v="1"/>
  </r>
  <r>
    <n v="0.16254416961130741"/>
    <x v="1"/>
    <n v="133"/>
    <x v="1"/>
    <s v="USD"/>
    <n v="1392012000"/>
    <n v="1392184800"/>
    <b v="1"/>
    <b v="1"/>
    <x v="3"/>
    <n v="106.39097744360902"/>
    <x v="3"/>
    <x v="3"/>
  </r>
  <r>
    <n v="0.27115311429658762"/>
    <x v="1"/>
    <n v="2489"/>
    <x v="6"/>
    <s v="EUR"/>
    <n v="1556946000"/>
    <n v="1559365200"/>
    <b v="0"/>
    <b v="1"/>
    <x v="9"/>
    <n v="76.011249497790274"/>
    <x v="5"/>
    <x v="9"/>
  </r>
  <r>
    <n v="9.1336116910229651E-2"/>
    <x v="1"/>
    <n v="69"/>
    <x v="1"/>
    <s v="USD"/>
    <n v="1548050400"/>
    <n v="1549173600"/>
    <b v="0"/>
    <b v="1"/>
    <x v="3"/>
    <n v="111.07246376811594"/>
    <x v="3"/>
    <x v="3"/>
  </r>
  <r>
    <n v="1.9738301175426924"/>
    <x v="0"/>
    <n v="47"/>
    <x v="1"/>
    <s v="USD"/>
    <n v="1353736800"/>
    <n v="1355032800"/>
    <b v="1"/>
    <b v="0"/>
    <x v="11"/>
    <n v="95.936170212765958"/>
    <x v="6"/>
    <x v="11"/>
  </r>
  <r>
    <n v="0.12490632025980515"/>
    <x v="1"/>
    <n v="279"/>
    <x v="4"/>
    <s v="GBP"/>
    <n v="1532840400"/>
    <n v="1533963600"/>
    <b v="0"/>
    <b v="1"/>
    <x v="1"/>
    <n v="43.043010752688176"/>
    <x v="1"/>
    <x v="1"/>
  </r>
  <r>
    <n v="0.34330554193231977"/>
    <x v="1"/>
    <n v="210"/>
    <x v="1"/>
    <s v="USD"/>
    <n v="1488261600"/>
    <n v="1489381200"/>
    <b v="0"/>
    <b v="0"/>
    <x v="4"/>
    <n v="67.966666666666669"/>
    <x v="4"/>
    <x v="4"/>
  </r>
  <r>
    <n v="0.2857414991903991"/>
    <x v="1"/>
    <n v="2100"/>
    <x v="1"/>
    <s v="USD"/>
    <n v="1393567200"/>
    <n v="1395032400"/>
    <b v="0"/>
    <b v="0"/>
    <x v="1"/>
    <n v="89.991428571428571"/>
    <x v="1"/>
    <x v="1"/>
  </r>
  <r>
    <n v="0.28005464480874315"/>
    <x v="1"/>
    <n v="252"/>
    <x v="1"/>
    <s v="USD"/>
    <n v="1410325200"/>
    <n v="1412485200"/>
    <b v="1"/>
    <b v="1"/>
    <x v="1"/>
    <n v="58.095238095238095"/>
    <x v="1"/>
    <x v="1"/>
  </r>
  <r>
    <n v="0.79058000669667772"/>
    <x v="1"/>
    <n v="1280"/>
    <x v="1"/>
    <s v="USD"/>
    <n v="1276923600"/>
    <n v="1279688400"/>
    <b v="0"/>
    <b v="1"/>
    <x v="9"/>
    <n v="83.996875000000003"/>
    <x v="5"/>
    <x v="9"/>
  </r>
  <r>
    <n v="0.25806451612903225"/>
    <x v="1"/>
    <n v="157"/>
    <x v="4"/>
    <s v="GBP"/>
    <n v="1500958800"/>
    <n v="1501995600"/>
    <b v="0"/>
    <b v="0"/>
    <x v="12"/>
    <n v="88.853503184713375"/>
    <x v="4"/>
    <x v="12"/>
  </r>
  <r>
    <n v="0.21880128155036338"/>
    <x v="1"/>
    <n v="194"/>
    <x v="1"/>
    <s v="USD"/>
    <n v="1292220000"/>
    <n v="1294639200"/>
    <b v="0"/>
    <b v="1"/>
    <x v="3"/>
    <n v="65.963917525773198"/>
    <x v="3"/>
    <x v="3"/>
  </r>
  <r>
    <n v="0.37495924356048255"/>
    <x v="1"/>
    <n v="82"/>
    <x v="2"/>
    <s v="AUD"/>
    <n v="1304398800"/>
    <n v="1305435600"/>
    <b v="0"/>
    <b v="1"/>
    <x v="6"/>
    <n v="74.804878048780495"/>
    <x v="4"/>
    <x v="6"/>
  </r>
  <r>
    <n v="1.4492753623188406"/>
    <x v="0"/>
    <n v="70"/>
    <x v="1"/>
    <s v="USD"/>
    <n v="1535432400"/>
    <n v="1537592400"/>
    <b v="0"/>
    <b v="0"/>
    <x v="3"/>
    <n v="69.98571428571428"/>
    <x v="3"/>
    <x v="3"/>
  </r>
  <r>
    <n v="1.9476567255021302"/>
    <x v="0"/>
    <n v="154"/>
    <x v="1"/>
    <s v="USD"/>
    <n v="1433826000"/>
    <n v="1435122000"/>
    <b v="0"/>
    <b v="0"/>
    <x v="3"/>
    <n v="32.006493506493506"/>
    <x v="3"/>
    <x v="3"/>
  </r>
  <r>
    <n v="85.393258426966298"/>
    <x v="0"/>
    <n v="22"/>
    <x v="1"/>
    <s v="USD"/>
    <n v="1514959200"/>
    <n v="1520056800"/>
    <b v="0"/>
    <b v="0"/>
    <x v="3"/>
    <n v="64.727272727272734"/>
    <x v="3"/>
    <x v="3"/>
  </r>
  <r>
    <n v="0.91762193220371013"/>
    <x v="1"/>
    <n v="4233"/>
    <x v="1"/>
    <s v="USD"/>
    <n v="1332738000"/>
    <n v="1335675600"/>
    <b v="0"/>
    <b v="0"/>
    <x v="14"/>
    <n v="24.998110087408456"/>
    <x v="7"/>
    <x v="14"/>
  </r>
  <r>
    <n v="0.3172831164252769"/>
    <x v="1"/>
    <n v="1297"/>
    <x v="3"/>
    <s v="DKK"/>
    <n v="1445490000"/>
    <n v="1448431200"/>
    <b v="1"/>
    <b v="0"/>
    <x v="18"/>
    <n v="104.97764070932922"/>
    <x v="5"/>
    <x v="18"/>
  </r>
  <r>
    <n v="0.63415089060897134"/>
    <x v="1"/>
    <n v="165"/>
    <x v="3"/>
    <s v="DKK"/>
    <n v="1297663200"/>
    <n v="1298613600"/>
    <b v="0"/>
    <b v="0"/>
    <x v="18"/>
    <n v="64.987878787878785"/>
    <x v="5"/>
    <x v="18"/>
  </r>
  <r>
    <n v="0.65016031350195935"/>
    <x v="1"/>
    <n v="119"/>
    <x v="1"/>
    <s v="USD"/>
    <n v="1371963600"/>
    <n v="1372482000"/>
    <b v="0"/>
    <b v="0"/>
    <x v="3"/>
    <n v="94.352941176470594"/>
    <x v="3"/>
    <x v="3"/>
  </r>
  <r>
    <n v="1.1143429642557041"/>
    <x v="0"/>
    <n v="1758"/>
    <x v="1"/>
    <s v="USD"/>
    <n v="1425103200"/>
    <n v="1425621600"/>
    <b v="0"/>
    <b v="0"/>
    <x v="2"/>
    <n v="44.001706484641637"/>
    <x v="2"/>
    <x v="2"/>
  </r>
  <r>
    <n v="1.3309234308248439"/>
    <x v="0"/>
    <n v="94"/>
    <x v="1"/>
    <s v="USD"/>
    <n v="1265349600"/>
    <n v="1266300000"/>
    <b v="0"/>
    <b v="0"/>
    <x v="7"/>
    <n v="64.744680851063833"/>
    <x v="1"/>
    <x v="7"/>
  </r>
  <r>
    <n v="0.11724960254372019"/>
    <x v="1"/>
    <n v="1797"/>
    <x v="1"/>
    <s v="USD"/>
    <n v="1301202000"/>
    <n v="1305867600"/>
    <b v="0"/>
    <b v="0"/>
    <x v="17"/>
    <n v="84.00667779632721"/>
    <x v="1"/>
    <x v="17"/>
  </r>
  <r>
    <n v="0.71991001124859388"/>
    <x v="1"/>
    <n v="261"/>
    <x v="1"/>
    <s v="USD"/>
    <n v="1538024400"/>
    <n v="1538802000"/>
    <b v="0"/>
    <b v="0"/>
    <x v="3"/>
    <n v="34.061302681992338"/>
    <x v="3"/>
    <x v="3"/>
  </r>
  <r>
    <n v="0.52581261950286806"/>
    <x v="1"/>
    <n v="157"/>
    <x v="1"/>
    <s v="USD"/>
    <n v="1395032400"/>
    <n v="1398920400"/>
    <b v="0"/>
    <b v="1"/>
    <x v="4"/>
    <n v="93.273885350318466"/>
    <x v="4"/>
    <x v="4"/>
  </r>
  <r>
    <n v="0.99757254488218694"/>
    <x v="1"/>
    <n v="3533"/>
    <x v="1"/>
    <s v="USD"/>
    <n v="1405486800"/>
    <n v="1405659600"/>
    <b v="0"/>
    <b v="1"/>
    <x v="3"/>
    <n v="32.998301726577978"/>
    <x v="3"/>
    <x v="3"/>
  </r>
  <r>
    <n v="0.70048495112000619"/>
    <x v="1"/>
    <n v="155"/>
    <x v="1"/>
    <s v="USD"/>
    <n v="1455861600"/>
    <n v="1457244000"/>
    <b v="0"/>
    <b v="0"/>
    <x v="2"/>
    <n v="83.812903225806451"/>
    <x v="2"/>
    <x v="2"/>
  </r>
  <r>
    <n v="0.17757783828578194"/>
    <x v="1"/>
    <n v="132"/>
    <x v="6"/>
    <s v="EUR"/>
    <n v="1529038800"/>
    <n v="1529298000"/>
    <b v="0"/>
    <b v="0"/>
    <x v="8"/>
    <n v="63.992424242424242"/>
    <x v="2"/>
    <x v="8"/>
  </r>
  <r>
    <n v="3.2556418793932669"/>
    <x v="0"/>
    <n v="33"/>
    <x v="1"/>
    <s v="USD"/>
    <n v="1535259600"/>
    <n v="1535778000"/>
    <b v="0"/>
    <b v="0"/>
    <x v="14"/>
    <n v="81.909090909090907"/>
    <x v="7"/>
    <x v="14"/>
  </r>
  <r>
    <n v="1.0060592203041043"/>
    <x v="3"/>
    <n v="94"/>
    <x v="1"/>
    <s v="USD"/>
    <n v="1327212000"/>
    <n v="1327471200"/>
    <b v="0"/>
    <b v="0"/>
    <x v="4"/>
    <n v="93.053191489361708"/>
    <x v="4"/>
    <x v="4"/>
  </r>
  <r>
    <n v="0.50620261139716261"/>
    <x v="1"/>
    <n v="1354"/>
    <x v="4"/>
    <s v="GBP"/>
    <n v="1526360400"/>
    <n v="1529557200"/>
    <b v="0"/>
    <b v="0"/>
    <x v="2"/>
    <n v="101.98449039881831"/>
    <x v="2"/>
    <x v="2"/>
  </r>
  <r>
    <n v="0.19665683382497542"/>
    <x v="1"/>
    <n v="48"/>
    <x v="1"/>
    <s v="USD"/>
    <n v="1532149200"/>
    <n v="1535259600"/>
    <b v="1"/>
    <b v="1"/>
    <x v="2"/>
    <n v="105.9375"/>
    <x v="2"/>
    <x v="2"/>
  </r>
  <r>
    <n v="0.42061929479148025"/>
    <x v="1"/>
    <n v="110"/>
    <x v="1"/>
    <s v="USD"/>
    <n v="1515304800"/>
    <n v="1515564000"/>
    <b v="0"/>
    <b v="0"/>
    <x v="0"/>
    <n v="101.58181818181818"/>
    <x v="0"/>
    <x v="0"/>
  </r>
  <r>
    <n v="0.2954482503923922"/>
    <x v="1"/>
    <n v="172"/>
    <x v="1"/>
    <s v="USD"/>
    <n v="1276318800"/>
    <n v="1277096400"/>
    <b v="0"/>
    <b v="0"/>
    <x v="6"/>
    <n v="62.970930232558139"/>
    <x v="4"/>
    <x v="6"/>
  </r>
  <r>
    <n v="0.7513737804194236"/>
    <x v="1"/>
    <n v="307"/>
    <x v="1"/>
    <s v="USD"/>
    <n v="1328767200"/>
    <n v="1329026400"/>
    <b v="0"/>
    <b v="1"/>
    <x v="7"/>
    <n v="29.045602605863191"/>
    <x v="1"/>
    <x v="7"/>
  </r>
  <r>
    <n v="100"/>
    <x v="0"/>
    <n v="1"/>
    <x v="1"/>
    <s v="USD"/>
    <n v="1321682400"/>
    <n v="1322978400"/>
    <b v="1"/>
    <b v="0"/>
    <x v="1"/>
    <n v="1"/>
    <x v="1"/>
    <x v="1"/>
  </r>
  <r>
    <n v="0.48123195380173245"/>
    <x v="1"/>
    <n v="160"/>
    <x v="1"/>
    <s v="USD"/>
    <n v="1335934800"/>
    <n v="1338786000"/>
    <b v="0"/>
    <b v="0"/>
    <x v="5"/>
    <n v="77.924999999999997"/>
    <x v="1"/>
    <x v="5"/>
  </r>
  <r>
    <n v="1.9560878243512974"/>
    <x v="0"/>
    <n v="31"/>
    <x v="1"/>
    <s v="USD"/>
    <n v="1310792400"/>
    <n v="1311656400"/>
    <b v="0"/>
    <b v="1"/>
    <x v="11"/>
    <n v="80.806451612903231"/>
    <x v="6"/>
    <x v="11"/>
  </r>
  <r>
    <n v="0.15336047783896253"/>
    <x v="1"/>
    <n v="1467"/>
    <x v="0"/>
    <s v="CAD"/>
    <n v="1308546000"/>
    <n v="1308978000"/>
    <b v="0"/>
    <b v="1"/>
    <x v="7"/>
    <n v="76.006816632583508"/>
    <x v="1"/>
    <x v="7"/>
  </r>
  <r>
    <n v="0.88004158325141912"/>
    <x v="1"/>
    <n v="2662"/>
    <x v="0"/>
    <s v="CAD"/>
    <n v="1574056800"/>
    <n v="1576389600"/>
    <b v="0"/>
    <b v="0"/>
    <x v="13"/>
    <n v="72.993613824192337"/>
    <x v="5"/>
    <x v="13"/>
  </r>
  <r>
    <n v="0.97679078310235434"/>
    <x v="1"/>
    <n v="452"/>
    <x v="2"/>
    <s v="AUD"/>
    <n v="1308373200"/>
    <n v="1311051600"/>
    <b v="0"/>
    <b v="0"/>
    <x v="3"/>
    <n v="53"/>
    <x v="3"/>
    <x v="3"/>
  </r>
  <r>
    <n v="0.28043935498948352"/>
    <x v="1"/>
    <n v="158"/>
    <x v="1"/>
    <s v="USD"/>
    <n v="1335243600"/>
    <n v="1336712400"/>
    <b v="0"/>
    <b v="0"/>
    <x v="0"/>
    <n v="54.164556962025316"/>
    <x v="0"/>
    <x v="0"/>
  </r>
  <r>
    <n v="0.71496020504519087"/>
    <x v="1"/>
    <n v="225"/>
    <x v="5"/>
    <s v="CHF"/>
    <n v="1328421600"/>
    <n v="1330408800"/>
    <b v="1"/>
    <b v="0"/>
    <x v="12"/>
    <n v="32.946666666666665"/>
    <x v="4"/>
    <x v="12"/>
  </r>
  <r>
    <n v="1.4398848092152627"/>
    <x v="0"/>
    <n v="35"/>
    <x v="1"/>
    <s v="USD"/>
    <n v="1524286800"/>
    <n v="1524891600"/>
    <b v="1"/>
    <b v="0"/>
    <x v="0"/>
    <n v="79.371428571428567"/>
    <x v="0"/>
    <x v="0"/>
  </r>
  <r>
    <n v="2.8141865844255975"/>
    <x v="0"/>
    <n v="63"/>
    <x v="1"/>
    <s v="USD"/>
    <n v="1362117600"/>
    <n v="1363669200"/>
    <b v="0"/>
    <b v="1"/>
    <x v="3"/>
    <n v="41.174603174603178"/>
    <x v="3"/>
    <x v="3"/>
  </r>
  <r>
    <n v="0.39737730975561297"/>
    <x v="1"/>
    <n v="65"/>
    <x v="1"/>
    <s v="USD"/>
    <n v="1550556000"/>
    <n v="1551420000"/>
    <b v="0"/>
    <b v="1"/>
    <x v="8"/>
    <n v="77.430769230769229"/>
    <x v="2"/>
    <x v="8"/>
  </r>
  <r>
    <n v="0.94451003541912637"/>
    <x v="1"/>
    <n v="163"/>
    <x v="1"/>
    <s v="USD"/>
    <n v="1269147600"/>
    <n v="1269838800"/>
    <b v="0"/>
    <b v="0"/>
    <x v="3"/>
    <n v="57.159509202453989"/>
    <x v="3"/>
    <x v="3"/>
  </r>
  <r>
    <n v="0.53353658536585369"/>
    <x v="1"/>
    <n v="85"/>
    <x v="1"/>
    <s v="USD"/>
    <n v="1312174800"/>
    <n v="1312520400"/>
    <b v="0"/>
    <b v="0"/>
    <x v="3"/>
    <n v="77.17647058823529"/>
    <x v="3"/>
    <x v="3"/>
  </r>
  <r>
    <n v="0.25854108956602029"/>
    <x v="1"/>
    <n v="217"/>
    <x v="1"/>
    <s v="USD"/>
    <n v="1434517200"/>
    <n v="1436504400"/>
    <b v="0"/>
    <b v="1"/>
    <x v="19"/>
    <n v="24.953917050691246"/>
    <x v="4"/>
    <x v="19"/>
  </r>
  <r>
    <n v="0.28812512862728956"/>
    <x v="1"/>
    <n v="150"/>
    <x v="1"/>
    <s v="USD"/>
    <n v="1471582800"/>
    <n v="1472014800"/>
    <b v="0"/>
    <b v="0"/>
    <x v="12"/>
    <n v="97.18"/>
    <x v="4"/>
    <x v="12"/>
  </r>
  <r>
    <n v="0.53815234362023723"/>
    <x v="1"/>
    <n v="3272"/>
    <x v="1"/>
    <s v="USD"/>
    <n v="1410757200"/>
    <n v="1411534800"/>
    <b v="0"/>
    <b v="0"/>
    <x v="3"/>
    <n v="46.000916870415651"/>
    <x v="3"/>
    <x v="3"/>
  </r>
  <r>
    <n v="2.3126067429944968"/>
    <x v="3"/>
    <n v="898"/>
    <x v="1"/>
    <s v="USD"/>
    <n v="1304830800"/>
    <n v="1304917200"/>
    <b v="0"/>
    <b v="0"/>
    <x v="14"/>
    <n v="88.023385300668153"/>
    <x v="7"/>
    <x v="14"/>
  </r>
  <r>
    <n v="0.61562139284340134"/>
    <x v="1"/>
    <n v="300"/>
    <x v="1"/>
    <s v="USD"/>
    <n v="1539061200"/>
    <n v="1539579600"/>
    <b v="0"/>
    <b v="0"/>
    <x v="0"/>
    <n v="25.99"/>
    <x v="0"/>
    <x v="0"/>
  </r>
  <r>
    <n v="0.5410000772857253"/>
    <x v="1"/>
    <n v="126"/>
    <x v="1"/>
    <s v="USD"/>
    <n v="1381554000"/>
    <n v="1382504400"/>
    <b v="0"/>
    <b v="0"/>
    <x v="3"/>
    <n v="102.69047619047619"/>
    <x v="3"/>
    <x v="3"/>
  </r>
  <r>
    <n v="4.2187825724411088"/>
    <x v="0"/>
    <n v="526"/>
    <x v="1"/>
    <s v="USD"/>
    <n v="1277096400"/>
    <n v="1278306000"/>
    <b v="0"/>
    <b v="0"/>
    <x v="6"/>
    <n v="72.958174904942965"/>
    <x v="4"/>
    <x v="6"/>
  </r>
  <r>
    <n v="1.1127167630057804"/>
    <x v="0"/>
    <n v="121"/>
    <x v="1"/>
    <s v="USD"/>
    <n v="1440392400"/>
    <n v="1442552400"/>
    <b v="0"/>
    <b v="0"/>
    <x v="3"/>
    <n v="57.190082644628099"/>
    <x v="3"/>
    <x v="3"/>
  </r>
  <r>
    <n v="0.36683221145953043"/>
    <x v="1"/>
    <n v="2320"/>
    <x v="1"/>
    <s v="USD"/>
    <n v="1509512400"/>
    <n v="1511071200"/>
    <b v="0"/>
    <b v="1"/>
    <x v="3"/>
    <n v="84.013793103448279"/>
    <x v="3"/>
    <x v="3"/>
  </r>
  <r>
    <n v="0.5880880880880881"/>
    <x v="1"/>
    <n v="81"/>
    <x v="2"/>
    <s v="AUD"/>
    <n v="1535950800"/>
    <n v="1536382800"/>
    <b v="0"/>
    <b v="0"/>
    <x v="22"/>
    <n v="98.666666666666671"/>
    <x v="4"/>
    <x v="22"/>
  </r>
  <r>
    <n v="0.53110965332795079"/>
    <x v="1"/>
    <n v="1887"/>
    <x v="1"/>
    <s v="USD"/>
    <n v="1389160800"/>
    <n v="1389592800"/>
    <b v="0"/>
    <b v="0"/>
    <x v="14"/>
    <n v="42.007419183889773"/>
    <x v="7"/>
    <x v="14"/>
  </r>
  <r>
    <n v="0.28823816215906156"/>
    <x v="1"/>
    <n v="4358"/>
    <x v="1"/>
    <s v="USD"/>
    <n v="1271998800"/>
    <n v="1275282000"/>
    <b v="0"/>
    <b v="1"/>
    <x v="14"/>
    <n v="32.002753556677376"/>
    <x v="7"/>
    <x v="14"/>
  </r>
  <r>
    <n v="1.4455626715462031"/>
    <x v="0"/>
    <n v="67"/>
    <x v="1"/>
    <s v="USD"/>
    <n v="1294898400"/>
    <n v="1294984800"/>
    <b v="0"/>
    <b v="0"/>
    <x v="1"/>
    <n v="81.567164179104481"/>
    <x v="1"/>
    <x v="1"/>
  </r>
  <r>
    <n v="3.9317858834675508"/>
    <x v="0"/>
    <n v="57"/>
    <x v="0"/>
    <s v="CAD"/>
    <n v="1559970000"/>
    <n v="1562043600"/>
    <b v="0"/>
    <b v="0"/>
    <x v="14"/>
    <n v="37.035087719298247"/>
    <x v="7"/>
    <x v="14"/>
  </r>
  <r>
    <n v="1.2919733392298702"/>
    <x v="0"/>
    <n v="1229"/>
    <x v="1"/>
    <s v="USD"/>
    <n v="1469509200"/>
    <n v="1469595600"/>
    <b v="0"/>
    <b v="0"/>
    <x v="0"/>
    <n v="103.033360455655"/>
    <x v="0"/>
    <x v="0"/>
  </r>
  <r>
    <n v="2.6679841897233203"/>
    <x v="0"/>
    <n v="12"/>
    <x v="6"/>
    <s v="EUR"/>
    <n v="1579068000"/>
    <n v="1581141600"/>
    <b v="0"/>
    <b v="0"/>
    <x v="16"/>
    <n v="84.333333333333329"/>
    <x v="1"/>
    <x v="16"/>
  </r>
  <r>
    <n v="0.18389113644722324"/>
    <x v="1"/>
    <n v="53"/>
    <x v="1"/>
    <s v="USD"/>
    <n v="1487743200"/>
    <n v="1488520800"/>
    <b v="0"/>
    <b v="0"/>
    <x v="9"/>
    <n v="102.60377358490567"/>
    <x v="5"/>
    <x v="9"/>
  </r>
  <r>
    <n v="0.43759483379164271"/>
    <x v="1"/>
    <n v="2414"/>
    <x v="1"/>
    <s v="USD"/>
    <n v="1563685200"/>
    <n v="1563858000"/>
    <b v="0"/>
    <b v="0"/>
    <x v="5"/>
    <n v="79.992129246064621"/>
    <x v="1"/>
    <x v="5"/>
  </r>
  <r>
    <n v="2.5675035528185695"/>
    <x v="0"/>
    <n v="452"/>
    <x v="1"/>
    <s v="USD"/>
    <n v="1436418000"/>
    <n v="1438923600"/>
    <b v="0"/>
    <b v="1"/>
    <x v="3"/>
    <n v="70.055309734513273"/>
    <x v="3"/>
    <x v="3"/>
  </r>
  <r>
    <n v="0.27027027027027029"/>
    <x v="1"/>
    <n v="80"/>
    <x v="1"/>
    <s v="USD"/>
    <n v="1421820000"/>
    <n v="1422165600"/>
    <b v="0"/>
    <b v="0"/>
    <x v="3"/>
    <n v="37"/>
    <x v="3"/>
    <x v="3"/>
  </r>
  <r>
    <n v="0.42032389664977127"/>
    <x v="1"/>
    <n v="193"/>
    <x v="1"/>
    <s v="USD"/>
    <n v="1274763600"/>
    <n v="1277874000"/>
    <b v="0"/>
    <b v="0"/>
    <x v="12"/>
    <n v="41.911917098445599"/>
    <x v="4"/>
    <x v="12"/>
  </r>
  <r>
    <n v="1.5616142776162525"/>
    <x v="0"/>
    <n v="1886"/>
    <x v="1"/>
    <s v="USD"/>
    <n v="1399179600"/>
    <n v="1399352400"/>
    <b v="0"/>
    <b v="1"/>
    <x v="3"/>
    <n v="57.992576882290564"/>
    <x v="3"/>
    <x v="3"/>
  </r>
  <r>
    <n v="0.84546735556599339"/>
    <x v="1"/>
    <n v="52"/>
    <x v="1"/>
    <s v="USD"/>
    <n v="1275800400"/>
    <n v="1279083600"/>
    <b v="0"/>
    <b v="0"/>
    <x v="3"/>
    <n v="40.942307692307693"/>
    <x v="3"/>
    <x v="3"/>
  </r>
  <r>
    <n v="1.1789111119808995"/>
    <x v="0"/>
    <n v="1825"/>
    <x v="1"/>
    <s v="USD"/>
    <n v="1282798800"/>
    <n v="1284354000"/>
    <b v="0"/>
    <b v="0"/>
    <x v="7"/>
    <n v="69.9972602739726"/>
    <x v="1"/>
    <x v="7"/>
  </r>
  <r>
    <n v="3.4076015727391873"/>
    <x v="0"/>
    <n v="31"/>
    <x v="1"/>
    <s v="USD"/>
    <n v="1437109200"/>
    <n v="1441170000"/>
    <b v="0"/>
    <b v="1"/>
    <x v="3"/>
    <n v="73.838709677419359"/>
    <x v="3"/>
    <x v="3"/>
  </r>
  <r>
    <n v="0.47642516839165433"/>
    <x v="1"/>
    <n v="290"/>
    <x v="1"/>
    <s v="USD"/>
    <n v="1491886800"/>
    <n v="1493528400"/>
    <b v="0"/>
    <b v="0"/>
    <x v="3"/>
    <n v="41.979310344827589"/>
    <x v="3"/>
    <x v="3"/>
  </r>
  <r>
    <n v="0.5889777029869584"/>
    <x v="1"/>
    <n v="122"/>
    <x v="1"/>
    <s v="USD"/>
    <n v="1394600400"/>
    <n v="1395205200"/>
    <b v="0"/>
    <b v="1"/>
    <x v="5"/>
    <n v="77.93442622950819"/>
    <x v="1"/>
    <x v="5"/>
  </r>
  <r>
    <n v="0.86237319456653561"/>
    <x v="1"/>
    <n v="1470"/>
    <x v="1"/>
    <s v="USD"/>
    <n v="1561352400"/>
    <n v="1561438800"/>
    <b v="0"/>
    <b v="0"/>
    <x v="7"/>
    <n v="106.01972789115646"/>
    <x v="1"/>
    <x v="7"/>
  </r>
  <r>
    <n v="0.38669760247486468"/>
    <x v="1"/>
    <n v="165"/>
    <x v="0"/>
    <s v="CAD"/>
    <n v="1322892000"/>
    <n v="1326693600"/>
    <b v="0"/>
    <b v="0"/>
    <x v="4"/>
    <n v="47.018181818181816"/>
    <x v="4"/>
    <x v="4"/>
  </r>
  <r>
    <n v="0.43368268883267075"/>
    <x v="1"/>
    <n v="182"/>
    <x v="1"/>
    <s v="USD"/>
    <n v="1274418000"/>
    <n v="1277960400"/>
    <b v="0"/>
    <b v="0"/>
    <x v="18"/>
    <n v="76.016483516483518"/>
    <x v="5"/>
    <x v="18"/>
  </r>
  <r>
    <n v="0.77994428969359331"/>
    <x v="1"/>
    <n v="199"/>
    <x v="6"/>
    <s v="EUR"/>
    <n v="1434344400"/>
    <n v="1434690000"/>
    <b v="0"/>
    <b v="1"/>
    <x v="4"/>
    <n v="54.120603015075375"/>
    <x v="4"/>
    <x v="4"/>
  </r>
  <r>
    <n v="0.52992518703241898"/>
    <x v="1"/>
    <n v="56"/>
    <x v="4"/>
    <s v="GBP"/>
    <n v="1373518800"/>
    <n v="1376110800"/>
    <b v="0"/>
    <b v="1"/>
    <x v="19"/>
    <n v="57.285714285714285"/>
    <x v="4"/>
    <x v="19"/>
  </r>
  <r>
    <n v="14.386028087864602"/>
    <x v="0"/>
    <n v="107"/>
    <x v="1"/>
    <s v="USD"/>
    <n v="1517637600"/>
    <n v="1518415200"/>
    <b v="0"/>
    <b v="0"/>
    <x v="3"/>
    <n v="103.81308411214954"/>
    <x v="3"/>
    <x v="3"/>
  </r>
  <r>
    <n v="0.1291265048455047"/>
    <x v="1"/>
    <n v="1460"/>
    <x v="2"/>
    <s v="AUD"/>
    <n v="1310619600"/>
    <n v="1310878800"/>
    <b v="0"/>
    <b v="1"/>
    <x v="0"/>
    <n v="105.02602739726028"/>
    <x v="0"/>
    <x v="0"/>
  </r>
  <r>
    <n v="3.6109971276159212"/>
    <x v="0"/>
    <n v="27"/>
    <x v="1"/>
    <s v="USD"/>
    <n v="1556427600"/>
    <n v="1556600400"/>
    <b v="0"/>
    <b v="0"/>
    <x v="3"/>
    <n v="90.259259259259252"/>
    <x v="3"/>
    <x v="3"/>
  </r>
  <r>
    <n v="1.9055015905778212"/>
    <x v="0"/>
    <n v="1221"/>
    <x v="1"/>
    <s v="USD"/>
    <n v="1576476000"/>
    <n v="1576994400"/>
    <b v="0"/>
    <b v="0"/>
    <x v="4"/>
    <n v="76.978705978705975"/>
    <x v="4"/>
    <x v="4"/>
  </r>
  <r>
    <n v="0.24564183835182252"/>
    <x v="1"/>
    <n v="123"/>
    <x v="5"/>
    <s v="CHF"/>
    <n v="1381122000"/>
    <n v="1382677200"/>
    <b v="0"/>
    <b v="0"/>
    <x v="17"/>
    <n v="102.60162601626017"/>
    <x v="1"/>
    <x v="17"/>
  </r>
  <r>
    <n v="50"/>
    <x v="0"/>
    <n v="1"/>
    <x v="1"/>
    <s v="USD"/>
    <n v="1411102800"/>
    <n v="1411189200"/>
    <b v="0"/>
    <b v="1"/>
    <x v="2"/>
    <n v="2"/>
    <x v="2"/>
    <x v="2"/>
  </r>
  <r>
    <n v="0.64029270523667958"/>
    <x v="1"/>
    <n v="159"/>
    <x v="1"/>
    <s v="USD"/>
    <n v="1531803600"/>
    <n v="1534654800"/>
    <b v="0"/>
    <b v="1"/>
    <x v="1"/>
    <n v="55.0062893081761"/>
    <x v="1"/>
    <x v="1"/>
  </r>
  <r>
    <n v="0.39615166949632147"/>
    <x v="1"/>
    <n v="110"/>
    <x v="1"/>
    <s v="USD"/>
    <n v="1454133600"/>
    <n v="1457762400"/>
    <b v="0"/>
    <b v="0"/>
    <x v="2"/>
    <n v="32.127272727272725"/>
    <x v="2"/>
    <x v="2"/>
  </r>
  <r>
    <n v="57.827926657263752"/>
    <x v="2"/>
    <n v="14"/>
    <x v="1"/>
    <s v="USD"/>
    <n v="1336194000"/>
    <n v="1337490000"/>
    <b v="0"/>
    <b v="1"/>
    <x v="9"/>
    <n v="50.642857142857146"/>
    <x v="5"/>
    <x v="9"/>
  </r>
  <r>
    <n v="8.1761006289308185"/>
    <x v="0"/>
    <n v="16"/>
    <x v="1"/>
    <s v="USD"/>
    <n v="1349326800"/>
    <n v="1349672400"/>
    <b v="0"/>
    <b v="0"/>
    <x v="15"/>
    <n v="49.6875"/>
    <x v="5"/>
    <x v="15"/>
  </r>
  <r>
    <n v="0.60980316480123509"/>
    <x v="1"/>
    <n v="236"/>
    <x v="1"/>
    <s v="USD"/>
    <n v="1379566800"/>
    <n v="1379826000"/>
    <b v="0"/>
    <b v="0"/>
    <x v="3"/>
    <n v="54.894067796610166"/>
    <x v="3"/>
    <x v="3"/>
  </r>
  <r>
    <n v="0.61356537260151722"/>
    <x v="1"/>
    <n v="191"/>
    <x v="1"/>
    <s v="USD"/>
    <n v="1494651600"/>
    <n v="1497762000"/>
    <b v="1"/>
    <b v="1"/>
    <x v="4"/>
    <n v="46.931937172774866"/>
    <x v="4"/>
    <x v="4"/>
  </r>
  <r>
    <n v="4.9376017362995119"/>
    <x v="0"/>
    <n v="41"/>
    <x v="1"/>
    <s v="USD"/>
    <n v="1303880400"/>
    <n v="1304485200"/>
    <b v="0"/>
    <b v="0"/>
    <x v="3"/>
    <n v="44.951219512195124"/>
    <x v="3"/>
    <x v="3"/>
  </r>
  <r>
    <n v="0.31324313243132429"/>
    <x v="1"/>
    <n v="3934"/>
    <x v="1"/>
    <s v="USD"/>
    <n v="1335934800"/>
    <n v="1336885200"/>
    <b v="0"/>
    <b v="0"/>
    <x v="11"/>
    <n v="30.99898322318251"/>
    <x v="6"/>
    <x v="11"/>
  </r>
  <r>
    <n v="0.20879248347059506"/>
    <x v="1"/>
    <n v="80"/>
    <x v="0"/>
    <s v="CAD"/>
    <n v="1528088400"/>
    <n v="1530421200"/>
    <b v="0"/>
    <b v="1"/>
    <x v="3"/>
    <n v="107.7625"/>
    <x v="3"/>
    <x v="3"/>
  </r>
  <r>
    <n v="5.113354294224723"/>
    <x v="3"/>
    <n v="296"/>
    <x v="1"/>
    <s v="USD"/>
    <n v="1421906400"/>
    <n v="1421992800"/>
    <b v="0"/>
    <b v="0"/>
    <x v="3"/>
    <n v="102.07770270270271"/>
    <x v="3"/>
    <x v="3"/>
  </r>
  <r>
    <n v="0.50264320998353407"/>
    <x v="1"/>
    <n v="462"/>
    <x v="1"/>
    <s v="USD"/>
    <n v="1568005200"/>
    <n v="1568178000"/>
    <b v="1"/>
    <b v="0"/>
    <x v="2"/>
    <n v="24.976190476190474"/>
    <x v="2"/>
    <x v="2"/>
  </r>
  <r>
    <n v="0.12578616352201258"/>
    <x v="1"/>
    <n v="179"/>
    <x v="1"/>
    <s v="USD"/>
    <n v="1346821200"/>
    <n v="1347944400"/>
    <b v="1"/>
    <b v="0"/>
    <x v="6"/>
    <n v="79.944134078212286"/>
    <x v="4"/>
    <x v="6"/>
  </r>
  <r>
    <n v="1.9754615038271048"/>
    <x v="0"/>
    <n v="523"/>
    <x v="2"/>
    <s v="AUD"/>
    <n v="1557637200"/>
    <n v="1558760400"/>
    <b v="0"/>
    <b v="0"/>
    <x v="6"/>
    <n v="67.946462715105156"/>
    <x v="4"/>
    <x v="6"/>
  </r>
  <r>
    <n v="1.7410228509249184"/>
    <x v="0"/>
    <n v="141"/>
    <x v="4"/>
    <s v="GBP"/>
    <n v="1375592400"/>
    <n v="1376629200"/>
    <b v="0"/>
    <b v="0"/>
    <x v="3"/>
    <n v="26.070921985815602"/>
    <x v="3"/>
    <x v="3"/>
  </r>
  <r>
    <n v="0.64255675322554306"/>
    <x v="1"/>
    <n v="1866"/>
    <x v="4"/>
    <s v="GBP"/>
    <n v="1503982800"/>
    <n v="1504760400"/>
    <b v="0"/>
    <b v="0"/>
    <x v="19"/>
    <n v="105.0032154340836"/>
    <x v="4"/>
    <x v="19"/>
  </r>
  <r>
    <n v="2.7550260610573343"/>
    <x v="0"/>
    <n v="52"/>
    <x v="1"/>
    <s v="USD"/>
    <n v="1418882400"/>
    <n v="1419660000"/>
    <b v="0"/>
    <b v="0"/>
    <x v="14"/>
    <n v="25.826923076923077"/>
    <x v="7"/>
    <x v="14"/>
  </r>
  <r>
    <n v="1.7167381974248928"/>
    <x v="2"/>
    <n v="27"/>
    <x v="4"/>
    <s v="GBP"/>
    <n v="1309237200"/>
    <n v="1311310800"/>
    <b v="0"/>
    <b v="1"/>
    <x v="12"/>
    <n v="77.666666666666671"/>
    <x v="4"/>
    <x v="12"/>
  </r>
  <r>
    <n v="0.42123933045116951"/>
    <x v="1"/>
    <n v="156"/>
    <x v="5"/>
    <s v="CHF"/>
    <n v="1343365200"/>
    <n v="1344315600"/>
    <b v="0"/>
    <b v="0"/>
    <x v="15"/>
    <n v="57.82692307692308"/>
    <x v="5"/>
    <x v="15"/>
  </r>
  <r>
    <n v="1.7021276595744681"/>
    <x v="0"/>
    <n v="225"/>
    <x v="2"/>
    <s v="AUD"/>
    <n v="1507957200"/>
    <n v="1510725600"/>
    <b v="0"/>
    <b v="1"/>
    <x v="3"/>
    <n v="92.955555555555549"/>
    <x v="3"/>
    <x v="3"/>
  </r>
  <r>
    <n v="0.54774700289375777"/>
    <x v="1"/>
    <n v="255"/>
    <x v="1"/>
    <s v="USD"/>
    <n v="1549519200"/>
    <n v="1551247200"/>
    <b v="1"/>
    <b v="0"/>
    <x v="10"/>
    <n v="37.945098039215686"/>
    <x v="4"/>
    <x v="10"/>
  </r>
  <r>
    <n v="132.56198347107437"/>
    <x v="0"/>
    <n v="38"/>
    <x v="1"/>
    <s v="USD"/>
    <n v="1329026400"/>
    <n v="1330236000"/>
    <b v="0"/>
    <b v="0"/>
    <x v="2"/>
    <n v="31.842105263157894"/>
    <x v="2"/>
    <x v="2"/>
  </r>
  <r>
    <n v="0.56833259619637333"/>
    <x v="1"/>
    <n v="2261"/>
    <x v="1"/>
    <s v="USD"/>
    <n v="1544335200"/>
    <n v="1545112800"/>
    <b v="0"/>
    <b v="1"/>
    <x v="21"/>
    <n v="40"/>
    <x v="1"/>
    <x v="21"/>
  </r>
  <r>
    <n v="0.42037586547972305"/>
    <x v="1"/>
    <n v="40"/>
    <x v="1"/>
    <s v="USD"/>
    <n v="1279083600"/>
    <n v="1279170000"/>
    <b v="0"/>
    <b v="0"/>
    <x v="3"/>
    <n v="101.1"/>
    <x v="3"/>
    <x v="3"/>
  </r>
  <r>
    <n v="0.20489671957231709"/>
    <x v="1"/>
    <n v="2289"/>
    <x v="6"/>
    <s v="EUR"/>
    <n v="1572498000"/>
    <n v="1573452000"/>
    <b v="0"/>
    <b v="0"/>
    <x v="3"/>
    <n v="84.006989951944078"/>
    <x v="3"/>
    <x v="3"/>
  </r>
  <r>
    <n v="0.44629574531389465"/>
    <x v="1"/>
    <n v="65"/>
    <x v="1"/>
    <s v="USD"/>
    <n v="1506056400"/>
    <n v="1507093200"/>
    <b v="0"/>
    <b v="0"/>
    <x v="3"/>
    <n v="103.41538461538461"/>
    <x v="3"/>
    <x v="3"/>
  </r>
  <r>
    <n v="5.516804058338618"/>
    <x v="0"/>
    <n v="15"/>
    <x v="1"/>
    <s v="USD"/>
    <n v="1463029200"/>
    <n v="1463374800"/>
    <b v="0"/>
    <b v="0"/>
    <x v="0"/>
    <n v="105.13333333333334"/>
    <x v="0"/>
    <x v="0"/>
  </r>
  <r>
    <n v="2.1811572250833082"/>
    <x v="0"/>
    <n v="37"/>
    <x v="1"/>
    <s v="USD"/>
    <n v="1342069200"/>
    <n v="1344574800"/>
    <b v="0"/>
    <b v="0"/>
    <x v="3"/>
    <n v="89.21621621621621"/>
    <x v="3"/>
    <x v="3"/>
  </r>
  <r>
    <n v="0.85240292077846691"/>
    <x v="1"/>
    <n v="3777"/>
    <x v="6"/>
    <s v="EUR"/>
    <n v="1388296800"/>
    <n v="1389074400"/>
    <b v="0"/>
    <b v="0"/>
    <x v="2"/>
    <n v="51.995234312946785"/>
    <x v="2"/>
    <x v="2"/>
  </r>
  <r>
    <n v="0.46017402945113789"/>
    <x v="1"/>
    <n v="184"/>
    <x v="4"/>
    <s v="GBP"/>
    <n v="1493787600"/>
    <n v="1494997200"/>
    <b v="0"/>
    <b v="0"/>
    <x v="3"/>
    <n v="64.956521739130437"/>
    <x v="3"/>
    <x v="3"/>
  </r>
  <r>
    <n v="0.89058524173027986"/>
    <x v="1"/>
    <n v="85"/>
    <x v="1"/>
    <s v="USD"/>
    <n v="1424844000"/>
    <n v="1425448800"/>
    <b v="0"/>
    <b v="1"/>
    <x v="3"/>
    <n v="46.235294117647058"/>
    <x v="3"/>
    <x v="3"/>
  </r>
  <r>
    <n v="1.3789492057950776"/>
    <x v="0"/>
    <n v="112"/>
    <x v="1"/>
    <s v="USD"/>
    <n v="1403931600"/>
    <n v="1404104400"/>
    <b v="0"/>
    <b v="1"/>
    <x v="3"/>
    <n v="51.151785714285715"/>
    <x v="3"/>
    <x v="3"/>
  </r>
  <r>
    <n v="0.4710219127585501"/>
    <x v="1"/>
    <n v="144"/>
    <x v="1"/>
    <s v="USD"/>
    <n v="1394514000"/>
    <n v="1394773200"/>
    <b v="0"/>
    <b v="0"/>
    <x v="1"/>
    <n v="33.909722222222221"/>
    <x v="1"/>
    <x v="1"/>
  </r>
  <r>
    <n v="0.41710710510527671"/>
    <x v="1"/>
    <n v="1902"/>
    <x v="1"/>
    <s v="USD"/>
    <n v="1365397200"/>
    <n v="1366520400"/>
    <b v="0"/>
    <b v="0"/>
    <x v="3"/>
    <n v="92.016298633017882"/>
    <x v="3"/>
    <x v="3"/>
  </r>
  <r>
    <n v="0.54964539007092195"/>
    <x v="1"/>
    <n v="105"/>
    <x v="1"/>
    <s v="USD"/>
    <n v="1456120800"/>
    <n v="1456639200"/>
    <b v="0"/>
    <b v="0"/>
    <x v="3"/>
    <n v="107.42857142857143"/>
    <x v="3"/>
    <x v="3"/>
  </r>
  <r>
    <n v="0.60926887734718338"/>
    <x v="1"/>
    <n v="132"/>
    <x v="1"/>
    <s v="USD"/>
    <n v="1437714000"/>
    <n v="1438318800"/>
    <b v="0"/>
    <b v="0"/>
    <x v="3"/>
    <n v="75.848484848484844"/>
    <x v="3"/>
    <x v="3"/>
  </r>
  <r>
    <n v="61.065088757396452"/>
    <x v="0"/>
    <n v="21"/>
    <x v="1"/>
    <s v="USD"/>
    <n v="1563771600"/>
    <n v="1564030800"/>
    <b v="1"/>
    <b v="0"/>
    <x v="3"/>
    <n v="80.476190476190482"/>
    <x v="3"/>
    <x v="3"/>
  </r>
  <r>
    <n v="2.0143478107219845"/>
    <x v="3"/>
    <n v="976"/>
    <x v="1"/>
    <s v="USD"/>
    <n v="1448517600"/>
    <n v="1449295200"/>
    <b v="0"/>
    <b v="0"/>
    <x v="4"/>
    <n v="86.978483606557376"/>
    <x v="4"/>
    <x v="4"/>
  </r>
  <r>
    <n v="0.9115228376102249"/>
    <x v="1"/>
    <n v="96"/>
    <x v="1"/>
    <s v="USD"/>
    <n v="1528779600"/>
    <n v="1531890000"/>
    <b v="0"/>
    <b v="1"/>
    <x v="13"/>
    <n v="105.13541666666667"/>
    <x v="5"/>
    <x v="13"/>
  </r>
  <r>
    <n v="2.031779109143006"/>
    <x v="0"/>
    <n v="67"/>
    <x v="1"/>
    <s v="USD"/>
    <n v="1304744400"/>
    <n v="1306213200"/>
    <b v="0"/>
    <b v="1"/>
    <x v="11"/>
    <n v="57.298507462686565"/>
    <x v="6"/>
    <x v="11"/>
  </r>
  <r>
    <n v="1.6068819996753774"/>
    <x v="2"/>
    <n v="66"/>
    <x v="0"/>
    <s v="CAD"/>
    <n v="1354341600"/>
    <n v="1356242400"/>
    <b v="0"/>
    <b v="0"/>
    <x v="2"/>
    <n v="93.348484848484844"/>
    <x v="2"/>
    <x v="2"/>
  </r>
  <r>
    <n v="7.6580587711487089"/>
    <x v="0"/>
    <n v="78"/>
    <x v="1"/>
    <s v="USD"/>
    <n v="1294552800"/>
    <n v="1297576800"/>
    <b v="1"/>
    <b v="0"/>
    <x v="3"/>
    <n v="71.987179487179489"/>
    <x v="3"/>
    <x v="3"/>
  </r>
  <r>
    <n v="1.5471394037066881"/>
    <x v="0"/>
    <n v="67"/>
    <x v="2"/>
    <s v="AUD"/>
    <n v="1295935200"/>
    <n v="1296194400"/>
    <b v="0"/>
    <b v="0"/>
    <x v="3"/>
    <n v="92.611940298507463"/>
    <x v="3"/>
    <x v="3"/>
  </r>
  <r>
    <n v="0.62661876514328685"/>
    <x v="1"/>
    <n v="114"/>
    <x v="1"/>
    <s v="USD"/>
    <n v="1411534800"/>
    <n v="1414558800"/>
    <b v="0"/>
    <b v="0"/>
    <x v="0"/>
    <n v="104.99122807017544"/>
    <x v="0"/>
    <x v="0"/>
  </r>
  <r>
    <n v="1.2281994595922379"/>
    <x v="0"/>
    <n v="263"/>
    <x v="2"/>
    <s v="AUD"/>
    <n v="1486706400"/>
    <n v="1488348000"/>
    <b v="0"/>
    <b v="0"/>
    <x v="14"/>
    <n v="30.958174904942965"/>
    <x v="7"/>
    <x v="14"/>
  </r>
  <r>
    <n v="3.0821610966759252"/>
    <x v="0"/>
    <n v="1691"/>
    <x v="1"/>
    <s v="USD"/>
    <n v="1333602000"/>
    <n v="1334898000"/>
    <b v="1"/>
    <b v="0"/>
    <x v="14"/>
    <n v="33.001182732111175"/>
    <x v="7"/>
    <x v="14"/>
  </r>
  <r>
    <n v="10.086625541409633"/>
    <x v="0"/>
    <n v="181"/>
    <x v="1"/>
    <s v="USD"/>
    <n v="1308200400"/>
    <n v="1308373200"/>
    <b v="0"/>
    <b v="0"/>
    <x v="3"/>
    <n v="84.187845303867405"/>
    <x v="3"/>
    <x v="3"/>
  </r>
  <r>
    <n v="3.7460978147762747"/>
    <x v="0"/>
    <n v="13"/>
    <x v="1"/>
    <s v="USD"/>
    <n v="1411707600"/>
    <n v="1412312400"/>
    <b v="0"/>
    <b v="0"/>
    <x v="3"/>
    <n v="73.92307692307692"/>
    <x v="3"/>
    <x v="3"/>
  </r>
  <r>
    <n v="1.5883744508279825"/>
    <x v="3"/>
    <n v="160"/>
    <x v="1"/>
    <s v="USD"/>
    <n v="1418364000"/>
    <n v="1419228000"/>
    <b v="1"/>
    <b v="1"/>
    <x v="4"/>
    <n v="36.987499999999997"/>
    <x v="4"/>
    <x v="4"/>
  </r>
  <r>
    <n v="0.61974789915966388"/>
    <x v="1"/>
    <n v="203"/>
    <x v="1"/>
    <s v="USD"/>
    <n v="1429333200"/>
    <n v="1430974800"/>
    <b v="0"/>
    <b v="0"/>
    <x v="2"/>
    <n v="46.896551724137929"/>
    <x v="2"/>
    <x v="2"/>
  </r>
  <r>
    <n v="20"/>
    <x v="0"/>
    <n v="1"/>
    <x v="1"/>
    <s v="USD"/>
    <n v="1555390800"/>
    <n v="1555822800"/>
    <b v="0"/>
    <b v="1"/>
    <x v="3"/>
    <n v="5"/>
    <x v="3"/>
    <x v="3"/>
  </r>
  <r>
    <n v="9.1162860879187207E-2"/>
    <x v="1"/>
    <n v="1559"/>
    <x v="1"/>
    <s v="USD"/>
    <n v="1482732000"/>
    <n v="1482818400"/>
    <b v="0"/>
    <b v="1"/>
    <x v="1"/>
    <n v="102.02437459910199"/>
    <x v="1"/>
    <x v="1"/>
  </r>
  <r>
    <n v="1.4266524164844538"/>
    <x v="3"/>
    <n v="2266"/>
    <x v="1"/>
    <s v="USD"/>
    <n v="1470718800"/>
    <n v="1471928400"/>
    <b v="0"/>
    <b v="0"/>
    <x v="4"/>
    <n v="45.007502206531335"/>
    <x v="4"/>
    <x v="4"/>
  </r>
  <r>
    <n v="1.6666666666666667"/>
    <x v="0"/>
    <n v="21"/>
    <x v="1"/>
    <s v="USD"/>
    <n v="1450591200"/>
    <n v="1453701600"/>
    <b v="0"/>
    <b v="1"/>
    <x v="22"/>
    <n v="94.285714285714292"/>
    <x v="4"/>
    <x v="22"/>
  </r>
  <r>
    <n v="0.27240638428483732"/>
    <x v="1"/>
    <n v="1548"/>
    <x v="2"/>
    <s v="AUD"/>
    <n v="1348290000"/>
    <n v="1350363600"/>
    <b v="0"/>
    <b v="0"/>
    <x v="2"/>
    <n v="101.02325581395348"/>
    <x v="2"/>
    <x v="2"/>
  </r>
  <r>
    <n v="9.0171325518485126E-2"/>
    <x v="1"/>
    <n v="80"/>
    <x v="1"/>
    <s v="USD"/>
    <n v="1353823200"/>
    <n v="1353996000"/>
    <b v="0"/>
    <b v="0"/>
    <x v="3"/>
    <n v="97.037499999999994"/>
    <x v="3"/>
    <x v="3"/>
  </r>
  <r>
    <n v="5.2551963695445121"/>
    <x v="0"/>
    <n v="830"/>
    <x v="1"/>
    <s v="USD"/>
    <n v="1450764000"/>
    <n v="1451109600"/>
    <b v="0"/>
    <b v="0"/>
    <x v="22"/>
    <n v="43.00963855421687"/>
    <x v="4"/>
    <x v="22"/>
  </r>
  <r>
    <n v="0.7881614926813576"/>
    <x v="1"/>
    <n v="131"/>
    <x v="1"/>
    <s v="USD"/>
    <n v="1329372000"/>
    <n v="1329631200"/>
    <b v="0"/>
    <b v="0"/>
    <x v="3"/>
    <n v="94.916030534351151"/>
    <x v="3"/>
    <x v="3"/>
  </r>
  <r>
    <n v="0.13612176710803117"/>
    <x v="1"/>
    <n v="112"/>
    <x v="1"/>
    <s v="USD"/>
    <n v="1277096400"/>
    <n v="1278997200"/>
    <b v="0"/>
    <b v="0"/>
    <x v="10"/>
    <n v="72.151785714285708"/>
    <x v="4"/>
    <x v="10"/>
  </r>
  <r>
    <n v="21.866988387875132"/>
    <x v="0"/>
    <n v="130"/>
    <x v="1"/>
    <s v="USD"/>
    <n v="1277701200"/>
    <n v="1280120400"/>
    <b v="0"/>
    <b v="0"/>
    <x v="18"/>
    <n v="51.007692307692309"/>
    <x v="5"/>
    <x v="18"/>
  </r>
  <r>
    <n v="1.1757161179991449"/>
    <x v="0"/>
    <n v="55"/>
    <x v="1"/>
    <s v="USD"/>
    <n v="1454911200"/>
    <n v="1458104400"/>
    <b v="0"/>
    <b v="0"/>
    <x v="2"/>
    <n v="85.054545454545448"/>
    <x v="2"/>
    <x v="2"/>
  </r>
  <r>
    <n v="0.83823529411764708"/>
    <x v="1"/>
    <n v="155"/>
    <x v="1"/>
    <s v="USD"/>
    <n v="1297922400"/>
    <n v="1298268000"/>
    <b v="0"/>
    <b v="0"/>
    <x v="18"/>
    <n v="43.87096774193548"/>
    <x v="5"/>
    <x v="18"/>
  </r>
  <r>
    <n v="0.33780613681148541"/>
    <x v="1"/>
    <n v="266"/>
    <x v="1"/>
    <s v="USD"/>
    <n v="1384408800"/>
    <n v="1386223200"/>
    <b v="0"/>
    <b v="0"/>
    <x v="0"/>
    <n v="40.063909774436091"/>
    <x v="0"/>
    <x v="0"/>
  </r>
  <r>
    <n v="1.180708425055033"/>
    <x v="0"/>
    <n v="114"/>
    <x v="6"/>
    <s v="EUR"/>
    <n v="1299304800"/>
    <n v="1299823200"/>
    <b v="0"/>
    <b v="1"/>
    <x v="14"/>
    <n v="43.833333333333336"/>
    <x v="7"/>
    <x v="14"/>
  </r>
  <r>
    <n v="0.2810695837131571"/>
    <x v="1"/>
    <n v="155"/>
    <x v="1"/>
    <s v="USD"/>
    <n v="1431320400"/>
    <n v="1431752400"/>
    <b v="0"/>
    <b v="0"/>
    <x v="3"/>
    <n v="84.92903225806451"/>
    <x v="3"/>
    <x v="3"/>
  </r>
  <r>
    <n v="0.25879308316668626"/>
    <x v="1"/>
    <n v="207"/>
    <x v="4"/>
    <s v="GBP"/>
    <n v="1264399200"/>
    <n v="1267855200"/>
    <b v="0"/>
    <b v="0"/>
    <x v="1"/>
    <n v="41.067632850241544"/>
    <x v="1"/>
    <x v="1"/>
  </r>
  <r>
    <n v="0.12622512622512622"/>
    <x v="1"/>
    <n v="245"/>
    <x v="1"/>
    <s v="USD"/>
    <n v="1497502800"/>
    <n v="1497675600"/>
    <b v="0"/>
    <b v="0"/>
    <x v="3"/>
    <n v="54.971428571428568"/>
    <x v="3"/>
    <x v="3"/>
  </r>
  <r>
    <n v="0.72974623982565334"/>
    <x v="1"/>
    <n v="1573"/>
    <x v="1"/>
    <s v="USD"/>
    <n v="1333688400"/>
    <n v="1336885200"/>
    <b v="0"/>
    <b v="0"/>
    <x v="21"/>
    <n v="77.010807374443743"/>
    <x v="1"/>
    <x v="21"/>
  </r>
  <r>
    <n v="0.29567574226931131"/>
    <x v="1"/>
    <n v="114"/>
    <x v="1"/>
    <s v="USD"/>
    <n v="1293861600"/>
    <n v="1295157600"/>
    <b v="0"/>
    <b v="0"/>
    <x v="0"/>
    <n v="71.201754385964918"/>
    <x v="0"/>
    <x v="0"/>
  </r>
  <r>
    <n v="0.92397660818713445"/>
    <x v="1"/>
    <n v="93"/>
    <x v="1"/>
    <s v="USD"/>
    <n v="1576994400"/>
    <n v="1577599200"/>
    <b v="0"/>
    <b v="0"/>
    <x v="3"/>
    <n v="91.935483870967744"/>
    <x v="3"/>
    <x v="3"/>
  </r>
  <r>
    <n v="1.6458835567734438"/>
    <x v="0"/>
    <n v="594"/>
    <x v="1"/>
    <s v="USD"/>
    <n v="1304917200"/>
    <n v="1305003600"/>
    <b v="0"/>
    <b v="0"/>
    <x v="3"/>
    <n v="97.069023569023571"/>
    <x v="3"/>
    <x v="3"/>
  </r>
  <r>
    <n v="3.6067892503536068"/>
    <x v="0"/>
    <n v="24"/>
    <x v="1"/>
    <s v="USD"/>
    <n v="1381208400"/>
    <n v="1381726800"/>
    <b v="0"/>
    <b v="0"/>
    <x v="19"/>
    <n v="58.916666666666664"/>
    <x v="4"/>
    <x v="19"/>
  </r>
  <r>
    <n v="0.43784094171691074"/>
    <x v="1"/>
    <n v="1681"/>
    <x v="1"/>
    <s v="USD"/>
    <n v="1401685200"/>
    <n v="1402462800"/>
    <b v="0"/>
    <b v="1"/>
    <x v="2"/>
    <n v="58.015466983938133"/>
    <x v="2"/>
    <x v="2"/>
  </r>
  <r>
    <n v="4.6263753056234718"/>
    <x v="0"/>
    <n v="252"/>
    <x v="1"/>
    <s v="USD"/>
    <n v="1291960800"/>
    <n v="1292133600"/>
    <b v="0"/>
    <b v="1"/>
    <x v="3"/>
    <n v="103.87301587301587"/>
    <x v="3"/>
    <x v="3"/>
  </r>
  <r>
    <n v="0.26746907388833169"/>
    <x v="1"/>
    <n v="32"/>
    <x v="1"/>
    <s v="USD"/>
    <n v="1368853200"/>
    <n v="1368939600"/>
    <b v="0"/>
    <b v="0"/>
    <x v="7"/>
    <n v="93.46875"/>
    <x v="1"/>
    <x v="7"/>
  </r>
  <r>
    <n v="0.64546975854649769"/>
    <x v="1"/>
    <n v="135"/>
    <x v="1"/>
    <s v="USD"/>
    <n v="1448776800"/>
    <n v="1452146400"/>
    <b v="0"/>
    <b v="1"/>
    <x v="3"/>
    <n v="61.970370370370368"/>
    <x v="3"/>
    <x v="3"/>
  </r>
  <r>
    <n v="0.31041440322830982"/>
    <x v="1"/>
    <n v="140"/>
    <x v="1"/>
    <s v="USD"/>
    <n v="1296194400"/>
    <n v="1296712800"/>
    <b v="0"/>
    <b v="1"/>
    <x v="3"/>
    <n v="92.042857142857144"/>
    <x v="3"/>
    <x v="3"/>
  </r>
  <r>
    <n v="1.3521344407958278"/>
    <x v="0"/>
    <n v="67"/>
    <x v="1"/>
    <s v="USD"/>
    <n v="1517983200"/>
    <n v="1520748000"/>
    <b v="0"/>
    <b v="0"/>
    <x v="0"/>
    <n v="77.268656716417908"/>
    <x v="0"/>
    <x v="0"/>
  </r>
  <r>
    <n v="0.11572734637194769"/>
    <x v="1"/>
    <n v="92"/>
    <x v="1"/>
    <s v="USD"/>
    <n v="1478930400"/>
    <n v="1480831200"/>
    <b v="0"/>
    <b v="0"/>
    <x v="11"/>
    <n v="93.923913043478265"/>
    <x v="6"/>
    <x v="11"/>
  </r>
  <r>
    <n v="0.69801957237604939"/>
    <x v="1"/>
    <n v="1015"/>
    <x v="4"/>
    <s v="GBP"/>
    <n v="1426395600"/>
    <n v="1426914000"/>
    <b v="0"/>
    <b v="0"/>
    <x v="3"/>
    <n v="84.969458128078813"/>
    <x v="3"/>
    <x v="3"/>
  </r>
  <r>
    <n v="2.482513035736996"/>
    <x v="0"/>
    <n v="742"/>
    <x v="1"/>
    <s v="USD"/>
    <n v="1446181200"/>
    <n v="1446616800"/>
    <b v="1"/>
    <b v="0"/>
    <x v="9"/>
    <n v="105.97035040431267"/>
    <x v="5"/>
    <x v="9"/>
  </r>
  <r>
    <n v="0.56109203584289424"/>
    <x v="1"/>
    <n v="323"/>
    <x v="1"/>
    <s v="USD"/>
    <n v="1514181600"/>
    <n v="1517032800"/>
    <b v="0"/>
    <b v="0"/>
    <x v="2"/>
    <n v="36.969040247678016"/>
    <x v="2"/>
    <x v="2"/>
  </r>
  <r>
    <n v="1.1774325429272281"/>
    <x v="0"/>
    <n v="75"/>
    <x v="1"/>
    <s v="USD"/>
    <n v="1311051600"/>
    <n v="1311224400"/>
    <b v="0"/>
    <b v="1"/>
    <x v="4"/>
    <n v="81.533333333333331"/>
    <x v="4"/>
    <x v="4"/>
  </r>
  <r>
    <n v="0.68522961295938511"/>
    <x v="1"/>
    <n v="2326"/>
    <x v="1"/>
    <s v="USD"/>
    <n v="1564894800"/>
    <n v="1566190800"/>
    <b v="0"/>
    <b v="0"/>
    <x v="4"/>
    <n v="80.999140154772135"/>
    <x v="4"/>
    <x v="4"/>
  </r>
  <r>
    <n v="0.65590312815338048"/>
    <x v="1"/>
    <n v="381"/>
    <x v="1"/>
    <s v="USD"/>
    <n v="1567918800"/>
    <n v="1570165200"/>
    <b v="0"/>
    <b v="0"/>
    <x v="3"/>
    <n v="26.010498687664043"/>
    <x v="3"/>
    <x v="3"/>
  </r>
  <r>
    <n v="1.4896570994472726"/>
    <x v="0"/>
    <n v="4405"/>
    <x v="1"/>
    <s v="USD"/>
    <n v="1386309600"/>
    <n v="1388556000"/>
    <b v="0"/>
    <b v="1"/>
    <x v="1"/>
    <n v="25.998410896708286"/>
    <x v="1"/>
    <x v="1"/>
  </r>
  <r>
    <n v="2.4809160305343512"/>
    <x v="0"/>
    <n v="92"/>
    <x v="1"/>
    <s v="USD"/>
    <n v="1301979600"/>
    <n v="1303189200"/>
    <b v="0"/>
    <b v="0"/>
    <x v="1"/>
    <n v="34.173913043478258"/>
    <x v="1"/>
    <x v="1"/>
  </r>
  <r>
    <n v="0.46127520273789152"/>
    <x v="1"/>
    <n v="480"/>
    <x v="1"/>
    <s v="USD"/>
    <n v="1493269200"/>
    <n v="1494478800"/>
    <b v="0"/>
    <b v="0"/>
    <x v="4"/>
    <n v="28.002083333333335"/>
    <x v="4"/>
    <x v="4"/>
  </r>
  <r>
    <n v="1.9187589303939578"/>
    <x v="0"/>
    <n v="64"/>
    <x v="1"/>
    <s v="USD"/>
    <n v="1478930400"/>
    <n v="1480744800"/>
    <b v="0"/>
    <b v="0"/>
    <x v="15"/>
    <n v="76.546875"/>
    <x v="5"/>
    <x v="15"/>
  </r>
  <r>
    <n v="0.20016680567139283"/>
    <x v="1"/>
    <n v="226"/>
    <x v="1"/>
    <s v="USD"/>
    <n v="1555390800"/>
    <n v="1555822800"/>
    <b v="0"/>
    <b v="0"/>
    <x v="18"/>
    <n v="53.053097345132741"/>
    <x v="5"/>
    <x v="18"/>
  </r>
  <r>
    <n v="1.1405176195350197"/>
    <x v="0"/>
    <n v="64"/>
    <x v="1"/>
    <s v="USD"/>
    <n v="1456984800"/>
    <n v="1458882000"/>
    <b v="0"/>
    <b v="1"/>
    <x v="6"/>
    <n v="106.859375"/>
    <x v="4"/>
    <x v="6"/>
  </r>
  <r>
    <n v="0.88359931475971509"/>
    <x v="1"/>
    <n v="241"/>
    <x v="1"/>
    <s v="USD"/>
    <n v="1411621200"/>
    <n v="1411966800"/>
    <b v="0"/>
    <b v="1"/>
    <x v="1"/>
    <n v="46.020746887966808"/>
    <x v="1"/>
    <x v="1"/>
  </r>
  <r>
    <n v="0.23443999092490359"/>
    <x v="1"/>
    <n v="132"/>
    <x v="1"/>
    <s v="USD"/>
    <n v="1525669200"/>
    <n v="1526878800"/>
    <b v="0"/>
    <b v="1"/>
    <x v="6"/>
    <n v="100.17424242424242"/>
    <x v="4"/>
    <x v="6"/>
  </r>
  <r>
    <n v="1.288117770767613"/>
    <x v="3"/>
    <n v="75"/>
    <x v="6"/>
    <s v="EUR"/>
    <n v="1450936800"/>
    <n v="1452405600"/>
    <b v="0"/>
    <b v="1"/>
    <x v="14"/>
    <n v="101.44"/>
    <x v="7"/>
    <x v="14"/>
  </r>
  <r>
    <n v="1.9048776207255005"/>
    <x v="0"/>
    <n v="842"/>
    <x v="1"/>
    <s v="USD"/>
    <n v="1413522000"/>
    <n v="1414040400"/>
    <b v="0"/>
    <b v="1"/>
    <x v="18"/>
    <n v="87.972684085510693"/>
    <x v="5"/>
    <x v="18"/>
  </r>
  <r>
    <n v="0.63505116959064323"/>
    <x v="1"/>
    <n v="2043"/>
    <x v="1"/>
    <s v="USD"/>
    <n v="1541307600"/>
    <n v="1543816800"/>
    <b v="0"/>
    <b v="1"/>
    <x v="0"/>
    <n v="74.995594713656388"/>
    <x v="0"/>
    <x v="0"/>
  </r>
  <r>
    <n v="1.3710012463647694"/>
    <x v="0"/>
    <n v="112"/>
    <x v="1"/>
    <s v="USD"/>
    <n v="1357106400"/>
    <n v="1359698400"/>
    <b v="0"/>
    <b v="0"/>
    <x v="3"/>
    <n v="42.982142857142854"/>
    <x v="3"/>
    <x v="3"/>
  </r>
  <r>
    <n v="1.6510971105800565"/>
    <x v="3"/>
    <n v="139"/>
    <x v="6"/>
    <s v="EUR"/>
    <n v="1390197600"/>
    <n v="1390629600"/>
    <b v="0"/>
    <b v="0"/>
    <x v="3"/>
    <n v="33.115107913669064"/>
    <x v="3"/>
    <x v="3"/>
  </r>
  <r>
    <n v="1.7608333553657827"/>
    <x v="0"/>
    <n v="374"/>
    <x v="1"/>
    <s v="USD"/>
    <n v="1265868000"/>
    <n v="1267077600"/>
    <b v="0"/>
    <b v="1"/>
    <x v="7"/>
    <n v="101.13101604278074"/>
    <x v="1"/>
    <x v="7"/>
  </r>
  <r>
    <n v="1.7685732023750775"/>
    <x v="3"/>
    <n v="1122"/>
    <x v="1"/>
    <s v="USD"/>
    <n v="1467176400"/>
    <n v="1467781200"/>
    <b v="0"/>
    <b v="0"/>
    <x v="0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x v="0"/>
    <n v="0"/>
    <x v="0"/>
    <s v="CAD"/>
    <n v="1448690400"/>
    <n v="1450159200"/>
    <b v="0"/>
    <b v="0"/>
    <s v="food/food trucks"/>
    <e v="#DIV/0!"/>
    <x v="0"/>
    <x v="0"/>
  </r>
  <r>
    <n v="1"/>
    <s v="Odom Inc"/>
    <s v="Managed bottom-line architecture"/>
    <n v="1400"/>
    <n v="14560"/>
    <n v="9.6153846153846159E-2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0.7605789942675919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1.6955995155429955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1.4434947768281101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0.57597574838954146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4.770642201834862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0.30527101282138253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5.0168595643853093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1.9326683291770574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0.37577684636508168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2.0792079207920793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1.1192041215135904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0.40796503156872266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1.4976897339210793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2.1138126724631645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0.15397156054705191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0.62738699988876112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1.4944982755789127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2.0605980679832516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0.89092580575383951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2.439467469441777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0.78081648830757033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0.30116450274394324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0.88627142541987591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0.46202956989247312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2.0747288377658548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1.2507817385866167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0.95033966650924551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0.304043983704832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0.62262193012798339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0.3225806451612903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1.1519686117067385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0.26467579850895784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0.66310160427807485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0.66533070381915727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0.63578564940962756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0.71434870799894168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0.30738720872583042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1.9693654266958425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0.59147734910606264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0.4696410600469641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0.22525341008634714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0.53781071686233362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0.15178825538373969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2.0971302428256071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0.87120320226041914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0.210408191892271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0.25841597988545884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0.52735662491760049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50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1.0885206171726003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2.928019520130134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0.71220459695694405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1.1127596439169138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0.56189341052273112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0.69607587227007739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0.46452026269421753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0.4403131115459882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0.36354193715917943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0.69266233813981193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1.078213802435724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0.13838915029061721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8.4380610412926398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1.0241404535479151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0.42346407497396737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2.2188217291507271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0.61581786720048859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0.39288668320926384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4.1557075223566544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0.80813692870085674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0.92535471930906843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0.14917951268025859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0.15130228034151086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0.81658291457286436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0.66411063946323434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1.2803016886647984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2.1300448430493275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0.33244680851063829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1.4368101819628121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0.15687393040501996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0.44377525952928126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6.678688305616777E-2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2.6602660266026601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0.75546145703012224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0.76205287713841363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0.59653365578395812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1.6132964889466841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0.38350910834132312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0.39590125756870054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1.2720156555772995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2.0659275921165383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0.38628681796233705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1.6515627609028949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0.32928352446917225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0.88495575221238942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0.46002653237675972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0.10791068315763261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2.9680434584686353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0.5083272021938332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00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9.7900576525617317E-2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0.35501823066589905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4.063388866314506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0.69861624751645446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0.69183029809746666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0.27845209196058834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0.53623410448904552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0.16799193638705343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1.6888600194868464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6.6832496362697702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0.83363881987155986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0.37198258804907003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0.26533729999195949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0.13752171395483498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1.1466343838989697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1.1363636363636365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0.57491493605537958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0.8502598016060463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0.46520282843319688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0.66891121561921052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0.45591328589688107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1.553574470501391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5.3698779161126557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0.2719096423342397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0.62536873156342188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2.588448223853369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1.9447114025665668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1.6574326227814817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1.223717409587888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0.64321608040201006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0.99147583616268153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0.86071987480438183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0.32177332856632107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1.1143714720903144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1.40306122448979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0.429988974641677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0.38200339558573854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1.0416666666666667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4.7854099553153899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0.4481016783444679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0.9843393597967025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0.43470700747696051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0.73750341436765909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0.77459333849728895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0.42281152753348666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5.7971014492753623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0.88893648923637147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0.82629942247889832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0.45481220657276994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100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1.558435657734816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0.23636891777209479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1.075451985100390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1.7019374068554396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1.5379357484620642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1.3524559708701791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1.8987341772151898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0.45258620689655171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0.99988495047640957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0.61609549480169423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1.2790697674418605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0.66783446463761764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0.39485559566787004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0.99830851381380381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0.81973902556243705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0.7292209241759058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0.24065161051462422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3.1939561672525993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0.23580370606511422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34.026772793053546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9.4049904030710181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1.2066365007541477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0.61344244615726207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0.11177347242921014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3.8180324069196572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1.3362770160353241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0.24010941067991806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1.039411000433087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0.2795489524766781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0.32419414597999258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1.6180620884289747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0.13844189016602809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1.44680851063829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0.34123222748815168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1.392757660167131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.1313914944636436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0.43502138975604115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.1238095238095238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4.250733268153942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1.457840819542947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2.6348808030112925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5.0017611835153222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2.19123505976095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0.81459385039008725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0.27643158318316219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1.583623020471224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0.33534006056964899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10.461844065552061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1.859504132231405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50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0.1468018175463124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1.2685312547760965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0.74400376396622769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29.655990510083036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0.23156394727467047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2.5743707093821508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0.23490721165139769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0.98890060770428412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4.7194991749975737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1.4831177027453455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1.0534813319878911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0.65853658536585369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0.51239004599269011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9.773806199385647E-2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26.029216467463481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0.64486729086853078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2.2344632280568457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0.463075798196441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0.30108955428637446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11.84407796101949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1.0139364099140449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0.72474709346217725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1.065973112568225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0.24774594001658773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0.38435809929817799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0.27275206836985183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0.59269496160621304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0.83397842179108805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0.51629090821360935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0.23800079333597779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1.3036393264530146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0.58389146488064569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0.6333333333333333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0.91675834250091681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2.3962106436333239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9.1371732593106643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0.62744568884091212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0.2367330834484119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1.0233450591621363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0.23878366524804262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0.9811971187161167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0.78292478329760462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0.224609375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0.1755265797392176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0.19633064789113805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0.3071882039729674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0.10722524883839314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0.47317408227123559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0.36586454088461884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3.333333333333336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1.8489583333333333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0.1596678907871627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1.1233254130416694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0.54085831863609646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0.83217036233007702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4.2752867570385815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0.68493150684931503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0.37246722288438616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0.16736401673640167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0.63412179164569704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3.2049576093981673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0.3190690690690690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0.26961695797694313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0.27573696145124715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0.81246891062841986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1.3026472026262486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0.42804530609408659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0.5539143279172821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0.39583804569102016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3.6796445196783751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78.699436763952889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0.32893678105427138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0.7286995515695067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.1047865459249677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0.41405669391655164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1.0330578512396693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9.3770931011386477E-2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0.30685305148312308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0.5858230814294083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0.17198679141441936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1.0926457303788724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0.92551784927280745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5.3394858272907051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1.202011529498344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0.14157621519584709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5.7319629800071583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0.47680314841444033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1.0226442658875092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5.9373608431052396E-2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1.838163145156015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0.21900474510281057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10.181311018131101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6.103286384976526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s v="Automated local emulation"/>
    <n v="600"/>
    <n v="8038"/>
    <n v="7.4645434187608856E-2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2.8050429699428521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1.8198090692124105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1.0611643330876934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0.69485805042684134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1.9447287615148414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20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7.4367873078829944E-2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.140216225138235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1.2103951584193664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0.1831022756997122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0.34938857000249562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12.645914396887159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0.75679157178018541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1.3499314755596163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1.3281503077421444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4.918032786885246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0.49172650640024979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0.32234312361940604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0.2529607910773830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0.33931168201648088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2.950310559006211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1.4997656616153725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5.2009456264775418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6.3122923588039868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2.5838203629652416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10.430054374691053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1.0621984515839473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0.60037580775752764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4.143389199255120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0.60954670329670335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1.102255384093606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2.1647624774503909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2.5948103792415171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0.748714214191434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4.3674628672533409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0.54067062409754529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0.22536365498873182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0.50004831384674853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0.80672268907563027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0.5358675063543201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0.87500251726846168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1.0305821987697152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0.81420595533498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0.55821244061995168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1.2507570613173784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1.0610914083056859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1.1810657490932763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1.5032638714536781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1.8545229754790851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2.3818994925204016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6.8051297551707757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2.9006526468455403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7.1388910922503365E-2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1.3933330065885747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1.884157652306217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20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0.7830414980291871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2.8659160696008188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0.24354708939482897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0.8081611022787493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1.6956715751896474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2.7105800058292044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0.54079473312955562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8.4642233856893547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0.33478406427854035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0.4417902495337892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0.57615755290173898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0.26899309342057431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0.62424969987995194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6.1868426479686531E-2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0.13634426927993182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0.1688872208669544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5.2941176470588234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0.36126163679310824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0.36627552058604085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0.62749699661945069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1.4734054980141733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6.2831611281764871E-2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0.13695211545367672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7.5839260635165138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1.8255578093306288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n v="0.27698574338085541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9.7489211455472731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7.1618037135278518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2.4725274725274726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0.62375249500998009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0.54364550210277973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1.5681544028950543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0.44369321783224169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0.58136284867795851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0.68414850771205971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1.3084960503698553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2.547026521789928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8.873087030452929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0.81892809219354334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0.53607326334599059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13.749146369223766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1.5234062712817931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0.43675411021782068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0.21304926764314247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0.76856462437757089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0.59860800914143253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0.57516154228502447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0.13932142271758727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1.5661467638868769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50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6.5349985477781009E-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2.4779361846571621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1.1598151877739604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0.31687197465024203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1.1158442341764994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0.54901303382087929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0.28099173553719009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0.75851265561876491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2.1590981466148653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2.7675741861135119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0.9557652248498959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0.149508756941478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1.6110109837793722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1.1806405068849786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9.0423836838750802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2.281085294965004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1.802757158006362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1.7421751114800506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0.81014316326022107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0.77845243655612639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1.5627597672485454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0.78555304740406318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9.4002416841569669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2.4709302325581395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0.34762456546929316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0.17453699214583535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0.88570587459013894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2.1557497289367946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1.102828668926214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1.4762165117550574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0.51950697769175924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1.2089810017271156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1.8462474336552352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5.9800664451827243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0.85560296429373461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9.5043134961251649E-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0.81251880830574785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0.55978957307614485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0.28146679881070369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0.61764103305735329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4.0137614678899078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0.5032149846239866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2.8774752475247523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0.56683123057231666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0.19554893379271812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1.2188564258827748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4.1108226942840496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1.9808743169398908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0.10341261633919338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25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0.81403385590942501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1.5763546798029557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1.7751997586351205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2.2688598979013044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0.84479057895347487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0.96039045382384969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3.7537537537537538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0.2847370815291560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1.1103278110680297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0.58266569555717407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0.70898574852533836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.2701700904146604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0.92451726155646574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0.74931593348768677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0.53233661796352927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0.30120481927710846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0.17384825530858064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2.4691358024691357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0.5422153369481022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0.34988823014870252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0.31347962382445144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2.5488051440124622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0.56135623666778933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0.2738600575106121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0.87760910815939275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3.3524736528833023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1.8426186863212659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0.42311642466621158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0.19496344435418358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0.99353049907578561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1.229280127054792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6.0957910014513788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1.894850319263620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0.38431077238675165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.2538428386726044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7.4074074074074074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0.5598302744843267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0.45442853468232874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0.98511617946246921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0.52219321148825071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0.32749643962937552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4.167484890139861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0.1381639545594105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0.18269511838643671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0.24125452352231605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110.25794841031794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2.9262466407882952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4.17557268389576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2.0801849053249177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e v="#DIV/0!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s v="Focused coherent methodology"/>
    <n v="153600"/>
    <n v="107743"/>
    <n v="1.425614657100693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0.1887066337639715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0.55455276950177235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1.0831889081455806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7.193726494358646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0.10786581492623176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2.5089605734767026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0.89103291713961408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1.4099238557442892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0.83970287436753144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4.1636148515409319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0.71777882946837046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2.5460122699386503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4.4565112617678242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1.7927871586408173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2.3516615407696349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0.8928571428571429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14.14790996784566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0.98284311014258696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0.23487962419260131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0.68709881565862041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.081335041796327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0.14278914802475012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1.1918260698087162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1.187782805429864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0.64122373300370827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1.0038200339558574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1.2453300124533002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8.8850174216027877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1.090025745369986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1.0468884926375759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0.1988565746955008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0.62796736308029943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6.6567052670900262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0.20745232585973031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0.66680274886031166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0.85308535907413963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2.6528035908405512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1.3764044943820224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0.37596651769880118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4.1312723390428445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39.896373056994818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6.1237738026543562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0.3616636528028933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1.1260808365171928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0.611353711790393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0.10319917440660474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0.36912114544825042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0.35184809703851244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25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1.7055247258470805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1.0151139183397249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2.2739996267761455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0.65935591338145472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0.44715735680317981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0.41710114702815432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0.50167224080267558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0.72809440120512181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0.99039700529528507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0.1259192102347134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0.2704895861509332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7.8014184397163122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0.72449579009203058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1.1931283726917175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0.48875704294263672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2.255092143549951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0.45745038681466532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0.53753860774530771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0.42133948223456663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0.327167484585378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1.062215477996965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1.838235294117647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0.89381003201707576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0.2708939500351159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1.589057820339177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1.5401714830104796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5.304010349288486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5.9685799109351807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0.9889934598819588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0.29282381098824695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1.562093204894558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1.9201059368792761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0.31017166114156303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0.8367633528642680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0.68120933792575589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0.10519987977156597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1.3718622300058376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1.2656906285888674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1.545081165656170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1.2190934065934067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9.6370061034371984E-2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7.7458874672726372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0.64581917063222294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14.086146682188591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0.4795525086121627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1.0031746031746032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0.49603774726271854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0.61693997771055564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27.44522691705790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20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0.48394530649869411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0.77981047644116874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0.83569851781772309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0.58571824773174497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0.5341534477177080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0.53083528493364562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0.76162221102913097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0.35214446952595935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0.83042683939544926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0.238631548428823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7.21830985915493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0.71717755928282245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0.57471264367816088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0.64312583424341707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0.58669243511871894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0.52766097782174948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0.40045766590389015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2.0466420025351155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3.5134601933389531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0.37310195227765725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0.16134216513622698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1.947261663286003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0.625306685410394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0.35791985402484383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1.2924349474409789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0.48466489965921999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0.14404033129276198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0.6588072122052705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1.5484173336217464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1.5904905407667838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0.32216635103071467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2.3331823182965503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1.2030885257676422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1.273377574765147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0.87647392647707922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1.5494823302584038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1.2592592592592593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8.7572440437862209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1.7798013245033113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6.059992918205271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0.83355502349915755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0.68749065909430573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0.45170678469653791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2.0662568306010929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1.0762929802838366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1.1286707529045832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2.4154589371980677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1.5858719078714576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2.0626069860854535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50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1.1302064479800504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0.78839482812992745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4.2756360008551271E-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0.19669993705602015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0.52225249772933702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2.3737444615970649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12.135922330097088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1.6648730771665505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2.1171724258901947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1.2234471632159183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1.8454520320707768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1.0217830675948798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1.294665976178146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2.9882202401113998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0.41738276454701695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1.5617128463476071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0.56766762649115587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4.9168603611657433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0.27882527711118732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0.2132841814232111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0.8192936949641979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1.787892202477211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2.2903885480572597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2.9816593886462881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0.81314443792438595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0.52701033718510493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1.1958483754512634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5.565188209631410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9.6478533526290405E-2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1.026639026385187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1.1575922584052767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0.66592674805771368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0.278990781174187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0.18421052631578946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1.4814658045946605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0.52152145191572208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0.1072961373390558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0.23295043778616756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0.99346761023407726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0.4412846285854376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0.7023458350891979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1.1033468186833395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1.5633124198412423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1.1886102403343783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0.74663204025320562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1.6937081991577905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0.6544476035743298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0.22386829525090796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1.1849479583666933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3.333333333333336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0.57134067286351553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1.8471337579617835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0.32064249878621137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0.81445422205579476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1.0098305246120156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0.78218579077251671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0.63045167976509198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0.14143094841930118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0.7023075820553246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0.67631330607109152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4.920634920634920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5.4329371816638369E-2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0.6175049221406837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0.211496627040805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4.087287842050571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0.1931807205640876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0.4038073262186328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0.99795599374774557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0.65359477124183007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2.6960024790827393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22.766623687603609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0.63894817273996785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0.36981132075471695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0.74593730574549333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1.9842044182439997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1.1259253115474734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0.60606060606060608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5.7142857142857144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0.5386169087236703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0.24232837177211036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1.10803324099723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1.08713831744438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0.18975104182929611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0.31333930170098478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0.28233539313871725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.0398736675878406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0.73587907716785994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47.97687861271676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1.639344262295082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.329145728643216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8.4805653710247356E-2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8.8803374528232074E-2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7.7380952380952381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0.140449438202247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.2998565279770444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0.47056839264631473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0.43695380774032461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2.8604135785256175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0.63576550602498705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00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0.43046753557335882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1.081685938082805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0.38955656858682136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0.59357689097240374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0.60032017075773747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0.12952077313938429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0.24578651685393257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0.17724020238915003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1.4614143000479867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2.9110414657666346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0.15256588072122051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0.56415215989684075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n v="0.88355948248658878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0.13732833957553059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0.48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.2080861349154031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1.7553998410749114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0.4329004329004329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1.1511740875845509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0.3693523449579110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2.0223907547851212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0.88214829054285138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0.52478134110787167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0.73800738007380073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9.7107438016528924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1.5256874543877283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2.0397068736816926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0.12691594259494288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1.2452315764150619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0.94078583287216377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1.9710013593112823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0.4644385757217011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0.70806621375944889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0.86702101721363434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0.51781435968776568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0.13703636031427005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1.0033773813817752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1.1342155009451795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2.6857654431512983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3.2743861626800999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3.8888888888888888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2.9411764705882355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8.4323495592180914E-2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0.79748670855485737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6.9471624266144811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1.8245614035087718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0.91214594335093613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0.53058676654182269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1.149315851037784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100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0.49282194128990786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0.50753110674525215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0.93457943925233644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0.3721196507800200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1.9667477696674778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8.472524812394093E-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0.37878787878787878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.2849020846493997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1.5903135447727479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0.51779935275080902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1.2969713965227145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0.4434046345811051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0.41770003915937864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1.0847457627118644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0.76785257230611725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0.16254416961130741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0.27115311429658762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9.1336116910229651E-2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1.9738301175426924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0.12490632025980515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0.34330554193231977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0.2857414991903991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0.28005464480874315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0.79058000669667772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0.2580645161290322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0.21880128155036338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0.37495924356048255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1.4492753623188406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1.9476567255021302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85.393258426966298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0.91762193220371013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0.3172831164252769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0.63415089060897134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0.65016031350195935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1.1143429642557041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1.3309234308248439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0.11724960254372019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0.71991001124859388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0.52581261950286806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0.99757254488218694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0.70048495112000619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0.17757783828578194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.2556418793932669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1.0060592203041043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0.50620261139716261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0.19665683382497542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0.42061929479148025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0.2954482503923922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0.751373780419423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00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0.48123195380173245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1.9560878243512974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0.15336047783896253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0.88004158325141912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0.97679078310235434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0.28043935498948352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0.71496020504519087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1.4398848092152627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2.814186584425597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0.39737730975561297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0.94451003541912637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0.53353658536585369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0.25854108956602029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0.288125128627289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0.53815234362023723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2.312606742994496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0.61562139284340134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0.5410000772857253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4.2187825724411088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1.1127167630057804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0.36683221145953043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0.5880880880880881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0.5311096533279507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0.28823816215906156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1.4455626715462031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3.9317858834675508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1.2919733392298702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2.6679841897233203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0.18389113644722324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0.43759483379164271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2.5675035528185695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0.27027027027027029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0.42032389664977127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1.5616142776162525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0.84546735556599339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1.1789111119808995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3.4076015727391873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0.4764251683916543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0.5889777029869584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0.86237319456653561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0.38669760247486468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0.43368268883267075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0.77994428969359331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0.52992518703241898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14.38602808786460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0.1291265048455047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3.6109971276159212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1.9055015905778212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0.24564183835182252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50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0.64029270523667958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0.39615166949632147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57.82792665726375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8.1761006289308185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0.60980316480123509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0.61356537260151722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4.9376017362995119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0.31324313243132429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0.20879248347059506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5.113354294224723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0.50264320998353407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0.12578616352201258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1.9754615038271048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1.7410228509249184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0.64255675322554306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2.7550260610573343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1.7167381974248928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0.42123933045116951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1.7021276595744681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0.54774700289375777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132.56198347107437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0.56833259619637333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0.42037586547972305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0.20489671957231709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0.44629574531389465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5.516804058338618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2.1811572250833082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0.85240292077846691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0.4601740294511378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0.89058524173027986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1.378949205795077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0.4710219127585501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0.41710710510527671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0.54964539007092195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0.60926887734718338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61.06508875739645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2.0143478107219845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0.9115228376102249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2.031779109143006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1.6068819996753774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7.6580587711487089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1.5471394037066881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0.62661876514328685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1.2281994595922379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.0821610966759252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10.086625541409633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3.7460978147762747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1.5883744508279825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0.61974789915966388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20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9.1162860879187207E-2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1.4266524164844538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1.6666666666666667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0.27240638428483732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9.0171325518485126E-2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5.2551963695445121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0.788161492681357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0.1361217671080311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21.866988387875132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1.1757161179991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0.838235294117647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0.33780613681148541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1.180708425055033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0.2810695837131571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0.25879308316668626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0.1262251262251262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0.72974623982565334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0.29567574226931131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0.92397660818713445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1.6458835567734438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3.6067892503536068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0.43784094171691074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4.6263753056234718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0.26746907388833169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0.64546975854649769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0.31041440322830982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1.3521344407958278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0.11572734637194769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0.69801957237604939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2.482513035736996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0.56109203584289424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1.1774325429272281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0.68522961295938511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0.65590312815338048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1.4896570994472726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2.4809160305343512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0.46127520273789152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1.9187589303939578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0.20016680567139283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1.1405176195350197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0.88359931475971509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0.23443999092490359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1.288117770767613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1.9048776207255005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0.63505116959064323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1.3710012463647694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1.6510971105800565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1.7608333553657827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1.7685732023750775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x v="0"/>
    <n v="0"/>
    <x v="0"/>
    <s v="CAD"/>
    <n v="1448690400"/>
    <n v="1450159200"/>
    <x v="0"/>
    <d v="2015-12-15T06:00:00"/>
    <b v="0"/>
    <b v="0"/>
    <s v="food/food trucks"/>
    <e v="#DIV/0!"/>
    <x v="0"/>
    <s v="food trucks"/>
  </r>
  <r>
    <n v="1"/>
    <s v="Odom Inc"/>
    <s v="Managed bottom-line architecture"/>
    <n v="1400"/>
    <n v="14560"/>
    <n v="9.6153846153846159E-2"/>
    <x v="1"/>
    <n v="158"/>
    <x v="1"/>
    <s v="USD"/>
    <n v="1408424400"/>
    <n v="1408597200"/>
    <x v="1"/>
    <d v="2014-08-21T05:00:00"/>
    <b v="0"/>
    <b v="1"/>
    <s v="music/rock"/>
    <n v="92.151898734177209"/>
    <x v="1"/>
    <s v="rock"/>
  </r>
  <r>
    <n v="2"/>
    <s v="Melton, Robinson and Fritz"/>
    <s v="Function-based leadingedge pricing structure"/>
    <n v="108400"/>
    <n v="142523"/>
    <n v="0.7605789942675919"/>
    <x v="1"/>
    <n v="1425"/>
    <x v="2"/>
    <s v="AUD"/>
    <n v="1384668000"/>
    <n v="1384840800"/>
    <x v="2"/>
    <d v="2013-11-19T06:00:00"/>
    <b v="0"/>
    <b v="0"/>
    <s v="technology/web"/>
    <n v="100.01614035087719"/>
    <x v="2"/>
    <s v="web"/>
  </r>
  <r>
    <n v="3"/>
    <s v="Mcdonald, Gonzalez and Ross"/>
    <s v="Vision-oriented fresh-thinking conglomeration"/>
    <n v="4200"/>
    <n v="2477"/>
    <n v="1.6955995155429955"/>
    <x v="0"/>
    <n v="24"/>
    <x v="1"/>
    <s v="USD"/>
    <n v="1565499600"/>
    <n v="1568955600"/>
    <x v="3"/>
    <d v="2019-09-20T05:00:00"/>
    <b v="0"/>
    <b v="0"/>
    <s v="music/rock"/>
    <n v="103.20833333333333"/>
    <x v="1"/>
    <s v="rock"/>
  </r>
  <r>
    <n v="4"/>
    <s v="Larson-Little"/>
    <s v="Proactive foreground core"/>
    <n v="7600"/>
    <n v="5265"/>
    <n v="1.4434947768281101"/>
    <x v="0"/>
    <n v="53"/>
    <x v="1"/>
    <s v="USD"/>
    <n v="1547964000"/>
    <n v="1548309600"/>
    <x v="4"/>
    <d v="2019-01-24T06:00:00"/>
    <b v="0"/>
    <b v="0"/>
    <s v="theater/plays"/>
    <n v="99.339622641509436"/>
    <x v="3"/>
    <s v="plays"/>
  </r>
  <r>
    <n v="5"/>
    <s v="Harris Group"/>
    <s v="Open-source optimizing database"/>
    <n v="7600"/>
    <n v="13195"/>
    <n v="0.57597574838954146"/>
    <x v="1"/>
    <n v="174"/>
    <x v="3"/>
    <s v="DKK"/>
    <n v="1346130000"/>
    <n v="1347080400"/>
    <x v="5"/>
    <d v="2012-09-08T05:00:00"/>
    <b v="0"/>
    <b v="0"/>
    <s v="theater/plays"/>
    <n v="75.833333333333329"/>
    <x v="3"/>
    <s v="plays"/>
  </r>
  <r>
    <n v="6"/>
    <s v="Ortiz, Coleman and Mitchell"/>
    <s v="Operative upward-trending algorithm"/>
    <n v="5200"/>
    <n v="1090"/>
    <n v="4.7706422018348622"/>
    <x v="0"/>
    <n v="18"/>
    <x v="4"/>
    <s v="GBP"/>
    <n v="1505278800"/>
    <n v="1505365200"/>
    <x v="6"/>
    <d v="2017-09-14T05:00:00"/>
    <b v="0"/>
    <b v="0"/>
    <s v="film &amp; video/documentary"/>
    <n v="60.555555555555557"/>
    <x v="4"/>
    <s v="documentary"/>
  </r>
  <r>
    <n v="7"/>
    <s v="Carter-Guzman"/>
    <s v="Centralized cohesive challenge"/>
    <n v="4500"/>
    <n v="14741"/>
    <n v="0.30527101282138253"/>
    <x v="1"/>
    <n v="227"/>
    <x v="3"/>
    <s v="DKK"/>
    <n v="1439442000"/>
    <n v="1439614800"/>
    <x v="7"/>
    <d v="2015-08-15T05:00:00"/>
    <b v="0"/>
    <b v="0"/>
    <s v="theater/plays"/>
    <n v="64.93832599118943"/>
    <x v="3"/>
    <s v="plays"/>
  </r>
  <r>
    <n v="8"/>
    <s v="Nunez-Richards"/>
    <s v="Exclusive attitude-oriented intranet"/>
    <n v="110100"/>
    <n v="21946"/>
    <n v="5.0168595643853093"/>
    <x v="2"/>
    <n v="708"/>
    <x v="3"/>
    <s v="DKK"/>
    <n v="1281330000"/>
    <n v="1281502800"/>
    <x v="8"/>
    <d v="2010-08-11T05:00:00"/>
    <b v="0"/>
    <b v="0"/>
    <s v="theater/plays"/>
    <n v="30.997175141242938"/>
    <x v="3"/>
    <s v="plays"/>
  </r>
  <r>
    <n v="9"/>
    <s v="Rangel, Holt and Jones"/>
    <s v="Open-source fresh-thinking model"/>
    <n v="6200"/>
    <n v="3208"/>
    <n v="1.9326683291770574"/>
    <x v="0"/>
    <n v="44"/>
    <x v="1"/>
    <s v="USD"/>
    <n v="1379566800"/>
    <n v="1383804000"/>
    <x v="9"/>
    <d v="2013-11-07T06:00:00"/>
    <b v="0"/>
    <b v="0"/>
    <s v="music/electric music"/>
    <n v="72.909090909090907"/>
    <x v="1"/>
    <s v="electric music"/>
  </r>
  <r>
    <n v="10"/>
    <s v="Green Ltd"/>
    <s v="Monitored empowering installation"/>
    <n v="5200"/>
    <n v="13838"/>
    <n v="0.37577684636508168"/>
    <x v="1"/>
    <n v="220"/>
    <x v="1"/>
    <s v="USD"/>
    <n v="1281762000"/>
    <n v="1285909200"/>
    <x v="10"/>
    <d v="2010-10-01T05:00:00"/>
    <b v="0"/>
    <b v="0"/>
    <s v="film &amp; video/drama"/>
    <n v="62.9"/>
    <x v="4"/>
    <s v="drama"/>
  </r>
  <r>
    <n v="11"/>
    <s v="Perez, Johnson and Gardner"/>
    <s v="Grass-roots zero administration system engine"/>
    <n v="6300"/>
    <n v="3030"/>
    <n v="2.0792079207920793"/>
    <x v="0"/>
    <n v="27"/>
    <x v="1"/>
    <s v="USD"/>
    <n v="1285045200"/>
    <n v="1285563600"/>
    <x v="11"/>
    <d v="2010-09-27T05:00:00"/>
    <b v="0"/>
    <b v="1"/>
    <s v="theater/plays"/>
    <n v="112.22222222222223"/>
    <x v="3"/>
    <s v="plays"/>
  </r>
  <r>
    <n v="12"/>
    <s v="Kim Ltd"/>
    <s v="Assimilated hybrid intranet"/>
    <n v="6300"/>
    <n v="5629"/>
    <n v="1.1192041215135904"/>
    <x v="0"/>
    <n v="55"/>
    <x v="1"/>
    <s v="USD"/>
    <n v="1571720400"/>
    <n v="1572411600"/>
    <x v="12"/>
    <d v="2019-10-30T05:00:00"/>
    <b v="0"/>
    <b v="0"/>
    <s v="film &amp; video/drama"/>
    <n v="102.34545454545454"/>
    <x v="4"/>
    <s v="drama"/>
  </r>
  <r>
    <n v="13"/>
    <s v="Walker, Taylor and Coleman"/>
    <s v="Multi-tiered directional open architecture"/>
    <n v="4200"/>
    <n v="10295"/>
    <n v="0.40796503156872266"/>
    <x v="1"/>
    <n v="98"/>
    <x v="1"/>
    <s v="USD"/>
    <n v="1465621200"/>
    <n v="1466658000"/>
    <x v="13"/>
    <d v="2016-06-23T05:00:00"/>
    <b v="0"/>
    <b v="0"/>
    <s v="music/indie rock"/>
    <n v="105.05102040816327"/>
    <x v="1"/>
    <s v="indie rock"/>
  </r>
  <r>
    <n v="14"/>
    <s v="Rodriguez, Rose and Stewart"/>
    <s v="Cloned directional synergy"/>
    <n v="28200"/>
    <n v="18829"/>
    <n v="1.4976897339210793"/>
    <x v="0"/>
    <n v="200"/>
    <x v="1"/>
    <s v="USD"/>
    <n v="1331013600"/>
    <n v="1333342800"/>
    <x v="14"/>
    <d v="2012-04-02T05:00:00"/>
    <b v="0"/>
    <b v="0"/>
    <s v="music/indie rock"/>
    <n v="94.144999999999996"/>
    <x v="1"/>
    <s v="indie rock"/>
  </r>
  <r>
    <n v="15"/>
    <s v="Wright, Hunt and Rowe"/>
    <s v="Extended eco-centric pricing structure"/>
    <n v="81200"/>
    <n v="38414"/>
    <n v="2.1138126724631645"/>
    <x v="0"/>
    <n v="452"/>
    <x v="1"/>
    <s v="USD"/>
    <n v="1575957600"/>
    <n v="1576303200"/>
    <x v="15"/>
    <d v="2019-12-14T06:00:00"/>
    <b v="0"/>
    <b v="0"/>
    <s v="technology/wearables"/>
    <n v="84.986725663716811"/>
    <x v="2"/>
    <s v="wearables"/>
  </r>
  <r>
    <n v="16"/>
    <s v="Hines Inc"/>
    <s v="Cross-platform systemic adapter"/>
    <n v="1700"/>
    <n v="11041"/>
    <n v="0.15397156054705191"/>
    <x v="1"/>
    <n v="100"/>
    <x v="1"/>
    <s v="USD"/>
    <n v="1390370400"/>
    <n v="1392271200"/>
    <x v="16"/>
    <d v="2014-02-13T06:00:00"/>
    <b v="0"/>
    <b v="0"/>
    <s v="publishing/nonfiction"/>
    <n v="110.41"/>
    <x v="5"/>
    <s v="nonfiction"/>
  </r>
  <r>
    <n v="17"/>
    <s v="Cochran-Nguyen"/>
    <s v="Seamless 4thgeneration methodology"/>
    <n v="84600"/>
    <n v="134845"/>
    <n v="0.62738699988876112"/>
    <x v="1"/>
    <n v="1249"/>
    <x v="1"/>
    <s v="USD"/>
    <n v="1294812000"/>
    <n v="1294898400"/>
    <x v="17"/>
    <d v="2011-01-13T06:00:00"/>
    <b v="0"/>
    <b v="0"/>
    <s v="film &amp; video/animation"/>
    <n v="107.96236989591674"/>
    <x v="4"/>
    <s v="animation"/>
  </r>
  <r>
    <n v="18"/>
    <s v="Johnson-Gould"/>
    <s v="Exclusive needs-based adapter"/>
    <n v="9100"/>
    <n v="6089"/>
    <n v="1.4944982755789127"/>
    <x v="3"/>
    <n v="135"/>
    <x v="1"/>
    <s v="USD"/>
    <n v="1536382800"/>
    <n v="1537074000"/>
    <x v="18"/>
    <d v="2018-09-16T05:00:00"/>
    <b v="0"/>
    <b v="0"/>
    <s v="theater/plays"/>
    <n v="45.103703703703701"/>
    <x v="3"/>
    <s v="plays"/>
  </r>
  <r>
    <n v="19"/>
    <s v="Perez-Hess"/>
    <s v="Down-sized cohesive archive"/>
    <n v="62500"/>
    <n v="30331"/>
    <n v="2.0605980679832516"/>
    <x v="0"/>
    <n v="674"/>
    <x v="1"/>
    <s v="USD"/>
    <n v="1551679200"/>
    <n v="1553490000"/>
    <x v="19"/>
    <d v="2019-03-25T05:00:00"/>
    <b v="0"/>
    <b v="1"/>
    <s v="theater/plays"/>
    <n v="45.001483679525222"/>
    <x v="3"/>
    <s v="plays"/>
  </r>
  <r>
    <n v="20"/>
    <s v="Reeves, Thompson and Richardson"/>
    <s v="Proactive composite alliance"/>
    <n v="131800"/>
    <n v="147936"/>
    <n v="0.89092580575383951"/>
    <x v="1"/>
    <n v="1396"/>
    <x v="1"/>
    <s v="USD"/>
    <n v="1406523600"/>
    <n v="1406523600"/>
    <x v="20"/>
    <d v="2014-07-28T05:00:00"/>
    <b v="0"/>
    <b v="0"/>
    <s v="film &amp; video/drama"/>
    <n v="105.97134670487107"/>
    <x v="4"/>
    <s v="drama"/>
  </r>
  <r>
    <n v="21"/>
    <s v="Simmons-Reynolds"/>
    <s v="Re-engineered intangible definition"/>
    <n v="94000"/>
    <n v="38533"/>
    <n v="2.4394674694417771"/>
    <x v="0"/>
    <n v="558"/>
    <x v="1"/>
    <s v="USD"/>
    <n v="1313384400"/>
    <n v="1316322000"/>
    <x v="21"/>
    <d v="2011-09-18T05:00:00"/>
    <b v="0"/>
    <b v="0"/>
    <s v="theater/plays"/>
    <n v="69.055555555555557"/>
    <x v="3"/>
    <s v="plays"/>
  </r>
  <r>
    <n v="22"/>
    <s v="Collier Inc"/>
    <s v="Enhanced dynamic definition"/>
    <n v="59100"/>
    <n v="75690"/>
    <n v="0.78081648830757033"/>
    <x v="1"/>
    <n v="890"/>
    <x v="1"/>
    <s v="USD"/>
    <n v="1522731600"/>
    <n v="1524027600"/>
    <x v="22"/>
    <d v="2018-04-18T05:00:00"/>
    <b v="0"/>
    <b v="0"/>
    <s v="theater/plays"/>
    <n v="85.044943820224717"/>
    <x v="3"/>
    <s v="plays"/>
  </r>
  <r>
    <n v="23"/>
    <s v="Gray-Jenkins"/>
    <s v="Devolved next generation adapter"/>
    <n v="4500"/>
    <n v="14942"/>
    <n v="0.30116450274394324"/>
    <x v="1"/>
    <n v="142"/>
    <x v="4"/>
    <s v="GBP"/>
    <n v="1550124000"/>
    <n v="1554699600"/>
    <x v="23"/>
    <d v="2019-04-08T05:00:00"/>
    <b v="0"/>
    <b v="0"/>
    <s v="film &amp; video/documentary"/>
    <n v="105.22535211267606"/>
    <x v="4"/>
    <s v="documentary"/>
  </r>
  <r>
    <n v="24"/>
    <s v="Scott, Wilson and Martin"/>
    <s v="Cross-platform intermediate frame"/>
    <n v="92400"/>
    <n v="104257"/>
    <n v="0.88627142541987591"/>
    <x v="1"/>
    <n v="2673"/>
    <x v="1"/>
    <s v="USD"/>
    <n v="1403326800"/>
    <n v="1403499600"/>
    <x v="24"/>
    <d v="2014-06-23T05:00:00"/>
    <b v="0"/>
    <b v="0"/>
    <s v="technology/wearables"/>
    <n v="39.003741114852225"/>
    <x v="2"/>
    <s v="wearables"/>
  </r>
  <r>
    <n v="25"/>
    <s v="Caldwell, Velazquez and Wilson"/>
    <s v="Monitored impactful analyzer"/>
    <n v="5500"/>
    <n v="11904"/>
    <n v="0.46202956989247312"/>
    <x v="1"/>
    <n v="163"/>
    <x v="1"/>
    <s v="USD"/>
    <n v="1305694800"/>
    <n v="1307422800"/>
    <x v="25"/>
    <d v="2011-06-07T05:00:00"/>
    <b v="0"/>
    <b v="1"/>
    <s v="games/video games"/>
    <n v="73.030674846625772"/>
    <x v="6"/>
    <s v="video games"/>
  </r>
  <r>
    <n v="26"/>
    <s v="Spencer-Bates"/>
    <s v="Optional responsive customer loyalty"/>
    <n v="107500"/>
    <n v="51814"/>
    <n v="2.0747288377658548"/>
    <x v="3"/>
    <n v="1480"/>
    <x v="1"/>
    <s v="USD"/>
    <n v="1533013200"/>
    <n v="1535346000"/>
    <x v="26"/>
    <d v="2018-08-27T05:00:00"/>
    <b v="0"/>
    <b v="0"/>
    <s v="theater/plays"/>
    <n v="35.009459459459457"/>
    <x v="3"/>
    <s v="plays"/>
  </r>
  <r>
    <n v="27"/>
    <s v="Best, Carr and Williams"/>
    <s v="Diverse transitional migration"/>
    <n v="2000"/>
    <n v="1599"/>
    <n v="1.2507817385866167"/>
    <x v="0"/>
    <n v="15"/>
    <x v="1"/>
    <s v="USD"/>
    <n v="1443848400"/>
    <n v="1444539600"/>
    <x v="27"/>
    <d v="2015-10-11T05:00:00"/>
    <b v="0"/>
    <b v="0"/>
    <s v="music/rock"/>
    <n v="106.6"/>
    <x v="1"/>
    <s v="rock"/>
  </r>
  <r>
    <n v="28"/>
    <s v="Campbell, Brown and Powell"/>
    <s v="Synchronized global task-force"/>
    <n v="130800"/>
    <n v="137635"/>
    <n v="0.95033966650924551"/>
    <x v="1"/>
    <n v="2220"/>
    <x v="1"/>
    <s v="USD"/>
    <n v="1265695200"/>
    <n v="1267682400"/>
    <x v="28"/>
    <d v="2010-03-04T06:00:00"/>
    <b v="0"/>
    <b v="1"/>
    <s v="theater/plays"/>
    <n v="61.997747747747745"/>
    <x v="3"/>
    <s v="plays"/>
  </r>
  <r>
    <n v="29"/>
    <s v="Johnson, Parker and Haynes"/>
    <s v="Focused 6thgeneration forecast"/>
    <n v="45900"/>
    <n v="150965"/>
    <n v="0.30404398370483227"/>
    <x v="1"/>
    <n v="1606"/>
    <x v="5"/>
    <s v="CHF"/>
    <n v="1532062800"/>
    <n v="1535518800"/>
    <x v="29"/>
    <d v="2018-08-29T05:00:00"/>
    <b v="0"/>
    <b v="0"/>
    <s v="film &amp; video/shorts"/>
    <n v="94.000622665006233"/>
    <x v="4"/>
    <s v="shorts"/>
  </r>
  <r>
    <n v="30"/>
    <s v="Clark-Cooke"/>
    <s v="Down-sized analyzing challenge"/>
    <n v="9000"/>
    <n v="14455"/>
    <n v="0.62262193012798339"/>
    <x v="1"/>
    <n v="129"/>
    <x v="1"/>
    <s v="USD"/>
    <n v="1558674000"/>
    <n v="1559106000"/>
    <x v="30"/>
    <d v="2019-05-29T05:00:00"/>
    <b v="0"/>
    <b v="0"/>
    <s v="film &amp; video/animation"/>
    <n v="112.05426356589147"/>
    <x v="4"/>
    <s v="animation"/>
  </r>
  <r>
    <n v="31"/>
    <s v="Schroeder Ltd"/>
    <s v="Progressive needs-based focus group"/>
    <n v="3500"/>
    <n v="10850"/>
    <n v="0.32258064516129031"/>
    <x v="1"/>
    <n v="226"/>
    <x v="4"/>
    <s v="GBP"/>
    <n v="1451973600"/>
    <n v="1454392800"/>
    <x v="31"/>
    <d v="2016-02-02T06:00:00"/>
    <b v="0"/>
    <b v="0"/>
    <s v="games/video games"/>
    <n v="48.008849557522126"/>
    <x v="6"/>
    <s v="video games"/>
  </r>
  <r>
    <n v="32"/>
    <s v="Jackson PLC"/>
    <s v="Ergonomic 6thgeneration success"/>
    <n v="101000"/>
    <n v="87676"/>
    <n v="1.1519686117067385"/>
    <x v="0"/>
    <n v="2307"/>
    <x v="6"/>
    <s v="EUR"/>
    <n v="1515564000"/>
    <n v="1517896800"/>
    <x v="32"/>
    <d v="2018-02-06T06:00:00"/>
    <b v="0"/>
    <b v="0"/>
    <s v="film &amp; video/documentary"/>
    <n v="38.004334633723452"/>
    <x v="4"/>
    <s v="documentary"/>
  </r>
  <r>
    <n v="33"/>
    <s v="Blair, Collins and Carter"/>
    <s v="Exclusive interactive approach"/>
    <n v="50200"/>
    <n v="189666"/>
    <n v="0.26467579850895784"/>
    <x v="1"/>
    <n v="5419"/>
    <x v="1"/>
    <s v="USD"/>
    <n v="1412485200"/>
    <n v="1415685600"/>
    <x v="33"/>
    <d v="2014-11-11T06:00:00"/>
    <b v="0"/>
    <b v="0"/>
    <s v="theater/plays"/>
    <n v="35.000184535892231"/>
    <x v="3"/>
    <s v="plays"/>
  </r>
  <r>
    <n v="34"/>
    <s v="Maldonado and Sons"/>
    <s v="Reverse-engineered asynchronous archive"/>
    <n v="9300"/>
    <n v="14025"/>
    <n v="0.66310160427807485"/>
    <x v="1"/>
    <n v="165"/>
    <x v="1"/>
    <s v="USD"/>
    <n v="1490245200"/>
    <n v="1490677200"/>
    <x v="34"/>
    <d v="2017-03-28T05:00:00"/>
    <b v="0"/>
    <b v="0"/>
    <s v="film &amp; video/documentary"/>
    <n v="85"/>
    <x v="4"/>
    <s v="documentary"/>
  </r>
  <r>
    <n v="35"/>
    <s v="Mitchell and Sons"/>
    <s v="Synergized intangible challenge"/>
    <n v="125500"/>
    <n v="188628"/>
    <n v="0.66533070381915727"/>
    <x v="1"/>
    <n v="1965"/>
    <x v="3"/>
    <s v="DKK"/>
    <n v="1547877600"/>
    <n v="1551506400"/>
    <x v="35"/>
    <d v="2019-03-02T06:00:00"/>
    <b v="0"/>
    <b v="1"/>
    <s v="film &amp; video/drama"/>
    <n v="95.993893129770996"/>
    <x v="4"/>
    <s v="drama"/>
  </r>
  <r>
    <n v="36"/>
    <s v="Jackson-Lewis"/>
    <s v="Monitored multi-state encryption"/>
    <n v="700"/>
    <n v="1101"/>
    <n v="0.63578564940962756"/>
    <x v="1"/>
    <n v="16"/>
    <x v="1"/>
    <s v="USD"/>
    <n v="1298700000"/>
    <n v="1300856400"/>
    <x v="36"/>
    <d v="2011-03-23T05:00:00"/>
    <b v="0"/>
    <b v="0"/>
    <s v="theater/plays"/>
    <n v="68.8125"/>
    <x v="3"/>
    <s v="plays"/>
  </r>
  <r>
    <n v="37"/>
    <s v="Black, Armstrong and Anderson"/>
    <s v="Profound attitude-oriented functionalities"/>
    <n v="8100"/>
    <n v="11339"/>
    <n v="0.71434870799894168"/>
    <x v="1"/>
    <n v="107"/>
    <x v="1"/>
    <s v="USD"/>
    <n v="1570338000"/>
    <n v="1573192800"/>
    <x v="37"/>
    <d v="2019-11-08T06:00:00"/>
    <b v="0"/>
    <b v="1"/>
    <s v="publishing/fiction"/>
    <n v="105.97196261682242"/>
    <x v="5"/>
    <s v="fiction"/>
  </r>
  <r>
    <n v="38"/>
    <s v="Maldonado-Gonzalez"/>
    <s v="Digitized client-driven database"/>
    <n v="3100"/>
    <n v="10085"/>
    <n v="0.30738720872583042"/>
    <x v="1"/>
    <n v="134"/>
    <x v="1"/>
    <s v="USD"/>
    <n v="1287378000"/>
    <n v="1287810000"/>
    <x v="38"/>
    <d v="2010-10-23T05:00:00"/>
    <b v="0"/>
    <b v="0"/>
    <s v="photography/photography books"/>
    <n v="75.261194029850742"/>
    <x v="7"/>
    <s v="photography books"/>
  </r>
  <r>
    <n v="39"/>
    <s v="Kim-Rice"/>
    <s v="Organized bi-directional function"/>
    <n v="9900"/>
    <n v="5027"/>
    <n v="1.9693654266958425"/>
    <x v="0"/>
    <n v="88"/>
    <x v="3"/>
    <s v="DKK"/>
    <n v="1361772000"/>
    <n v="1362978000"/>
    <x v="39"/>
    <d v="2013-03-11T05:00:00"/>
    <b v="0"/>
    <b v="0"/>
    <s v="theater/plays"/>
    <n v="57.125"/>
    <x v="3"/>
    <s v="plays"/>
  </r>
  <r>
    <n v="40"/>
    <s v="Garcia, Garcia and Lopez"/>
    <s v="Reduced stable middleware"/>
    <n v="8800"/>
    <n v="14878"/>
    <n v="0.59147734910606264"/>
    <x v="1"/>
    <n v="198"/>
    <x v="1"/>
    <s v="USD"/>
    <n v="1275714000"/>
    <n v="1277355600"/>
    <x v="40"/>
    <d v="2010-06-24T05:00:00"/>
    <b v="0"/>
    <b v="1"/>
    <s v="technology/wearables"/>
    <n v="75.141414141414145"/>
    <x v="2"/>
    <s v="wearables"/>
  </r>
  <r>
    <n v="41"/>
    <s v="Watts Group"/>
    <s v="Universal 5thgeneration neural-net"/>
    <n v="5600"/>
    <n v="11924"/>
    <n v="0.4696410600469641"/>
    <x v="1"/>
    <n v="111"/>
    <x v="6"/>
    <s v="EUR"/>
    <n v="1346734800"/>
    <n v="1348981200"/>
    <x v="41"/>
    <d v="2012-09-30T05:00:00"/>
    <b v="0"/>
    <b v="1"/>
    <s v="music/rock"/>
    <n v="107.42342342342343"/>
    <x v="1"/>
    <s v="rock"/>
  </r>
  <r>
    <n v="42"/>
    <s v="Werner-Bryant"/>
    <s v="Virtual uniform frame"/>
    <n v="1800"/>
    <n v="7991"/>
    <n v="0.22525341008634714"/>
    <x v="1"/>
    <n v="222"/>
    <x v="1"/>
    <s v="USD"/>
    <n v="1309755600"/>
    <n v="1310533200"/>
    <x v="42"/>
    <d v="2011-07-13T05:00:00"/>
    <b v="0"/>
    <b v="0"/>
    <s v="food/food trucks"/>
    <n v="35.995495495495497"/>
    <x v="0"/>
    <s v="food trucks"/>
  </r>
  <r>
    <n v="43"/>
    <s v="Schmitt-Mendoza"/>
    <s v="Profound explicit paradigm"/>
    <n v="90200"/>
    <n v="167717"/>
    <n v="0.53781071686233362"/>
    <x v="1"/>
    <n v="6212"/>
    <x v="1"/>
    <s v="USD"/>
    <n v="1406178000"/>
    <n v="1407560400"/>
    <x v="43"/>
    <d v="2014-08-09T05:00:00"/>
    <b v="0"/>
    <b v="0"/>
    <s v="publishing/radio &amp; podcasts"/>
    <n v="26.998873148744366"/>
    <x v="5"/>
    <s v="radio &amp; podcasts"/>
  </r>
  <r>
    <n v="44"/>
    <s v="Reid-Mccullough"/>
    <s v="Visionary real-time groupware"/>
    <n v="1600"/>
    <n v="10541"/>
    <n v="0.15178825538373969"/>
    <x v="1"/>
    <n v="98"/>
    <x v="3"/>
    <s v="DKK"/>
    <n v="1552798800"/>
    <n v="1552885200"/>
    <x v="44"/>
    <d v="2019-03-18T05:00:00"/>
    <b v="0"/>
    <b v="0"/>
    <s v="publishing/fiction"/>
    <n v="107.56122448979592"/>
    <x v="5"/>
    <s v="fiction"/>
  </r>
  <r>
    <n v="45"/>
    <s v="Woods-Clark"/>
    <s v="Networked tertiary Graphical User Interface"/>
    <n v="9500"/>
    <n v="4530"/>
    <n v="2.0971302428256071"/>
    <x v="0"/>
    <n v="48"/>
    <x v="1"/>
    <s v="USD"/>
    <n v="1478062800"/>
    <n v="1479362400"/>
    <x v="45"/>
    <d v="2016-11-17T06:00:00"/>
    <b v="0"/>
    <b v="1"/>
    <s v="theater/plays"/>
    <n v="94.375"/>
    <x v="3"/>
    <s v="plays"/>
  </r>
  <r>
    <n v="46"/>
    <s v="Vaughn, Hunt and Caldwell"/>
    <s v="Virtual grid-enabled task-force"/>
    <n v="3700"/>
    <n v="4247"/>
    <n v="0.87120320226041914"/>
    <x v="1"/>
    <n v="92"/>
    <x v="1"/>
    <s v="USD"/>
    <n v="1278565200"/>
    <n v="1280552400"/>
    <x v="46"/>
    <d v="2010-07-31T05:00:00"/>
    <b v="0"/>
    <b v="0"/>
    <s v="music/rock"/>
    <n v="46.163043478260867"/>
    <x v="1"/>
    <s v="rock"/>
  </r>
  <r>
    <n v="47"/>
    <s v="Bennett and Sons"/>
    <s v="Function-based multi-state software"/>
    <n v="1500"/>
    <n v="7129"/>
    <n v="0.210408191892271"/>
    <x v="1"/>
    <n v="149"/>
    <x v="1"/>
    <s v="USD"/>
    <n v="1396069200"/>
    <n v="1398661200"/>
    <x v="47"/>
    <d v="2014-04-28T05:00:00"/>
    <b v="0"/>
    <b v="0"/>
    <s v="theater/plays"/>
    <n v="47.845637583892618"/>
    <x v="3"/>
    <s v="plays"/>
  </r>
  <r>
    <n v="48"/>
    <s v="Lamb Inc"/>
    <s v="Optimized leadingedge concept"/>
    <n v="33300"/>
    <n v="128862"/>
    <n v="0.25841597988545884"/>
    <x v="1"/>
    <n v="2431"/>
    <x v="1"/>
    <s v="USD"/>
    <n v="1435208400"/>
    <n v="1436245200"/>
    <x v="48"/>
    <d v="2015-07-07T05:00:00"/>
    <b v="0"/>
    <b v="0"/>
    <s v="theater/plays"/>
    <n v="53.007815713698065"/>
    <x v="3"/>
    <s v="plays"/>
  </r>
  <r>
    <n v="49"/>
    <s v="Casey-Kelly"/>
    <s v="Sharable holistic interface"/>
    <n v="7200"/>
    <n v="13653"/>
    <n v="0.52735662491760049"/>
    <x v="1"/>
    <n v="303"/>
    <x v="1"/>
    <s v="USD"/>
    <n v="1571547600"/>
    <n v="1575439200"/>
    <x v="49"/>
    <d v="2019-12-04T06:00:00"/>
    <b v="0"/>
    <b v="0"/>
    <s v="music/rock"/>
    <n v="45.059405940594061"/>
    <x v="1"/>
    <s v="rock"/>
  </r>
  <r>
    <n v="50"/>
    <s v="Jones, Taylor and Moore"/>
    <s v="Down-sized system-worthy secured line"/>
    <n v="100"/>
    <n v="2"/>
    <n v="50"/>
    <x v="0"/>
    <n v="1"/>
    <x v="6"/>
    <s v="EUR"/>
    <n v="1375333200"/>
    <n v="1377752400"/>
    <x v="50"/>
    <d v="2013-08-29T05:00:00"/>
    <b v="0"/>
    <b v="0"/>
    <s v="music/metal"/>
    <n v="2"/>
    <x v="1"/>
    <s v="metal"/>
  </r>
  <r>
    <n v="51"/>
    <s v="Bradshaw, Gill and Donovan"/>
    <s v="Inverse secondary infrastructure"/>
    <n v="158100"/>
    <n v="145243"/>
    <n v="1.0885206171726003"/>
    <x v="0"/>
    <n v="1467"/>
    <x v="4"/>
    <s v="GBP"/>
    <n v="1332824400"/>
    <n v="1334206800"/>
    <x v="51"/>
    <d v="2012-04-12T05:00:00"/>
    <b v="0"/>
    <b v="1"/>
    <s v="technology/wearables"/>
    <n v="99.006816632583508"/>
    <x v="2"/>
    <s v="wearables"/>
  </r>
  <r>
    <n v="52"/>
    <s v="Hernandez, Rodriguez and Clark"/>
    <s v="Organic foreground leverage"/>
    <n v="7200"/>
    <n v="2459"/>
    <n v="2.928019520130134"/>
    <x v="0"/>
    <n v="75"/>
    <x v="1"/>
    <s v="USD"/>
    <n v="1284526800"/>
    <n v="1284872400"/>
    <x v="52"/>
    <d v="2010-09-19T05:00:00"/>
    <b v="0"/>
    <b v="0"/>
    <s v="theater/plays"/>
    <n v="32.786666666666669"/>
    <x v="3"/>
    <s v="plays"/>
  </r>
  <r>
    <n v="53"/>
    <s v="Smith-Jones"/>
    <s v="Reverse-engineered static concept"/>
    <n v="8800"/>
    <n v="12356"/>
    <n v="0.71220459695694405"/>
    <x v="1"/>
    <n v="209"/>
    <x v="1"/>
    <s v="USD"/>
    <n v="1400562000"/>
    <n v="1403931600"/>
    <x v="53"/>
    <d v="2014-06-28T05:00:00"/>
    <b v="0"/>
    <b v="0"/>
    <s v="film &amp; video/drama"/>
    <n v="59.119617224880386"/>
    <x v="4"/>
    <s v="drama"/>
  </r>
  <r>
    <n v="54"/>
    <s v="Roy PLC"/>
    <s v="Multi-channeled neutral customer loyalty"/>
    <n v="6000"/>
    <n v="5392"/>
    <n v="1.1127596439169138"/>
    <x v="0"/>
    <n v="120"/>
    <x v="1"/>
    <s v="USD"/>
    <n v="1520748000"/>
    <n v="1521262800"/>
    <x v="54"/>
    <d v="2018-03-17T05:00:00"/>
    <b v="0"/>
    <b v="0"/>
    <s v="technology/wearables"/>
    <n v="44.93333333333333"/>
    <x v="2"/>
    <s v="wearables"/>
  </r>
  <r>
    <n v="55"/>
    <s v="Wright, Brooks and Villarreal"/>
    <s v="Reverse-engineered bifurcated strategy"/>
    <n v="6600"/>
    <n v="11746"/>
    <n v="0.56189341052273112"/>
    <x v="1"/>
    <n v="131"/>
    <x v="1"/>
    <s v="USD"/>
    <n v="1532926800"/>
    <n v="1533358800"/>
    <x v="55"/>
    <d v="2018-08-04T05:00:00"/>
    <b v="0"/>
    <b v="0"/>
    <s v="music/jazz"/>
    <n v="89.664122137404576"/>
    <x v="1"/>
    <s v="jazz"/>
  </r>
  <r>
    <n v="56"/>
    <s v="Flores, Miller and Johnson"/>
    <s v="Horizontal context-sensitive knowledge user"/>
    <n v="8000"/>
    <n v="11493"/>
    <n v="0.69607587227007739"/>
    <x v="1"/>
    <n v="164"/>
    <x v="1"/>
    <s v="USD"/>
    <n v="1420869600"/>
    <n v="1421474400"/>
    <x v="56"/>
    <d v="2015-01-17T06:00:00"/>
    <b v="0"/>
    <b v="0"/>
    <s v="technology/wearables"/>
    <n v="70.079268292682926"/>
    <x v="2"/>
    <s v="wearables"/>
  </r>
  <r>
    <n v="57"/>
    <s v="Bridges, Freeman and Kim"/>
    <s v="Cross-group multi-state task-force"/>
    <n v="2900"/>
    <n v="6243"/>
    <n v="0.46452026269421753"/>
    <x v="1"/>
    <n v="201"/>
    <x v="1"/>
    <s v="USD"/>
    <n v="1504242000"/>
    <n v="1505278800"/>
    <x v="57"/>
    <d v="2017-09-13T05:00:00"/>
    <b v="0"/>
    <b v="0"/>
    <s v="games/video games"/>
    <n v="31.059701492537314"/>
    <x v="6"/>
    <s v="video games"/>
  </r>
  <r>
    <n v="58"/>
    <s v="Anderson-Perez"/>
    <s v="Expanded 3rdgeneration strategy"/>
    <n v="2700"/>
    <n v="6132"/>
    <n v="0.44031311154598823"/>
    <x v="1"/>
    <n v="211"/>
    <x v="1"/>
    <s v="USD"/>
    <n v="1442811600"/>
    <n v="1443934800"/>
    <x v="58"/>
    <d v="2015-10-04T05:00:00"/>
    <b v="0"/>
    <b v="0"/>
    <s v="theater/plays"/>
    <n v="29.061611374407583"/>
    <x v="3"/>
    <s v="plays"/>
  </r>
  <r>
    <n v="59"/>
    <s v="Wright, Fox and Marks"/>
    <s v="Assimilated real-time support"/>
    <n v="1400"/>
    <n v="3851"/>
    <n v="0.36354193715917943"/>
    <x v="1"/>
    <n v="128"/>
    <x v="1"/>
    <s v="USD"/>
    <n v="1497243600"/>
    <n v="1498539600"/>
    <x v="59"/>
    <d v="2017-06-27T05:00:00"/>
    <b v="0"/>
    <b v="1"/>
    <s v="theater/plays"/>
    <n v="30.0859375"/>
    <x v="3"/>
    <s v="plays"/>
  </r>
  <r>
    <n v="60"/>
    <s v="Crawford-Peters"/>
    <s v="User-centric regional database"/>
    <n v="94200"/>
    <n v="135997"/>
    <n v="0.69266233813981193"/>
    <x v="1"/>
    <n v="1600"/>
    <x v="0"/>
    <s v="CAD"/>
    <n v="1342501200"/>
    <n v="1342760400"/>
    <x v="60"/>
    <d v="2012-07-20T05:00:00"/>
    <b v="0"/>
    <b v="0"/>
    <s v="theater/plays"/>
    <n v="84.998125000000002"/>
    <x v="3"/>
    <s v="plays"/>
  </r>
  <r>
    <n v="61"/>
    <s v="Romero-Hoffman"/>
    <s v="Open-source zero administration complexity"/>
    <n v="199200"/>
    <n v="184750"/>
    <n v="1.078213802435724"/>
    <x v="0"/>
    <n v="2253"/>
    <x v="0"/>
    <s v="CAD"/>
    <n v="1298268000"/>
    <n v="1301720400"/>
    <x v="61"/>
    <d v="2011-04-02T05:00:00"/>
    <b v="0"/>
    <b v="0"/>
    <s v="theater/plays"/>
    <n v="82.001775410563695"/>
    <x v="3"/>
    <s v="plays"/>
  </r>
  <r>
    <n v="62"/>
    <s v="Sparks-West"/>
    <s v="Organized incremental standardization"/>
    <n v="2000"/>
    <n v="14452"/>
    <n v="0.13838915029061721"/>
    <x v="1"/>
    <n v="249"/>
    <x v="1"/>
    <s v="USD"/>
    <n v="1433480400"/>
    <n v="1433566800"/>
    <x v="62"/>
    <d v="2015-06-06T05:00:00"/>
    <b v="0"/>
    <b v="0"/>
    <s v="technology/web"/>
    <n v="58.040160642570278"/>
    <x v="2"/>
    <s v="web"/>
  </r>
  <r>
    <n v="63"/>
    <s v="Baker, Morgan and Brown"/>
    <s v="Assimilated didactic open system"/>
    <n v="4700"/>
    <n v="557"/>
    <n v="8.4380610412926398"/>
    <x v="0"/>
    <n v="5"/>
    <x v="1"/>
    <s v="USD"/>
    <n v="1493355600"/>
    <n v="1493874000"/>
    <x v="63"/>
    <d v="2017-05-04T05:00:00"/>
    <b v="0"/>
    <b v="0"/>
    <s v="theater/plays"/>
    <n v="111.4"/>
    <x v="3"/>
    <s v="plays"/>
  </r>
  <r>
    <n v="64"/>
    <s v="Mosley-Gilbert"/>
    <s v="Vision-oriented logistical intranet"/>
    <n v="2800"/>
    <n v="2734"/>
    <n v="1.0241404535479151"/>
    <x v="0"/>
    <n v="38"/>
    <x v="1"/>
    <s v="USD"/>
    <n v="1530507600"/>
    <n v="1531803600"/>
    <x v="64"/>
    <d v="2018-07-17T05:00:00"/>
    <b v="0"/>
    <b v="1"/>
    <s v="technology/web"/>
    <n v="71.94736842105263"/>
    <x v="2"/>
    <s v="web"/>
  </r>
  <r>
    <n v="65"/>
    <s v="Berry-Boyer"/>
    <s v="Mandatory incremental projection"/>
    <n v="6100"/>
    <n v="14405"/>
    <n v="0.42346407497396737"/>
    <x v="1"/>
    <n v="236"/>
    <x v="1"/>
    <s v="USD"/>
    <n v="1296108000"/>
    <n v="1296712800"/>
    <x v="65"/>
    <d v="2011-02-03T06:00:00"/>
    <b v="0"/>
    <b v="0"/>
    <s v="theater/plays"/>
    <n v="61.038135593220339"/>
    <x v="3"/>
    <s v="plays"/>
  </r>
  <r>
    <n v="66"/>
    <s v="Sanders-Allen"/>
    <s v="Grass-roots needs-based encryption"/>
    <n v="2900"/>
    <n v="1307"/>
    <n v="2.2188217291507271"/>
    <x v="0"/>
    <n v="12"/>
    <x v="1"/>
    <s v="USD"/>
    <n v="1428469200"/>
    <n v="1428901200"/>
    <x v="66"/>
    <d v="2015-04-13T05:00:00"/>
    <b v="0"/>
    <b v="1"/>
    <s v="theater/plays"/>
    <n v="108.91666666666667"/>
    <x v="3"/>
    <s v="plays"/>
  </r>
  <r>
    <n v="67"/>
    <s v="Lopez Inc"/>
    <s v="Team-oriented 6thgeneration middleware"/>
    <n v="72600"/>
    <n v="117892"/>
    <n v="0.61581786720048859"/>
    <x v="1"/>
    <n v="4065"/>
    <x v="4"/>
    <s v="GBP"/>
    <n v="1264399200"/>
    <n v="1264831200"/>
    <x v="67"/>
    <d v="2010-01-30T06:00:00"/>
    <b v="0"/>
    <b v="1"/>
    <s v="technology/wearables"/>
    <n v="29.001722017220171"/>
    <x v="2"/>
    <s v="wearables"/>
  </r>
  <r>
    <n v="68"/>
    <s v="Moreno-Turner"/>
    <s v="Inverse multi-tasking installation"/>
    <n v="5700"/>
    <n v="14508"/>
    <n v="0.39288668320926384"/>
    <x v="1"/>
    <n v="246"/>
    <x v="6"/>
    <s v="EUR"/>
    <n v="1501131600"/>
    <n v="1505192400"/>
    <x v="68"/>
    <d v="2017-09-12T05:00:00"/>
    <b v="0"/>
    <b v="1"/>
    <s v="theater/plays"/>
    <n v="58.975609756097562"/>
    <x v="3"/>
    <s v="plays"/>
  </r>
  <r>
    <n v="69"/>
    <s v="Jones-Watson"/>
    <s v="Switchable disintermediate moderator"/>
    <n v="7900"/>
    <n v="1901"/>
    <n v="4.1557075223566544"/>
    <x v="3"/>
    <n v="17"/>
    <x v="1"/>
    <s v="USD"/>
    <n v="1292738400"/>
    <n v="1295676000"/>
    <x v="69"/>
    <d v="2011-01-22T06:00:00"/>
    <b v="0"/>
    <b v="0"/>
    <s v="theater/plays"/>
    <n v="111.82352941176471"/>
    <x v="3"/>
    <s v="plays"/>
  </r>
  <r>
    <n v="70"/>
    <s v="Barker Inc"/>
    <s v="Re-engineered 24/7 task-force"/>
    <n v="128000"/>
    <n v="158389"/>
    <n v="0.80813692870085674"/>
    <x v="1"/>
    <n v="2475"/>
    <x v="6"/>
    <s v="EUR"/>
    <n v="1288674000"/>
    <n v="1292911200"/>
    <x v="70"/>
    <d v="2010-12-21T06:00:00"/>
    <b v="0"/>
    <b v="1"/>
    <s v="theater/plays"/>
    <n v="63.995555555555555"/>
    <x v="3"/>
    <s v="plays"/>
  </r>
  <r>
    <n v="71"/>
    <s v="Tate, Bass and House"/>
    <s v="Organic object-oriented budgetary management"/>
    <n v="6000"/>
    <n v="6484"/>
    <n v="0.92535471930906843"/>
    <x v="1"/>
    <n v="76"/>
    <x v="1"/>
    <s v="USD"/>
    <n v="1575093600"/>
    <n v="1575439200"/>
    <x v="71"/>
    <d v="2019-12-04T06:00:00"/>
    <b v="0"/>
    <b v="0"/>
    <s v="theater/plays"/>
    <n v="85.315789473684205"/>
    <x v="3"/>
    <s v="plays"/>
  </r>
  <r>
    <n v="72"/>
    <s v="Hampton, Lewis and Ray"/>
    <s v="Seamless coherent parallelism"/>
    <n v="600"/>
    <n v="4022"/>
    <n v="0.14917951268025859"/>
    <x v="1"/>
    <n v="54"/>
    <x v="1"/>
    <s v="USD"/>
    <n v="1435726800"/>
    <n v="1438837200"/>
    <x v="72"/>
    <d v="2015-08-06T05:00:00"/>
    <b v="0"/>
    <b v="0"/>
    <s v="film &amp; video/animation"/>
    <n v="74.481481481481481"/>
    <x v="4"/>
    <s v="animation"/>
  </r>
  <r>
    <n v="73"/>
    <s v="Collins-Goodman"/>
    <s v="Cross-platform even-keeled initiative"/>
    <n v="1400"/>
    <n v="9253"/>
    <n v="0.15130228034151086"/>
    <x v="1"/>
    <n v="88"/>
    <x v="1"/>
    <s v="USD"/>
    <n v="1480226400"/>
    <n v="1480485600"/>
    <x v="73"/>
    <d v="2016-11-30T06:00:00"/>
    <b v="0"/>
    <b v="0"/>
    <s v="music/jazz"/>
    <n v="105.14772727272727"/>
    <x v="1"/>
    <s v="jazz"/>
  </r>
  <r>
    <n v="74"/>
    <s v="Davis-Michael"/>
    <s v="Progressive tertiary framework"/>
    <n v="3900"/>
    <n v="4776"/>
    <n v="0.81658291457286436"/>
    <x v="1"/>
    <n v="85"/>
    <x v="4"/>
    <s v="GBP"/>
    <n v="1459054800"/>
    <n v="1459141200"/>
    <x v="74"/>
    <d v="2016-03-28T05:00:00"/>
    <b v="0"/>
    <b v="0"/>
    <s v="music/metal"/>
    <n v="56.188235294117646"/>
    <x v="1"/>
    <s v="metal"/>
  </r>
  <r>
    <n v="75"/>
    <s v="White, Torres and Bishop"/>
    <s v="Multi-layered dynamic protocol"/>
    <n v="9700"/>
    <n v="14606"/>
    <n v="0.66411063946323434"/>
    <x v="1"/>
    <n v="170"/>
    <x v="1"/>
    <s v="USD"/>
    <n v="1531630800"/>
    <n v="1532322000"/>
    <x v="75"/>
    <d v="2018-07-23T05:00:00"/>
    <b v="0"/>
    <b v="0"/>
    <s v="photography/photography books"/>
    <n v="85.917647058823533"/>
    <x v="7"/>
    <s v="photography books"/>
  </r>
  <r>
    <n v="76"/>
    <s v="Martin, Conway and Larsen"/>
    <s v="Horizontal next generation function"/>
    <n v="122900"/>
    <n v="95993"/>
    <n v="1.2803016886647984"/>
    <x v="0"/>
    <n v="1684"/>
    <x v="1"/>
    <s v="USD"/>
    <n v="1421992800"/>
    <n v="1426222800"/>
    <x v="76"/>
    <d v="2015-03-13T05:00:00"/>
    <b v="1"/>
    <b v="1"/>
    <s v="theater/plays"/>
    <n v="57.00296912114014"/>
    <x v="3"/>
    <s v="plays"/>
  </r>
  <r>
    <n v="77"/>
    <s v="Acevedo-Huffman"/>
    <s v="Pre-emptive impactful model"/>
    <n v="9500"/>
    <n v="4460"/>
    <n v="2.1300448430493275"/>
    <x v="0"/>
    <n v="56"/>
    <x v="1"/>
    <s v="USD"/>
    <n v="1285563600"/>
    <n v="1286773200"/>
    <x v="77"/>
    <d v="2010-10-11T05:00:00"/>
    <b v="0"/>
    <b v="1"/>
    <s v="film &amp; video/animation"/>
    <n v="79.642857142857139"/>
    <x v="4"/>
    <s v="animation"/>
  </r>
  <r>
    <n v="78"/>
    <s v="Montgomery, Larson and Spencer"/>
    <s v="User-centric bifurcated knowledge user"/>
    <n v="4500"/>
    <n v="13536"/>
    <n v="0.33244680851063829"/>
    <x v="1"/>
    <n v="330"/>
    <x v="1"/>
    <s v="USD"/>
    <n v="1523854800"/>
    <n v="1523941200"/>
    <x v="78"/>
    <d v="2018-04-17T05:00:00"/>
    <b v="0"/>
    <b v="0"/>
    <s v="publishing/translations"/>
    <n v="41.018181818181816"/>
    <x v="5"/>
    <s v="translations"/>
  </r>
  <r>
    <n v="79"/>
    <s v="Soto LLC"/>
    <s v="Triple-buffered reciprocal project"/>
    <n v="57800"/>
    <n v="40228"/>
    <n v="1.4368101819628121"/>
    <x v="0"/>
    <n v="838"/>
    <x v="1"/>
    <s v="USD"/>
    <n v="1529125200"/>
    <n v="1529557200"/>
    <x v="79"/>
    <d v="2018-06-21T05:00:00"/>
    <b v="0"/>
    <b v="0"/>
    <s v="theater/plays"/>
    <n v="48.004773269689736"/>
    <x v="3"/>
    <s v="plays"/>
  </r>
  <r>
    <n v="80"/>
    <s v="Sutton, Barrett and Tucker"/>
    <s v="Cross-platform needs-based approach"/>
    <n v="1100"/>
    <n v="7012"/>
    <n v="0.15687393040501996"/>
    <x v="1"/>
    <n v="127"/>
    <x v="1"/>
    <s v="USD"/>
    <n v="1503982800"/>
    <n v="1506574800"/>
    <x v="80"/>
    <d v="2017-09-28T05:00:00"/>
    <b v="0"/>
    <b v="0"/>
    <s v="games/video games"/>
    <n v="55.212598425196852"/>
    <x v="6"/>
    <s v="video games"/>
  </r>
  <r>
    <n v="81"/>
    <s v="Gomez, Bailey and Flores"/>
    <s v="User-friendly static contingency"/>
    <n v="16800"/>
    <n v="37857"/>
    <n v="0.44377525952928126"/>
    <x v="1"/>
    <n v="411"/>
    <x v="1"/>
    <s v="USD"/>
    <n v="1511416800"/>
    <n v="1513576800"/>
    <x v="81"/>
    <d v="2017-12-18T06:00:00"/>
    <b v="0"/>
    <b v="0"/>
    <s v="music/rock"/>
    <n v="92.109489051094897"/>
    <x v="1"/>
    <s v="rock"/>
  </r>
  <r>
    <n v="82"/>
    <s v="Porter-George"/>
    <s v="Reactive content-based framework"/>
    <n v="1000"/>
    <n v="14973"/>
    <n v="6.678688305616777E-2"/>
    <x v="1"/>
    <n v="180"/>
    <x v="4"/>
    <s v="GBP"/>
    <n v="1547704800"/>
    <n v="1548309600"/>
    <x v="82"/>
    <d v="2019-01-24T06:00:00"/>
    <b v="0"/>
    <b v="1"/>
    <s v="games/video games"/>
    <n v="83.183333333333337"/>
    <x v="6"/>
    <s v="video games"/>
  </r>
  <r>
    <n v="83"/>
    <s v="Fitzgerald PLC"/>
    <s v="Realigned user-facing concept"/>
    <n v="106400"/>
    <n v="39996"/>
    <n v="2.6602660266026601"/>
    <x v="0"/>
    <n v="1000"/>
    <x v="1"/>
    <s v="USD"/>
    <n v="1469682000"/>
    <n v="1471582800"/>
    <x v="83"/>
    <d v="2016-08-19T05:00:00"/>
    <b v="0"/>
    <b v="0"/>
    <s v="music/electric music"/>
    <n v="39.996000000000002"/>
    <x v="1"/>
    <s v="electric music"/>
  </r>
  <r>
    <n v="84"/>
    <s v="Cisneros-Burton"/>
    <s v="Public-key zero tolerance orchestration"/>
    <n v="31400"/>
    <n v="41564"/>
    <n v="0.75546145703012224"/>
    <x v="1"/>
    <n v="374"/>
    <x v="1"/>
    <s v="USD"/>
    <n v="1343451600"/>
    <n v="1344315600"/>
    <x v="84"/>
    <d v="2012-08-07T05:00:00"/>
    <b v="0"/>
    <b v="0"/>
    <s v="technology/wearables"/>
    <n v="111.1336898395722"/>
    <x v="2"/>
    <s v="wearables"/>
  </r>
  <r>
    <n v="85"/>
    <s v="Hill, Lawson and Wilkinson"/>
    <s v="Multi-tiered eco-centric architecture"/>
    <n v="4900"/>
    <n v="6430"/>
    <n v="0.76205287713841363"/>
    <x v="1"/>
    <n v="71"/>
    <x v="2"/>
    <s v="AUD"/>
    <n v="1315717200"/>
    <n v="1316408400"/>
    <x v="85"/>
    <d v="2011-09-19T05:00:00"/>
    <b v="0"/>
    <b v="0"/>
    <s v="music/indie rock"/>
    <n v="90.563380281690144"/>
    <x v="1"/>
    <s v="indie rock"/>
  </r>
  <r>
    <n v="86"/>
    <s v="Davis-Smith"/>
    <s v="Organic motivating firmware"/>
    <n v="7400"/>
    <n v="12405"/>
    <n v="0.59653365578395812"/>
    <x v="1"/>
    <n v="203"/>
    <x v="1"/>
    <s v="USD"/>
    <n v="1430715600"/>
    <n v="1431838800"/>
    <x v="86"/>
    <d v="2015-05-17T05:00:00"/>
    <b v="1"/>
    <b v="0"/>
    <s v="theater/plays"/>
    <n v="61.108374384236456"/>
    <x v="3"/>
    <s v="plays"/>
  </r>
  <r>
    <n v="87"/>
    <s v="Farrell and Sons"/>
    <s v="Synergized 4thgeneration conglomeration"/>
    <n v="198500"/>
    <n v="123040"/>
    <n v="1.6132964889466841"/>
    <x v="0"/>
    <n v="1482"/>
    <x v="2"/>
    <s v="AUD"/>
    <n v="1299564000"/>
    <n v="1300510800"/>
    <x v="87"/>
    <d v="2011-03-19T05:00:00"/>
    <b v="0"/>
    <b v="1"/>
    <s v="music/rock"/>
    <n v="83.022941970310384"/>
    <x v="1"/>
    <s v="rock"/>
  </r>
  <r>
    <n v="88"/>
    <s v="Clark Group"/>
    <s v="Grass-roots fault-tolerant policy"/>
    <n v="4800"/>
    <n v="12516"/>
    <n v="0.38350910834132312"/>
    <x v="1"/>
    <n v="113"/>
    <x v="1"/>
    <s v="USD"/>
    <n v="1429160400"/>
    <n v="1431061200"/>
    <x v="88"/>
    <d v="2015-05-08T05:00:00"/>
    <b v="0"/>
    <b v="0"/>
    <s v="publishing/translations"/>
    <n v="110.76106194690266"/>
    <x v="5"/>
    <s v="translations"/>
  </r>
  <r>
    <n v="89"/>
    <s v="White, Singleton and Zimmerman"/>
    <s v="Monitored scalable knowledgebase"/>
    <n v="3400"/>
    <n v="8588"/>
    <n v="0.39590125756870054"/>
    <x v="1"/>
    <n v="96"/>
    <x v="1"/>
    <s v="USD"/>
    <n v="1271307600"/>
    <n v="1271480400"/>
    <x v="89"/>
    <d v="2010-04-17T05:00:00"/>
    <b v="0"/>
    <b v="0"/>
    <s v="theater/plays"/>
    <n v="89.458333333333329"/>
    <x v="3"/>
    <s v="plays"/>
  </r>
  <r>
    <n v="90"/>
    <s v="Kramer Group"/>
    <s v="Synergistic explicit parallelism"/>
    <n v="7800"/>
    <n v="6132"/>
    <n v="1.2720156555772995"/>
    <x v="0"/>
    <n v="106"/>
    <x v="1"/>
    <s v="USD"/>
    <n v="1456380000"/>
    <n v="1456380000"/>
    <x v="90"/>
    <d v="2016-02-25T06:00:00"/>
    <b v="0"/>
    <b v="1"/>
    <s v="theater/plays"/>
    <n v="57.849056603773583"/>
    <x v="3"/>
    <s v="plays"/>
  </r>
  <r>
    <n v="91"/>
    <s v="Frazier, Patrick and Smith"/>
    <s v="Enhanced systemic analyzer"/>
    <n v="154300"/>
    <n v="74688"/>
    <n v="2.0659275921165383"/>
    <x v="0"/>
    <n v="679"/>
    <x v="6"/>
    <s v="EUR"/>
    <n v="1470459600"/>
    <n v="1472878800"/>
    <x v="91"/>
    <d v="2016-09-03T05:00:00"/>
    <b v="0"/>
    <b v="0"/>
    <s v="publishing/translations"/>
    <n v="109.99705449189985"/>
    <x v="5"/>
    <s v="translations"/>
  </r>
  <r>
    <n v="92"/>
    <s v="Santos, Bell and Lloyd"/>
    <s v="Object-based analyzing knowledge user"/>
    <n v="20000"/>
    <n v="51775"/>
    <n v="0.38628681796233705"/>
    <x v="1"/>
    <n v="498"/>
    <x v="5"/>
    <s v="CHF"/>
    <n v="1277269200"/>
    <n v="1277355600"/>
    <x v="92"/>
    <d v="2010-06-24T05:00:00"/>
    <b v="0"/>
    <b v="1"/>
    <s v="games/video games"/>
    <n v="103.96586345381526"/>
    <x v="6"/>
    <s v="video games"/>
  </r>
  <r>
    <n v="93"/>
    <s v="Hall and Sons"/>
    <s v="Pre-emptive radical architecture"/>
    <n v="108800"/>
    <n v="65877"/>
    <n v="1.6515627609028949"/>
    <x v="3"/>
    <n v="610"/>
    <x v="1"/>
    <s v="USD"/>
    <n v="1350709200"/>
    <n v="1351054800"/>
    <x v="93"/>
    <d v="2012-10-24T05:00:00"/>
    <b v="0"/>
    <b v="1"/>
    <s v="theater/plays"/>
    <n v="107.99508196721311"/>
    <x v="3"/>
    <s v="plays"/>
  </r>
  <r>
    <n v="94"/>
    <s v="Hanson Inc"/>
    <s v="Grass-roots web-enabled contingency"/>
    <n v="2900"/>
    <n v="8807"/>
    <n v="0.32928352446917225"/>
    <x v="1"/>
    <n v="180"/>
    <x v="4"/>
    <s v="GBP"/>
    <n v="1554613200"/>
    <n v="1555563600"/>
    <x v="94"/>
    <d v="2019-04-18T05:00:00"/>
    <b v="0"/>
    <b v="0"/>
    <s v="technology/web"/>
    <n v="48.927777777777777"/>
    <x v="2"/>
    <s v="web"/>
  </r>
  <r>
    <n v="95"/>
    <s v="Sanchez LLC"/>
    <s v="Stand-alone system-worthy standardization"/>
    <n v="900"/>
    <n v="1017"/>
    <n v="0.88495575221238942"/>
    <x v="1"/>
    <n v="27"/>
    <x v="1"/>
    <s v="USD"/>
    <n v="1571029200"/>
    <n v="1571634000"/>
    <x v="95"/>
    <d v="2019-10-21T05:00:00"/>
    <b v="0"/>
    <b v="0"/>
    <s v="film &amp; video/documentary"/>
    <n v="37.666666666666664"/>
    <x v="4"/>
    <s v="documentary"/>
  </r>
  <r>
    <n v="96"/>
    <s v="Howard Ltd"/>
    <s v="Down-sized systematic policy"/>
    <n v="69700"/>
    <n v="151513"/>
    <n v="0.46002653237675972"/>
    <x v="1"/>
    <n v="2331"/>
    <x v="1"/>
    <s v="USD"/>
    <n v="1299736800"/>
    <n v="1300856400"/>
    <x v="96"/>
    <d v="2011-03-23T05:00:00"/>
    <b v="0"/>
    <b v="0"/>
    <s v="theater/plays"/>
    <n v="64.999141999141997"/>
    <x v="3"/>
    <s v="plays"/>
  </r>
  <r>
    <n v="97"/>
    <s v="Stewart LLC"/>
    <s v="Cloned bi-directional architecture"/>
    <n v="1300"/>
    <n v="12047"/>
    <n v="0.10791068315763261"/>
    <x v="1"/>
    <n v="113"/>
    <x v="1"/>
    <s v="USD"/>
    <n v="1435208400"/>
    <n v="1439874000"/>
    <x v="48"/>
    <d v="2015-08-18T05:00:00"/>
    <b v="0"/>
    <b v="0"/>
    <s v="food/food trucks"/>
    <n v="106.61061946902655"/>
    <x v="0"/>
    <s v="food trucks"/>
  </r>
  <r>
    <n v="98"/>
    <s v="Arias, Allen and Miller"/>
    <s v="Seamless transitional portal"/>
    <n v="97800"/>
    <n v="32951"/>
    <n v="2.9680434584686353"/>
    <x v="0"/>
    <n v="1220"/>
    <x v="2"/>
    <s v="AUD"/>
    <n v="1437973200"/>
    <n v="1438318800"/>
    <x v="97"/>
    <d v="2015-07-31T05:00:00"/>
    <b v="0"/>
    <b v="0"/>
    <s v="games/video games"/>
    <n v="27.009016393442622"/>
    <x v="6"/>
    <s v="video games"/>
  </r>
  <r>
    <n v="99"/>
    <s v="Baker-Morris"/>
    <s v="Fully-configurable motivating approach"/>
    <n v="7600"/>
    <n v="14951"/>
    <n v="0.50832720219383321"/>
    <x v="1"/>
    <n v="164"/>
    <x v="1"/>
    <s v="USD"/>
    <n v="1416895200"/>
    <n v="1419400800"/>
    <x v="98"/>
    <d v="2014-12-24T06:00:00"/>
    <b v="0"/>
    <b v="0"/>
    <s v="theater/plays"/>
    <n v="91.16463414634147"/>
    <x v="3"/>
    <s v="plays"/>
  </r>
  <r>
    <n v="100"/>
    <s v="Tucker, Fox and Green"/>
    <s v="Upgradable fault-tolerant approach"/>
    <n v="100"/>
    <n v="1"/>
    <n v="100"/>
    <x v="0"/>
    <n v="1"/>
    <x v="1"/>
    <s v="USD"/>
    <n v="1319000400"/>
    <n v="1320555600"/>
    <x v="99"/>
    <d v="2011-11-06T05:00:00"/>
    <b v="0"/>
    <b v="0"/>
    <s v="theater/plays"/>
    <n v="1"/>
    <x v="3"/>
    <s v="plays"/>
  </r>
  <r>
    <n v="101"/>
    <s v="Douglas LLC"/>
    <s v="Reduced heuristic moratorium"/>
    <n v="900"/>
    <n v="9193"/>
    <n v="9.7900576525617317E-2"/>
    <x v="1"/>
    <n v="164"/>
    <x v="1"/>
    <s v="USD"/>
    <n v="1424498400"/>
    <n v="1425103200"/>
    <x v="100"/>
    <d v="2015-02-28T06:00:00"/>
    <b v="0"/>
    <b v="1"/>
    <s v="music/electric music"/>
    <n v="56.054878048780488"/>
    <x v="1"/>
    <s v="electric music"/>
  </r>
  <r>
    <n v="102"/>
    <s v="Garcia Inc"/>
    <s v="Front-line web-enabled model"/>
    <n v="3700"/>
    <n v="10422"/>
    <n v="0.35501823066589905"/>
    <x v="1"/>
    <n v="336"/>
    <x v="1"/>
    <s v="USD"/>
    <n v="1526274000"/>
    <n v="1526878800"/>
    <x v="101"/>
    <d v="2018-05-21T05:00:00"/>
    <b v="0"/>
    <b v="1"/>
    <s v="technology/wearables"/>
    <n v="31.017857142857142"/>
    <x v="2"/>
    <s v="wearables"/>
  </r>
  <r>
    <n v="103"/>
    <s v="Frye, Hunt and Powell"/>
    <s v="Polarized incremental emulation"/>
    <n v="10000"/>
    <n v="2461"/>
    <n v="4.0633888663145061"/>
    <x v="0"/>
    <n v="37"/>
    <x v="6"/>
    <s v="EUR"/>
    <n v="1287896400"/>
    <n v="1288674000"/>
    <x v="102"/>
    <d v="2010-11-02T05:00:00"/>
    <b v="0"/>
    <b v="0"/>
    <s v="music/electric music"/>
    <n v="66.513513513513516"/>
    <x v="1"/>
    <s v="electric music"/>
  </r>
  <r>
    <n v="104"/>
    <s v="Smith, Wells and Nguyen"/>
    <s v="Self-enabling grid-enabled initiative"/>
    <n v="119200"/>
    <n v="170623"/>
    <n v="0.69861624751645446"/>
    <x v="1"/>
    <n v="1917"/>
    <x v="1"/>
    <s v="USD"/>
    <n v="1495515600"/>
    <n v="1495602000"/>
    <x v="103"/>
    <d v="2017-05-24T05:00:00"/>
    <b v="0"/>
    <b v="0"/>
    <s v="music/indie rock"/>
    <n v="89.005216484089729"/>
    <x v="1"/>
    <s v="indie rock"/>
  </r>
  <r>
    <n v="105"/>
    <s v="Charles-Johnson"/>
    <s v="Total fresh-thinking system engine"/>
    <n v="6800"/>
    <n v="9829"/>
    <n v="0.69183029809746666"/>
    <x v="1"/>
    <n v="95"/>
    <x v="1"/>
    <s v="USD"/>
    <n v="1364878800"/>
    <n v="1366434000"/>
    <x v="104"/>
    <d v="2013-04-20T05:00:00"/>
    <b v="0"/>
    <b v="0"/>
    <s v="technology/web"/>
    <n v="103.46315789473684"/>
    <x v="2"/>
    <s v="web"/>
  </r>
  <r>
    <n v="106"/>
    <s v="Brandt, Carter and Wood"/>
    <s v="Ameliorated clear-thinking circuit"/>
    <n v="3900"/>
    <n v="14006"/>
    <n v="0.27845209196058834"/>
    <x v="1"/>
    <n v="147"/>
    <x v="1"/>
    <s v="USD"/>
    <n v="1567918800"/>
    <n v="1568350800"/>
    <x v="105"/>
    <d v="2019-09-13T05:00:00"/>
    <b v="0"/>
    <b v="0"/>
    <s v="theater/plays"/>
    <n v="95.278911564625844"/>
    <x v="3"/>
    <s v="plays"/>
  </r>
  <r>
    <n v="107"/>
    <s v="Tucker, Schmidt and Reid"/>
    <s v="Multi-layered encompassing installation"/>
    <n v="3500"/>
    <n v="6527"/>
    <n v="0.53623410448904552"/>
    <x v="1"/>
    <n v="86"/>
    <x v="1"/>
    <s v="USD"/>
    <n v="1524459600"/>
    <n v="1525928400"/>
    <x v="106"/>
    <d v="2018-05-10T05:00:00"/>
    <b v="0"/>
    <b v="1"/>
    <s v="theater/plays"/>
    <n v="75.895348837209298"/>
    <x v="3"/>
    <s v="plays"/>
  </r>
  <r>
    <n v="108"/>
    <s v="Decker Inc"/>
    <s v="Universal encompassing implementation"/>
    <n v="1500"/>
    <n v="8929"/>
    <n v="0.16799193638705343"/>
    <x v="1"/>
    <n v="83"/>
    <x v="1"/>
    <s v="USD"/>
    <n v="1333688400"/>
    <n v="1336885200"/>
    <x v="107"/>
    <d v="2012-05-13T05:00:00"/>
    <b v="0"/>
    <b v="0"/>
    <s v="film &amp; video/documentary"/>
    <n v="107.57831325301204"/>
    <x v="4"/>
    <s v="documentary"/>
  </r>
  <r>
    <n v="109"/>
    <s v="Romero and Sons"/>
    <s v="Object-based client-server application"/>
    <n v="5200"/>
    <n v="3079"/>
    <n v="1.6888600194868464"/>
    <x v="0"/>
    <n v="60"/>
    <x v="1"/>
    <s v="USD"/>
    <n v="1389506400"/>
    <n v="1389679200"/>
    <x v="108"/>
    <d v="2014-01-14T06:00:00"/>
    <b v="0"/>
    <b v="0"/>
    <s v="film &amp; video/television"/>
    <n v="51.31666666666667"/>
    <x v="4"/>
    <s v="television"/>
  </r>
  <r>
    <n v="110"/>
    <s v="Castillo-Carey"/>
    <s v="Cross-platform solution-oriented process improvement"/>
    <n v="142400"/>
    <n v="21307"/>
    <n v="6.6832496362697702"/>
    <x v="0"/>
    <n v="296"/>
    <x v="1"/>
    <s v="USD"/>
    <n v="1536642000"/>
    <n v="1538283600"/>
    <x v="109"/>
    <d v="2018-09-30T05:00:00"/>
    <b v="0"/>
    <b v="0"/>
    <s v="food/food trucks"/>
    <n v="71.983108108108112"/>
    <x v="0"/>
    <s v="food trucks"/>
  </r>
  <r>
    <n v="111"/>
    <s v="Hart-Briggs"/>
    <s v="Re-engineered user-facing approach"/>
    <n v="61400"/>
    <n v="73653"/>
    <n v="0.83363881987155986"/>
    <x v="1"/>
    <n v="676"/>
    <x v="1"/>
    <s v="USD"/>
    <n v="1348290000"/>
    <n v="1348808400"/>
    <x v="110"/>
    <d v="2012-09-28T05:00:00"/>
    <b v="0"/>
    <b v="0"/>
    <s v="publishing/radio &amp; podcasts"/>
    <n v="108.95414201183432"/>
    <x v="5"/>
    <s v="radio &amp; podcasts"/>
  </r>
  <r>
    <n v="112"/>
    <s v="Jones-Meyer"/>
    <s v="Re-engineered client-driven hub"/>
    <n v="4700"/>
    <n v="12635"/>
    <n v="0.37198258804907003"/>
    <x v="1"/>
    <n v="361"/>
    <x v="2"/>
    <s v="AUD"/>
    <n v="1408856400"/>
    <n v="1410152400"/>
    <x v="111"/>
    <d v="2014-09-08T05:00:00"/>
    <b v="0"/>
    <b v="0"/>
    <s v="technology/web"/>
    <n v="35"/>
    <x v="2"/>
    <s v="web"/>
  </r>
  <r>
    <n v="113"/>
    <s v="Wright, Hartman and Yu"/>
    <s v="User-friendly tertiary array"/>
    <n v="3300"/>
    <n v="12437"/>
    <n v="0.26533729999195949"/>
    <x v="1"/>
    <n v="131"/>
    <x v="1"/>
    <s v="USD"/>
    <n v="1505192400"/>
    <n v="1505797200"/>
    <x v="112"/>
    <d v="2017-09-19T05:00:00"/>
    <b v="0"/>
    <b v="0"/>
    <s v="food/food trucks"/>
    <n v="94.938931297709928"/>
    <x v="0"/>
    <s v="food trucks"/>
  </r>
  <r>
    <n v="114"/>
    <s v="Harper-Davis"/>
    <s v="Robust heuristic encoding"/>
    <n v="1900"/>
    <n v="13816"/>
    <n v="0.13752171395483498"/>
    <x v="1"/>
    <n v="126"/>
    <x v="1"/>
    <s v="USD"/>
    <n v="1554786000"/>
    <n v="1554872400"/>
    <x v="113"/>
    <d v="2019-04-10T05:00:00"/>
    <b v="0"/>
    <b v="1"/>
    <s v="technology/wearables"/>
    <n v="109.65079365079364"/>
    <x v="2"/>
    <s v="wearables"/>
  </r>
  <r>
    <n v="115"/>
    <s v="Barrett PLC"/>
    <s v="Team-oriented clear-thinking capacity"/>
    <n v="166700"/>
    <n v="145382"/>
    <n v="1.1466343838989697"/>
    <x v="0"/>
    <n v="3304"/>
    <x v="6"/>
    <s v="EUR"/>
    <n v="1510898400"/>
    <n v="1513922400"/>
    <x v="114"/>
    <d v="2017-12-22T06:00:00"/>
    <b v="0"/>
    <b v="0"/>
    <s v="publishing/fiction"/>
    <n v="44.001815980629537"/>
    <x v="5"/>
    <s v="fiction"/>
  </r>
  <r>
    <n v="116"/>
    <s v="David-Clark"/>
    <s v="De-engineered motivating standardization"/>
    <n v="7200"/>
    <n v="6336"/>
    <n v="1.1363636363636365"/>
    <x v="0"/>
    <n v="73"/>
    <x v="1"/>
    <s v="USD"/>
    <n v="1442552400"/>
    <n v="1442638800"/>
    <x v="115"/>
    <d v="2015-09-19T05:00:00"/>
    <b v="0"/>
    <b v="0"/>
    <s v="theater/plays"/>
    <n v="86.794520547945211"/>
    <x v="3"/>
    <s v="plays"/>
  </r>
  <r>
    <n v="117"/>
    <s v="Chaney-Dennis"/>
    <s v="Business-focused 24hour groupware"/>
    <n v="4900"/>
    <n v="8523"/>
    <n v="0.57491493605537958"/>
    <x v="1"/>
    <n v="275"/>
    <x v="1"/>
    <s v="USD"/>
    <n v="1316667600"/>
    <n v="1317186000"/>
    <x v="116"/>
    <d v="2011-09-28T05:00:00"/>
    <b v="0"/>
    <b v="0"/>
    <s v="film &amp; video/television"/>
    <n v="30.992727272727272"/>
    <x v="4"/>
    <s v="television"/>
  </r>
  <r>
    <n v="118"/>
    <s v="Robinson, Lopez and Christensen"/>
    <s v="Organic next generation protocol"/>
    <n v="5400"/>
    <n v="6351"/>
    <n v="0.85025980160604631"/>
    <x v="1"/>
    <n v="67"/>
    <x v="1"/>
    <s v="USD"/>
    <n v="1390716000"/>
    <n v="1391234400"/>
    <x v="117"/>
    <d v="2014-02-01T06:00:00"/>
    <b v="0"/>
    <b v="0"/>
    <s v="photography/photography books"/>
    <n v="94.791044776119406"/>
    <x v="7"/>
    <s v="photography books"/>
  </r>
  <r>
    <n v="119"/>
    <s v="Clark and Sons"/>
    <s v="Reverse-engineered full-range Internet solution"/>
    <n v="5000"/>
    <n v="10748"/>
    <n v="0.46520282843319688"/>
    <x v="1"/>
    <n v="154"/>
    <x v="1"/>
    <s v="USD"/>
    <n v="1402894800"/>
    <n v="1404363600"/>
    <x v="118"/>
    <d v="2014-07-03T05:00:00"/>
    <b v="0"/>
    <b v="1"/>
    <s v="film &amp; video/documentary"/>
    <n v="69.79220779220779"/>
    <x v="4"/>
    <s v="documentary"/>
  </r>
  <r>
    <n v="120"/>
    <s v="Vega Group"/>
    <s v="Synchronized regional synergy"/>
    <n v="75100"/>
    <n v="112272"/>
    <n v="0.66891121561921052"/>
    <x v="1"/>
    <n v="1782"/>
    <x v="1"/>
    <s v="USD"/>
    <n v="1429246800"/>
    <n v="1429592400"/>
    <x v="119"/>
    <d v="2015-04-21T05:00:00"/>
    <b v="0"/>
    <b v="1"/>
    <s v="games/mobile games"/>
    <n v="63.003367003367003"/>
    <x v="6"/>
    <s v="mobile games"/>
  </r>
  <r>
    <n v="121"/>
    <s v="Brown-Brown"/>
    <s v="Multi-lateral homogeneous success"/>
    <n v="45300"/>
    <n v="99361"/>
    <n v="0.45591328589688107"/>
    <x v="1"/>
    <n v="903"/>
    <x v="1"/>
    <s v="USD"/>
    <n v="1412485200"/>
    <n v="1413608400"/>
    <x v="33"/>
    <d v="2014-10-18T05:00:00"/>
    <b v="0"/>
    <b v="0"/>
    <s v="games/video games"/>
    <n v="110.0343300110742"/>
    <x v="6"/>
    <s v="video games"/>
  </r>
  <r>
    <n v="122"/>
    <s v="Taylor PLC"/>
    <s v="Seamless zero-defect solution"/>
    <n v="136800"/>
    <n v="88055"/>
    <n v="1.5535744705013912"/>
    <x v="0"/>
    <n v="3387"/>
    <x v="1"/>
    <s v="USD"/>
    <n v="1417068000"/>
    <n v="1419400800"/>
    <x v="120"/>
    <d v="2014-12-24T06:00:00"/>
    <b v="0"/>
    <b v="0"/>
    <s v="publishing/fiction"/>
    <n v="25.997933274284026"/>
    <x v="5"/>
    <s v="fiction"/>
  </r>
  <r>
    <n v="123"/>
    <s v="Edwards-Lewis"/>
    <s v="Enhanced scalable concept"/>
    <n v="177700"/>
    <n v="33092"/>
    <n v="5.3698779161126557"/>
    <x v="0"/>
    <n v="662"/>
    <x v="0"/>
    <s v="CAD"/>
    <n v="1448344800"/>
    <n v="1448604000"/>
    <x v="121"/>
    <d v="2015-11-27T06:00:00"/>
    <b v="1"/>
    <b v="0"/>
    <s v="theater/plays"/>
    <n v="49.987915407854985"/>
    <x v="3"/>
    <s v="plays"/>
  </r>
  <r>
    <n v="124"/>
    <s v="Stanton, Neal and Rodriguez"/>
    <s v="Polarized uniform software"/>
    <n v="2600"/>
    <n v="9562"/>
    <n v="0.2719096423342397"/>
    <x v="1"/>
    <n v="94"/>
    <x v="6"/>
    <s v="EUR"/>
    <n v="1557723600"/>
    <n v="1562302800"/>
    <x v="122"/>
    <d v="2019-07-05T05:00:00"/>
    <b v="0"/>
    <b v="0"/>
    <s v="photography/photography books"/>
    <n v="101.72340425531915"/>
    <x v="7"/>
    <s v="photography books"/>
  </r>
  <r>
    <n v="125"/>
    <s v="Pratt LLC"/>
    <s v="Stand-alone web-enabled moderator"/>
    <n v="5300"/>
    <n v="8475"/>
    <n v="0.62536873156342188"/>
    <x v="1"/>
    <n v="180"/>
    <x v="1"/>
    <s v="USD"/>
    <n v="1537333200"/>
    <n v="1537678800"/>
    <x v="123"/>
    <d v="2018-09-23T05:00:00"/>
    <b v="0"/>
    <b v="0"/>
    <s v="theater/plays"/>
    <n v="47.083333333333336"/>
    <x v="3"/>
    <s v="plays"/>
  </r>
  <r>
    <n v="126"/>
    <s v="Gross PLC"/>
    <s v="Proactive methodical benchmark"/>
    <n v="180200"/>
    <n v="69617"/>
    <n v="2.5884482238533693"/>
    <x v="0"/>
    <n v="774"/>
    <x v="1"/>
    <s v="USD"/>
    <n v="1471150800"/>
    <n v="1473570000"/>
    <x v="124"/>
    <d v="2016-09-11T05:00:00"/>
    <b v="0"/>
    <b v="1"/>
    <s v="theater/plays"/>
    <n v="89.944444444444443"/>
    <x v="3"/>
    <s v="plays"/>
  </r>
  <r>
    <n v="127"/>
    <s v="Martinez, Gomez and Dalton"/>
    <s v="Team-oriented 6thgeneration matrix"/>
    <n v="103200"/>
    <n v="53067"/>
    <n v="1.9447114025665668"/>
    <x v="0"/>
    <n v="672"/>
    <x v="0"/>
    <s v="CAD"/>
    <n v="1273640400"/>
    <n v="1273899600"/>
    <x v="125"/>
    <d v="2010-05-15T05:00:00"/>
    <b v="0"/>
    <b v="0"/>
    <s v="theater/plays"/>
    <n v="78.96875"/>
    <x v="3"/>
    <s v="plays"/>
  </r>
  <r>
    <n v="128"/>
    <s v="Allen-Curtis"/>
    <s v="Phased human-resource core"/>
    <n v="70600"/>
    <n v="42596"/>
    <n v="1.6574326227814817"/>
    <x v="3"/>
    <n v="532"/>
    <x v="1"/>
    <s v="USD"/>
    <n v="1282885200"/>
    <n v="1284008400"/>
    <x v="126"/>
    <d v="2010-09-09T05:00:00"/>
    <b v="0"/>
    <b v="0"/>
    <s v="music/rock"/>
    <n v="80.067669172932327"/>
    <x v="1"/>
    <s v="rock"/>
  </r>
  <r>
    <n v="129"/>
    <s v="Morgan-Martinez"/>
    <s v="Mandatory tertiary implementation"/>
    <n v="148500"/>
    <n v="4756"/>
    <n v="31.223717409587888"/>
    <x v="3"/>
    <n v="55"/>
    <x v="2"/>
    <s v="AUD"/>
    <n v="1422943200"/>
    <n v="1425103200"/>
    <x v="127"/>
    <d v="2015-02-28T06:00:00"/>
    <b v="0"/>
    <b v="0"/>
    <s v="food/food trucks"/>
    <n v="86.472727272727269"/>
    <x v="0"/>
    <s v="food trucks"/>
  </r>
  <r>
    <n v="130"/>
    <s v="Luna, Anderson and Fox"/>
    <s v="Secured directional encryption"/>
    <n v="9600"/>
    <n v="14925"/>
    <n v="0.64321608040201006"/>
    <x v="1"/>
    <n v="533"/>
    <x v="3"/>
    <s v="DKK"/>
    <n v="1319605200"/>
    <n v="1320991200"/>
    <x v="128"/>
    <d v="2011-11-11T06:00:00"/>
    <b v="0"/>
    <b v="0"/>
    <s v="film &amp; video/drama"/>
    <n v="28.001876172607879"/>
    <x v="4"/>
    <s v="drama"/>
  </r>
  <r>
    <n v="131"/>
    <s v="Fleming, Zhang and Henderson"/>
    <s v="Distributed 5thgeneration implementation"/>
    <n v="164700"/>
    <n v="166116"/>
    <n v="0.99147583616268153"/>
    <x v="1"/>
    <n v="2443"/>
    <x v="4"/>
    <s v="GBP"/>
    <n v="1385704800"/>
    <n v="1386828000"/>
    <x v="129"/>
    <d v="2013-12-12T06:00:00"/>
    <b v="0"/>
    <b v="0"/>
    <s v="technology/web"/>
    <n v="67.996725337699544"/>
    <x v="2"/>
    <s v="web"/>
  </r>
  <r>
    <n v="132"/>
    <s v="Flowers and Sons"/>
    <s v="Virtual static core"/>
    <n v="3300"/>
    <n v="3834"/>
    <n v="0.86071987480438183"/>
    <x v="1"/>
    <n v="89"/>
    <x v="1"/>
    <s v="USD"/>
    <n v="1515736800"/>
    <n v="1517119200"/>
    <x v="130"/>
    <d v="2018-01-28T06:00:00"/>
    <b v="0"/>
    <b v="1"/>
    <s v="theater/plays"/>
    <n v="43.078651685393261"/>
    <x v="3"/>
    <s v="plays"/>
  </r>
  <r>
    <n v="133"/>
    <s v="Gates PLC"/>
    <s v="Secured content-based product"/>
    <n v="4500"/>
    <n v="13985"/>
    <n v="0.32177332856632107"/>
    <x v="1"/>
    <n v="159"/>
    <x v="1"/>
    <s v="USD"/>
    <n v="1313125200"/>
    <n v="1315026000"/>
    <x v="131"/>
    <d v="2011-09-03T05:00:00"/>
    <b v="0"/>
    <b v="0"/>
    <s v="music/world music"/>
    <n v="87.95597484276729"/>
    <x v="1"/>
    <s v="world music"/>
  </r>
  <r>
    <n v="134"/>
    <s v="Caldwell LLC"/>
    <s v="Secured executive concept"/>
    <n v="99500"/>
    <n v="89288"/>
    <n v="1.1143714720903144"/>
    <x v="0"/>
    <n v="940"/>
    <x v="5"/>
    <s v="CHF"/>
    <n v="1308459600"/>
    <n v="1312693200"/>
    <x v="132"/>
    <d v="2011-08-07T05:00:00"/>
    <b v="0"/>
    <b v="1"/>
    <s v="film &amp; video/documentary"/>
    <n v="94.987234042553197"/>
    <x v="4"/>
    <s v="documentary"/>
  </r>
  <r>
    <n v="135"/>
    <s v="Le, Burton and Evans"/>
    <s v="Balanced zero-defect software"/>
    <n v="7700"/>
    <n v="5488"/>
    <n v="1.403061224489796"/>
    <x v="0"/>
    <n v="117"/>
    <x v="1"/>
    <s v="USD"/>
    <n v="1362636000"/>
    <n v="1363064400"/>
    <x v="133"/>
    <d v="2013-03-12T05:00:00"/>
    <b v="0"/>
    <b v="1"/>
    <s v="theater/plays"/>
    <n v="46.905982905982903"/>
    <x v="3"/>
    <s v="plays"/>
  </r>
  <r>
    <n v="136"/>
    <s v="Briggs PLC"/>
    <s v="Distributed context-sensitive flexibility"/>
    <n v="82800"/>
    <n v="2721"/>
    <n v="30.429988974641677"/>
    <x v="3"/>
    <n v="58"/>
    <x v="1"/>
    <s v="USD"/>
    <n v="1402117200"/>
    <n v="1403154000"/>
    <x v="134"/>
    <d v="2014-06-19T05:00:00"/>
    <b v="0"/>
    <b v="1"/>
    <s v="film &amp; video/drama"/>
    <n v="46.913793103448278"/>
    <x v="4"/>
    <s v="drama"/>
  </r>
  <r>
    <n v="137"/>
    <s v="Hudson-Nguyen"/>
    <s v="Down-sized disintermediate support"/>
    <n v="1800"/>
    <n v="4712"/>
    <n v="0.38200339558573854"/>
    <x v="1"/>
    <n v="50"/>
    <x v="1"/>
    <s v="USD"/>
    <n v="1286341200"/>
    <n v="1286859600"/>
    <x v="135"/>
    <d v="2010-10-12T05:00:00"/>
    <b v="0"/>
    <b v="0"/>
    <s v="publishing/nonfiction"/>
    <n v="94.24"/>
    <x v="5"/>
    <s v="nonfiction"/>
  </r>
  <r>
    <n v="138"/>
    <s v="Hogan Ltd"/>
    <s v="Stand-alone mission-critical moratorium"/>
    <n v="9600"/>
    <n v="9216"/>
    <n v="1.0416666666666667"/>
    <x v="0"/>
    <n v="115"/>
    <x v="1"/>
    <s v="USD"/>
    <n v="1348808400"/>
    <n v="1349326800"/>
    <x v="136"/>
    <d v="2012-10-04T05:00:00"/>
    <b v="0"/>
    <b v="0"/>
    <s v="games/mobile games"/>
    <n v="80.139130434782615"/>
    <x v="6"/>
    <s v="mobile games"/>
  </r>
  <r>
    <n v="139"/>
    <s v="Hamilton, Wright and Chavez"/>
    <s v="Down-sized empowering protocol"/>
    <n v="92100"/>
    <n v="19246"/>
    <n v="4.7854099553153899"/>
    <x v="0"/>
    <n v="326"/>
    <x v="1"/>
    <s v="USD"/>
    <n v="1429592400"/>
    <n v="1430974800"/>
    <x v="137"/>
    <d v="2015-05-07T05:00:00"/>
    <b v="0"/>
    <b v="1"/>
    <s v="technology/wearables"/>
    <n v="59.036809815950917"/>
    <x v="2"/>
    <s v="wearables"/>
  </r>
  <r>
    <n v="140"/>
    <s v="Bautista-Cross"/>
    <s v="Fully-configurable coherent Internet solution"/>
    <n v="5500"/>
    <n v="12274"/>
    <n v="0.44810167834446796"/>
    <x v="1"/>
    <n v="186"/>
    <x v="1"/>
    <s v="USD"/>
    <n v="1519538400"/>
    <n v="1519970400"/>
    <x v="138"/>
    <d v="2018-03-02T06:00:00"/>
    <b v="0"/>
    <b v="0"/>
    <s v="film &amp; video/documentary"/>
    <n v="65.989247311827953"/>
    <x v="4"/>
    <s v="documentary"/>
  </r>
  <r>
    <n v="141"/>
    <s v="Jackson LLC"/>
    <s v="Distributed motivating algorithm"/>
    <n v="64300"/>
    <n v="65323"/>
    <n v="0.98433935979670251"/>
    <x v="1"/>
    <n v="1071"/>
    <x v="1"/>
    <s v="USD"/>
    <n v="1434085200"/>
    <n v="1434603600"/>
    <x v="139"/>
    <d v="2015-06-18T05:00:00"/>
    <b v="0"/>
    <b v="0"/>
    <s v="technology/web"/>
    <n v="60.992530345471522"/>
    <x v="2"/>
    <s v="web"/>
  </r>
  <r>
    <n v="142"/>
    <s v="Figueroa Ltd"/>
    <s v="Expanded solution-oriented benchmark"/>
    <n v="5000"/>
    <n v="11502"/>
    <n v="0.43470700747696051"/>
    <x v="1"/>
    <n v="117"/>
    <x v="1"/>
    <s v="USD"/>
    <n v="1333688400"/>
    <n v="1337230800"/>
    <x v="107"/>
    <d v="2012-05-17T05:00:00"/>
    <b v="0"/>
    <b v="0"/>
    <s v="technology/web"/>
    <n v="98.307692307692307"/>
    <x v="2"/>
    <s v="web"/>
  </r>
  <r>
    <n v="143"/>
    <s v="Avila-Jones"/>
    <s v="Implemented discrete secured line"/>
    <n v="5400"/>
    <n v="7322"/>
    <n v="0.73750341436765909"/>
    <x v="1"/>
    <n v="70"/>
    <x v="1"/>
    <s v="USD"/>
    <n v="1277701200"/>
    <n v="1279429200"/>
    <x v="140"/>
    <d v="2010-07-18T05:00:00"/>
    <b v="0"/>
    <b v="0"/>
    <s v="music/indie rock"/>
    <n v="104.6"/>
    <x v="1"/>
    <s v="indie rock"/>
  </r>
  <r>
    <n v="144"/>
    <s v="Martin, Lopez and Hunter"/>
    <s v="Multi-lateral actuating installation"/>
    <n v="9000"/>
    <n v="11619"/>
    <n v="0.77459333849728895"/>
    <x v="1"/>
    <n v="135"/>
    <x v="1"/>
    <s v="USD"/>
    <n v="1560747600"/>
    <n v="1561438800"/>
    <x v="141"/>
    <d v="2019-06-25T05:00:00"/>
    <b v="0"/>
    <b v="0"/>
    <s v="theater/plays"/>
    <n v="86.066666666666663"/>
    <x v="3"/>
    <s v="plays"/>
  </r>
  <r>
    <n v="145"/>
    <s v="Fields-Moore"/>
    <s v="Secured reciprocal array"/>
    <n v="25000"/>
    <n v="59128"/>
    <n v="0.42281152753348666"/>
    <x v="1"/>
    <n v="768"/>
    <x v="5"/>
    <s v="CHF"/>
    <n v="1410066000"/>
    <n v="1410498000"/>
    <x v="142"/>
    <d v="2014-09-12T05:00:00"/>
    <b v="0"/>
    <b v="0"/>
    <s v="technology/wearables"/>
    <n v="76.989583333333329"/>
    <x v="2"/>
    <s v="wearables"/>
  </r>
  <r>
    <n v="146"/>
    <s v="Harris-Golden"/>
    <s v="Optional bandwidth-monitored middleware"/>
    <n v="8800"/>
    <n v="1518"/>
    <n v="5.7971014492753623"/>
    <x v="3"/>
    <n v="51"/>
    <x v="1"/>
    <s v="USD"/>
    <n v="1320732000"/>
    <n v="1322460000"/>
    <x v="143"/>
    <d v="2011-11-28T06:00:00"/>
    <b v="0"/>
    <b v="0"/>
    <s v="theater/plays"/>
    <n v="29.764705882352942"/>
    <x v="3"/>
    <s v="plays"/>
  </r>
  <r>
    <n v="147"/>
    <s v="Moss, Norman and Dunlap"/>
    <s v="Upgradable upward-trending workforce"/>
    <n v="8300"/>
    <n v="9337"/>
    <n v="0.88893648923637147"/>
    <x v="1"/>
    <n v="199"/>
    <x v="1"/>
    <s v="USD"/>
    <n v="1465794000"/>
    <n v="1466312400"/>
    <x v="144"/>
    <d v="2016-06-19T05:00:00"/>
    <b v="0"/>
    <b v="1"/>
    <s v="theater/plays"/>
    <n v="46.91959798994975"/>
    <x v="3"/>
    <s v="plays"/>
  </r>
  <r>
    <n v="148"/>
    <s v="White, Larson and Wright"/>
    <s v="Upgradable hybrid capability"/>
    <n v="9300"/>
    <n v="11255"/>
    <n v="0.82629942247889832"/>
    <x v="1"/>
    <n v="107"/>
    <x v="1"/>
    <s v="USD"/>
    <n v="1500958800"/>
    <n v="1501736400"/>
    <x v="145"/>
    <d v="2017-08-03T05:00:00"/>
    <b v="0"/>
    <b v="0"/>
    <s v="technology/wearables"/>
    <n v="105.18691588785046"/>
    <x v="2"/>
    <s v="wearables"/>
  </r>
  <r>
    <n v="149"/>
    <s v="Payne, Oliver and Burch"/>
    <s v="Managed fresh-thinking flexibility"/>
    <n v="6200"/>
    <n v="13632"/>
    <n v="0.45481220657276994"/>
    <x v="1"/>
    <n v="195"/>
    <x v="1"/>
    <s v="USD"/>
    <n v="1357020000"/>
    <n v="1361512800"/>
    <x v="146"/>
    <d v="2013-02-22T06:00:00"/>
    <b v="0"/>
    <b v="0"/>
    <s v="music/indie rock"/>
    <n v="69.907692307692301"/>
    <x v="1"/>
    <s v="indie rock"/>
  </r>
  <r>
    <n v="150"/>
    <s v="Brown, Palmer and Pace"/>
    <s v="Networked stable workforce"/>
    <n v="100"/>
    <n v="1"/>
    <n v="100"/>
    <x v="0"/>
    <n v="1"/>
    <x v="1"/>
    <s v="USD"/>
    <n v="1544940000"/>
    <n v="1545026400"/>
    <x v="147"/>
    <d v="2018-12-17T06:00:00"/>
    <b v="0"/>
    <b v="0"/>
    <s v="music/rock"/>
    <n v="1"/>
    <x v="1"/>
    <s v="rock"/>
  </r>
  <r>
    <n v="151"/>
    <s v="Parker LLC"/>
    <s v="Customizable intermediate extranet"/>
    <n v="137200"/>
    <n v="88037"/>
    <n v="1.558435657734816"/>
    <x v="0"/>
    <n v="1467"/>
    <x v="1"/>
    <s v="USD"/>
    <n v="1402290000"/>
    <n v="1406696400"/>
    <x v="148"/>
    <d v="2014-07-30T05:00:00"/>
    <b v="0"/>
    <b v="0"/>
    <s v="music/electric music"/>
    <n v="60.011588275391958"/>
    <x v="1"/>
    <s v="electric music"/>
  </r>
  <r>
    <n v="152"/>
    <s v="Bowen, Mcdonald and Hall"/>
    <s v="User-centric fault-tolerant task-force"/>
    <n v="41500"/>
    <n v="175573"/>
    <n v="0.23636891777209479"/>
    <x v="1"/>
    <n v="3376"/>
    <x v="1"/>
    <s v="USD"/>
    <n v="1487311200"/>
    <n v="1487916000"/>
    <x v="149"/>
    <d v="2017-02-24T06:00:00"/>
    <b v="0"/>
    <b v="0"/>
    <s v="music/indie rock"/>
    <n v="52.006220379146917"/>
    <x v="1"/>
    <s v="indie rock"/>
  </r>
  <r>
    <n v="153"/>
    <s v="Whitehead, Bell and Hughes"/>
    <s v="Multi-tiered radical definition"/>
    <n v="189400"/>
    <n v="176112"/>
    <n v="1.0754519851003908"/>
    <x v="0"/>
    <n v="5681"/>
    <x v="1"/>
    <s v="USD"/>
    <n v="1350622800"/>
    <n v="1351141200"/>
    <x v="150"/>
    <d v="2012-10-25T05:00:00"/>
    <b v="0"/>
    <b v="0"/>
    <s v="theater/plays"/>
    <n v="31.000176025347649"/>
    <x v="3"/>
    <s v="plays"/>
  </r>
  <r>
    <n v="154"/>
    <s v="Rodriguez-Brown"/>
    <s v="Devolved foreground benchmark"/>
    <n v="171300"/>
    <n v="100650"/>
    <n v="1.7019374068554396"/>
    <x v="0"/>
    <n v="1059"/>
    <x v="1"/>
    <s v="USD"/>
    <n v="1463029200"/>
    <n v="1465016400"/>
    <x v="151"/>
    <d v="2016-06-04T05:00:00"/>
    <b v="0"/>
    <b v="1"/>
    <s v="music/indie rock"/>
    <n v="95.042492917847028"/>
    <x v="1"/>
    <s v="indie rock"/>
  </r>
  <r>
    <n v="155"/>
    <s v="Hall-Schaefer"/>
    <s v="Distributed eco-centric methodology"/>
    <n v="139500"/>
    <n v="90706"/>
    <n v="1.5379357484620642"/>
    <x v="0"/>
    <n v="1194"/>
    <x v="1"/>
    <s v="USD"/>
    <n v="1269493200"/>
    <n v="1270789200"/>
    <x v="152"/>
    <d v="2010-04-09T05:00:00"/>
    <b v="0"/>
    <b v="0"/>
    <s v="theater/plays"/>
    <n v="75.968174204355108"/>
    <x v="3"/>
    <s v="plays"/>
  </r>
  <r>
    <n v="156"/>
    <s v="Meza-Rogers"/>
    <s v="Streamlined encompassing encryption"/>
    <n v="36400"/>
    <n v="26914"/>
    <n v="1.3524559708701791"/>
    <x v="3"/>
    <n v="379"/>
    <x v="2"/>
    <s v="AUD"/>
    <n v="1570251600"/>
    <n v="1572325200"/>
    <x v="153"/>
    <d v="2019-10-29T05:00:00"/>
    <b v="0"/>
    <b v="0"/>
    <s v="music/rock"/>
    <n v="71.013192612137203"/>
    <x v="1"/>
    <s v="rock"/>
  </r>
  <r>
    <n v="157"/>
    <s v="Curtis-Curtis"/>
    <s v="User-friendly reciprocal initiative"/>
    <n v="4200"/>
    <n v="2212"/>
    <n v="1.8987341772151898"/>
    <x v="0"/>
    <n v="30"/>
    <x v="2"/>
    <s v="AUD"/>
    <n v="1388383200"/>
    <n v="1389420000"/>
    <x v="154"/>
    <d v="2014-01-11T06:00:00"/>
    <b v="0"/>
    <b v="0"/>
    <s v="photography/photography books"/>
    <n v="73.733333333333334"/>
    <x v="7"/>
    <s v="photography books"/>
  </r>
  <r>
    <n v="158"/>
    <s v="Carlson Inc"/>
    <s v="Ergonomic fresh-thinking installation"/>
    <n v="2100"/>
    <n v="4640"/>
    <n v="0.45258620689655171"/>
    <x v="1"/>
    <n v="41"/>
    <x v="1"/>
    <s v="USD"/>
    <n v="1449554400"/>
    <n v="1449640800"/>
    <x v="155"/>
    <d v="2015-12-09T06:00:00"/>
    <b v="0"/>
    <b v="0"/>
    <s v="music/rock"/>
    <n v="113.17073170731707"/>
    <x v="1"/>
    <s v="rock"/>
  </r>
  <r>
    <n v="159"/>
    <s v="Clarke, Anderson and Lee"/>
    <s v="Robust explicit hardware"/>
    <n v="191200"/>
    <n v="191222"/>
    <n v="0.99988495047640957"/>
    <x v="1"/>
    <n v="1821"/>
    <x v="1"/>
    <s v="USD"/>
    <n v="1553662800"/>
    <n v="1555218000"/>
    <x v="156"/>
    <d v="2019-04-14T05:00:00"/>
    <b v="0"/>
    <b v="1"/>
    <s v="theater/plays"/>
    <n v="105.00933552992861"/>
    <x v="3"/>
    <s v="plays"/>
  </r>
  <r>
    <n v="160"/>
    <s v="Evans Group"/>
    <s v="Stand-alone actuating support"/>
    <n v="8000"/>
    <n v="12985"/>
    <n v="0.61609549480169423"/>
    <x v="1"/>
    <n v="164"/>
    <x v="1"/>
    <s v="USD"/>
    <n v="1556341200"/>
    <n v="1557723600"/>
    <x v="157"/>
    <d v="2019-05-13T05:00:00"/>
    <b v="0"/>
    <b v="0"/>
    <s v="technology/wearables"/>
    <n v="79.176829268292678"/>
    <x v="2"/>
    <s v="wearables"/>
  </r>
  <r>
    <n v="161"/>
    <s v="Bruce Group"/>
    <s v="Cross-platform methodical process improvement"/>
    <n v="5500"/>
    <n v="4300"/>
    <n v="1.2790697674418605"/>
    <x v="0"/>
    <n v="75"/>
    <x v="1"/>
    <s v="USD"/>
    <n v="1442984400"/>
    <n v="1443502800"/>
    <x v="158"/>
    <d v="2015-09-29T05:00:00"/>
    <b v="0"/>
    <b v="1"/>
    <s v="technology/web"/>
    <n v="57.333333333333336"/>
    <x v="2"/>
    <s v="web"/>
  </r>
  <r>
    <n v="162"/>
    <s v="Keith, Alvarez and Potter"/>
    <s v="Extended bottom-line open architecture"/>
    <n v="6100"/>
    <n v="9134"/>
    <n v="0.66783446463761764"/>
    <x v="1"/>
    <n v="157"/>
    <x v="5"/>
    <s v="CHF"/>
    <n v="1544248800"/>
    <n v="1546840800"/>
    <x v="159"/>
    <d v="2019-01-07T06:00:00"/>
    <b v="0"/>
    <b v="0"/>
    <s v="music/rock"/>
    <n v="58.178343949044589"/>
    <x v="1"/>
    <s v="rock"/>
  </r>
  <r>
    <n v="163"/>
    <s v="Burton-Watkins"/>
    <s v="Extended reciprocal circuit"/>
    <n v="3500"/>
    <n v="8864"/>
    <n v="0.39485559566787004"/>
    <x v="1"/>
    <n v="246"/>
    <x v="1"/>
    <s v="USD"/>
    <n v="1508475600"/>
    <n v="1512712800"/>
    <x v="160"/>
    <d v="2017-12-08T06:00:00"/>
    <b v="0"/>
    <b v="1"/>
    <s v="photography/photography books"/>
    <n v="36.032520325203251"/>
    <x v="7"/>
    <s v="photography books"/>
  </r>
  <r>
    <n v="164"/>
    <s v="Lopez and Sons"/>
    <s v="Polarized human-resource protocol"/>
    <n v="150500"/>
    <n v="150755"/>
    <n v="0.99830851381380381"/>
    <x v="1"/>
    <n v="1396"/>
    <x v="1"/>
    <s v="USD"/>
    <n v="1507438800"/>
    <n v="1507525200"/>
    <x v="161"/>
    <d v="2017-10-09T05:00:00"/>
    <b v="0"/>
    <b v="0"/>
    <s v="theater/plays"/>
    <n v="107.99068767908309"/>
    <x v="3"/>
    <s v="plays"/>
  </r>
  <r>
    <n v="165"/>
    <s v="Cordova Ltd"/>
    <s v="Synergized radical product"/>
    <n v="90400"/>
    <n v="110279"/>
    <n v="0.81973902556243705"/>
    <x v="1"/>
    <n v="2506"/>
    <x v="1"/>
    <s v="USD"/>
    <n v="1501563600"/>
    <n v="1504328400"/>
    <x v="162"/>
    <d v="2017-09-02T05:00:00"/>
    <b v="0"/>
    <b v="0"/>
    <s v="technology/web"/>
    <n v="44.005985634477256"/>
    <x v="2"/>
    <s v="web"/>
  </r>
  <r>
    <n v="166"/>
    <s v="Brown-Vang"/>
    <s v="Robust heuristic artificial intelligence"/>
    <n v="9800"/>
    <n v="13439"/>
    <n v="0.72922092417590589"/>
    <x v="1"/>
    <n v="244"/>
    <x v="1"/>
    <s v="USD"/>
    <n v="1292997600"/>
    <n v="1293343200"/>
    <x v="163"/>
    <d v="2010-12-26T06:00:00"/>
    <b v="0"/>
    <b v="0"/>
    <s v="photography/photography books"/>
    <n v="55.077868852459019"/>
    <x v="7"/>
    <s v="photography books"/>
  </r>
  <r>
    <n v="167"/>
    <s v="Cruz-Ward"/>
    <s v="Robust content-based emulation"/>
    <n v="2600"/>
    <n v="10804"/>
    <n v="0.24065161051462422"/>
    <x v="1"/>
    <n v="146"/>
    <x v="2"/>
    <s v="AUD"/>
    <n v="1370840400"/>
    <n v="1371704400"/>
    <x v="164"/>
    <d v="2013-06-20T05:00:00"/>
    <b v="0"/>
    <b v="0"/>
    <s v="theater/plays"/>
    <n v="74"/>
    <x v="3"/>
    <s v="plays"/>
  </r>
  <r>
    <n v="168"/>
    <s v="Hernandez Group"/>
    <s v="Ergonomic uniform open system"/>
    <n v="128100"/>
    <n v="40107"/>
    <n v="3.1939561672525993"/>
    <x v="0"/>
    <n v="955"/>
    <x v="3"/>
    <s v="DKK"/>
    <n v="1550815200"/>
    <n v="1552798800"/>
    <x v="165"/>
    <d v="2019-03-17T05:00:00"/>
    <b v="0"/>
    <b v="1"/>
    <s v="music/indie rock"/>
    <n v="41.996858638743454"/>
    <x v="1"/>
    <s v="indie rock"/>
  </r>
  <r>
    <n v="169"/>
    <s v="Tran, Steele and Wilson"/>
    <s v="Profit-focused modular product"/>
    <n v="23300"/>
    <n v="98811"/>
    <n v="0.23580370606511422"/>
    <x v="1"/>
    <n v="1267"/>
    <x v="1"/>
    <s v="USD"/>
    <n v="1339909200"/>
    <n v="1342328400"/>
    <x v="166"/>
    <d v="2012-07-15T05:00:00"/>
    <b v="0"/>
    <b v="1"/>
    <s v="film &amp; video/shorts"/>
    <n v="77.988161010260455"/>
    <x v="4"/>
    <s v="shorts"/>
  </r>
  <r>
    <n v="170"/>
    <s v="Summers, Gallegos and Stein"/>
    <s v="Mandatory mobile product"/>
    <n v="188100"/>
    <n v="5528"/>
    <n v="34.026772793053546"/>
    <x v="0"/>
    <n v="67"/>
    <x v="1"/>
    <s v="USD"/>
    <n v="1501736400"/>
    <n v="1502341200"/>
    <x v="167"/>
    <d v="2017-08-10T05:00:00"/>
    <b v="0"/>
    <b v="0"/>
    <s v="music/indie rock"/>
    <n v="82.507462686567166"/>
    <x v="1"/>
    <s v="indie rock"/>
  </r>
  <r>
    <n v="171"/>
    <s v="Blair Group"/>
    <s v="Public-key 3rdgeneration budgetary management"/>
    <n v="4900"/>
    <n v="521"/>
    <n v="9.4049904030710181"/>
    <x v="0"/>
    <n v="5"/>
    <x v="1"/>
    <s v="USD"/>
    <n v="1395291600"/>
    <n v="1397192400"/>
    <x v="168"/>
    <d v="2014-04-11T05:00:00"/>
    <b v="0"/>
    <b v="0"/>
    <s v="publishing/translations"/>
    <n v="104.2"/>
    <x v="5"/>
    <s v="translations"/>
  </r>
  <r>
    <n v="172"/>
    <s v="Nixon Inc"/>
    <s v="Centralized national firmware"/>
    <n v="800"/>
    <n v="663"/>
    <n v="1.2066365007541477"/>
    <x v="0"/>
    <n v="26"/>
    <x v="1"/>
    <s v="USD"/>
    <n v="1405746000"/>
    <n v="1407042000"/>
    <x v="169"/>
    <d v="2014-08-03T05:00:00"/>
    <b v="0"/>
    <b v="1"/>
    <s v="film &amp; video/documentary"/>
    <n v="25.5"/>
    <x v="4"/>
    <s v="documentary"/>
  </r>
  <r>
    <n v="173"/>
    <s v="White LLC"/>
    <s v="Cross-group 4thgeneration middleware"/>
    <n v="96700"/>
    <n v="157635"/>
    <n v="0.61344244615726207"/>
    <x v="1"/>
    <n v="1561"/>
    <x v="1"/>
    <s v="USD"/>
    <n v="1368853200"/>
    <n v="1369371600"/>
    <x v="170"/>
    <d v="2013-05-24T05:00:00"/>
    <b v="0"/>
    <b v="0"/>
    <s v="theater/plays"/>
    <n v="100.98334401024984"/>
    <x v="3"/>
    <s v="plays"/>
  </r>
  <r>
    <n v="174"/>
    <s v="Santos, Black and Donovan"/>
    <s v="Pre-emptive scalable access"/>
    <n v="600"/>
    <n v="5368"/>
    <n v="0.11177347242921014"/>
    <x v="1"/>
    <n v="48"/>
    <x v="1"/>
    <s v="USD"/>
    <n v="1444021200"/>
    <n v="1444107600"/>
    <x v="171"/>
    <d v="2015-10-06T05:00:00"/>
    <b v="0"/>
    <b v="1"/>
    <s v="technology/wearables"/>
    <n v="111.83333333333333"/>
    <x v="2"/>
    <s v="wearables"/>
  </r>
  <r>
    <n v="175"/>
    <s v="Jones, Contreras and Burnett"/>
    <s v="Sharable intangible migration"/>
    <n v="181200"/>
    <n v="47459"/>
    <n v="3.8180324069196572"/>
    <x v="0"/>
    <n v="1130"/>
    <x v="1"/>
    <s v="USD"/>
    <n v="1472619600"/>
    <n v="1474261200"/>
    <x v="172"/>
    <d v="2016-09-19T05:00:00"/>
    <b v="0"/>
    <b v="0"/>
    <s v="theater/plays"/>
    <n v="41.999115044247787"/>
    <x v="3"/>
    <s v="plays"/>
  </r>
  <r>
    <n v="176"/>
    <s v="Stone-Orozco"/>
    <s v="Proactive scalable Graphical User Interface"/>
    <n v="115000"/>
    <n v="86060"/>
    <n v="1.3362770160353241"/>
    <x v="0"/>
    <n v="782"/>
    <x v="1"/>
    <s v="USD"/>
    <n v="1472878800"/>
    <n v="1473656400"/>
    <x v="173"/>
    <d v="2016-09-12T05:00:00"/>
    <b v="0"/>
    <b v="0"/>
    <s v="theater/plays"/>
    <n v="110.05115089514067"/>
    <x v="3"/>
    <s v="plays"/>
  </r>
  <r>
    <n v="177"/>
    <s v="Lee, Gibson and Morgan"/>
    <s v="Digitized solution-oriented product"/>
    <n v="38800"/>
    <n v="161593"/>
    <n v="0.24010941067991806"/>
    <x v="1"/>
    <n v="2739"/>
    <x v="1"/>
    <s v="USD"/>
    <n v="1289800800"/>
    <n v="1291960800"/>
    <x v="174"/>
    <d v="2010-12-10T06:00:00"/>
    <b v="0"/>
    <b v="0"/>
    <s v="theater/plays"/>
    <n v="58.997079225994888"/>
    <x v="3"/>
    <s v="plays"/>
  </r>
  <r>
    <n v="178"/>
    <s v="Alexander-Williams"/>
    <s v="Triple-buffered cohesive structure"/>
    <n v="7200"/>
    <n v="6927"/>
    <n v="1.0394110004330879"/>
    <x v="0"/>
    <n v="210"/>
    <x v="1"/>
    <s v="USD"/>
    <n v="1505970000"/>
    <n v="1506747600"/>
    <x v="175"/>
    <d v="2017-09-30T05:00:00"/>
    <b v="0"/>
    <b v="0"/>
    <s v="food/food trucks"/>
    <n v="32.985714285714288"/>
    <x v="0"/>
    <s v="food trucks"/>
  </r>
  <r>
    <n v="179"/>
    <s v="Marks Ltd"/>
    <s v="Realigned human-resource orchestration"/>
    <n v="44500"/>
    <n v="159185"/>
    <n v="0.2795489524766781"/>
    <x v="1"/>
    <n v="3537"/>
    <x v="0"/>
    <s v="CAD"/>
    <n v="1363496400"/>
    <n v="1363582800"/>
    <x v="176"/>
    <d v="2013-03-18T05:00:00"/>
    <b v="0"/>
    <b v="1"/>
    <s v="theater/plays"/>
    <n v="45.005654509471306"/>
    <x v="3"/>
    <s v="plays"/>
  </r>
  <r>
    <n v="180"/>
    <s v="Olsen, Edwards and Reid"/>
    <s v="Optional clear-thinking software"/>
    <n v="56000"/>
    <n v="172736"/>
    <n v="0.32419414597999258"/>
    <x v="1"/>
    <n v="2107"/>
    <x v="2"/>
    <s v="AUD"/>
    <n v="1269234000"/>
    <n v="1269666000"/>
    <x v="177"/>
    <d v="2010-03-27T05:00:00"/>
    <b v="0"/>
    <b v="0"/>
    <s v="technology/wearables"/>
    <n v="81.98196487897485"/>
    <x v="2"/>
    <s v="wearables"/>
  </r>
  <r>
    <n v="181"/>
    <s v="Daniels, Rose and Tyler"/>
    <s v="Centralized global approach"/>
    <n v="8600"/>
    <n v="5315"/>
    <n v="1.6180620884289747"/>
    <x v="0"/>
    <n v="136"/>
    <x v="1"/>
    <s v="USD"/>
    <n v="1507093200"/>
    <n v="1508648400"/>
    <x v="178"/>
    <d v="2017-10-22T05:00:00"/>
    <b v="0"/>
    <b v="0"/>
    <s v="technology/web"/>
    <n v="39.080882352941174"/>
    <x v="2"/>
    <s v="web"/>
  </r>
  <r>
    <n v="182"/>
    <s v="Adams Group"/>
    <s v="Reverse-engineered bandwidth-monitored contingency"/>
    <n v="27100"/>
    <n v="195750"/>
    <n v="0.13844189016602809"/>
    <x v="1"/>
    <n v="3318"/>
    <x v="3"/>
    <s v="DKK"/>
    <n v="1560574800"/>
    <n v="1561957200"/>
    <x v="179"/>
    <d v="2019-07-01T05:00:00"/>
    <b v="0"/>
    <b v="0"/>
    <s v="theater/plays"/>
    <n v="58.996383363471971"/>
    <x v="3"/>
    <s v="plays"/>
  </r>
  <r>
    <n v="183"/>
    <s v="Rogers, Huerta and Medina"/>
    <s v="Pre-emptive bandwidth-monitored instruction set"/>
    <n v="5100"/>
    <n v="3525"/>
    <n v="1.446808510638298"/>
    <x v="0"/>
    <n v="86"/>
    <x v="0"/>
    <s v="CAD"/>
    <n v="1284008400"/>
    <n v="1285131600"/>
    <x v="180"/>
    <d v="2010-09-22T05:00:00"/>
    <b v="0"/>
    <b v="0"/>
    <s v="music/rock"/>
    <n v="40.988372093023258"/>
    <x v="1"/>
    <s v="rock"/>
  </r>
  <r>
    <n v="184"/>
    <s v="Howard, Carter and Griffith"/>
    <s v="Adaptive asynchronous emulation"/>
    <n v="3600"/>
    <n v="10550"/>
    <n v="0.34123222748815168"/>
    <x v="1"/>
    <n v="340"/>
    <x v="1"/>
    <s v="USD"/>
    <n v="1556859600"/>
    <n v="1556946000"/>
    <x v="181"/>
    <d v="2019-05-04T05:00:00"/>
    <b v="0"/>
    <b v="0"/>
    <s v="theater/plays"/>
    <n v="31.029411764705884"/>
    <x v="3"/>
    <s v="plays"/>
  </r>
  <r>
    <n v="185"/>
    <s v="Bailey PLC"/>
    <s v="Innovative actuating conglomeration"/>
    <n v="1000"/>
    <n v="718"/>
    <n v="1.392757660167131"/>
    <x v="0"/>
    <n v="19"/>
    <x v="1"/>
    <s v="USD"/>
    <n v="1526187600"/>
    <n v="1527138000"/>
    <x v="182"/>
    <d v="2018-05-24T05:00:00"/>
    <b v="0"/>
    <b v="0"/>
    <s v="film &amp; video/television"/>
    <n v="37.789473684210527"/>
    <x v="4"/>
    <s v="television"/>
  </r>
  <r>
    <n v="186"/>
    <s v="Parker Group"/>
    <s v="Grass-roots foreground policy"/>
    <n v="88800"/>
    <n v="28358"/>
    <n v="3.1313914944636436"/>
    <x v="0"/>
    <n v="886"/>
    <x v="1"/>
    <s v="USD"/>
    <n v="1400821200"/>
    <n v="1402117200"/>
    <x v="183"/>
    <d v="2014-06-07T05:00:00"/>
    <b v="0"/>
    <b v="0"/>
    <s v="theater/plays"/>
    <n v="32.006772009029348"/>
    <x v="3"/>
    <s v="plays"/>
  </r>
  <r>
    <n v="187"/>
    <s v="Fox Group"/>
    <s v="Horizontal transitional paradigm"/>
    <n v="60200"/>
    <n v="138384"/>
    <n v="0.43502138975604115"/>
    <x v="1"/>
    <n v="1442"/>
    <x v="0"/>
    <s v="CAD"/>
    <n v="1361599200"/>
    <n v="1364014800"/>
    <x v="184"/>
    <d v="2013-03-23T05:00:00"/>
    <b v="0"/>
    <b v="1"/>
    <s v="film &amp; video/shorts"/>
    <n v="95.966712898751737"/>
    <x v="4"/>
    <s v="shorts"/>
  </r>
  <r>
    <n v="188"/>
    <s v="Walker, Jones and Rodriguez"/>
    <s v="Networked didactic info-mediaries"/>
    <n v="8200"/>
    <n v="2625"/>
    <n v="3.1238095238095238"/>
    <x v="0"/>
    <n v="35"/>
    <x v="6"/>
    <s v="EUR"/>
    <n v="1417500000"/>
    <n v="1417586400"/>
    <x v="185"/>
    <d v="2014-12-03T06:00:00"/>
    <b v="0"/>
    <b v="0"/>
    <s v="theater/plays"/>
    <n v="75"/>
    <x v="3"/>
    <s v="plays"/>
  </r>
  <r>
    <n v="189"/>
    <s v="Anthony-Shaw"/>
    <s v="Switchable contextually-based access"/>
    <n v="191300"/>
    <n v="45004"/>
    <n v="4.250733268153942"/>
    <x v="3"/>
    <n v="441"/>
    <x v="1"/>
    <s v="USD"/>
    <n v="1457071200"/>
    <n v="1457071200"/>
    <x v="186"/>
    <d v="2016-03-04T06:00:00"/>
    <b v="0"/>
    <b v="0"/>
    <s v="theater/plays"/>
    <n v="102.0498866213152"/>
    <x v="3"/>
    <s v="plays"/>
  </r>
  <r>
    <n v="190"/>
    <s v="Cook LLC"/>
    <s v="Up-sized dynamic throughput"/>
    <n v="3700"/>
    <n v="2538"/>
    <n v="1.4578408195429473"/>
    <x v="0"/>
    <n v="24"/>
    <x v="1"/>
    <s v="USD"/>
    <n v="1370322000"/>
    <n v="1370408400"/>
    <x v="187"/>
    <d v="2013-06-05T05:00:00"/>
    <b v="0"/>
    <b v="1"/>
    <s v="theater/plays"/>
    <n v="105.75"/>
    <x v="3"/>
    <s v="plays"/>
  </r>
  <r>
    <n v="191"/>
    <s v="Sutton PLC"/>
    <s v="Mandatory reciprocal superstructure"/>
    <n v="8400"/>
    <n v="3188"/>
    <n v="2.6348808030112925"/>
    <x v="0"/>
    <n v="86"/>
    <x v="6"/>
    <s v="EUR"/>
    <n v="1552366800"/>
    <n v="1552626000"/>
    <x v="188"/>
    <d v="2019-03-15T05:00:00"/>
    <b v="0"/>
    <b v="0"/>
    <s v="theater/plays"/>
    <n v="37.069767441860463"/>
    <x v="3"/>
    <s v="plays"/>
  </r>
  <r>
    <n v="192"/>
    <s v="Long, Morgan and Mitchell"/>
    <s v="Upgradable 4thgeneration productivity"/>
    <n v="42600"/>
    <n v="8517"/>
    <n v="5.0017611835153222"/>
    <x v="0"/>
    <n v="243"/>
    <x v="1"/>
    <s v="USD"/>
    <n v="1403845200"/>
    <n v="1404190800"/>
    <x v="189"/>
    <d v="2014-07-01T05:00:00"/>
    <b v="0"/>
    <b v="0"/>
    <s v="music/rock"/>
    <n v="35.049382716049379"/>
    <x v="1"/>
    <s v="rock"/>
  </r>
  <r>
    <n v="193"/>
    <s v="Calhoun, Rogers and Long"/>
    <s v="Progressive discrete hub"/>
    <n v="6600"/>
    <n v="3012"/>
    <n v="2.191235059760956"/>
    <x v="0"/>
    <n v="65"/>
    <x v="1"/>
    <s v="USD"/>
    <n v="1523163600"/>
    <n v="1523509200"/>
    <x v="190"/>
    <d v="2018-04-12T05:00:00"/>
    <b v="1"/>
    <b v="0"/>
    <s v="music/indie rock"/>
    <n v="46.338461538461537"/>
    <x v="1"/>
    <s v="indie rock"/>
  </r>
  <r>
    <n v="194"/>
    <s v="Sandoval Group"/>
    <s v="Assimilated multi-tasking archive"/>
    <n v="7100"/>
    <n v="8716"/>
    <n v="0.81459385039008725"/>
    <x v="1"/>
    <n v="126"/>
    <x v="1"/>
    <s v="USD"/>
    <n v="1442206800"/>
    <n v="1443589200"/>
    <x v="191"/>
    <d v="2015-09-30T05:00:00"/>
    <b v="0"/>
    <b v="0"/>
    <s v="music/metal"/>
    <n v="69.174603174603178"/>
    <x v="1"/>
    <s v="metal"/>
  </r>
  <r>
    <n v="195"/>
    <s v="Smith and Sons"/>
    <s v="Upgradable high-level solution"/>
    <n v="15800"/>
    <n v="57157"/>
    <n v="0.27643158318316219"/>
    <x v="1"/>
    <n v="524"/>
    <x v="1"/>
    <s v="USD"/>
    <n v="1532840400"/>
    <n v="1533445200"/>
    <x v="192"/>
    <d v="2018-08-05T05:00:00"/>
    <b v="0"/>
    <b v="0"/>
    <s v="music/electric music"/>
    <n v="109.07824427480917"/>
    <x v="1"/>
    <s v="electric music"/>
  </r>
  <r>
    <n v="196"/>
    <s v="King Inc"/>
    <s v="Organic bandwidth-monitored frame"/>
    <n v="8200"/>
    <n v="5178"/>
    <n v="1.5836230204712245"/>
    <x v="0"/>
    <n v="100"/>
    <x v="3"/>
    <s v="DKK"/>
    <n v="1472878800"/>
    <n v="1474520400"/>
    <x v="173"/>
    <d v="2016-09-22T05:00:00"/>
    <b v="0"/>
    <b v="0"/>
    <s v="technology/wearables"/>
    <n v="51.78"/>
    <x v="2"/>
    <s v="wearables"/>
  </r>
  <r>
    <n v="197"/>
    <s v="Perry and Sons"/>
    <s v="Business-focused logistical framework"/>
    <n v="54700"/>
    <n v="163118"/>
    <n v="0.33534006056964899"/>
    <x v="1"/>
    <n v="1989"/>
    <x v="1"/>
    <s v="USD"/>
    <n v="1498194000"/>
    <n v="1499403600"/>
    <x v="193"/>
    <d v="2017-07-07T05:00:00"/>
    <b v="0"/>
    <b v="0"/>
    <s v="film &amp; video/drama"/>
    <n v="82.010055304172951"/>
    <x v="4"/>
    <s v="drama"/>
  </r>
  <r>
    <n v="198"/>
    <s v="Palmer Inc"/>
    <s v="Universal multi-state capability"/>
    <n v="63200"/>
    <n v="6041"/>
    <n v="10.461844065552061"/>
    <x v="0"/>
    <n v="168"/>
    <x v="1"/>
    <s v="USD"/>
    <n v="1281070800"/>
    <n v="1283576400"/>
    <x v="194"/>
    <d v="2010-09-04T05:00:00"/>
    <b v="0"/>
    <b v="0"/>
    <s v="music/electric music"/>
    <n v="35.958333333333336"/>
    <x v="1"/>
    <s v="electric music"/>
  </r>
  <r>
    <n v="199"/>
    <s v="Hull, Baker and Martinez"/>
    <s v="Digitized reciprocal infrastructure"/>
    <n v="1800"/>
    <n v="968"/>
    <n v="1.859504132231405"/>
    <x v="0"/>
    <n v="13"/>
    <x v="1"/>
    <s v="USD"/>
    <n v="1436245200"/>
    <n v="1436590800"/>
    <x v="195"/>
    <d v="2015-07-11T05:00:00"/>
    <b v="0"/>
    <b v="0"/>
    <s v="music/rock"/>
    <n v="74.461538461538467"/>
    <x v="1"/>
    <s v="rock"/>
  </r>
  <r>
    <n v="200"/>
    <s v="Becker, Rice and White"/>
    <s v="Reduced dedicated capability"/>
    <n v="100"/>
    <n v="2"/>
    <n v="50"/>
    <x v="0"/>
    <n v="1"/>
    <x v="0"/>
    <s v="CAD"/>
    <n v="1269493200"/>
    <n v="1270443600"/>
    <x v="152"/>
    <d v="2010-04-05T05:00:00"/>
    <b v="0"/>
    <b v="0"/>
    <s v="theater/plays"/>
    <n v="2"/>
    <x v="3"/>
    <s v="plays"/>
  </r>
  <r>
    <n v="201"/>
    <s v="Osborne, Perkins and Knox"/>
    <s v="Cross-platform bi-directional workforce"/>
    <n v="2100"/>
    <n v="14305"/>
    <n v="0.14680181754631247"/>
    <x v="1"/>
    <n v="157"/>
    <x v="1"/>
    <s v="USD"/>
    <n v="1406264400"/>
    <n v="1407819600"/>
    <x v="196"/>
    <d v="2014-08-12T05:00:00"/>
    <b v="0"/>
    <b v="0"/>
    <s v="technology/web"/>
    <n v="91.114649681528661"/>
    <x v="2"/>
    <s v="web"/>
  </r>
  <r>
    <n v="202"/>
    <s v="Mcknight-Freeman"/>
    <s v="Upgradable scalable methodology"/>
    <n v="8300"/>
    <n v="6543"/>
    <n v="1.2685312547760965"/>
    <x v="3"/>
    <n v="82"/>
    <x v="1"/>
    <s v="USD"/>
    <n v="1317531600"/>
    <n v="1317877200"/>
    <x v="197"/>
    <d v="2011-10-06T05:00:00"/>
    <b v="0"/>
    <b v="0"/>
    <s v="food/food trucks"/>
    <n v="79.792682926829272"/>
    <x v="0"/>
    <s v="food trucks"/>
  </r>
  <r>
    <n v="203"/>
    <s v="Hayden, Shannon and Stein"/>
    <s v="Customer-focused client-server service-desk"/>
    <n v="143900"/>
    <n v="193413"/>
    <n v="0.74400376396622769"/>
    <x v="1"/>
    <n v="4498"/>
    <x v="2"/>
    <s v="AUD"/>
    <n v="1484632800"/>
    <n v="1484805600"/>
    <x v="198"/>
    <d v="2017-01-19T06:00:00"/>
    <b v="0"/>
    <b v="0"/>
    <s v="theater/plays"/>
    <n v="42.999777678968428"/>
    <x v="3"/>
    <s v="plays"/>
  </r>
  <r>
    <n v="204"/>
    <s v="Daniel-Luna"/>
    <s v="Mandatory multimedia leverage"/>
    <n v="75000"/>
    <n v="2529"/>
    <n v="29.655990510083036"/>
    <x v="0"/>
    <n v="40"/>
    <x v="1"/>
    <s v="USD"/>
    <n v="1301806800"/>
    <n v="1302670800"/>
    <x v="199"/>
    <d v="2011-04-13T05:00:00"/>
    <b v="0"/>
    <b v="0"/>
    <s v="music/jazz"/>
    <n v="63.225000000000001"/>
    <x v="1"/>
    <s v="jazz"/>
  </r>
  <r>
    <n v="205"/>
    <s v="Weaver-Marquez"/>
    <s v="Focused analyzing circuit"/>
    <n v="1300"/>
    <n v="5614"/>
    <n v="0.23156394727467047"/>
    <x v="1"/>
    <n v="80"/>
    <x v="1"/>
    <s v="USD"/>
    <n v="1539752400"/>
    <n v="1540789200"/>
    <x v="200"/>
    <d v="2018-10-29T05:00:00"/>
    <b v="1"/>
    <b v="0"/>
    <s v="theater/plays"/>
    <n v="70.174999999999997"/>
    <x v="3"/>
    <s v="plays"/>
  </r>
  <r>
    <n v="206"/>
    <s v="Austin, Baker and Kelley"/>
    <s v="Fundamental grid-enabled strategy"/>
    <n v="9000"/>
    <n v="3496"/>
    <n v="2.5743707093821508"/>
    <x v="3"/>
    <n v="57"/>
    <x v="1"/>
    <s v="USD"/>
    <n v="1267250400"/>
    <n v="1268028000"/>
    <x v="201"/>
    <d v="2010-03-08T06:00:00"/>
    <b v="0"/>
    <b v="0"/>
    <s v="publishing/fiction"/>
    <n v="61.333333333333336"/>
    <x v="5"/>
    <s v="fiction"/>
  </r>
  <r>
    <n v="207"/>
    <s v="Carney-Anderson"/>
    <s v="Digitized 5thgeneration knowledgebase"/>
    <n v="1000"/>
    <n v="4257"/>
    <n v="0.23490721165139769"/>
    <x v="1"/>
    <n v="43"/>
    <x v="1"/>
    <s v="USD"/>
    <n v="1535432400"/>
    <n v="1537160400"/>
    <x v="202"/>
    <d v="2018-09-17T05:00:00"/>
    <b v="0"/>
    <b v="1"/>
    <s v="music/rock"/>
    <n v="99"/>
    <x v="1"/>
    <s v="rock"/>
  </r>
  <r>
    <n v="208"/>
    <s v="Jackson Inc"/>
    <s v="Mandatory multi-tasking encryption"/>
    <n v="196900"/>
    <n v="199110"/>
    <n v="0.98890060770428412"/>
    <x v="1"/>
    <n v="2053"/>
    <x v="1"/>
    <s v="USD"/>
    <n v="1510207200"/>
    <n v="1512280800"/>
    <x v="203"/>
    <d v="2017-12-03T06:00:00"/>
    <b v="0"/>
    <b v="0"/>
    <s v="film &amp; video/documentary"/>
    <n v="96.984900146127615"/>
    <x v="4"/>
    <s v="documentary"/>
  </r>
  <r>
    <n v="209"/>
    <s v="Warren Ltd"/>
    <s v="Distributed system-worthy application"/>
    <n v="194500"/>
    <n v="41212"/>
    <n v="4.7194991749975737"/>
    <x v="2"/>
    <n v="808"/>
    <x v="2"/>
    <s v="AUD"/>
    <n v="1462510800"/>
    <n v="1463115600"/>
    <x v="204"/>
    <d v="2016-05-13T05:00:00"/>
    <b v="0"/>
    <b v="0"/>
    <s v="film &amp; video/documentary"/>
    <n v="51.004950495049506"/>
    <x v="4"/>
    <s v="documentary"/>
  </r>
  <r>
    <n v="210"/>
    <s v="Schultz Inc"/>
    <s v="Synergistic tertiary time-frame"/>
    <n v="9400"/>
    <n v="6338"/>
    <n v="1.4831177027453455"/>
    <x v="0"/>
    <n v="226"/>
    <x v="3"/>
    <s v="DKK"/>
    <n v="1488520800"/>
    <n v="1490850000"/>
    <x v="205"/>
    <d v="2017-03-30T05:00:00"/>
    <b v="0"/>
    <b v="0"/>
    <s v="film &amp; video/science fiction"/>
    <n v="28.044247787610619"/>
    <x v="4"/>
    <s v="science fiction"/>
  </r>
  <r>
    <n v="211"/>
    <s v="Thompson LLC"/>
    <s v="Customer-focused impactful benchmark"/>
    <n v="104400"/>
    <n v="99100"/>
    <n v="1.0534813319878911"/>
    <x v="0"/>
    <n v="1625"/>
    <x v="1"/>
    <s v="USD"/>
    <n v="1377579600"/>
    <n v="1379653200"/>
    <x v="206"/>
    <d v="2013-09-20T05:00:00"/>
    <b v="0"/>
    <b v="0"/>
    <s v="theater/plays"/>
    <n v="60.984615384615381"/>
    <x v="3"/>
    <s v="plays"/>
  </r>
  <r>
    <n v="212"/>
    <s v="Johnson Inc"/>
    <s v="Profound next generation infrastructure"/>
    <n v="8100"/>
    <n v="12300"/>
    <n v="0.65853658536585369"/>
    <x v="1"/>
    <n v="168"/>
    <x v="1"/>
    <s v="USD"/>
    <n v="1576389600"/>
    <n v="1580364000"/>
    <x v="207"/>
    <d v="2020-01-30T06:00:00"/>
    <b v="0"/>
    <b v="0"/>
    <s v="theater/plays"/>
    <n v="73.214285714285708"/>
    <x v="3"/>
    <s v="plays"/>
  </r>
  <r>
    <n v="213"/>
    <s v="Morgan-Warren"/>
    <s v="Face-to-face encompassing info-mediaries"/>
    <n v="87900"/>
    <n v="171549"/>
    <n v="0.51239004599269011"/>
    <x v="1"/>
    <n v="4289"/>
    <x v="1"/>
    <s v="USD"/>
    <n v="1289019600"/>
    <n v="1289714400"/>
    <x v="208"/>
    <d v="2010-11-14T06:00:00"/>
    <b v="0"/>
    <b v="1"/>
    <s v="music/indie rock"/>
    <n v="39.997435299603637"/>
    <x v="1"/>
    <s v="indie rock"/>
  </r>
  <r>
    <n v="214"/>
    <s v="Sullivan Group"/>
    <s v="Open-source fresh-thinking policy"/>
    <n v="1400"/>
    <n v="14324"/>
    <n v="9.773806199385647E-2"/>
    <x v="1"/>
    <n v="165"/>
    <x v="1"/>
    <s v="USD"/>
    <n v="1282194000"/>
    <n v="1282712400"/>
    <x v="209"/>
    <d v="2010-08-25T05:00:00"/>
    <b v="0"/>
    <b v="0"/>
    <s v="music/rock"/>
    <n v="86.812121212121212"/>
    <x v="1"/>
    <s v="rock"/>
  </r>
  <r>
    <n v="215"/>
    <s v="Vargas, Banks and Palmer"/>
    <s v="Extended 24/7 implementation"/>
    <n v="156800"/>
    <n v="6024"/>
    <n v="26.029216467463481"/>
    <x v="0"/>
    <n v="143"/>
    <x v="1"/>
    <s v="USD"/>
    <n v="1550037600"/>
    <n v="1550210400"/>
    <x v="210"/>
    <d v="2019-02-15T06:00:00"/>
    <b v="0"/>
    <b v="0"/>
    <s v="theater/plays"/>
    <n v="42.125874125874127"/>
    <x v="3"/>
    <s v="plays"/>
  </r>
  <r>
    <n v="216"/>
    <s v="Johnson, Dixon and Zimmerman"/>
    <s v="Organic dynamic algorithm"/>
    <n v="121700"/>
    <n v="188721"/>
    <n v="0.64486729086853078"/>
    <x v="1"/>
    <n v="1815"/>
    <x v="1"/>
    <s v="USD"/>
    <n v="1321941600"/>
    <n v="1322114400"/>
    <x v="211"/>
    <d v="2011-11-24T06:00:00"/>
    <b v="0"/>
    <b v="0"/>
    <s v="theater/plays"/>
    <n v="103.97851239669421"/>
    <x v="3"/>
    <s v="plays"/>
  </r>
  <r>
    <n v="217"/>
    <s v="Moore, Dudley and Navarro"/>
    <s v="Organic multi-tasking focus group"/>
    <n v="129400"/>
    <n v="57911"/>
    <n v="2.2344632280568457"/>
    <x v="0"/>
    <n v="934"/>
    <x v="1"/>
    <s v="USD"/>
    <n v="1556427600"/>
    <n v="1557205200"/>
    <x v="212"/>
    <d v="2019-05-07T05:00:00"/>
    <b v="0"/>
    <b v="0"/>
    <s v="film &amp; video/science fiction"/>
    <n v="62.003211991434689"/>
    <x v="4"/>
    <s v="science fiction"/>
  </r>
  <r>
    <n v="218"/>
    <s v="Price-Rodriguez"/>
    <s v="Adaptive logistical initiative"/>
    <n v="5700"/>
    <n v="12309"/>
    <n v="0.46307579819644162"/>
    <x v="1"/>
    <n v="397"/>
    <x v="4"/>
    <s v="GBP"/>
    <n v="1320991200"/>
    <n v="1323928800"/>
    <x v="213"/>
    <d v="2011-12-15T06:00:00"/>
    <b v="0"/>
    <b v="1"/>
    <s v="film &amp; video/shorts"/>
    <n v="31.005037783375315"/>
    <x v="4"/>
    <s v="shorts"/>
  </r>
  <r>
    <n v="219"/>
    <s v="Huang-Henderson"/>
    <s v="Stand-alone mobile customer loyalty"/>
    <n v="41700"/>
    <n v="138497"/>
    <n v="0.30108955428637446"/>
    <x v="1"/>
    <n v="1539"/>
    <x v="1"/>
    <s v="USD"/>
    <n v="1345093200"/>
    <n v="1346130000"/>
    <x v="214"/>
    <d v="2012-08-28T05:00:00"/>
    <b v="0"/>
    <b v="0"/>
    <s v="film &amp; video/animation"/>
    <n v="89.991552956465242"/>
    <x v="4"/>
    <s v="animation"/>
  </r>
  <r>
    <n v="220"/>
    <s v="Owens-Le"/>
    <s v="Focused composite approach"/>
    <n v="7900"/>
    <n v="667"/>
    <n v="11.84407796101949"/>
    <x v="0"/>
    <n v="17"/>
    <x v="1"/>
    <s v="USD"/>
    <n v="1309496400"/>
    <n v="1311051600"/>
    <x v="215"/>
    <d v="2011-07-19T05:00:00"/>
    <b v="1"/>
    <b v="0"/>
    <s v="theater/plays"/>
    <n v="39.235294117647058"/>
    <x v="3"/>
    <s v="plays"/>
  </r>
  <r>
    <n v="221"/>
    <s v="Huff LLC"/>
    <s v="Face-to-face clear-thinking Local Area Network"/>
    <n v="121500"/>
    <n v="119830"/>
    <n v="1.0139364099140449"/>
    <x v="0"/>
    <n v="2179"/>
    <x v="1"/>
    <s v="USD"/>
    <n v="1340254800"/>
    <n v="1340427600"/>
    <x v="216"/>
    <d v="2012-06-23T05:00:00"/>
    <b v="1"/>
    <b v="0"/>
    <s v="food/food trucks"/>
    <n v="54.993116108306566"/>
    <x v="0"/>
    <s v="food trucks"/>
  </r>
  <r>
    <n v="222"/>
    <s v="Johnson LLC"/>
    <s v="Cross-group cohesive circuit"/>
    <n v="4800"/>
    <n v="6623"/>
    <n v="0.72474709346217725"/>
    <x v="1"/>
    <n v="138"/>
    <x v="1"/>
    <s v="USD"/>
    <n v="1412226000"/>
    <n v="1412312400"/>
    <x v="217"/>
    <d v="2014-10-03T05:00:00"/>
    <b v="0"/>
    <b v="0"/>
    <s v="photography/photography books"/>
    <n v="47.992753623188406"/>
    <x v="7"/>
    <s v="photography books"/>
  </r>
  <r>
    <n v="223"/>
    <s v="Chavez, Garcia and Cantu"/>
    <s v="Synergistic explicit capability"/>
    <n v="87300"/>
    <n v="81897"/>
    <n v="1.0659731125682259"/>
    <x v="0"/>
    <n v="931"/>
    <x v="1"/>
    <s v="USD"/>
    <n v="1458104400"/>
    <n v="1459314000"/>
    <x v="218"/>
    <d v="2016-03-30T05:00:00"/>
    <b v="0"/>
    <b v="0"/>
    <s v="theater/plays"/>
    <n v="87.966702470461868"/>
    <x v="3"/>
    <s v="plays"/>
  </r>
  <r>
    <n v="224"/>
    <s v="Lester-Moore"/>
    <s v="Diverse analyzing definition"/>
    <n v="46300"/>
    <n v="186885"/>
    <n v="0.24774594001658773"/>
    <x v="1"/>
    <n v="3594"/>
    <x v="1"/>
    <s v="USD"/>
    <n v="1411534800"/>
    <n v="1415426400"/>
    <x v="219"/>
    <d v="2014-11-08T06:00:00"/>
    <b v="0"/>
    <b v="0"/>
    <s v="film &amp; video/science fiction"/>
    <n v="51.999165275459099"/>
    <x v="4"/>
    <s v="science fiction"/>
  </r>
  <r>
    <n v="225"/>
    <s v="Fox-Quinn"/>
    <s v="Enterprise-wide reciprocal success"/>
    <n v="67800"/>
    <n v="176398"/>
    <n v="0.38435809929817799"/>
    <x v="1"/>
    <n v="5880"/>
    <x v="1"/>
    <s v="USD"/>
    <n v="1399093200"/>
    <n v="1399093200"/>
    <x v="220"/>
    <d v="2014-05-03T05:00:00"/>
    <b v="1"/>
    <b v="0"/>
    <s v="music/rock"/>
    <n v="29.999659863945578"/>
    <x v="1"/>
    <s v="rock"/>
  </r>
  <r>
    <n v="226"/>
    <s v="Garcia Inc"/>
    <s v="Progressive neutral middleware"/>
    <n v="3000"/>
    <n v="10999"/>
    <n v="0.27275206836985183"/>
    <x v="1"/>
    <n v="112"/>
    <x v="1"/>
    <s v="USD"/>
    <n v="1270702800"/>
    <n v="1273899600"/>
    <x v="221"/>
    <d v="2010-05-15T05:00:00"/>
    <b v="0"/>
    <b v="0"/>
    <s v="photography/photography books"/>
    <n v="98.205357142857139"/>
    <x v="7"/>
    <s v="photography books"/>
  </r>
  <r>
    <n v="227"/>
    <s v="Johnson-Lee"/>
    <s v="Intuitive exuding process improvement"/>
    <n v="60900"/>
    <n v="102751"/>
    <n v="0.59269496160621304"/>
    <x v="1"/>
    <n v="943"/>
    <x v="1"/>
    <s v="USD"/>
    <n v="1431666000"/>
    <n v="1432184400"/>
    <x v="222"/>
    <d v="2015-05-21T05:00:00"/>
    <b v="0"/>
    <b v="0"/>
    <s v="games/mobile games"/>
    <n v="108.96182396606575"/>
    <x v="6"/>
    <s v="mobile games"/>
  </r>
  <r>
    <n v="228"/>
    <s v="Pineda Group"/>
    <s v="Exclusive real-time protocol"/>
    <n v="137900"/>
    <n v="165352"/>
    <n v="0.83397842179108805"/>
    <x v="1"/>
    <n v="2468"/>
    <x v="1"/>
    <s v="USD"/>
    <n v="1472619600"/>
    <n v="1474779600"/>
    <x v="172"/>
    <d v="2016-09-25T05:00:00"/>
    <b v="0"/>
    <b v="0"/>
    <s v="film &amp; video/animation"/>
    <n v="66.998379254457049"/>
    <x v="4"/>
    <s v="animation"/>
  </r>
  <r>
    <n v="229"/>
    <s v="Hoffman-Howard"/>
    <s v="Extended encompassing application"/>
    <n v="85600"/>
    <n v="165798"/>
    <n v="0.51629090821360935"/>
    <x v="1"/>
    <n v="2551"/>
    <x v="1"/>
    <s v="USD"/>
    <n v="1496293200"/>
    <n v="1500440400"/>
    <x v="223"/>
    <d v="2017-07-19T05:00:00"/>
    <b v="0"/>
    <b v="1"/>
    <s v="games/mobile games"/>
    <n v="64.99333594668758"/>
    <x v="6"/>
    <s v="mobile games"/>
  </r>
  <r>
    <n v="230"/>
    <s v="Miranda, Hall and Mcgrath"/>
    <s v="Progressive value-added ability"/>
    <n v="2400"/>
    <n v="10084"/>
    <n v="0.23800079333597779"/>
    <x v="1"/>
    <n v="101"/>
    <x v="1"/>
    <s v="USD"/>
    <n v="1575612000"/>
    <n v="1575612000"/>
    <x v="224"/>
    <d v="2019-12-06T06:00:00"/>
    <b v="0"/>
    <b v="0"/>
    <s v="games/video games"/>
    <n v="99.841584158415841"/>
    <x v="6"/>
    <s v="video games"/>
  </r>
  <r>
    <n v="231"/>
    <s v="Williams, Carter and Gonzalez"/>
    <s v="Cross-platform uniform hardware"/>
    <n v="7200"/>
    <n v="5523"/>
    <n v="1.3036393264530146"/>
    <x v="3"/>
    <n v="67"/>
    <x v="1"/>
    <s v="USD"/>
    <n v="1369112400"/>
    <n v="1374123600"/>
    <x v="225"/>
    <d v="2013-07-18T05:00:00"/>
    <b v="0"/>
    <b v="0"/>
    <s v="theater/plays"/>
    <n v="82.432835820895519"/>
    <x v="3"/>
    <s v="plays"/>
  </r>
  <r>
    <n v="232"/>
    <s v="Davis-Rodriguez"/>
    <s v="Progressive secondary portal"/>
    <n v="3400"/>
    <n v="5823"/>
    <n v="0.58389146488064569"/>
    <x v="1"/>
    <n v="92"/>
    <x v="1"/>
    <s v="USD"/>
    <n v="1469422800"/>
    <n v="1469509200"/>
    <x v="226"/>
    <d v="2016-07-26T05:00:00"/>
    <b v="0"/>
    <b v="0"/>
    <s v="theater/plays"/>
    <n v="63.293478260869563"/>
    <x v="3"/>
    <s v="plays"/>
  </r>
  <r>
    <n v="233"/>
    <s v="Reid, Rivera and Perry"/>
    <s v="Multi-lateral national adapter"/>
    <n v="3800"/>
    <n v="6000"/>
    <n v="0.6333333333333333"/>
    <x v="1"/>
    <n v="62"/>
    <x v="1"/>
    <s v="USD"/>
    <n v="1307854800"/>
    <n v="1309237200"/>
    <x v="227"/>
    <d v="2011-06-28T05:00:00"/>
    <b v="0"/>
    <b v="0"/>
    <s v="film &amp; video/animation"/>
    <n v="96.774193548387103"/>
    <x v="4"/>
    <s v="animation"/>
  </r>
  <r>
    <n v="234"/>
    <s v="Mendoza-Parker"/>
    <s v="Enterprise-wide motivating matrices"/>
    <n v="7500"/>
    <n v="8181"/>
    <n v="0.91675834250091681"/>
    <x v="1"/>
    <n v="149"/>
    <x v="6"/>
    <s v="EUR"/>
    <n v="1503378000"/>
    <n v="1503982800"/>
    <x v="228"/>
    <d v="2017-08-29T05:00:00"/>
    <b v="0"/>
    <b v="1"/>
    <s v="games/video games"/>
    <n v="54.906040268456373"/>
    <x v="6"/>
    <s v="video games"/>
  </r>
  <r>
    <n v="235"/>
    <s v="Lee, Ali and Guzman"/>
    <s v="Polarized upward-trending Local Area Network"/>
    <n v="8600"/>
    <n v="3589"/>
    <n v="2.3962106436333239"/>
    <x v="0"/>
    <n v="92"/>
    <x v="1"/>
    <s v="USD"/>
    <n v="1486965600"/>
    <n v="1487397600"/>
    <x v="229"/>
    <d v="2017-02-18T06:00:00"/>
    <b v="0"/>
    <b v="0"/>
    <s v="film &amp; video/animation"/>
    <n v="39.010869565217391"/>
    <x v="4"/>
    <s v="animation"/>
  </r>
  <r>
    <n v="236"/>
    <s v="Gallegos-Cobb"/>
    <s v="Object-based directional function"/>
    <n v="39500"/>
    <n v="4323"/>
    <n v="9.1371732593106643"/>
    <x v="0"/>
    <n v="57"/>
    <x v="2"/>
    <s v="AUD"/>
    <n v="1561438800"/>
    <n v="1562043600"/>
    <x v="230"/>
    <d v="2019-07-02T05:00:00"/>
    <b v="0"/>
    <b v="1"/>
    <s v="music/rock"/>
    <n v="75.84210526315789"/>
    <x v="1"/>
    <s v="rock"/>
  </r>
  <r>
    <n v="237"/>
    <s v="Ellison PLC"/>
    <s v="Re-contextualized tangible open architecture"/>
    <n v="9300"/>
    <n v="14822"/>
    <n v="0.62744568884091212"/>
    <x v="1"/>
    <n v="329"/>
    <x v="1"/>
    <s v="USD"/>
    <n v="1398402000"/>
    <n v="1398574800"/>
    <x v="231"/>
    <d v="2014-04-27T05:00:00"/>
    <b v="0"/>
    <b v="0"/>
    <s v="film &amp; video/animation"/>
    <n v="45.051671732522799"/>
    <x v="4"/>
    <s v="animation"/>
  </r>
  <r>
    <n v="238"/>
    <s v="Bolton, Sanchez and Carrillo"/>
    <s v="Distributed systemic adapter"/>
    <n v="2400"/>
    <n v="10138"/>
    <n v="0.2367330834484119"/>
    <x v="1"/>
    <n v="97"/>
    <x v="3"/>
    <s v="DKK"/>
    <n v="1513231200"/>
    <n v="1515391200"/>
    <x v="232"/>
    <d v="2018-01-08T06:00:00"/>
    <b v="0"/>
    <b v="1"/>
    <s v="theater/plays"/>
    <n v="104.51546391752578"/>
    <x v="3"/>
    <s v="plays"/>
  </r>
  <r>
    <n v="239"/>
    <s v="Mason-Sanders"/>
    <s v="Networked web-enabled instruction set"/>
    <n v="3200"/>
    <n v="3127"/>
    <n v="1.0233450591621363"/>
    <x v="0"/>
    <n v="41"/>
    <x v="1"/>
    <s v="USD"/>
    <n v="1440824400"/>
    <n v="1441170000"/>
    <x v="233"/>
    <d v="2015-09-02T05:00:00"/>
    <b v="0"/>
    <b v="0"/>
    <s v="technology/wearables"/>
    <n v="76.268292682926827"/>
    <x v="2"/>
    <s v="wearables"/>
  </r>
  <r>
    <n v="240"/>
    <s v="Pitts-Reed"/>
    <s v="Vision-oriented dynamic service-desk"/>
    <n v="29400"/>
    <n v="123124"/>
    <n v="0.23878366524804262"/>
    <x v="1"/>
    <n v="1784"/>
    <x v="1"/>
    <s v="USD"/>
    <n v="1281070800"/>
    <n v="1281157200"/>
    <x v="194"/>
    <d v="2010-08-07T05:00:00"/>
    <b v="0"/>
    <b v="0"/>
    <s v="theater/plays"/>
    <n v="69.015695067264573"/>
    <x v="3"/>
    <s v="plays"/>
  </r>
  <r>
    <n v="241"/>
    <s v="Gonzalez-Martinez"/>
    <s v="Vision-oriented actuating open system"/>
    <n v="168500"/>
    <n v="171729"/>
    <n v="0.9811971187161167"/>
    <x v="1"/>
    <n v="1684"/>
    <x v="2"/>
    <s v="AUD"/>
    <n v="1397365200"/>
    <n v="1398229200"/>
    <x v="234"/>
    <d v="2014-04-23T05:00:00"/>
    <b v="0"/>
    <b v="1"/>
    <s v="publishing/nonfiction"/>
    <n v="101.97684085510689"/>
    <x v="5"/>
    <s v="nonfiction"/>
  </r>
  <r>
    <n v="242"/>
    <s v="Hill, Martin and Garcia"/>
    <s v="Sharable scalable core"/>
    <n v="8400"/>
    <n v="10729"/>
    <n v="0.78292478329760462"/>
    <x v="1"/>
    <n v="250"/>
    <x v="1"/>
    <s v="USD"/>
    <n v="1494392400"/>
    <n v="1495256400"/>
    <x v="235"/>
    <d v="2017-05-20T05:00:00"/>
    <b v="0"/>
    <b v="1"/>
    <s v="music/rock"/>
    <n v="42.915999999999997"/>
    <x v="1"/>
    <s v="rock"/>
  </r>
  <r>
    <n v="243"/>
    <s v="Garcia PLC"/>
    <s v="Customer-focused attitude-oriented function"/>
    <n v="2300"/>
    <n v="10240"/>
    <n v="0.224609375"/>
    <x v="1"/>
    <n v="238"/>
    <x v="1"/>
    <s v="USD"/>
    <n v="1520143200"/>
    <n v="1520402400"/>
    <x v="236"/>
    <d v="2018-03-07T06:00:00"/>
    <b v="0"/>
    <b v="0"/>
    <s v="theater/plays"/>
    <n v="43.025210084033617"/>
    <x v="3"/>
    <s v="plays"/>
  </r>
  <r>
    <n v="244"/>
    <s v="Herring-Bailey"/>
    <s v="Reverse-engineered system-worthy extranet"/>
    <n v="700"/>
    <n v="3988"/>
    <n v="0.17552657973921765"/>
    <x v="1"/>
    <n v="53"/>
    <x v="1"/>
    <s v="USD"/>
    <n v="1405314000"/>
    <n v="1409806800"/>
    <x v="237"/>
    <d v="2014-09-04T05:00:00"/>
    <b v="0"/>
    <b v="0"/>
    <s v="theater/plays"/>
    <n v="75.245283018867923"/>
    <x v="3"/>
    <s v="plays"/>
  </r>
  <r>
    <n v="245"/>
    <s v="Russell-Gardner"/>
    <s v="Re-engineered systematic monitoring"/>
    <n v="2900"/>
    <n v="14771"/>
    <n v="0.19633064789113805"/>
    <x v="1"/>
    <n v="214"/>
    <x v="1"/>
    <s v="USD"/>
    <n v="1396846800"/>
    <n v="1396933200"/>
    <x v="238"/>
    <d v="2014-04-08T05:00:00"/>
    <b v="0"/>
    <b v="0"/>
    <s v="theater/plays"/>
    <n v="69.023364485981304"/>
    <x v="3"/>
    <s v="plays"/>
  </r>
  <r>
    <n v="246"/>
    <s v="Walters-Carter"/>
    <s v="Seamless value-added standardization"/>
    <n v="4500"/>
    <n v="14649"/>
    <n v="0.30718820397296742"/>
    <x v="1"/>
    <n v="222"/>
    <x v="1"/>
    <s v="USD"/>
    <n v="1375678800"/>
    <n v="1376024400"/>
    <x v="239"/>
    <d v="2013-08-09T05:00:00"/>
    <b v="0"/>
    <b v="0"/>
    <s v="technology/web"/>
    <n v="65.986486486486484"/>
    <x v="2"/>
    <s v="web"/>
  </r>
  <r>
    <n v="247"/>
    <s v="Johnson, Patterson and Montoya"/>
    <s v="Triple-buffered fresh-thinking frame"/>
    <n v="19800"/>
    <n v="184658"/>
    <n v="0.10722524883839314"/>
    <x v="1"/>
    <n v="1884"/>
    <x v="1"/>
    <s v="USD"/>
    <n v="1482386400"/>
    <n v="1483682400"/>
    <x v="240"/>
    <d v="2017-01-06T06:00:00"/>
    <b v="0"/>
    <b v="1"/>
    <s v="publishing/fiction"/>
    <n v="98.013800424628457"/>
    <x v="5"/>
    <s v="fiction"/>
  </r>
  <r>
    <n v="248"/>
    <s v="Roberts and Sons"/>
    <s v="Streamlined holistic knowledgebase"/>
    <n v="6200"/>
    <n v="13103"/>
    <n v="0.47317408227123559"/>
    <x v="1"/>
    <n v="218"/>
    <x v="2"/>
    <s v="AUD"/>
    <n v="1420005600"/>
    <n v="1420437600"/>
    <x v="241"/>
    <d v="2015-01-05T06:00:00"/>
    <b v="0"/>
    <b v="0"/>
    <s v="games/mobile games"/>
    <n v="60.105504587155963"/>
    <x v="6"/>
    <s v="mobile games"/>
  </r>
  <r>
    <n v="249"/>
    <s v="Avila-Nelson"/>
    <s v="Up-sized intermediate website"/>
    <n v="61500"/>
    <n v="168095"/>
    <n v="0.36586454088461884"/>
    <x v="1"/>
    <n v="6465"/>
    <x v="1"/>
    <s v="USD"/>
    <n v="1420178400"/>
    <n v="1420783200"/>
    <x v="242"/>
    <d v="2015-01-09T06:00:00"/>
    <b v="0"/>
    <b v="0"/>
    <s v="publishing/translations"/>
    <n v="26.000773395204948"/>
    <x v="5"/>
    <s v="translations"/>
  </r>
  <r>
    <n v="250"/>
    <s v="Robbins and Sons"/>
    <s v="Future-proofed directional synergy"/>
    <n v="100"/>
    <n v="3"/>
    <n v="33.333333333333336"/>
    <x v="0"/>
    <n v="1"/>
    <x v="1"/>
    <s v="USD"/>
    <n v="1264399200"/>
    <n v="1267423200"/>
    <x v="67"/>
    <d v="2010-03-01T06:00:00"/>
    <b v="0"/>
    <b v="0"/>
    <s v="music/rock"/>
    <n v="3"/>
    <x v="1"/>
    <s v="rock"/>
  </r>
  <r>
    <n v="251"/>
    <s v="Singleton Ltd"/>
    <s v="Enhanced user-facing function"/>
    <n v="7100"/>
    <n v="3840"/>
    <n v="1.8489583333333333"/>
    <x v="0"/>
    <n v="101"/>
    <x v="1"/>
    <s v="USD"/>
    <n v="1355032800"/>
    <n v="1355205600"/>
    <x v="243"/>
    <d v="2012-12-11T06:00:00"/>
    <b v="0"/>
    <b v="0"/>
    <s v="theater/plays"/>
    <n v="38.019801980198018"/>
    <x v="3"/>
    <s v="plays"/>
  </r>
  <r>
    <n v="252"/>
    <s v="Perez PLC"/>
    <s v="Operative bandwidth-monitored interface"/>
    <n v="1000"/>
    <n v="6263"/>
    <n v="0.1596678907871627"/>
    <x v="1"/>
    <n v="59"/>
    <x v="1"/>
    <s v="USD"/>
    <n v="1382677200"/>
    <n v="1383109200"/>
    <x v="244"/>
    <d v="2013-10-30T05:00:00"/>
    <b v="0"/>
    <b v="0"/>
    <s v="theater/plays"/>
    <n v="106.15254237288136"/>
    <x v="3"/>
    <s v="plays"/>
  </r>
  <r>
    <n v="253"/>
    <s v="Rogers, Jacobs and Jackson"/>
    <s v="Upgradable multi-state instruction set"/>
    <n v="121500"/>
    <n v="108161"/>
    <n v="1.1233254130416694"/>
    <x v="0"/>
    <n v="1335"/>
    <x v="0"/>
    <s v="CAD"/>
    <n v="1302238800"/>
    <n v="1303275600"/>
    <x v="245"/>
    <d v="2011-04-20T05:00:00"/>
    <b v="0"/>
    <b v="0"/>
    <s v="film &amp; video/drama"/>
    <n v="81.019475655430711"/>
    <x v="4"/>
    <s v="drama"/>
  </r>
  <r>
    <n v="254"/>
    <s v="Barry Group"/>
    <s v="De-engineered static Local Area Network"/>
    <n v="4600"/>
    <n v="8505"/>
    <n v="0.54085831863609646"/>
    <x v="1"/>
    <n v="88"/>
    <x v="1"/>
    <s v="USD"/>
    <n v="1487656800"/>
    <n v="1487829600"/>
    <x v="246"/>
    <d v="2017-02-23T06:00:00"/>
    <b v="0"/>
    <b v="0"/>
    <s v="publishing/nonfiction"/>
    <n v="96.647727272727266"/>
    <x v="5"/>
    <s v="nonfiction"/>
  </r>
  <r>
    <n v="255"/>
    <s v="Rosales, Branch and Harmon"/>
    <s v="Upgradable grid-enabled superstructure"/>
    <n v="80500"/>
    <n v="96735"/>
    <n v="0.83217036233007702"/>
    <x v="1"/>
    <n v="1697"/>
    <x v="1"/>
    <s v="USD"/>
    <n v="1297836000"/>
    <n v="1298268000"/>
    <x v="247"/>
    <d v="2011-02-21T06:00:00"/>
    <b v="0"/>
    <b v="1"/>
    <s v="music/rock"/>
    <n v="57.003535651149086"/>
    <x v="1"/>
    <s v="rock"/>
  </r>
  <r>
    <n v="256"/>
    <s v="Smith-Reid"/>
    <s v="Optimized actuating toolset"/>
    <n v="4100"/>
    <n v="959"/>
    <n v="4.2752867570385815"/>
    <x v="0"/>
    <n v="15"/>
    <x v="4"/>
    <s v="GBP"/>
    <n v="1453615200"/>
    <n v="1456812000"/>
    <x v="248"/>
    <d v="2016-03-01T06:00:00"/>
    <b v="0"/>
    <b v="0"/>
    <s v="music/rock"/>
    <n v="63.93333333333333"/>
    <x v="1"/>
    <s v="rock"/>
  </r>
  <r>
    <n v="257"/>
    <s v="Williams Inc"/>
    <s v="Decentralized exuding strategy"/>
    <n v="5700"/>
    <n v="8322"/>
    <n v="0.68493150684931503"/>
    <x v="1"/>
    <n v="92"/>
    <x v="1"/>
    <s v="USD"/>
    <n v="1362463200"/>
    <n v="1363669200"/>
    <x v="249"/>
    <d v="2013-03-19T05:00:00"/>
    <b v="0"/>
    <b v="0"/>
    <s v="theater/plays"/>
    <n v="90.456521739130437"/>
    <x v="3"/>
    <s v="plays"/>
  </r>
  <r>
    <n v="258"/>
    <s v="Duncan, Mcdonald and Miller"/>
    <s v="Assimilated coherent hardware"/>
    <n v="5000"/>
    <n v="13424"/>
    <n v="0.37246722288438616"/>
    <x v="1"/>
    <n v="186"/>
    <x v="1"/>
    <s v="USD"/>
    <n v="1481176800"/>
    <n v="1482904800"/>
    <x v="250"/>
    <d v="2016-12-28T06:00:00"/>
    <b v="0"/>
    <b v="1"/>
    <s v="theater/plays"/>
    <n v="72.172043010752688"/>
    <x v="3"/>
    <s v="plays"/>
  </r>
  <r>
    <n v="259"/>
    <s v="Watkins Ltd"/>
    <s v="Multi-channeled responsive implementation"/>
    <n v="1800"/>
    <n v="10755"/>
    <n v="0.16736401673640167"/>
    <x v="1"/>
    <n v="138"/>
    <x v="1"/>
    <s v="USD"/>
    <n v="1354946400"/>
    <n v="1356588000"/>
    <x v="251"/>
    <d v="2012-12-27T06:00:00"/>
    <b v="1"/>
    <b v="0"/>
    <s v="photography/photography books"/>
    <n v="77.934782608695656"/>
    <x v="7"/>
    <s v="photography books"/>
  </r>
  <r>
    <n v="260"/>
    <s v="Allen-Jones"/>
    <s v="Centralized modular initiative"/>
    <n v="6300"/>
    <n v="9935"/>
    <n v="0.63412179164569704"/>
    <x v="1"/>
    <n v="261"/>
    <x v="1"/>
    <s v="USD"/>
    <n v="1348808400"/>
    <n v="1349845200"/>
    <x v="136"/>
    <d v="2012-10-10T05:00:00"/>
    <b v="0"/>
    <b v="0"/>
    <s v="music/rock"/>
    <n v="38.065134099616856"/>
    <x v="1"/>
    <s v="rock"/>
  </r>
  <r>
    <n v="261"/>
    <s v="Mason-Smith"/>
    <s v="Reverse-engineered cohesive migration"/>
    <n v="84300"/>
    <n v="26303"/>
    <n v="3.2049576093981673"/>
    <x v="0"/>
    <n v="454"/>
    <x v="1"/>
    <s v="USD"/>
    <n v="1282712400"/>
    <n v="1283058000"/>
    <x v="252"/>
    <d v="2010-08-29T05:00:00"/>
    <b v="0"/>
    <b v="1"/>
    <s v="music/rock"/>
    <n v="57.936123348017624"/>
    <x v="1"/>
    <s v="rock"/>
  </r>
  <r>
    <n v="262"/>
    <s v="Lloyd, Kennedy and Davis"/>
    <s v="Compatible multimedia hub"/>
    <n v="1700"/>
    <n v="5328"/>
    <n v="0.31906906906906907"/>
    <x v="1"/>
    <n v="107"/>
    <x v="1"/>
    <s v="USD"/>
    <n v="1301979600"/>
    <n v="1304226000"/>
    <x v="253"/>
    <d v="2011-05-01T05:00:00"/>
    <b v="0"/>
    <b v="1"/>
    <s v="music/indie rock"/>
    <n v="49.794392523364486"/>
    <x v="1"/>
    <s v="indie rock"/>
  </r>
  <r>
    <n v="263"/>
    <s v="Walker Ltd"/>
    <s v="Organic eco-centric success"/>
    <n v="2900"/>
    <n v="10756"/>
    <n v="0.26961695797694313"/>
    <x v="1"/>
    <n v="199"/>
    <x v="1"/>
    <s v="USD"/>
    <n v="1263016800"/>
    <n v="1263016800"/>
    <x v="254"/>
    <d v="2010-01-09T06:00:00"/>
    <b v="0"/>
    <b v="0"/>
    <s v="photography/photography books"/>
    <n v="54.050251256281406"/>
    <x v="7"/>
    <s v="photography books"/>
  </r>
  <r>
    <n v="264"/>
    <s v="Gordon PLC"/>
    <s v="Virtual reciprocal policy"/>
    <n v="45600"/>
    <n v="165375"/>
    <n v="0.27573696145124715"/>
    <x v="1"/>
    <n v="5512"/>
    <x v="1"/>
    <s v="USD"/>
    <n v="1360648800"/>
    <n v="1362031200"/>
    <x v="255"/>
    <d v="2013-02-28T06:00:00"/>
    <b v="0"/>
    <b v="0"/>
    <s v="theater/plays"/>
    <n v="30.002721335268504"/>
    <x v="3"/>
    <s v="plays"/>
  </r>
  <r>
    <n v="265"/>
    <s v="Lee and Sons"/>
    <s v="Persevering interactive emulation"/>
    <n v="4900"/>
    <n v="6031"/>
    <n v="0.81246891062841986"/>
    <x v="1"/>
    <n v="86"/>
    <x v="1"/>
    <s v="USD"/>
    <n v="1451800800"/>
    <n v="1455602400"/>
    <x v="256"/>
    <d v="2016-02-16T06:00:00"/>
    <b v="0"/>
    <b v="0"/>
    <s v="theater/plays"/>
    <n v="70.127906976744185"/>
    <x v="3"/>
    <s v="plays"/>
  </r>
  <r>
    <n v="266"/>
    <s v="Cole LLC"/>
    <s v="Proactive responsive emulation"/>
    <n v="111900"/>
    <n v="85902"/>
    <n v="1.3026472026262486"/>
    <x v="0"/>
    <n v="3182"/>
    <x v="6"/>
    <s v="EUR"/>
    <n v="1415340000"/>
    <n v="1418191200"/>
    <x v="257"/>
    <d v="2014-12-10T06:00:00"/>
    <b v="0"/>
    <b v="1"/>
    <s v="music/jazz"/>
    <n v="26.996228786926462"/>
    <x v="1"/>
    <s v="jazz"/>
  </r>
  <r>
    <n v="267"/>
    <s v="Acosta PLC"/>
    <s v="Extended eco-centric function"/>
    <n v="61600"/>
    <n v="143910"/>
    <n v="0.42804530609408659"/>
    <x v="1"/>
    <n v="2768"/>
    <x v="2"/>
    <s v="AUD"/>
    <n v="1351054800"/>
    <n v="1352440800"/>
    <x v="258"/>
    <d v="2012-11-09T06:00:00"/>
    <b v="0"/>
    <b v="0"/>
    <s v="theater/plays"/>
    <n v="51.990606936416185"/>
    <x v="3"/>
    <s v="plays"/>
  </r>
  <r>
    <n v="268"/>
    <s v="Brown-Mckee"/>
    <s v="Networked optimal productivity"/>
    <n v="1500"/>
    <n v="2708"/>
    <n v="0.55391432791728212"/>
    <x v="1"/>
    <n v="48"/>
    <x v="1"/>
    <s v="USD"/>
    <n v="1349326800"/>
    <n v="1353304800"/>
    <x v="259"/>
    <d v="2012-11-19T06:00:00"/>
    <b v="0"/>
    <b v="0"/>
    <s v="film &amp; video/documentary"/>
    <n v="56.416666666666664"/>
    <x v="4"/>
    <s v="documentary"/>
  </r>
  <r>
    <n v="269"/>
    <s v="Miles and Sons"/>
    <s v="Persistent attitude-oriented approach"/>
    <n v="3500"/>
    <n v="8842"/>
    <n v="0.39583804569102016"/>
    <x v="1"/>
    <n v="87"/>
    <x v="1"/>
    <s v="USD"/>
    <n v="1548914400"/>
    <n v="1550728800"/>
    <x v="260"/>
    <d v="2019-02-21T06:00:00"/>
    <b v="0"/>
    <b v="0"/>
    <s v="film &amp; video/television"/>
    <n v="101.63218390804597"/>
    <x v="4"/>
    <s v="television"/>
  </r>
  <r>
    <n v="270"/>
    <s v="Sawyer, Horton and Williams"/>
    <s v="Triple-buffered 4thgeneration toolset"/>
    <n v="173900"/>
    <n v="47260"/>
    <n v="3.6796445196783751"/>
    <x v="3"/>
    <n v="1890"/>
    <x v="1"/>
    <s v="USD"/>
    <n v="1291269600"/>
    <n v="1291442400"/>
    <x v="261"/>
    <d v="2010-12-04T06:00:00"/>
    <b v="0"/>
    <b v="0"/>
    <s v="games/video games"/>
    <n v="25.005291005291006"/>
    <x v="6"/>
    <s v="video games"/>
  </r>
  <r>
    <n v="271"/>
    <s v="Foley-Cox"/>
    <s v="Progressive zero administration leverage"/>
    <n v="153700"/>
    <n v="1953"/>
    <n v="78.699436763952889"/>
    <x v="2"/>
    <n v="61"/>
    <x v="1"/>
    <s v="USD"/>
    <n v="1449468000"/>
    <n v="1452146400"/>
    <x v="262"/>
    <d v="2016-01-07T06:00:00"/>
    <b v="0"/>
    <b v="0"/>
    <s v="photography/photography books"/>
    <n v="32.016393442622949"/>
    <x v="7"/>
    <s v="photography books"/>
  </r>
  <r>
    <n v="272"/>
    <s v="Horton, Morrison and Clark"/>
    <s v="Networked radical neural-net"/>
    <n v="51100"/>
    <n v="155349"/>
    <n v="0.32893678105427138"/>
    <x v="1"/>
    <n v="1894"/>
    <x v="1"/>
    <s v="USD"/>
    <n v="1562734800"/>
    <n v="1564894800"/>
    <x v="263"/>
    <d v="2019-08-04T05:00:00"/>
    <b v="0"/>
    <b v="1"/>
    <s v="theater/plays"/>
    <n v="82.021647307286173"/>
    <x v="3"/>
    <s v="plays"/>
  </r>
  <r>
    <n v="273"/>
    <s v="Thomas and Sons"/>
    <s v="Re-engineered heuristic forecast"/>
    <n v="7800"/>
    <n v="10704"/>
    <n v="0.72869955156950672"/>
    <x v="1"/>
    <n v="282"/>
    <x v="0"/>
    <s v="CAD"/>
    <n v="1505624400"/>
    <n v="1505883600"/>
    <x v="264"/>
    <d v="2017-09-20T05:00:00"/>
    <b v="0"/>
    <b v="0"/>
    <s v="theater/plays"/>
    <n v="37.957446808510639"/>
    <x v="3"/>
    <s v="plays"/>
  </r>
  <r>
    <n v="274"/>
    <s v="Morgan-Jenkins"/>
    <s v="Fully-configurable background algorithm"/>
    <n v="2400"/>
    <n v="773"/>
    <n v="3.1047865459249677"/>
    <x v="0"/>
    <n v="15"/>
    <x v="1"/>
    <s v="USD"/>
    <n v="1509948000"/>
    <n v="1510380000"/>
    <x v="265"/>
    <d v="2017-11-11T06:00:00"/>
    <b v="0"/>
    <b v="0"/>
    <s v="theater/plays"/>
    <n v="51.533333333333331"/>
    <x v="3"/>
    <s v="plays"/>
  </r>
  <r>
    <n v="275"/>
    <s v="Ward, Sanchez and Kemp"/>
    <s v="Stand-alone discrete Graphical User Interface"/>
    <n v="3900"/>
    <n v="9419"/>
    <n v="0.41405669391655164"/>
    <x v="1"/>
    <n v="116"/>
    <x v="1"/>
    <s v="USD"/>
    <n v="1554526800"/>
    <n v="1555218000"/>
    <x v="266"/>
    <d v="2019-04-14T05:00:00"/>
    <b v="0"/>
    <b v="0"/>
    <s v="publishing/translations"/>
    <n v="81.198275862068968"/>
    <x v="5"/>
    <s v="translations"/>
  </r>
  <r>
    <n v="276"/>
    <s v="Fields Ltd"/>
    <s v="Front-line foreground project"/>
    <n v="5500"/>
    <n v="5324"/>
    <n v="1.0330578512396693"/>
    <x v="0"/>
    <n v="133"/>
    <x v="1"/>
    <s v="USD"/>
    <n v="1334811600"/>
    <n v="1335243600"/>
    <x v="267"/>
    <d v="2012-04-24T05:00:00"/>
    <b v="0"/>
    <b v="1"/>
    <s v="games/video games"/>
    <n v="40.030075187969928"/>
    <x v="6"/>
    <s v="video games"/>
  </r>
  <r>
    <n v="277"/>
    <s v="Ramos-Mitchell"/>
    <s v="Persevering system-worthy info-mediaries"/>
    <n v="700"/>
    <n v="7465"/>
    <n v="9.3770931011386477E-2"/>
    <x v="1"/>
    <n v="83"/>
    <x v="1"/>
    <s v="USD"/>
    <n v="1279515600"/>
    <n v="1279688400"/>
    <x v="268"/>
    <d v="2010-07-21T05:00:00"/>
    <b v="0"/>
    <b v="0"/>
    <s v="theater/plays"/>
    <n v="89.939759036144579"/>
    <x v="3"/>
    <s v="plays"/>
  </r>
  <r>
    <n v="278"/>
    <s v="Higgins, Davis and Salazar"/>
    <s v="Distributed multi-tasking strategy"/>
    <n v="2700"/>
    <n v="8799"/>
    <n v="0.30685305148312308"/>
    <x v="1"/>
    <n v="91"/>
    <x v="1"/>
    <s v="USD"/>
    <n v="1353909600"/>
    <n v="1356069600"/>
    <x v="269"/>
    <d v="2012-12-21T06:00:00"/>
    <b v="0"/>
    <b v="0"/>
    <s v="technology/web"/>
    <n v="96.692307692307693"/>
    <x v="2"/>
    <s v="web"/>
  </r>
  <r>
    <n v="279"/>
    <s v="Smith-Jenkins"/>
    <s v="Vision-oriented methodical application"/>
    <n v="8000"/>
    <n v="13656"/>
    <n v="0.58582308142940831"/>
    <x v="1"/>
    <n v="546"/>
    <x v="1"/>
    <s v="USD"/>
    <n v="1535950800"/>
    <n v="1536210000"/>
    <x v="270"/>
    <d v="2018-09-06T05:00:00"/>
    <b v="0"/>
    <b v="0"/>
    <s v="theater/plays"/>
    <n v="25.010989010989011"/>
    <x v="3"/>
    <s v="plays"/>
  </r>
  <r>
    <n v="280"/>
    <s v="Braun PLC"/>
    <s v="Function-based high-level infrastructure"/>
    <n v="2500"/>
    <n v="14536"/>
    <n v="0.17198679141441936"/>
    <x v="1"/>
    <n v="393"/>
    <x v="1"/>
    <s v="USD"/>
    <n v="1511244000"/>
    <n v="1511762400"/>
    <x v="271"/>
    <d v="2017-11-27T06:00:00"/>
    <b v="0"/>
    <b v="0"/>
    <s v="film &amp; video/animation"/>
    <n v="36.987277353689571"/>
    <x v="4"/>
    <s v="animation"/>
  </r>
  <r>
    <n v="281"/>
    <s v="Drake PLC"/>
    <s v="Profound object-oriented paradigm"/>
    <n v="164500"/>
    <n v="150552"/>
    <n v="1.0926457303788724"/>
    <x v="0"/>
    <n v="2062"/>
    <x v="1"/>
    <s v="USD"/>
    <n v="1331445600"/>
    <n v="1333256400"/>
    <x v="272"/>
    <d v="2012-04-01T05:00:00"/>
    <b v="0"/>
    <b v="1"/>
    <s v="theater/plays"/>
    <n v="73.012609117361791"/>
    <x v="3"/>
    <s v="plays"/>
  </r>
  <r>
    <n v="282"/>
    <s v="Ross, Kelly and Brown"/>
    <s v="Virtual contextually-based circuit"/>
    <n v="8400"/>
    <n v="9076"/>
    <n v="0.92551784927280745"/>
    <x v="1"/>
    <n v="133"/>
    <x v="1"/>
    <s v="USD"/>
    <n v="1480226400"/>
    <n v="1480744800"/>
    <x v="73"/>
    <d v="2016-12-03T06:00:00"/>
    <b v="0"/>
    <b v="1"/>
    <s v="film &amp; video/television"/>
    <n v="68.240601503759393"/>
    <x v="4"/>
    <s v="television"/>
  </r>
  <r>
    <n v="283"/>
    <s v="Lucas-Mullins"/>
    <s v="Business-focused dynamic instruction set"/>
    <n v="8100"/>
    <n v="1517"/>
    <n v="5.3394858272907051"/>
    <x v="0"/>
    <n v="29"/>
    <x v="3"/>
    <s v="DKK"/>
    <n v="1464584400"/>
    <n v="1465016400"/>
    <x v="273"/>
    <d v="2016-06-04T05:00:00"/>
    <b v="0"/>
    <b v="0"/>
    <s v="music/rock"/>
    <n v="52.310344827586206"/>
    <x v="1"/>
    <s v="rock"/>
  </r>
  <r>
    <n v="284"/>
    <s v="Tran LLC"/>
    <s v="Ameliorated fresh-thinking protocol"/>
    <n v="9800"/>
    <n v="8153"/>
    <n v="1.2020115294983442"/>
    <x v="0"/>
    <n v="132"/>
    <x v="1"/>
    <s v="USD"/>
    <n v="1335848400"/>
    <n v="1336280400"/>
    <x v="274"/>
    <d v="2012-05-06T05:00:00"/>
    <b v="0"/>
    <b v="0"/>
    <s v="technology/web"/>
    <n v="61.765151515151516"/>
    <x v="2"/>
    <s v="web"/>
  </r>
  <r>
    <n v="285"/>
    <s v="Dawson, Brady and Gilbert"/>
    <s v="Front-line optimizing emulation"/>
    <n v="900"/>
    <n v="6357"/>
    <n v="0.14157621519584709"/>
    <x v="1"/>
    <n v="254"/>
    <x v="1"/>
    <s v="USD"/>
    <n v="1473483600"/>
    <n v="1476766800"/>
    <x v="275"/>
    <d v="2016-10-18T05:00:00"/>
    <b v="0"/>
    <b v="0"/>
    <s v="theater/plays"/>
    <n v="25.027559055118111"/>
    <x v="3"/>
    <s v="plays"/>
  </r>
  <r>
    <n v="286"/>
    <s v="Obrien-Aguirre"/>
    <s v="Devolved uniform complexity"/>
    <n v="112100"/>
    <n v="19557"/>
    <n v="5.7319629800071583"/>
    <x v="3"/>
    <n v="184"/>
    <x v="1"/>
    <s v="USD"/>
    <n v="1479880800"/>
    <n v="1480485600"/>
    <x v="276"/>
    <d v="2016-11-30T06:00:00"/>
    <b v="0"/>
    <b v="0"/>
    <s v="theater/plays"/>
    <n v="106.28804347826087"/>
    <x v="3"/>
    <s v="plays"/>
  </r>
  <r>
    <n v="287"/>
    <s v="Ferguson PLC"/>
    <s v="Public-key intangible superstructure"/>
    <n v="6300"/>
    <n v="13213"/>
    <n v="0.47680314841444033"/>
    <x v="1"/>
    <n v="176"/>
    <x v="1"/>
    <s v="USD"/>
    <n v="1430197200"/>
    <n v="1430197200"/>
    <x v="277"/>
    <d v="2015-04-28T05:00:00"/>
    <b v="0"/>
    <b v="0"/>
    <s v="music/electric music"/>
    <n v="75.07386363636364"/>
    <x v="1"/>
    <s v="electric music"/>
  </r>
  <r>
    <n v="288"/>
    <s v="Garcia Ltd"/>
    <s v="Secured global success"/>
    <n v="5600"/>
    <n v="5476"/>
    <n v="1.0226442658875092"/>
    <x v="0"/>
    <n v="137"/>
    <x v="3"/>
    <s v="DKK"/>
    <n v="1331701200"/>
    <n v="1331787600"/>
    <x v="278"/>
    <d v="2012-03-15T05:00:00"/>
    <b v="0"/>
    <b v="1"/>
    <s v="music/metal"/>
    <n v="39.970802919708028"/>
    <x v="1"/>
    <s v="metal"/>
  </r>
  <r>
    <n v="289"/>
    <s v="Smith, Love and Smith"/>
    <s v="Grass-roots mission-critical capability"/>
    <n v="800"/>
    <n v="13474"/>
    <n v="5.9373608431052396E-2"/>
    <x v="1"/>
    <n v="337"/>
    <x v="0"/>
    <s v="CAD"/>
    <n v="1438578000"/>
    <n v="1438837200"/>
    <x v="279"/>
    <d v="2015-08-06T05:00:00"/>
    <b v="0"/>
    <b v="0"/>
    <s v="theater/plays"/>
    <n v="39.982195845697326"/>
    <x v="3"/>
    <s v="plays"/>
  </r>
  <r>
    <n v="290"/>
    <s v="Wilson, Hall and Osborne"/>
    <s v="Advanced global data-warehouse"/>
    <n v="168600"/>
    <n v="91722"/>
    <n v="1.838163145156015"/>
    <x v="0"/>
    <n v="908"/>
    <x v="1"/>
    <s v="USD"/>
    <n v="1368162000"/>
    <n v="1370926800"/>
    <x v="280"/>
    <d v="2013-06-11T05:00:00"/>
    <b v="0"/>
    <b v="1"/>
    <s v="film &amp; video/documentary"/>
    <n v="101.01541850220265"/>
    <x v="4"/>
    <s v="documentary"/>
  </r>
  <r>
    <n v="291"/>
    <s v="Bell, Grimes and Kerr"/>
    <s v="Self-enabling uniform complexity"/>
    <n v="1800"/>
    <n v="8219"/>
    <n v="0.21900474510281057"/>
    <x v="1"/>
    <n v="107"/>
    <x v="1"/>
    <s v="USD"/>
    <n v="1318654800"/>
    <n v="1319000400"/>
    <x v="281"/>
    <d v="2011-10-19T05:00:00"/>
    <b v="1"/>
    <b v="0"/>
    <s v="technology/web"/>
    <n v="76.813084112149539"/>
    <x v="2"/>
    <s v="web"/>
  </r>
  <r>
    <n v="292"/>
    <s v="Ho-Harris"/>
    <s v="Versatile cohesive encoding"/>
    <n v="7300"/>
    <n v="717"/>
    <n v="10.181311018131101"/>
    <x v="0"/>
    <n v="10"/>
    <x v="1"/>
    <s v="USD"/>
    <n v="1331874000"/>
    <n v="1333429200"/>
    <x v="282"/>
    <d v="2012-04-03T05:00:00"/>
    <b v="0"/>
    <b v="0"/>
    <s v="food/food trucks"/>
    <n v="71.7"/>
    <x v="0"/>
    <s v="food trucks"/>
  </r>
  <r>
    <n v="293"/>
    <s v="Ross Group"/>
    <s v="Organized executive solution"/>
    <n v="6500"/>
    <n v="1065"/>
    <n v="6.103286384976526"/>
    <x v="3"/>
    <n v="32"/>
    <x v="6"/>
    <s v="EUR"/>
    <n v="1286254800"/>
    <n v="1287032400"/>
    <x v="283"/>
    <d v="2010-10-14T05:00:00"/>
    <b v="0"/>
    <b v="0"/>
    <s v="theater/plays"/>
    <n v="33.28125"/>
    <x v="3"/>
    <s v="plays"/>
  </r>
  <r>
    <n v="294"/>
    <s v="Turner-Davis"/>
    <s v="Automated local emulation"/>
    <n v="600"/>
    <n v="8038"/>
    <n v="7.4645434187608856E-2"/>
    <x v="1"/>
    <n v="183"/>
    <x v="1"/>
    <s v="USD"/>
    <n v="1540530000"/>
    <n v="1541570400"/>
    <x v="284"/>
    <d v="2018-11-07T06:00:00"/>
    <b v="0"/>
    <b v="0"/>
    <s v="theater/plays"/>
    <n v="43.923497267759565"/>
    <x v="3"/>
    <s v="plays"/>
  </r>
  <r>
    <n v="295"/>
    <s v="Smith, Jackson and Herrera"/>
    <s v="Enterprise-wide intermediate middleware"/>
    <n v="192900"/>
    <n v="68769"/>
    <n v="2.8050429699428521"/>
    <x v="0"/>
    <n v="1910"/>
    <x v="5"/>
    <s v="CHF"/>
    <n v="1381813200"/>
    <n v="1383976800"/>
    <x v="285"/>
    <d v="2013-11-09T06:00:00"/>
    <b v="0"/>
    <b v="0"/>
    <s v="theater/plays"/>
    <n v="36.004712041884815"/>
    <x v="3"/>
    <s v="plays"/>
  </r>
  <r>
    <n v="296"/>
    <s v="Smith-Hess"/>
    <s v="Grass-roots real-time Local Area Network"/>
    <n v="6100"/>
    <n v="3352"/>
    <n v="1.8198090692124105"/>
    <x v="0"/>
    <n v="38"/>
    <x v="2"/>
    <s v="AUD"/>
    <n v="1548655200"/>
    <n v="1550556000"/>
    <x v="286"/>
    <d v="2019-02-19T06:00:00"/>
    <b v="0"/>
    <b v="0"/>
    <s v="theater/plays"/>
    <n v="88.21052631578948"/>
    <x v="3"/>
    <s v="plays"/>
  </r>
  <r>
    <n v="297"/>
    <s v="Brown, Herring and Bass"/>
    <s v="Organized client-driven capacity"/>
    <n v="7200"/>
    <n v="6785"/>
    <n v="1.0611643330876934"/>
    <x v="0"/>
    <n v="104"/>
    <x v="2"/>
    <s v="AUD"/>
    <n v="1389679200"/>
    <n v="1390456800"/>
    <x v="287"/>
    <d v="2014-01-23T06:00:00"/>
    <b v="0"/>
    <b v="1"/>
    <s v="theater/plays"/>
    <n v="65.240384615384613"/>
    <x v="3"/>
    <s v="plays"/>
  </r>
  <r>
    <n v="298"/>
    <s v="Chase, Garcia and Johnson"/>
    <s v="Adaptive intangible database"/>
    <n v="3500"/>
    <n v="5037"/>
    <n v="0.69485805042684134"/>
    <x v="1"/>
    <n v="72"/>
    <x v="1"/>
    <s v="USD"/>
    <n v="1456466400"/>
    <n v="1458018000"/>
    <x v="288"/>
    <d v="2016-03-15T05:00:00"/>
    <b v="0"/>
    <b v="1"/>
    <s v="music/rock"/>
    <n v="69.958333333333329"/>
    <x v="1"/>
    <s v="rock"/>
  </r>
  <r>
    <n v="299"/>
    <s v="Ramsey and Sons"/>
    <s v="Grass-roots contextually-based algorithm"/>
    <n v="3800"/>
    <n v="1954"/>
    <n v="1.9447287615148414"/>
    <x v="0"/>
    <n v="49"/>
    <x v="1"/>
    <s v="USD"/>
    <n v="1456984800"/>
    <n v="1461819600"/>
    <x v="289"/>
    <d v="2016-04-28T05:00:00"/>
    <b v="0"/>
    <b v="0"/>
    <s v="food/food trucks"/>
    <n v="39.877551020408163"/>
    <x v="0"/>
    <s v="food trucks"/>
  </r>
  <r>
    <n v="300"/>
    <s v="Cooke PLC"/>
    <s v="Focused executive core"/>
    <n v="100"/>
    <n v="5"/>
    <n v="20"/>
    <x v="0"/>
    <n v="1"/>
    <x v="3"/>
    <s v="DKK"/>
    <n v="1504069200"/>
    <n v="1504155600"/>
    <x v="290"/>
    <d v="2017-08-31T05:00:00"/>
    <b v="0"/>
    <b v="1"/>
    <s v="publishing/nonfiction"/>
    <n v="5"/>
    <x v="5"/>
    <s v="nonfiction"/>
  </r>
  <r>
    <n v="301"/>
    <s v="Wong-Walker"/>
    <s v="Multi-channeled disintermediate policy"/>
    <n v="900"/>
    <n v="12102"/>
    <n v="7.4367873078829944E-2"/>
    <x v="1"/>
    <n v="295"/>
    <x v="1"/>
    <s v="USD"/>
    <n v="1424930400"/>
    <n v="1426395600"/>
    <x v="291"/>
    <d v="2015-03-15T05:00:00"/>
    <b v="0"/>
    <b v="0"/>
    <s v="film &amp; video/documentary"/>
    <n v="41.023728813559323"/>
    <x v="4"/>
    <s v="documentary"/>
  </r>
  <r>
    <n v="302"/>
    <s v="Ferguson, Collins and Mata"/>
    <s v="Customizable bi-directional hardware"/>
    <n v="76100"/>
    <n v="24234"/>
    <n v="3.1402162251382357"/>
    <x v="0"/>
    <n v="245"/>
    <x v="1"/>
    <s v="USD"/>
    <n v="1535864400"/>
    <n v="1537074000"/>
    <x v="292"/>
    <d v="2018-09-16T05:00:00"/>
    <b v="0"/>
    <b v="0"/>
    <s v="theater/plays"/>
    <n v="98.914285714285711"/>
    <x v="3"/>
    <s v="plays"/>
  </r>
  <r>
    <n v="303"/>
    <s v="Guerrero, Flores and Jenkins"/>
    <s v="Networked optimal architecture"/>
    <n v="3400"/>
    <n v="2809"/>
    <n v="1.2103951584193664"/>
    <x v="0"/>
    <n v="32"/>
    <x v="1"/>
    <s v="USD"/>
    <n v="1452146400"/>
    <n v="1452578400"/>
    <x v="293"/>
    <d v="2016-01-12T06:00:00"/>
    <b v="0"/>
    <b v="0"/>
    <s v="music/indie rock"/>
    <n v="87.78125"/>
    <x v="1"/>
    <s v="indie rock"/>
  </r>
  <r>
    <n v="304"/>
    <s v="Peterson PLC"/>
    <s v="User-friendly discrete benchmark"/>
    <n v="2100"/>
    <n v="11469"/>
    <n v="0.18310227569971227"/>
    <x v="1"/>
    <n v="142"/>
    <x v="1"/>
    <s v="USD"/>
    <n v="1470546000"/>
    <n v="1474088400"/>
    <x v="294"/>
    <d v="2016-09-17T05:00:00"/>
    <b v="0"/>
    <b v="0"/>
    <s v="film &amp; video/documentary"/>
    <n v="80.767605633802816"/>
    <x v="4"/>
    <s v="documentary"/>
  </r>
  <r>
    <n v="305"/>
    <s v="Townsend Ltd"/>
    <s v="Grass-roots actuating policy"/>
    <n v="2800"/>
    <n v="8014"/>
    <n v="0.34938857000249562"/>
    <x v="1"/>
    <n v="85"/>
    <x v="1"/>
    <s v="USD"/>
    <n v="1458363600"/>
    <n v="1461906000"/>
    <x v="295"/>
    <d v="2016-04-29T05:00:00"/>
    <b v="0"/>
    <b v="0"/>
    <s v="theater/plays"/>
    <n v="94.28235294117647"/>
    <x v="3"/>
    <s v="plays"/>
  </r>
  <r>
    <n v="306"/>
    <s v="Rush, Reed and Hall"/>
    <s v="Enterprise-wide 3rdgeneration knowledge user"/>
    <n v="6500"/>
    <n v="514"/>
    <n v="12.645914396887159"/>
    <x v="0"/>
    <n v="7"/>
    <x v="1"/>
    <s v="USD"/>
    <n v="1500008400"/>
    <n v="1500267600"/>
    <x v="296"/>
    <d v="2017-07-17T05:00:00"/>
    <b v="0"/>
    <b v="1"/>
    <s v="theater/plays"/>
    <n v="73.428571428571431"/>
    <x v="3"/>
    <s v="plays"/>
  </r>
  <r>
    <n v="307"/>
    <s v="Salazar-Dodson"/>
    <s v="Face-to-face zero tolerance moderator"/>
    <n v="32900"/>
    <n v="43473"/>
    <n v="0.75679157178018541"/>
    <x v="1"/>
    <n v="659"/>
    <x v="3"/>
    <s v="DKK"/>
    <n v="1338958800"/>
    <n v="1340686800"/>
    <x v="297"/>
    <d v="2012-06-26T05:00:00"/>
    <b v="0"/>
    <b v="1"/>
    <s v="publishing/fiction"/>
    <n v="65.968133535660087"/>
    <x v="5"/>
    <s v="fiction"/>
  </r>
  <r>
    <n v="308"/>
    <s v="Davis Ltd"/>
    <s v="Grass-roots optimizing projection"/>
    <n v="118200"/>
    <n v="87560"/>
    <n v="1.3499314755596163"/>
    <x v="0"/>
    <n v="803"/>
    <x v="1"/>
    <s v="USD"/>
    <n v="1303102800"/>
    <n v="1303189200"/>
    <x v="298"/>
    <d v="2011-04-19T05:00:00"/>
    <b v="0"/>
    <b v="0"/>
    <s v="theater/plays"/>
    <n v="109.04109589041096"/>
    <x v="3"/>
    <s v="plays"/>
  </r>
  <r>
    <n v="309"/>
    <s v="Harris-Perry"/>
    <s v="User-centric 6thgeneration attitude"/>
    <n v="4100"/>
    <n v="3087"/>
    <n v="1.3281503077421444"/>
    <x v="3"/>
    <n v="75"/>
    <x v="1"/>
    <s v="USD"/>
    <n v="1316581200"/>
    <n v="1318309200"/>
    <x v="299"/>
    <d v="2011-10-11T05:00:00"/>
    <b v="0"/>
    <b v="1"/>
    <s v="music/indie rock"/>
    <n v="41.16"/>
    <x v="1"/>
    <s v="indie rock"/>
  </r>
  <r>
    <n v="310"/>
    <s v="Velazquez, Hunt and Ortiz"/>
    <s v="Switchable zero tolerance website"/>
    <n v="7800"/>
    <n v="1586"/>
    <n v="4.918032786885246"/>
    <x v="0"/>
    <n v="16"/>
    <x v="1"/>
    <s v="USD"/>
    <n v="1270789200"/>
    <n v="1272171600"/>
    <x v="300"/>
    <d v="2010-04-25T05:00:00"/>
    <b v="0"/>
    <b v="0"/>
    <s v="games/video games"/>
    <n v="99.125"/>
    <x v="6"/>
    <s v="video games"/>
  </r>
  <r>
    <n v="311"/>
    <s v="Flores PLC"/>
    <s v="Focused real-time help-desk"/>
    <n v="6300"/>
    <n v="12812"/>
    <n v="0.49172650640024979"/>
    <x v="1"/>
    <n v="121"/>
    <x v="1"/>
    <s v="USD"/>
    <n v="1297836000"/>
    <n v="1298872800"/>
    <x v="247"/>
    <d v="2011-02-28T06:00:00"/>
    <b v="0"/>
    <b v="0"/>
    <s v="theater/plays"/>
    <n v="105.88429752066116"/>
    <x v="3"/>
    <s v="plays"/>
  </r>
  <r>
    <n v="312"/>
    <s v="Martinez LLC"/>
    <s v="Robust impactful approach"/>
    <n v="59100"/>
    <n v="183345"/>
    <n v="0.32234312361940604"/>
    <x v="1"/>
    <n v="3742"/>
    <x v="1"/>
    <s v="USD"/>
    <n v="1382677200"/>
    <n v="1383282000"/>
    <x v="244"/>
    <d v="2013-11-01T05:00:00"/>
    <b v="0"/>
    <b v="0"/>
    <s v="theater/plays"/>
    <n v="48.996525921966864"/>
    <x v="3"/>
    <s v="plays"/>
  </r>
  <r>
    <n v="313"/>
    <s v="Miller-Irwin"/>
    <s v="Secured maximized policy"/>
    <n v="2200"/>
    <n v="8697"/>
    <n v="0.25296079107738301"/>
    <x v="1"/>
    <n v="223"/>
    <x v="1"/>
    <s v="USD"/>
    <n v="1330322400"/>
    <n v="1330495200"/>
    <x v="301"/>
    <d v="2012-02-29T06:00:00"/>
    <b v="0"/>
    <b v="0"/>
    <s v="music/rock"/>
    <n v="39"/>
    <x v="1"/>
    <s v="rock"/>
  </r>
  <r>
    <n v="314"/>
    <s v="Sanchez-Morgan"/>
    <s v="Realigned upward-trending strategy"/>
    <n v="1400"/>
    <n v="4126"/>
    <n v="0.33931168201648088"/>
    <x v="1"/>
    <n v="133"/>
    <x v="1"/>
    <s v="USD"/>
    <n v="1552366800"/>
    <n v="1552798800"/>
    <x v="188"/>
    <d v="2019-03-17T05:00:00"/>
    <b v="0"/>
    <b v="1"/>
    <s v="film &amp; video/documentary"/>
    <n v="31.022556390977442"/>
    <x v="4"/>
    <s v="documentary"/>
  </r>
  <r>
    <n v="315"/>
    <s v="Lopez, Adams and Johnson"/>
    <s v="Open-source interactive knowledge user"/>
    <n v="9500"/>
    <n v="3220"/>
    <n v="2.9503105590062111"/>
    <x v="0"/>
    <n v="31"/>
    <x v="1"/>
    <s v="USD"/>
    <n v="1400907600"/>
    <n v="1403413200"/>
    <x v="302"/>
    <d v="2014-06-22T05:00:00"/>
    <b v="0"/>
    <b v="0"/>
    <s v="theater/plays"/>
    <n v="103.87096774193549"/>
    <x v="3"/>
    <s v="plays"/>
  </r>
  <r>
    <n v="316"/>
    <s v="Martin-Marshall"/>
    <s v="Configurable demand-driven matrix"/>
    <n v="9600"/>
    <n v="6401"/>
    <n v="1.4997656616153725"/>
    <x v="0"/>
    <n v="108"/>
    <x v="6"/>
    <s v="EUR"/>
    <n v="1574143200"/>
    <n v="1574229600"/>
    <x v="303"/>
    <d v="2019-11-20T06:00:00"/>
    <b v="0"/>
    <b v="1"/>
    <s v="food/food trucks"/>
    <n v="59.268518518518519"/>
    <x v="0"/>
    <s v="food trucks"/>
  </r>
  <r>
    <n v="317"/>
    <s v="Summers PLC"/>
    <s v="Cross-group coherent hierarchy"/>
    <n v="6600"/>
    <n v="1269"/>
    <n v="5.2009456264775418"/>
    <x v="0"/>
    <n v="30"/>
    <x v="1"/>
    <s v="USD"/>
    <n v="1494738000"/>
    <n v="1495861200"/>
    <x v="304"/>
    <d v="2017-05-27T05:00:00"/>
    <b v="0"/>
    <b v="0"/>
    <s v="theater/plays"/>
    <n v="42.3"/>
    <x v="3"/>
    <s v="plays"/>
  </r>
  <r>
    <n v="318"/>
    <s v="Young, Hart and Ryan"/>
    <s v="Decentralized demand-driven open system"/>
    <n v="5700"/>
    <n v="903"/>
    <n v="6.3122923588039868"/>
    <x v="0"/>
    <n v="17"/>
    <x v="1"/>
    <s v="USD"/>
    <n v="1392357600"/>
    <n v="1392530400"/>
    <x v="305"/>
    <d v="2014-02-16T06:00:00"/>
    <b v="0"/>
    <b v="0"/>
    <s v="music/rock"/>
    <n v="53.117647058823529"/>
    <x v="1"/>
    <s v="rock"/>
  </r>
  <r>
    <n v="319"/>
    <s v="Mills Group"/>
    <s v="Advanced empowering matrix"/>
    <n v="8400"/>
    <n v="3251"/>
    <n v="2.5838203629652416"/>
    <x v="3"/>
    <n v="64"/>
    <x v="1"/>
    <s v="USD"/>
    <n v="1281589200"/>
    <n v="1283662800"/>
    <x v="306"/>
    <d v="2010-09-05T05:00:00"/>
    <b v="0"/>
    <b v="0"/>
    <s v="technology/web"/>
    <n v="50.796875"/>
    <x v="2"/>
    <s v="web"/>
  </r>
  <r>
    <n v="320"/>
    <s v="Sandoval-Powell"/>
    <s v="Phased holistic implementation"/>
    <n v="84400"/>
    <n v="8092"/>
    <n v="10.430054374691053"/>
    <x v="0"/>
    <n v="80"/>
    <x v="1"/>
    <s v="USD"/>
    <n v="1305003600"/>
    <n v="1305781200"/>
    <x v="307"/>
    <d v="2011-05-19T05:00:00"/>
    <b v="0"/>
    <b v="0"/>
    <s v="publishing/fiction"/>
    <n v="101.15"/>
    <x v="5"/>
    <s v="fiction"/>
  </r>
  <r>
    <n v="321"/>
    <s v="Mills, Frazier and Perez"/>
    <s v="Proactive attitude-oriented knowledge user"/>
    <n v="170400"/>
    <n v="160422"/>
    <n v="1.0621984515839473"/>
    <x v="0"/>
    <n v="2468"/>
    <x v="1"/>
    <s v="USD"/>
    <n v="1301634000"/>
    <n v="1302325200"/>
    <x v="308"/>
    <d v="2011-04-09T05:00:00"/>
    <b v="0"/>
    <b v="0"/>
    <s v="film &amp; video/shorts"/>
    <n v="65.000810372771468"/>
    <x v="4"/>
    <s v="shorts"/>
  </r>
  <r>
    <n v="322"/>
    <s v="Hebert Group"/>
    <s v="Visionary asymmetric Graphical User Interface"/>
    <n v="117900"/>
    <n v="196377"/>
    <n v="0.60037580775752764"/>
    <x v="1"/>
    <n v="5168"/>
    <x v="1"/>
    <s v="USD"/>
    <n v="1290664800"/>
    <n v="1291788000"/>
    <x v="309"/>
    <d v="2010-12-08T06:00:00"/>
    <b v="0"/>
    <b v="0"/>
    <s v="theater/plays"/>
    <n v="37.998645510835914"/>
    <x v="3"/>
    <s v="plays"/>
  </r>
  <r>
    <n v="323"/>
    <s v="Cole, Smith and Wood"/>
    <s v="Integrated zero-defect help-desk"/>
    <n v="8900"/>
    <n v="2148"/>
    <n v="4.1433891992551208"/>
    <x v="0"/>
    <n v="26"/>
    <x v="4"/>
    <s v="GBP"/>
    <n v="1395896400"/>
    <n v="1396069200"/>
    <x v="310"/>
    <d v="2014-03-29T05:00:00"/>
    <b v="0"/>
    <b v="0"/>
    <s v="film &amp; video/documentary"/>
    <n v="82.615384615384613"/>
    <x v="4"/>
    <s v="documentary"/>
  </r>
  <r>
    <n v="324"/>
    <s v="Harris, Hall and Harris"/>
    <s v="Inverse analyzing matrices"/>
    <n v="7100"/>
    <n v="11648"/>
    <n v="0.60954670329670335"/>
    <x v="1"/>
    <n v="307"/>
    <x v="1"/>
    <s v="USD"/>
    <n v="1434862800"/>
    <n v="1435899600"/>
    <x v="311"/>
    <d v="2015-07-03T05:00:00"/>
    <b v="0"/>
    <b v="1"/>
    <s v="theater/plays"/>
    <n v="37.941368078175898"/>
    <x v="3"/>
    <s v="plays"/>
  </r>
  <r>
    <n v="325"/>
    <s v="Saunders Group"/>
    <s v="Programmable systemic implementation"/>
    <n v="6500"/>
    <n v="5897"/>
    <n v="1.1022553840936069"/>
    <x v="0"/>
    <n v="73"/>
    <x v="1"/>
    <s v="USD"/>
    <n v="1529125200"/>
    <n v="1531112400"/>
    <x v="79"/>
    <d v="2018-07-09T05:00:00"/>
    <b v="0"/>
    <b v="1"/>
    <s v="theater/plays"/>
    <n v="80.780821917808225"/>
    <x v="3"/>
    <s v="plays"/>
  </r>
  <r>
    <n v="326"/>
    <s v="Pham, Avila and Nash"/>
    <s v="Multi-channeled next generation architecture"/>
    <n v="7200"/>
    <n v="3326"/>
    <n v="2.1647624774503909"/>
    <x v="0"/>
    <n v="128"/>
    <x v="1"/>
    <s v="USD"/>
    <n v="1451109600"/>
    <n v="1451628000"/>
    <x v="312"/>
    <d v="2016-01-01T06:00:00"/>
    <b v="0"/>
    <b v="0"/>
    <s v="film &amp; video/animation"/>
    <n v="25.984375"/>
    <x v="4"/>
    <s v="animation"/>
  </r>
  <r>
    <n v="327"/>
    <s v="Patterson, Salinas and Lucas"/>
    <s v="Digitized 3rdgeneration encoding"/>
    <n v="2600"/>
    <n v="1002"/>
    <n v="2.5948103792415171"/>
    <x v="0"/>
    <n v="33"/>
    <x v="1"/>
    <s v="USD"/>
    <n v="1566968400"/>
    <n v="1567314000"/>
    <x v="313"/>
    <d v="2019-09-01T05:00:00"/>
    <b v="0"/>
    <b v="1"/>
    <s v="theater/plays"/>
    <n v="30.363636363636363"/>
    <x v="3"/>
    <s v="plays"/>
  </r>
  <r>
    <n v="328"/>
    <s v="Young PLC"/>
    <s v="Innovative well-modulated functionalities"/>
    <n v="98700"/>
    <n v="131826"/>
    <n v="0.74871421419143414"/>
    <x v="1"/>
    <n v="2441"/>
    <x v="1"/>
    <s v="USD"/>
    <n v="1543557600"/>
    <n v="1544508000"/>
    <x v="314"/>
    <d v="2018-12-11T06:00:00"/>
    <b v="0"/>
    <b v="0"/>
    <s v="music/rock"/>
    <n v="54.004916018025398"/>
    <x v="1"/>
    <s v="rock"/>
  </r>
  <r>
    <n v="329"/>
    <s v="Willis and Sons"/>
    <s v="Fundamental incremental database"/>
    <n v="93800"/>
    <n v="21477"/>
    <n v="4.3674628672533409"/>
    <x v="2"/>
    <n v="211"/>
    <x v="1"/>
    <s v="USD"/>
    <n v="1481522400"/>
    <n v="1482472800"/>
    <x v="315"/>
    <d v="2016-12-23T06:00:00"/>
    <b v="0"/>
    <b v="0"/>
    <s v="games/video games"/>
    <n v="101.78672985781991"/>
    <x v="6"/>
    <s v="video games"/>
  </r>
  <r>
    <n v="330"/>
    <s v="Thompson-Bates"/>
    <s v="Expanded encompassing open architecture"/>
    <n v="33700"/>
    <n v="62330"/>
    <n v="0.54067062409754529"/>
    <x v="1"/>
    <n v="1385"/>
    <x v="4"/>
    <s v="GBP"/>
    <n v="1512712800"/>
    <n v="1512799200"/>
    <x v="316"/>
    <d v="2017-12-09T06:00:00"/>
    <b v="0"/>
    <b v="0"/>
    <s v="film &amp; video/documentary"/>
    <n v="45.003610108303249"/>
    <x v="4"/>
    <s v="documentary"/>
  </r>
  <r>
    <n v="331"/>
    <s v="Rose-Silva"/>
    <s v="Intuitive static portal"/>
    <n v="3300"/>
    <n v="14643"/>
    <n v="0.22536365498873182"/>
    <x v="1"/>
    <n v="190"/>
    <x v="1"/>
    <s v="USD"/>
    <n v="1324274400"/>
    <n v="1324360800"/>
    <x v="317"/>
    <d v="2011-12-20T06:00:00"/>
    <b v="0"/>
    <b v="0"/>
    <s v="food/food trucks"/>
    <n v="77.068421052631578"/>
    <x v="0"/>
    <s v="food trucks"/>
  </r>
  <r>
    <n v="332"/>
    <s v="Pacheco, Johnson and Torres"/>
    <s v="Optional bandwidth-monitored definition"/>
    <n v="20700"/>
    <n v="41396"/>
    <n v="0.50004831384674853"/>
    <x v="1"/>
    <n v="470"/>
    <x v="1"/>
    <s v="USD"/>
    <n v="1364446800"/>
    <n v="1364533200"/>
    <x v="318"/>
    <d v="2013-03-29T05:00:00"/>
    <b v="0"/>
    <b v="0"/>
    <s v="technology/wearables"/>
    <n v="88.076595744680844"/>
    <x v="2"/>
    <s v="wearables"/>
  </r>
  <r>
    <n v="333"/>
    <s v="Carlson, Dixon and Jones"/>
    <s v="Persistent well-modulated synergy"/>
    <n v="9600"/>
    <n v="11900"/>
    <n v="0.80672268907563027"/>
    <x v="1"/>
    <n v="253"/>
    <x v="1"/>
    <s v="USD"/>
    <n v="1542693600"/>
    <n v="1545112800"/>
    <x v="319"/>
    <d v="2018-12-18T06:00:00"/>
    <b v="0"/>
    <b v="0"/>
    <s v="theater/plays"/>
    <n v="47.035573122529641"/>
    <x v="3"/>
    <s v="plays"/>
  </r>
  <r>
    <n v="334"/>
    <s v="Mcgee Group"/>
    <s v="Assimilated discrete algorithm"/>
    <n v="66200"/>
    <n v="123538"/>
    <n v="0.53586750635432012"/>
    <x v="1"/>
    <n v="1113"/>
    <x v="1"/>
    <s v="USD"/>
    <n v="1515564000"/>
    <n v="1516168800"/>
    <x v="32"/>
    <d v="2018-01-17T06:00:00"/>
    <b v="0"/>
    <b v="0"/>
    <s v="music/rock"/>
    <n v="110.99550763701707"/>
    <x v="1"/>
    <s v="rock"/>
  </r>
  <r>
    <n v="335"/>
    <s v="Jordan-Acosta"/>
    <s v="Operative uniform hub"/>
    <n v="173800"/>
    <n v="198628"/>
    <n v="0.87500251726846168"/>
    <x v="1"/>
    <n v="2283"/>
    <x v="1"/>
    <s v="USD"/>
    <n v="1573797600"/>
    <n v="1574920800"/>
    <x v="320"/>
    <d v="2019-11-28T06:00:00"/>
    <b v="0"/>
    <b v="0"/>
    <s v="music/rock"/>
    <n v="87.003066141042481"/>
    <x v="1"/>
    <s v="rock"/>
  </r>
  <r>
    <n v="336"/>
    <s v="Nunez Inc"/>
    <s v="Customizable intangible capability"/>
    <n v="70700"/>
    <n v="68602"/>
    <n v="1.0305821987697152"/>
    <x v="0"/>
    <n v="1072"/>
    <x v="1"/>
    <s v="USD"/>
    <n v="1292392800"/>
    <n v="1292479200"/>
    <x v="321"/>
    <d v="2010-12-16T06:00:00"/>
    <b v="0"/>
    <b v="1"/>
    <s v="music/rock"/>
    <n v="63.994402985074629"/>
    <x v="1"/>
    <s v="rock"/>
  </r>
  <r>
    <n v="337"/>
    <s v="Hayden Ltd"/>
    <s v="Innovative didactic analyzer"/>
    <n v="94500"/>
    <n v="116064"/>
    <n v="0.81420595533498763"/>
    <x v="1"/>
    <n v="1095"/>
    <x v="1"/>
    <s v="USD"/>
    <n v="1573452000"/>
    <n v="1573538400"/>
    <x v="322"/>
    <d v="2019-11-12T06:00:00"/>
    <b v="0"/>
    <b v="0"/>
    <s v="theater/plays"/>
    <n v="105.9945205479452"/>
    <x v="3"/>
    <s v="plays"/>
  </r>
  <r>
    <n v="338"/>
    <s v="Gonzalez-Burton"/>
    <s v="Decentralized intangible encoding"/>
    <n v="69800"/>
    <n v="125042"/>
    <n v="0.55821244061995168"/>
    <x v="1"/>
    <n v="1690"/>
    <x v="1"/>
    <s v="USD"/>
    <n v="1317790800"/>
    <n v="1320382800"/>
    <x v="323"/>
    <d v="2011-11-04T05:00:00"/>
    <b v="0"/>
    <b v="0"/>
    <s v="theater/plays"/>
    <n v="73.989349112426041"/>
    <x v="3"/>
    <s v="plays"/>
  </r>
  <r>
    <n v="339"/>
    <s v="Lewis, Taylor and Rivers"/>
    <s v="Front-line transitional algorithm"/>
    <n v="136300"/>
    <n v="108974"/>
    <n v="1.2507570613173784"/>
    <x v="3"/>
    <n v="1297"/>
    <x v="0"/>
    <s v="CAD"/>
    <n v="1501650000"/>
    <n v="1502859600"/>
    <x v="324"/>
    <d v="2017-08-16T05:00:00"/>
    <b v="0"/>
    <b v="0"/>
    <s v="theater/plays"/>
    <n v="84.02004626060139"/>
    <x v="3"/>
    <s v="plays"/>
  </r>
  <r>
    <n v="340"/>
    <s v="Butler, Henry and Espinoza"/>
    <s v="Switchable didactic matrices"/>
    <n v="37100"/>
    <n v="34964"/>
    <n v="1.0610914083056859"/>
    <x v="0"/>
    <n v="393"/>
    <x v="1"/>
    <s v="USD"/>
    <n v="1323669600"/>
    <n v="1323756000"/>
    <x v="325"/>
    <d v="2011-12-13T06:00:00"/>
    <b v="0"/>
    <b v="0"/>
    <s v="photography/photography books"/>
    <n v="88.966921119592882"/>
    <x v="7"/>
    <s v="photography books"/>
  </r>
  <r>
    <n v="341"/>
    <s v="Guzman Group"/>
    <s v="Ameliorated disintermediate utilization"/>
    <n v="114300"/>
    <n v="96777"/>
    <n v="1.1810657490932763"/>
    <x v="0"/>
    <n v="1257"/>
    <x v="1"/>
    <s v="USD"/>
    <n v="1440738000"/>
    <n v="1441342800"/>
    <x v="326"/>
    <d v="2015-09-04T05:00:00"/>
    <b v="0"/>
    <b v="0"/>
    <s v="music/indie rock"/>
    <n v="76.990453460620529"/>
    <x v="1"/>
    <s v="indie rock"/>
  </r>
  <r>
    <n v="342"/>
    <s v="Gibson-Hernandez"/>
    <s v="Visionary foreground middleware"/>
    <n v="47900"/>
    <n v="31864"/>
    <n v="1.5032638714536781"/>
    <x v="0"/>
    <n v="328"/>
    <x v="1"/>
    <s v="USD"/>
    <n v="1374296400"/>
    <n v="1375333200"/>
    <x v="327"/>
    <d v="2013-08-01T05:00:00"/>
    <b v="0"/>
    <b v="0"/>
    <s v="theater/plays"/>
    <n v="97.146341463414629"/>
    <x v="3"/>
    <s v="plays"/>
  </r>
  <r>
    <n v="343"/>
    <s v="Spencer-Weber"/>
    <s v="Optional zero-defect task-force"/>
    <n v="9000"/>
    <n v="4853"/>
    <n v="1.8545229754790851"/>
    <x v="0"/>
    <n v="147"/>
    <x v="1"/>
    <s v="USD"/>
    <n v="1384840800"/>
    <n v="1389420000"/>
    <x v="328"/>
    <d v="2014-01-11T06:00:00"/>
    <b v="0"/>
    <b v="0"/>
    <s v="theater/plays"/>
    <n v="33.013605442176868"/>
    <x v="3"/>
    <s v="plays"/>
  </r>
  <r>
    <n v="344"/>
    <s v="Berger, Johnson and Marshall"/>
    <s v="Devolved exuding emulation"/>
    <n v="197600"/>
    <n v="82959"/>
    <n v="2.3818994925204016"/>
    <x v="0"/>
    <n v="830"/>
    <x v="1"/>
    <s v="USD"/>
    <n v="1516600800"/>
    <n v="1520056800"/>
    <x v="329"/>
    <d v="2018-03-03T06:00:00"/>
    <b v="0"/>
    <b v="0"/>
    <s v="games/video games"/>
    <n v="99.950602409638549"/>
    <x v="6"/>
    <s v="video games"/>
  </r>
  <r>
    <n v="345"/>
    <s v="Taylor, Cisneros and Romero"/>
    <s v="Open-source neutral task-force"/>
    <n v="157600"/>
    <n v="23159"/>
    <n v="6.8051297551707757"/>
    <x v="0"/>
    <n v="331"/>
    <x v="4"/>
    <s v="GBP"/>
    <n v="1436418000"/>
    <n v="1436504400"/>
    <x v="330"/>
    <d v="2015-07-10T05:00:00"/>
    <b v="0"/>
    <b v="0"/>
    <s v="film &amp; video/drama"/>
    <n v="69.966767371601208"/>
    <x v="4"/>
    <s v="drama"/>
  </r>
  <r>
    <n v="346"/>
    <s v="Little-Marsh"/>
    <s v="Virtual attitude-oriented migration"/>
    <n v="8000"/>
    <n v="2758"/>
    <n v="2.9006526468455403"/>
    <x v="0"/>
    <n v="25"/>
    <x v="1"/>
    <s v="USD"/>
    <n v="1503550800"/>
    <n v="1508302800"/>
    <x v="331"/>
    <d v="2017-10-18T05:00:00"/>
    <b v="0"/>
    <b v="1"/>
    <s v="music/indie rock"/>
    <n v="110.32"/>
    <x v="1"/>
    <s v="indie rock"/>
  </r>
  <r>
    <n v="347"/>
    <s v="Petersen and Sons"/>
    <s v="Open-source full-range portal"/>
    <n v="900"/>
    <n v="12607"/>
    <n v="7.1388910922503365E-2"/>
    <x v="1"/>
    <n v="191"/>
    <x v="1"/>
    <s v="USD"/>
    <n v="1423634400"/>
    <n v="1425708000"/>
    <x v="332"/>
    <d v="2015-03-07T06:00:00"/>
    <b v="0"/>
    <b v="0"/>
    <s v="technology/web"/>
    <n v="66.005235602094245"/>
    <x v="2"/>
    <s v="web"/>
  </r>
  <r>
    <n v="348"/>
    <s v="Hensley Ltd"/>
    <s v="Versatile cohesive open system"/>
    <n v="199000"/>
    <n v="142823"/>
    <n v="1.3933330065885747"/>
    <x v="0"/>
    <n v="3483"/>
    <x v="1"/>
    <s v="USD"/>
    <n v="1487224800"/>
    <n v="1488348000"/>
    <x v="333"/>
    <d v="2017-03-01T06:00:00"/>
    <b v="0"/>
    <b v="0"/>
    <s v="food/food trucks"/>
    <n v="41.005742176284812"/>
    <x v="0"/>
    <s v="food trucks"/>
  </r>
  <r>
    <n v="349"/>
    <s v="Navarro and Sons"/>
    <s v="Multi-layered bottom-line frame"/>
    <n v="180800"/>
    <n v="95958"/>
    <n v="1.8841576523062173"/>
    <x v="0"/>
    <n v="923"/>
    <x v="1"/>
    <s v="USD"/>
    <n v="1500008400"/>
    <n v="1502600400"/>
    <x v="296"/>
    <d v="2017-08-13T05:00:00"/>
    <b v="0"/>
    <b v="0"/>
    <s v="theater/plays"/>
    <n v="103.96316359696641"/>
    <x v="3"/>
    <s v="plays"/>
  </r>
  <r>
    <n v="350"/>
    <s v="Shannon Ltd"/>
    <s v="Pre-emptive neutral capacity"/>
    <n v="100"/>
    <n v="5"/>
    <n v="20"/>
    <x v="0"/>
    <n v="1"/>
    <x v="1"/>
    <s v="USD"/>
    <n v="1432098000"/>
    <n v="1433653200"/>
    <x v="334"/>
    <d v="2015-06-07T05:00:00"/>
    <b v="0"/>
    <b v="1"/>
    <s v="music/jazz"/>
    <n v="5"/>
    <x v="1"/>
    <s v="jazz"/>
  </r>
  <r>
    <n v="351"/>
    <s v="Young LLC"/>
    <s v="Universal maximized methodology"/>
    <n v="74100"/>
    <n v="94631"/>
    <n v="0.7830414980291871"/>
    <x v="1"/>
    <n v="2013"/>
    <x v="1"/>
    <s v="USD"/>
    <n v="1440392400"/>
    <n v="1441602000"/>
    <x v="335"/>
    <d v="2015-09-07T05:00:00"/>
    <b v="0"/>
    <b v="0"/>
    <s v="music/rock"/>
    <n v="47.009935419771487"/>
    <x v="1"/>
    <s v="rock"/>
  </r>
  <r>
    <n v="352"/>
    <s v="Adams, Willis and Sanchez"/>
    <s v="Expanded hybrid hardware"/>
    <n v="2800"/>
    <n v="977"/>
    <n v="2.8659160696008188"/>
    <x v="0"/>
    <n v="33"/>
    <x v="0"/>
    <s v="CAD"/>
    <n v="1446876000"/>
    <n v="1447567200"/>
    <x v="336"/>
    <d v="2015-11-15T06:00:00"/>
    <b v="0"/>
    <b v="0"/>
    <s v="theater/plays"/>
    <n v="29.606060606060606"/>
    <x v="3"/>
    <s v="plays"/>
  </r>
  <r>
    <n v="353"/>
    <s v="Mills-Roy"/>
    <s v="Profit-focused multi-tasking access"/>
    <n v="33600"/>
    <n v="137961"/>
    <n v="0.24354708939482897"/>
    <x v="1"/>
    <n v="1703"/>
    <x v="1"/>
    <s v="USD"/>
    <n v="1562302800"/>
    <n v="1562389200"/>
    <x v="337"/>
    <d v="2019-07-06T05:00:00"/>
    <b v="0"/>
    <b v="0"/>
    <s v="theater/plays"/>
    <n v="81.010569583088667"/>
    <x v="3"/>
    <s v="plays"/>
  </r>
  <r>
    <n v="354"/>
    <s v="Brown Group"/>
    <s v="Profit-focused transitional capability"/>
    <n v="6100"/>
    <n v="7548"/>
    <n v="0.80816110227874938"/>
    <x v="1"/>
    <n v="80"/>
    <x v="3"/>
    <s v="DKK"/>
    <n v="1378184400"/>
    <n v="1378789200"/>
    <x v="338"/>
    <d v="2013-09-10T05:00:00"/>
    <b v="0"/>
    <b v="0"/>
    <s v="film &amp; video/documentary"/>
    <n v="94.35"/>
    <x v="4"/>
    <s v="documentary"/>
  </r>
  <r>
    <n v="355"/>
    <s v="Burns-Burnett"/>
    <s v="Front-line scalable definition"/>
    <n v="3800"/>
    <n v="2241"/>
    <n v="1.6956715751896474"/>
    <x v="2"/>
    <n v="86"/>
    <x v="1"/>
    <s v="USD"/>
    <n v="1485064800"/>
    <n v="1488520800"/>
    <x v="339"/>
    <d v="2017-03-03T06:00:00"/>
    <b v="0"/>
    <b v="0"/>
    <s v="technology/wearables"/>
    <n v="26.058139534883722"/>
    <x v="2"/>
    <s v="wearables"/>
  </r>
  <r>
    <n v="356"/>
    <s v="Glass, Nunez and Mcdonald"/>
    <s v="Open-source systematic protocol"/>
    <n v="9300"/>
    <n v="3431"/>
    <n v="2.7105800058292044"/>
    <x v="0"/>
    <n v="40"/>
    <x v="6"/>
    <s v="EUR"/>
    <n v="1326520800"/>
    <n v="1327298400"/>
    <x v="340"/>
    <d v="2012-01-23T06:00:00"/>
    <b v="0"/>
    <b v="0"/>
    <s v="theater/plays"/>
    <n v="85.775000000000006"/>
    <x v="3"/>
    <s v="plays"/>
  </r>
  <r>
    <n v="357"/>
    <s v="Perez, Davis and Wilson"/>
    <s v="Implemented tangible algorithm"/>
    <n v="2300"/>
    <n v="4253"/>
    <n v="0.54079473312955562"/>
    <x v="1"/>
    <n v="41"/>
    <x v="1"/>
    <s v="USD"/>
    <n v="1441256400"/>
    <n v="1443416400"/>
    <x v="341"/>
    <d v="2015-09-28T05:00:00"/>
    <b v="0"/>
    <b v="0"/>
    <s v="games/video games"/>
    <n v="103.73170731707317"/>
    <x v="6"/>
    <s v="video games"/>
  </r>
  <r>
    <n v="358"/>
    <s v="Diaz-Garcia"/>
    <s v="Profit-focused 3rdgeneration circuit"/>
    <n v="9700"/>
    <n v="1146"/>
    <n v="8.4642233856893547"/>
    <x v="0"/>
    <n v="23"/>
    <x v="0"/>
    <s v="CAD"/>
    <n v="1533877200"/>
    <n v="1534136400"/>
    <x v="342"/>
    <d v="2018-08-13T05:00:00"/>
    <b v="1"/>
    <b v="0"/>
    <s v="photography/photography books"/>
    <n v="49.826086956521742"/>
    <x v="7"/>
    <s v="photography books"/>
  </r>
  <r>
    <n v="359"/>
    <s v="Salazar-Moon"/>
    <s v="Compatible needs-based architecture"/>
    <n v="4000"/>
    <n v="11948"/>
    <n v="0.33478406427854035"/>
    <x v="1"/>
    <n v="187"/>
    <x v="1"/>
    <s v="USD"/>
    <n v="1314421200"/>
    <n v="1315026000"/>
    <x v="343"/>
    <d v="2011-09-03T05:00:00"/>
    <b v="0"/>
    <b v="0"/>
    <s v="film &amp; video/animation"/>
    <n v="63.893048128342244"/>
    <x v="4"/>
    <s v="animation"/>
  </r>
  <r>
    <n v="360"/>
    <s v="Larsen-Chung"/>
    <s v="Right-sized zero tolerance migration"/>
    <n v="59700"/>
    <n v="135132"/>
    <n v="0.4417902495337892"/>
    <x v="1"/>
    <n v="2875"/>
    <x v="4"/>
    <s v="GBP"/>
    <n v="1293861600"/>
    <n v="1295071200"/>
    <x v="344"/>
    <d v="2011-01-15T06:00:00"/>
    <b v="0"/>
    <b v="1"/>
    <s v="theater/plays"/>
    <n v="47.002434782608695"/>
    <x v="3"/>
    <s v="plays"/>
  </r>
  <r>
    <n v="361"/>
    <s v="Anderson and Sons"/>
    <s v="Quality-focused reciprocal structure"/>
    <n v="5500"/>
    <n v="9546"/>
    <n v="0.57615755290173898"/>
    <x v="1"/>
    <n v="88"/>
    <x v="1"/>
    <s v="USD"/>
    <n v="1507352400"/>
    <n v="1509426000"/>
    <x v="345"/>
    <d v="2017-10-31T05:00:00"/>
    <b v="0"/>
    <b v="0"/>
    <s v="theater/plays"/>
    <n v="108.47727272727273"/>
    <x v="3"/>
    <s v="plays"/>
  </r>
  <r>
    <n v="362"/>
    <s v="Lawrence Group"/>
    <s v="Automated actuating conglomeration"/>
    <n v="3700"/>
    <n v="13755"/>
    <n v="0.26899309342057431"/>
    <x v="1"/>
    <n v="191"/>
    <x v="1"/>
    <s v="USD"/>
    <n v="1296108000"/>
    <n v="1299391200"/>
    <x v="65"/>
    <d v="2011-03-06T06:00:00"/>
    <b v="0"/>
    <b v="0"/>
    <s v="music/rock"/>
    <n v="72.015706806282722"/>
    <x v="1"/>
    <s v="rock"/>
  </r>
  <r>
    <n v="363"/>
    <s v="Gray-Davis"/>
    <s v="Re-contextualized local initiative"/>
    <n v="5200"/>
    <n v="8330"/>
    <n v="0.62424969987995194"/>
    <x v="1"/>
    <n v="139"/>
    <x v="1"/>
    <s v="USD"/>
    <n v="1324965600"/>
    <n v="1325052000"/>
    <x v="346"/>
    <d v="2011-12-28T06:00:00"/>
    <b v="0"/>
    <b v="0"/>
    <s v="music/rock"/>
    <n v="59.928057553956833"/>
    <x v="1"/>
    <s v="rock"/>
  </r>
  <r>
    <n v="364"/>
    <s v="Ramirez-Myers"/>
    <s v="Switchable intangible definition"/>
    <n v="900"/>
    <n v="14547"/>
    <n v="6.1868426479686531E-2"/>
    <x v="1"/>
    <n v="186"/>
    <x v="1"/>
    <s v="USD"/>
    <n v="1520229600"/>
    <n v="1522818000"/>
    <x v="347"/>
    <d v="2018-04-04T05:00:00"/>
    <b v="0"/>
    <b v="0"/>
    <s v="music/indie rock"/>
    <n v="78.209677419354833"/>
    <x v="1"/>
    <s v="indie rock"/>
  </r>
  <r>
    <n v="365"/>
    <s v="Lucas, Hall and Bonilla"/>
    <s v="Networked bottom-line initiative"/>
    <n v="1600"/>
    <n v="11735"/>
    <n v="0.13634426927993182"/>
    <x v="1"/>
    <n v="112"/>
    <x v="2"/>
    <s v="AUD"/>
    <n v="1482991200"/>
    <n v="1485324000"/>
    <x v="348"/>
    <d v="2017-01-25T06:00:00"/>
    <b v="0"/>
    <b v="0"/>
    <s v="theater/plays"/>
    <n v="104.77678571428571"/>
    <x v="3"/>
    <s v="plays"/>
  </r>
  <r>
    <n v="366"/>
    <s v="Williams, Perez and Villegas"/>
    <s v="Robust directional system engine"/>
    <n v="1800"/>
    <n v="10658"/>
    <n v="0.1688872208669544"/>
    <x v="1"/>
    <n v="101"/>
    <x v="1"/>
    <s v="USD"/>
    <n v="1294034400"/>
    <n v="1294120800"/>
    <x v="349"/>
    <d v="2011-01-04T06:00:00"/>
    <b v="0"/>
    <b v="1"/>
    <s v="theater/plays"/>
    <n v="105.52475247524752"/>
    <x v="3"/>
    <s v="plays"/>
  </r>
  <r>
    <n v="367"/>
    <s v="Brooks, Jones and Ingram"/>
    <s v="Triple-buffered explicit methodology"/>
    <n v="9900"/>
    <n v="1870"/>
    <n v="5.2941176470588234"/>
    <x v="0"/>
    <n v="75"/>
    <x v="1"/>
    <s v="USD"/>
    <n v="1413608400"/>
    <n v="1415685600"/>
    <x v="350"/>
    <d v="2014-11-11T06:00:00"/>
    <b v="0"/>
    <b v="1"/>
    <s v="theater/plays"/>
    <n v="24.933333333333334"/>
    <x v="3"/>
    <s v="plays"/>
  </r>
  <r>
    <n v="368"/>
    <s v="Whitaker, Wallace and Daniels"/>
    <s v="Reactive directional capacity"/>
    <n v="5200"/>
    <n v="14394"/>
    <n v="0.36126163679310824"/>
    <x v="1"/>
    <n v="206"/>
    <x v="4"/>
    <s v="GBP"/>
    <n v="1286946000"/>
    <n v="1288933200"/>
    <x v="351"/>
    <d v="2010-11-05T05:00:00"/>
    <b v="0"/>
    <b v="1"/>
    <s v="film &amp; video/documentary"/>
    <n v="69.873786407766985"/>
    <x v="4"/>
    <s v="documentary"/>
  </r>
  <r>
    <n v="369"/>
    <s v="Smith-Gonzalez"/>
    <s v="Polarized needs-based approach"/>
    <n v="5400"/>
    <n v="14743"/>
    <n v="0.36627552058604085"/>
    <x v="1"/>
    <n v="154"/>
    <x v="1"/>
    <s v="USD"/>
    <n v="1359871200"/>
    <n v="1363237200"/>
    <x v="352"/>
    <d v="2013-03-14T05:00:00"/>
    <b v="0"/>
    <b v="1"/>
    <s v="film &amp; video/television"/>
    <n v="95.733766233766232"/>
    <x v="4"/>
    <s v="television"/>
  </r>
  <r>
    <n v="370"/>
    <s v="Skinner PLC"/>
    <s v="Intuitive well-modulated middleware"/>
    <n v="112300"/>
    <n v="178965"/>
    <n v="0.62749699661945069"/>
    <x v="1"/>
    <n v="5966"/>
    <x v="1"/>
    <s v="USD"/>
    <n v="1555304400"/>
    <n v="1555822800"/>
    <x v="353"/>
    <d v="2019-04-21T05:00:00"/>
    <b v="0"/>
    <b v="0"/>
    <s v="theater/plays"/>
    <n v="29.997485752598056"/>
    <x v="3"/>
    <s v="plays"/>
  </r>
  <r>
    <n v="371"/>
    <s v="Nolan, Smith and Sanchez"/>
    <s v="Multi-channeled logistical matrices"/>
    <n v="189200"/>
    <n v="128410"/>
    <n v="1.4734054980141733"/>
    <x v="0"/>
    <n v="2176"/>
    <x v="1"/>
    <s v="USD"/>
    <n v="1423375200"/>
    <n v="1427778000"/>
    <x v="354"/>
    <d v="2015-03-31T05:00:00"/>
    <b v="0"/>
    <b v="0"/>
    <s v="theater/plays"/>
    <n v="59.011948529411768"/>
    <x v="3"/>
    <s v="plays"/>
  </r>
  <r>
    <n v="372"/>
    <s v="Green-Carr"/>
    <s v="Pre-emptive bifurcated artificial intelligence"/>
    <n v="900"/>
    <n v="14324"/>
    <n v="6.2831611281764871E-2"/>
    <x v="1"/>
    <n v="169"/>
    <x v="1"/>
    <s v="USD"/>
    <n v="1420696800"/>
    <n v="1422424800"/>
    <x v="355"/>
    <d v="2015-01-28T06:00:00"/>
    <b v="0"/>
    <b v="1"/>
    <s v="film &amp; video/documentary"/>
    <n v="84.757396449704146"/>
    <x v="4"/>
    <s v="documentary"/>
  </r>
  <r>
    <n v="373"/>
    <s v="Brown-Parker"/>
    <s v="Down-sized coherent toolset"/>
    <n v="22500"/>
    <n v="164291"/>
    <n v="0.13695211545367672"/>
    <x v="1"/>
    <n v="2106"/>
    <x v="1"/>
    <s v="USD"/>
    <n v="1502946000"/>
    <n v="1503637200"/>
    <x v="356"/>
    <d v="2017-08-25T05:00:00"/>
    <b v="0"/>
    <b v="0"/>
    <s v="theater/plays"/>
    <n v="78.010921177587846"/>
    <x v="3"/>
    <s v="plays"/>
  </r>
  <r>
    <n v="374"/>
    <s v="Marshall Inc"/>
    <s v="Open-source multi-tasking data-warehouse"/>
    <n v="167400"/>
    <n v="22073"/>
    <n v="7.5839260635165138"/>
    <x v="0"/>
    <n v="441"/>
    <x v="1"/>
    <s v="USD"/>
    <n v="1547186400"/>
    <n v="1547618400"/>
    <x v="357"/>
    <d v="2019-01-16T06:00:00"/>
    <b v="0"/>
    <b v="1"/>
    <s v="film &amp; video/documentary"/>
    <n v="50.05215419501134"/>
    <x v="4"/>
    <s v="documentary"/>
  </r>
  <r>
    <n v="375"/>
    <s v="Leblanc-Pineda"/>
    <s v="Future-proofed upward-trending contingency"/>
    <n v="2700"/>
    <n v="1479"/>
    <n v="1.8255578093306288"/>
    <x v="0"/>
    <n v="25"/>
    <x v="1"/>
    <s v="USD"/>
    <n v="1444971600"/>
    <n v="1449900000"/>
    <x v="358"/>
    <d v="2015-12-12T06:00:00"/>
    <b v="0"/>
    <b v="0"/>
    <s v="music/indie rock"/>
    <n v="59.16"/>
    <x v="1"/>
    <s v="indie rock"/>
  </r>
  <r>
    <n v="376"/>
    <s v="Perry PLC"/>
    <s v="Mandatory uniform matrix"/>
    <n v="3400"/>
    <n v="12275"/>
    <n v="0.27698574338085541"/>
    <x v="1"/>
    <n v="131"/>
    <x v="1"/>
    <s v="USD"/>
    <n v="1404622800"/>
    <n v="1405141200"/>
    <x v="359"/>
    <d v="2014-07-12T05:00:00"/>
    <b v="0"/>
    <b v="0"/>
    <s v="music/rock"/>
    <n v="93.702290076335885"/>
    <x v="1"/>
    <s v="rock"/>
  </r>
  <r>
    <n v="377"/>
    <s v="Klein, Stark and Livingston"/>
    <s v="Phased methodical initiative"/>
    <n v="49700"/>
    <n v="5098"/>
    <n v="9.7489211455472731"/>
    <x v="0"/>
    <n v="127"/>
    <x v="1"/>
    <s v="USD"/>
    <n v="1571720400"/>
    <n v="1572933600"/>
    <x v="12"/>
    <d v="2019-11-05T06:00:00"/>
    <b v="0"/>
    <b v="0"/>
    <s v="theater/plays"/>
    <n v="40.14173228346457"/>
    <x v="3"/>
    <s v="plays"/>
  </r>
  <r>
    <n v="378"/>
    <s v="Fleming-Oliver"/>
    <s v="Managed stable function"/>
    <n v="178200"/>
    <n v="24882"/>
    <n v="7.1618037135278518"/>
    <x v="0"/>
    <n v="355"/>
    <x v="1"/>
    <s v="USD"/>
    <n v="1526878800"/>
    <n v="1530162000"/>
    <x v="360"/>
    <d v="2018-06-28T05:00:00"/>
    <b v="0"/>
    <b v="0"/>
    <s v="film &amp; video/documentary"/>
    <n v="70.090140845070422"/>
    <x v="4"/>
    <s v="documentary"/>
  </r>
  <r>
    <n v="379"/>
    <s v="Reilly, Aguirre and Johnson"/>
    <s v="Realigned clear-thinking migration"/>
    <n v="7200"/>
    <n v="2912"/>
    <n v="2.4725274725274726"/>
    <x v="0"/>
    <n v="44"/>
    <x v="4"/>
    <s v="GBP"/>
    <n v="1319691600"/>
    <n v="1320904800"/>
    <x v="361"/>
    <d v="2011-11-10T06:00:00"/>
    <b v="0"/>
    <b v="0"/>
    <s v="theater/plays"/>
    <n v="66.181818181818187"/>
    <x v="3"/>
    <s v="plays"/>
  </r>
  <r>
    <n v="380"/>
    <s v="Davidson, Wilcox and Lewis"/>
    <s v="Optional clear-thinking process improvement"/>
    <n v="2500"/>
    <n v="4008"/>
    <n v="0.62375249500998009"/>
    <x v="1"/>
    <n v="84"/>
    <x v="1"/>
    <s v="USD"/>
    <n v="1371963600"/>
    <n v="1372395600"/>
    <x v="362"/>
    <d v="2013-06-28T05:00:00"/>
    <b v="0"/>
    <b v="0"/>
    <s v="theater/plays"/>
    <n v="47.714285714285715"/>
    <x v="3"/>
    <s v="plays"/>
  </r>
  <r>
    <n v="381"/>
    <s v="Michael, Anderson and Vincent"/>
    <s v="Cross-group global moratorium"/>
    <n v="5300"/>
    <n v="9749"/>
    <n v="0.54364550210277973"/>
    <x v="1"/>
    <n v="155"/>
    <x v="1"/>
    <s v="USD"/>
    <n v="1433739600"/>
    <n v="1437714000"/>
    <x v="363"/>
    <d v="2015-07-24T05:00:00"/>
    <b v="0"/>
    <b v="0"/>
    <s v="theater/plays"/>
    <n v="62.896774193548389"/>
    <x v="3"/>
    <s v="plays"/>
  </r>
  <r>
    <n v="382"/>
    <s v="King Ltd"/>
    <s v="Visionary systemic process improvement"/>
    <n v="9100"/>
    <n v="5803"/>
    <n v="1.5681544028950543"/>
    <x v="0"/>
    <n v="67"/>
    <x v="1"/>
    <s v="USD"/>
    <n v="1508130000"/>
    <n v="1509771600"/>
    <x v="364"/>
    <d v="2017-11-04T05:00:00"/>
    <b v="0"/>
    <b v="0"/>
    <s v="photography/photography books"/>
    <n v="86.611940298507463"/>
    <x v="7"/>
    <s v="photography books"/>
  </r>
  <r>
    <n v="383"/>
    <s v="Baker Ltd"/>
    <s v="Progressive intangible flexibility"/>
    <n v="6300"/>
    <n v="14199"/>
    <n v="0.44369321783224169"/>
    <x v="1"/>
    <n v="189"/>
    <x v="1"/>
    <s v="USD"/>
    <n v="1550037600"/>
    <n v="1550556000"/>
    <x v="210"/>
    <d v="2019-02-19T06:00:00"/>
    <b v="0"/>
    <b v="1"/>
    <s v="food/food trucks"/>
    <n v="75.126984126984127"/>
    <x v="0"/>
    <s v="food trucks"/>
  </r>
  <r>
    <n v="384"/>
    <s v="Baker, Collins and Smith"/>
    <s v="Reactive real-time software"/>
    <n v="114400"/>
    <n v="196779"/>
    <n v="0.58136284867795851"/>
    <x v="1"/>
    <n v="4799"/>
    <x v="1"/>
    <s v="USD"/>
    <n v="1486706400"/>
    <n v="1489039200"/>
    <x v="365"/>
    <d v="2017-03-09T06:00:00"/>
    <b v="1"/>
    <b v="1"/>
    <s v="film &amp; video/documentary"/>
    <n v="41.004167534903104"/>
    <x v="4"/>
    <s v="documentary"/>
  </r>
  <r>
    <n v="385"/>
    <s v="Warren-Harrison"/>
    <s v="Programmable incremental knowledge user"/>
    <n v="38900"/>
    <n v="56859"/>
    <n v="0.68414850771205971"/>
    <x v="1"/>
    <n v="1137"/>
    <x v="1"/>
    <s v="USD"/>
    <n v="1553835600"/>
    <n v="1556600400"/>
    <x v="366"/>
    <d v="2019-04-30T05:00:00"/>
    <b v="0"/>
    <b v="0"/>
    <s v="publishing/nonfiction"/>
    <n v="50.007915567282325"/>
    <x v="5"/>
    <s v="nonfiction"/>
  </r>
  <r>
    <n v="386"/>
    <s v="Gardner Group"/>
    <s v="Progressive 5thgeneration customer loyalty"/>
    <n v="135500"/>
    <n v="103554"/>
    <n v="1.3084960503698553"/>
    <x v="0"/>
    <n v="1068"/>
    <x v="1"/>
    <s v="USD"/>
    <n v="1277528400"/>
    <n v="1278565200"/>
    <x v="367"/>
    <d v="2010-07-08T05:00:00"/>
    <b v="0"/>
    <b v="0"/>
    <s v="theater/plays"/>
    <n v="96.960674157303373"/>
    <x v="3"/>
    <s v="plays"/>
  </r>
  <r>
    <n v="387"/>
    <s v="Flores-Lambert"/>
    <s v="Triple-buffered logistical frame"/>
    <n v="109000"/>
    <n v="42795"/>
    <n v="2.5470265217899288"/>
    <x v="0"/>
    <n v="424"/>
    <x v="1"/>
    <s v="USD"/>
    <n v="1339477200"/>
    <n v="1339909200"/>
    <x v="368"/>
    <d v="2012-06-17T05:00:00"/>
    <b v="0"/>
    <b v="0"/>
    <s v="technology/wearables"/>
    <n v="100.93160377358491"/>
    <x v="2"/>
    <s v="wearables"/>
  </r>
  <r>
    <n v="388"/>
    <s v="Cruz Ltd"/>
    <s v="Exclusive dynamic adapter"/>
    <n v="114800"/>
    <n v="12938"/>
    <n v="8.873087030452929"/>
    <x v="3"/>
    <n v="145"/>
    <x v="5"/>
    <s v="CHF"/>
    <n v="1325656800"/>
    <n v="1325829600"/>
    <x v="369"/>
    <d v="2012-01-06T06:00:00"/>
    <b v="0"/>
    <b v="0"/>
    <s v="music/indie rock"/>
    <n v="89.227586206896547"/>
    <x v="1"/>
    <s v="indie rock"/>
  </r>
  <r>
    <n v="389"/>
    <s v="Knox-Garner"/>
    <s v="Automated systemic hierarchy"/>
    <n v="83000"/>
    <n v="101352"/>
    <n v="0.81892809219354334"/>
    <x v="1"/>
    <n v="1152"/>
    <x v="1"/>
    <s v="USD"/>
    <n v="1288242000"/>
    <n v="1290578400"/>
    <x v="370"/>
    <d v="2010-11-24T06:00:00"/>
    <b v="0"/>
    <b v="0"/>
    <s v="theater/plays"/>
    <n v="87.979166666666671"/>
    <x v="3"/>
    <s v="plays"/>
  </r>
  <r>
    <n v="390"/>
    <s v="Davis-Allen"/>
    <s v="Digitized eco-centric core"/>
    <n v="2400"/>
    <n v="4477"/>
    <n v="0.53607326334599059"/>
    <x v="1"/>
    <n v="50"/>
    <x v="1"/>
    <s v="USD"/>
    <n v="1379048400"/>
    <n v="1380344400"/>
    <x v="371"/>
    <d v="2013-09-28T05:00:00"/>
    <b v="0"/>
    <b v="0"/>
    <s v="photography/photography books"/>
    <n v="89.54"/>
    <x v="7"/>
    <s v="photography books"/>
  </r>
  <r>
    <n v="391"/>
    <s v="Miller-Patel"/>
    <s v="Mandatory uniform strategy"/>
    <n v="60400"/>
    <n v="4393"/>
    <n v="13.749146369223766"/>
    <x v="0"/>
    <n v="151"/>
    <x v="1"/>
    <s v="USD"/>
    <n v="1389679200"/>
    <n v="1389852000"/>
    <x v="287"/>
    <d v="2014-01-16T06:00:00"/>
    <b v="0"/>
    <b v="0"/>
    <s v="publishing/nonfiction"/>
    <n v="29.09271523178808"/>
    <x v="5"/>
    <s v="nonfiction"/>
  </r>
  <r>
    <n v="392"/>
    <s v="Hernandez-Grimes"/>
    <s v="Profit-focused zero administration forecast"/>
    <n v="102900"/>
    <n v="67546"/>
    <n v="1.5234062712817931"/>
    <x v="0"/>
    <n v="1608"/>
    <x v="1"/>
    <s v="USD"/>
    <n v="1294293600"/>
    <n v="1294466400"/>
    <x v="372"/>
    <d v="2011-01-08T06:00:00"/>
    <b v="0"/>
    <b v="0"/>
    <s v="technology/wearables"/>
    <n v="42.006218905472636"/>
    <x v="2"/>
    <s v="wearables"/>
  </r>
  <r>
    <n v="393"/>
    <s v="Owens, Hall and Gonzalez"/>
    <s v="De-engineered static orchestration"/>
    <n v="62800"/>
    <n v="143788"/>
    <n v="0.43675411021782068"/>
    <x v="1"/>
    <n v="3059"/>
    <x v="0"/>
    <s v="CAD"/>
    <n v="1500267600"/>
    <n v="1500354000"/>
    <x v="373"/>
    <d v="2017-07-18T05:00:00"/>
    <b v="0"/>
    <b v="0"/>
    <s v="music/jazz"/>
    <n v="47.004903563255965"/>
    <x v="1"/>
    <s v="jazz"/>
  </r>
  <r>
    <n v="394"/>
    <s v="Noble-Bailey"/>
    <s v="Customizable dynamic info-mediaries"/>
    <n v="800"/>
    <n v="3755"/>
    <n v="0.21304926764314247"/>
    <x v="1"/>
    <n v="34"/>
    <x v="1"/>
    <s v="USD"/>
    <n v="1375074000"/>
    <n v="1375938000"/>
    <x v="374"/>
    <d v="2013-08-08T05:00:00"/>
    <b v="0"/>
    <b v="1"/>
    <s v="film &amp; video/documentary"/>
    <n v="110.44117647058823"/>
    <x v="4"/>
    <s v="documentary"/>
  </r>
  <r>
    <n v="395"/>
    <s v="Taylor PLC"/>
    <s v="Enhanced incremental budgetary management"/>
    <n v="7100"/>
    <n v="9238"/>
    <n v="0.76856462437757089"/>
    <x v="1"/>
    <n v="220"/>
    <x v="1"/>
    <s v="USD"/>
    <n v="1323324000"/>
    <n v="1323410400"/>
    <x v="375"/>
    <d v="2011-12-09T06:00:00"/>
    <b v="1"/>
    <b v="0"/>
    <s v="theater/plays"/>
    <n v="41.990909090909092"/>
    <x v="3"/>
    <s v="plays"/>
  </r>
  <r>
    <n v="396"/>
    <s v="Holmes PLC"/>
    <s v="Digitized local info-mediaries"/>
    <n v="46100"/>
    <n v="77012"/>
    <n v="0.59860800914143253"/>
    <x v="1"/>
    <n v="1604"/>
    <x v="2"/>
    <s v="AUD"/>
    <n v="1538715600"/>
    <n v="1539406800"/>
    <x v="376"/>
    <d v="2018-10-13T05:00:00"/>
    <b v="0"/>
    <b v="0"/>
    <s v="film &amp; video/drama"/>
    <n v="48.012468827930178"/>
    <x v="4"/>
    <s v="drama"/>
  </r>
  <r>
    <n v="397"/>
    <s v="Jones-Martin"/>
    <s v="Virtual systematic monitoring"/>
    <n v="8100"/>
    <n v="14083"/>
    <n v="0.57516154228502447"/>
    <x v="1"/>
    <n v="454"/>
    <x v="1"/>
    <s v="USD"/>
    <n v="1369285200"/>
    <n v="1369803600"/>
    <x v="377"/>
    <d v="2013-05-29T05:00:00"/>
    <b v="0"/>
    <b v="0"/>
    <s v="music/rock"/>
    <n v="31.019823788546255"/>
    <x v="1"/>
    <s v="rock"/>
  </r>
  <r>
    <n v="398"/>
    <s v="Myers LLC"/>
    <s v="Reactive bottom-line open architecture"/>
    <n v="1700"/>
    <n v="12202"/>
    <n v="0.13932142271758727"/>
    <x v="1"/>
    <n v="123"/>
    <x v="6"/>
    <s v="EUR"/>
    <n v="1525755600"/>
    <n v="1525928400"/>
    <x v="378"/>
    <d v="2018-05-10T05:00:00"/>
    <b v="0"/>
    <b v="1"/>
    <s v="film &amp; video/animation"/>
    <n v="99.203252032520325"/>
    <x v="4"/>
    <s v="animation"/>
  </r>
  <r>
    <n v="399"/>
    <s v="Acosta, Mullins and Morris"/>
    <s v="Pre-emptive interactive model"/>
    <n v="97300"/>
    <n v="62127"/>
    <n v="1.5661467638868769"/>
    <x v="0"/>
    <n v="941"/>
    <x v="1"/>
    <s v="USD"/>
    <n v="1296626400"/>
    <n v="1297231200"/>
    <x v="379"/>
    <d v="2011-02-09T06:00:00"/>
    <b v="0"/>
    <b v="0"/>
    <s v="music/indie rock"/>
    <n v="66.022316684378325"/>
    <x v="1"/>
    <s v="indie rock"/>
  </r>
  <r>
    <n v="400"/>
    <s v="Bell PLC"/>
    <s v="Ergonomic eco-centric open architecture"/>
    <n v="100"/>
    <n v="2"/>
    <n v="50"/>
    <x v="0"/>
    <n v="1"/>
    <x v="1"/>
    <s v="USD"/>
    <n v="1376629200"/>
    <n v="1378530000"/>
    <x v="380"/>
    <d v="2013-09-07T05:00:00"/>
    <b v="0"/>
    <b v="1"/>
    <s v="photography/photography books"/>
    <n v="2"/>
    <x v="7"/>
    <s v="photography books"/>
  </r>
  <r>
    <n v="401"/>
    <s v="Smith-Schmidt"/>
    <s v="Inverse radical hierarchy"/>
    <n v="900"/>
    <n v="13772"/>
    <n v="6.5349985477781009E-2"/>
    <x v="1"/>
    <n v="299"/>
    <x v="1"/>
    <s v="USD"/>
    <n v="1572152400"/>
    <n v="1572152400"/>
    <x v="381"/>
    <d v="2019-10-27T05:00:00"/>
    <b v="0"/>
    <b v="0"/>
    <s v="theater/plays"/>
    <n v="46.060200668896321"/>
    <x v="3"/>
    <s v="plays"/>
  </r>
  <r>
    <n v="402"/>
    <s v="Ruiz, Richardson and Cole"/>
    <s v="Team-oriented static interface"/>
    <n v="7300"/>
    <n v="2946"/>
    <n v="2.4779361846571621"/>
    <x v="0"/>
    <n v="40"/>
    <x v="1"/>
    <s v="USD"/>
    <n v="1325829600"/>
    <n v="1329890400"/>
    <x v="382"/>
    <d v="2012-02-22T06:00:00"/>
    <b v="0"/>
    <b v="1"/>
    <s v="film &amp; video/shorts"/>
    <n v="73.650000000000006"/>
    <x v="4"/>
    <s v="shorts"/>
  </r>
  <r>
    <n v="403"/>
    <s v="Leonard-Mcclain"/>
    <s v="Virtual foreground throughput"/>
    <n v="195800"/>
    <n v="168820"/>
    <n v="1.1598151877739604"/>
    <x v="0"/>
    <n v="3015"/>
    <x v="0"/>
    <s v="CAD"/>
    <n v="1273640400"/>
    <n v="1276750800"/>
    <x v="125"/>
    <d v="2010-06-17T05:00:00"/>
    <b v="0"/>
    <b v="1"/>
    <s v="theater/plays"/>
    <n v="55.99336650082919"/>
    <x v="3"/>
    <s v="plays"/>
  </r>
  <r>
    <n v="404"/>
    <s v="Bailey-Boyer"/>
    <s v="Visionary exuding Internet solution"/>
    <n v="48900"/>
    <n v="154321"/>
    <n v="0.31687197465024203"/>
    <x v="1"/>
    <n v="2237"/>
    <x v="1"/>
    <s v="USD"/>
    <n v="1510639200"/>
    <n v="1510898400"/>
    <x v="383"/>
    <d v="2017-11-17T06:00:00"/>
    <b v="0"/>
    <b v="0"/>
    <s v="theater/plays"/>
    <n v="68.985695127402778"/>
    <x v="3"/>
    <s v="plays"/>
  </r>
  <r>
    <n v="405"/>
    <s v="Lee LLC"/>
    <s v="Synchronized secondary analyzer"/>
    <n v="29600"/>
    <n v="26527"/>
    <n v="1.1158442341764994"/>
    <x v="0"/>
    <n v="435"/>
    <x v="1"/>
    <s v="USD"/>
    <n v="1528088400"/>
    <n v="1532408400"/>
    <x v="384"/>
    <d v="2018-07-24T05:00:00"/>
    <b v="0"/>
    <b v="0"/>
    <s v="theater/plays"/>
    <n v="60.981609195402299"/>
    <x v="3"/>
    <s v="plays"/>
  </r>
  <r>
    <n v="406"/>
    <s v="Lyons Inc"/>
    <s v="Balanced attitude-oriented parallelism"/>
    <n v="39300"/>
    <n v="71583"/>
    <n v="0.54901303382087929"/>
    <x v="1"/>
    <n v="645"/>
    <x v="1"/>
    <s v="USD"/>
    <n v="1359525600"/>
    <n v="1360562400"/>
    <x v="385"/>
    <d v="2013-02-11T06:00:00"/>
    <b v="1"/>
    <b v="0"/>
    <s v="film &amp; video/documentary"/>
    <n v="110.98139534883721"/>
    <x v="4"/>
    <s v="documentary"/>
  </r>
  <r>
    <n v="407"/>
    <s v="Herrera-Wilson"/>
    <s v="Organized bandwidth-monitored core"/>
    <n v="3400"/>
    <n v="12100"/>
    <n v="0.28099173553719009"/>
    <x v="1"/>
    <n v="484"/>
    <x v="3"/>
    <s v="DKK"/>
    <n v="1570942800"/>
    <n v="1571547600"/>
    <x v="386"/>
    <d v="2019-10-20T05:00:00"/>
    <b v="0"/>
    <b v="0"/>
    <s v="theater/plays"/>
    <n v="25"/>
    <x v="3"/>
    <s v="plays"/>
  </r>
  <r>
    <n v="408"/>
    <s v="Mahoney, Adams and Lucas"/>
    <s v="Cloned leadingedge utilization"/>
    <n v="9200"/>
    <n v="12129"/>
    <n v="0.75851265561876491"/>
    <x v="1"/>
    <n v="154"/>
    <x v="0"/>
    <s v="CAD"/>
    <n v="1466398800"/>
    <n v="1468126800"/>
    <x v="387"/>
    <d v="2016-07-10T05:00:00"/>
    <b v="0"/>
    <b v="0"/>
    <s v="film &amp; video/documentary"/>
    <n v="78.759740259740255"/>
    <x v="4"/>
    <s v="documentary"/>
  </r>
  <r>
    <n v="409"/>
    <s v="Stewart LLC"/>
    <s v="Secured asymmetric projection"/>
    <n v="135600"/>
    <n v="62804"/>
    <n v="2.1590981466148653"/>
    <x v="0"/>
    <n v="714"/>
    <x v="1"/>
    <s v="USD"/>
    <n v="1492491600"/>
    <n v="1492837200"/>
    <x v="388"/>
    <d v="2017-04-22T05:00:00"/>
    <b v="0"/>
    <b v="0"/>
    <s v="music/rock"/>
    <n v="87.960784313725483"/>
    <x v="1"/>
    <s v="rock"/>
  </r>
  <r>
    <n v="410"/>
    <s v="Mcmillan Group"/>
    <s v="Advanced cohesive Graphic Interface"/>
    <n v="153700"/>
    <n v="55536"/>
    <n v="2.7675741861135119"/>
    <x v="2"/>
    <n v="1111"/>
    <x v="1"/>
    <s v="USD"/>
    <n v="1430197200"/>
    <n v="1430197200"/>
    <x v="277"/>
    <d v="2015-04-28T05:00:00"/>
    <b v="0"/>
    <b v="0"/>
    <s v="games/mobile games"/>
    <n v="49.987398739873989"/>
    <x v="6"/>
    <s v="mobile games"/>
  </r>
  <r>
    <n v="411"/>
    <s v="Beck, Thompson and Martinez"/>
    <s v="Down-sized maximized function"/>
    <n v="7800"/>
    <n v="8161"/>
    <n v="0.9557652248498959"/>
    <x v="1"/>
    <n v="82"/>
    <x v="1"/>
    <s v="USD"/>
    <n v="1496034000"/>
    <n v="1496206800"/>
    <x v="389"/>
    <d v="2017-05-31T05:00:00"/>
    <b v="0"/>
    <b v="0"/>
    <s v="theater/plays"/>
    <n v="99.524390243902445"/>
    <x v="3"/>
    <s v="plays"/>
  </r>
  <r>
    <n v="412"/>
    <s v="Rodriguez-Scott"/>
    <s v="Realigned zero tolerance software"/>
    <n v="2100"/>
    <n v="14046"/>
    <n v="0.149508756941478"/>
    <x v="1"/>
    <n v="134"/>
    <x v="1"/>
    <s v="USD"/>
    <n v="1388728800"/>
    <n v="1389592800"/>
    <x v="390"/>
    <d v="2014-01-13T06:00:00"/>
    <b v="0"/>
    <b v="0"/>
    <s v="publishing/fiction"/>
    <n v="104.82089552238806"/>
    <x v="5"/>
    <s v="fiction"/>
  </r>
  <r>
    <n v="413"/>
    <s v="Rush-Bowers"/>
    <s v="Persevering analyzing extranet"/>
    <n v="189500"/>
    <n v="117628"/>
    <n v="1.6110109837793722"/>
    <x v="2"/>
    <n v="1089"/>
    <x v="1"/>
    <s v="USD"/>
    <n v="1543298400"/>
    <n v="1545631200"/>
    <x v="391"/>
    <d v="2018-12-24T06:00:00"/>
    <b v="0"/>
    <b v="0"/>
    <s v="film &amp; video/animation"/>
    <n v="108.01469237832875"/>
    <x v="4"/>
    <s v="animation"/>
  </r>
  <r>
    <n v="414"/>
    <s v="Davis and Sons"/>
    <s v="Innovative human-resource migration"/>
    <n v="188200"/>
    <n v="159405"/>
    <n v="1.1806405068849786"/>
    <x v="0"/>
    <n v="5497"/>
    <x v="1"/>
    <s v="USD"/>
    <n v="1271739600"/>
    <n v="1272430800"/>
    <x v="392"/>
    <d v="2010-04-28T05:00:00"/>
    <b v="0"/>
    <b v="1"/>
    <s v="food/food trucks"/>
    <n v="28.998544660724033"/>
    <x v="0"/>
    <s v="food trucks"/>
  </r>
  <r>
    <n v="415"/>
    <s v="Anderson-Pham"/>
    <s v="Intuitive needs-based monitoring"/>
    <n v="113500"/>
    <n v="12552"/>
    <n v="9.0423836838750802"/>
    <x v="0"/>
    <n v="418"/>
    <x v="1"/>
    <s v="USD"/>
    <n v="1326434400"/>
    <n v="1327903200"/>
    <x v="393"/>
    <d v="2012-01-30T06:00:00"/>
    <b v="0"/>
    <b v="0"/>
    <s v="theater/plays"/>
    <n v="30.028708133971293"/>
    <x v="3"/>
    <s v="plays"/>
  </r>
  <r>
    <n v="416"/>
    <s v="Stewart-Coleman"/>
    <s v="Customer-focused disintermediate toolset"/>
    <n v="134600"/>
    <n v="59007"/>
    <n v="2.281085294965004"/>
    <x v="0"/>
    <n v="1439"/>
    <x v="1"/>
    <s v="USD"/>
    <n v="1295244000"/>
    <n v="1296021600"/>
    <x v="394"/>
    <d v="2011-01-26T06:00:00"/>
    <b v="0"/>
    <b v="1"/>
    <s v="film &amp; video/documentary"/>
    <n v="41.005559416261292"/>
    <x v="4"/>
    <s v="documentary"/>
  </r>
  <r>
    <n v="417"/>
    <s v="Bradshaw, Smith and Ryan"/>
    <s v="Upgradable 24/7 emulation"/>
    <n v="1700"/>
    <n v="943"/>
    <n v="1.8027571580063626"/>
    <x v="0"/>
    <n v="15"/>
    <x v="1"/>
    <s v="USD"/>
    <n v="1541221200"/>
    <n v="1543298400"/>
    <x v="395"/>
    <d v="2018-11-27T06:00:00"/>
    <b v="0"/>
    <b v="0"/>
    <s v="theater/plays"/>
    <n v="62.866666666666667"/>
    <x v="3"/>
    <s v="plays"/>
  </r>
  <r>
    <n v="418"/>
    <s v="Jackson PLC"/>
    <s v="Quality-focused client-server core"/>
    <n v="163700"/>
    <n v="93963"/>
    <n v="1.7421751114800506"/>
    <x v="0"/>
    <n v="1999"/>
    <x v="0"/>
    <s v="CAD"/>
    <n v="1336280400"/>
    <n v="1336366800"/>
    <x v="396"/>
    <d v="2012-05-07T05:00:00"/>
    <b v="0"/>
    <b v="0"/>
    <s v="film &amp; video/documentary"/>
    <n v="47.005002501250623"/>
    <x v="4"/>
    <s v="documentary"/>
  </r>
  <r>
    <n v="419"/>
    <s v="Ware-Arias"/>
    <s v="Upgradable maximized protocol"/>
    <n v="113800"/>
    <n v="140469"/>
    <n v="0.81014316326022107"/>
    <x v="1"/>
    <n v="5203"/>
    <x v="1"/>
    <s v="USD"/>
    <n v="1324533600"/>
    <n v="1325052000"/>
    <x v="397"/>
    <d v="2011-12-28T06:00:00"/>
    <b v="0"/>
    <b v="0"/>
    <s v="technology/web"/>
    <n v="26.997693638285604"/>
    <x v="2"/>
    <s v="web"/>
  </r>
  <r>
    <n v="420"/>
    <s v="Blair, Reyes and Woods"/>
    <s v="Cross-platform interactive synergy"/>
    <n v="5000"/>
    <n v="6423"/>
    <n v="0.77845243655612639"/>
    <x v="1"/>
    <n v="94"/>
    <x v="1"/>
    <s v="USD"/>
    <n v="1498366800"/>
    <n v="1499576400"/>
    <x v="398"/>
    <d v="2017-07-09T05:00:00"/>
    <b v="0"/>
    <b v="0"/>
    <s v="theater/plays"/>
    <n v="68.329787234042556"/>
    <x v="3"/>
    <s v="plays"/>
  </r>
  <r>
    <n v="421"/>
    <s v="Thomas-Lopez"/>
    <s v="User-centric fault-tolerant archive"/>
    <n v="9400"/>
    <n v="6015"/>
    <n v="1.5627597672485454"/>
    <x v="0"/>
    <n v="118"/>
    <x v="1"/>
    <s v="USD"/>
    <n v="1498712400"/>
    <n v="1501304400"/>
    <x v="399"/>
    <d v="2017-07-29T05:00:00"/>
    <b v="0"/>
    <b v="1"/>
    <s v="technology/wearables"/>
    <n v="50.974576271186443"/>
    <x v="2"/>
    <s v="wearables"/>
  </r>
  <r>
    <n v="422"/>
    <s v="Brown, Davies and Pacheco"/>
    <s v="Reverse-engineered regional knowledge user"/>
    <n v="8700"/>
    <n v="11075"/>
    <n v="0.78555304740406318"/>
    <x v="1"/>
    <n v="205"/>
    <x v="1"/>
    <s v="USD"/>
    <n v="1271480400"/>
    <n v="1273208400"/>
    <x v="400"/>
    <d v="2010-05-07T05:00:00"/>
    <b v="0"/>
    <b v="1"/>
    <s v="theater/plays"/>
    <n v="54.024390243902438"/>
    <x v="3"/>
    <s v="plays"/>
  </r>
  <r>
    <n v="423"/>
    <s v="Jones-Riddle"/>
    <s v="Self-enabling real-time definition"/>
    <n v="147800"/>
    <n v="15723"/>
    <n v="9.4002416841569669"/>
    <x v="0"/>
    <n v="162"/>
    <x v="1"/>
    <s v="USD"/>
    <n v="1316667600"/>
    <n v="1316840400"/>
    <x v="116"/>
    <d v="2011-09-24T05:00:00"/>
    <b v="0"/>
    <b v="1"/>
    <s v="food/food trucks"/>
    <n v="97.055555555555557"/>
    <x v="0"/>
    <s v="food trucks"/>
  </r>
  <r>
    <n v="424"/>
    <s v="Schmidt-Gomez"/>
    <s v="User-centric impactful projection"/>
    <n v="5100"/>
    <n v="2064"/>
    <n v="2.4709302325581395"/>
    <x v="0"/>
    <n v="83"/>
    <x v="1"/>
    <s v="USD"/>
    <n v="1524027600"/>
    <n v="1524546000"/>
    <x v="401"/>
    <d v="2018-04-24T05:00:00"/>
    <b v="0"/>
    <b v="0"/>
    <s v="music/indie rock"/>
    <n v="24.867469879518072"/>
    <x v="1"/>
    <s v="indie rock"/>
  </r>
  <r>
    <n v="425"/>
    <s v="Sullivan, Davis and Booth"/>
    <s v="Vision-oriented actuating hardware"/>
    <n v="2700"/>
    <n v="7767"/>
    <n v="0.34762456546929316"/>
    <x v="1"/>
    <n v="92"/>
    <x v="1"/>
    <s v="USD"/>
    <n v="1438059600"/>
    <n v="1438578000"/>
    <x v="402"/>
    <d v="2015-08-03T05:00:00"/>
    <b v="0"/>
    <b v="0"/>
    <s v="photography/photography books"/>
    <n v="84.423913043478265"/>
    <x v="7"/>
    <s v="photography books"/>
  </r>
  <r>
    <n v="426"/>
    <s v="Edwards-Kane"/>
    <s v="Virtual leadingedge framework"/>
    <n v="1800"/>
    <n v="10313"/>
    <n v="0.17453699214583535"/>
    <x v="1"/>
    <n v="219"/>
    <x v="1"/>
    <s v="USD"/>
    <n v="1361944800"/>
    <n v="1362549600"/>
    <x v="403"/>
    <d v="2013-03-06T06:00:00"/>
    <b v="0"/>
    <b v="0"/>
    <s v="theater/plays"/>
    <n v="47.091324200913242"/>
    <x v="3"/>
    <s v="plays"/>
  </r>
  <r>
    <n v="427"/>
    <s v="Hicks, Wall and Webb"/>
    <s v="Managed discrete framework"/>
    <n v="174500"/>
    <n v="197018"/>
    <n v="0.88570587459013894"/>
    <x v="1"/>
    <n v="2526"/>
    <x v="1"/>
    <s v="USD"/>
    <n v="1410584400"/>
    <n v="1413349200"/>
    <x v="404"/>
    <d v="2014-10-15T05:00:00"/>
    <b v="0"/>
    <b v="1"/>
    <s v="theater/plays"/>
    <n v="77.996041171813147"/>
    <x v="3"/>
    <s v="plays"/>
  </r>
  <r>
    <n v="428"/>
    <s v="Mayer-Richmond"/>
    <s v="Progressive zero-defect capability"/>
    <n v="101400"/>
    <n v="47037"/>
    <n v="2.1557497289367946"/>
    <x v="0"/>
    <n v="747"/>
    <x v="1"/>
    <s v="USD"/>
    <n v="1297404000"/>
    <n v="1298008800"/>
    <x v="405"/>
    <d v="2011-02-18T06:00:00"/>
    <b v="0"/>
    <b v="0"/>
    <s v="film &amp; video/animation"/>
    <n v="62.967871485943775"/>
    <x v="4"/>
    <s v="animation"/>
  </r>
  <r>
    <n v="429"/>
    <s v="Robles Ltd"/>
    <s v="Right-sized demand-driven adapter"/>
    <n v="191000"/>
    <n v="173191"/>
    <n v="1.1028286689262143"/>
    <x v="3"/>
    <n v="2138"/>
    <x v="1"/>
    <s v="USD"/>
    <n v="1392012000"/>
    <n v="1394427600"/>
    <x v="406"/>
    <d v="2014-03-10T05:00:00"/>
    <b v="0"/>
    <b v="1"/>
    <s v="photography/photography books"/>
    <n v="81.006080449017773"/>
    <x v="7"/>
    <s v="photography books"/>
  </r>
  <r>
    <n v="430"/>
    <s v="Cochran Ltd"/>
    <s v="Re-engineered attitude-oriented frame"/>
    <n v="8100"/>
    <n v="5487"/>
    <n v="1.4762165117550574"/>
    <x v="0"/>
    <n v="84"/>
    <x v="1"/>
    <s v="USD"/>
    <n v="1569733200"/>
    <n v="1572670800"/>
    <x v="407"/>
    <d v="2019-11-02T05:00:00"/>
    <b v="0"/>
    <b v="0"/>
    <s v="theater/plays"/>
    <n v="65.321428571428569"/>
    <x v="3"/>
    <s v="plays"/>
  </r>
  <r>
    <n v="431"/>
    <s v="Rosales LLC"/>
    <s v="Compatible multimedia utilization"/>
    <n v="5100"/>
    <n v="9817"/>
    <n v="0.51950697769175924"/>
    <x v="1"/>
    <n v="94"/>
    <x v="1"/>
    <s v="USD"/>
    <n v="1529643600"/>
    <n v="1531112400"/>
    <x v="408"/>
    <d v="2018-07-09T05:00:00"/>
    <b v="1"/>
    <b v="0"/>
    <s v="theater/plays"/>
    <n v="104.43617021276596"/>
    <x v="3"/>
    <s v="plays"/>
  </r>
  <r>
    <n v="432"/>
    <s v="Harper-Bryan"/>
    <s v="Re-contextualized dedicated hardware"/>
    <n v="7700"/>
    <n v="6369"/>
    <n v="1.2089810017271156"/>
    <x v="0"/>
    <n v="91"/>
    <x v="1"/>
    <s v="USD"/>
    <n v="1399006800"/>
    <n v="1400734800"/>
    <x v="409"/>
    <d v="2014-05-22T05:00:00"/>
    <b v="0"/>
    <b v="0"/>
    <s v="theater/plays"/>
    <n v="69.989010989010993"/>
    <x v="3"/>
    <s v="plays"/>
  </r>
  <r>
    <n v="433"/>
    <s v="Potter, Harper and Everett"/>
    <s v="Decentralized composite paradigm"/>
    <n v="121400"/>
    <n v="65755"/>
    <n v="1.8462474336552352"/>
    <x v="0"/>
    <n v="792"/>
    <x v="1"/>
    <s v="USD"/>
    <n v="1385359200"/>
    <n v="1386741600"/>
    <x v="410"/>
    <d v="2013-12-11T06:00:00"/>
    <b v="0"/>
    <b v="1"/>
    <s v="film &amp; video/documentary"/>
    <n v="83.023989898989896"/>
    <x v="4"/>
    <s v="documentary"/>
  </r>
  <r>
    <n v="434"/>
    <s v="Floyd-Sims"/>
    <s v="Cloned transitional hierarchy"/>
    <n v="5400"/>
    <n v="903"/>
    <n v="5.9800664451827243"/>
    <x v="3"/>
    <n v="10"/>
    <x v="0"/>
    <s v="CAD"/>
    <n v="1480572000"/>
    <n v="1481781600"/>
    <x v="411"/>
    <d v="2016-12-15T06:00:00"/>
    <b v="1"/>
    <b v="0"/>
    <s v="theater/plays"/>
    <n v="90.3"/>
    <x v="3"/>
    <s v="plays"/>
  </r>
  <r>
    <n v="435"/>
    <s v="Spence, Jackson and Kelly"/>
    <s v="Advanced discrete leverage"/>
    <n v="152400"/>
    <n v="178120"/>
    <n v="0.85560296429373461"/>
    <x v="1"/>
    <n v="1713"/>
    <x v="6"/>
    <s v="EUR"/>
    <n v="1418623200"/>
    <n v="1419660000"/>
    <x v="412"/>
    <d v="2014-12-27T06:00:00"/>
    <b v="0"/>
    <b v="1"/>
    <s v="theater/plays"/>
    <n v="103.98131932282546"/>
    <x v="3"/>
    <s v="plays"/>
  </r>
  <r>
    <n v="436"/>
    <s v="King-Nguyen"/>
    <s v="Open-source incremental throughput"/>
    <n v="1300"/>
    <n v="13678"/>
    <n v="9.5043134961251649E-2"/>
    <x v="1"/>
    <n v="249"/>
    <x v="1"/>
    <s v="USD"/>
    <n v="1555736400"/>
    <n v="1555822800"/>
    <x v="413"/>
    <d v="2019-04-21T05:00:00"/>
    <b v="0"/>
    <b v="0"/>
    <s v="music/jazz"/>
    <n v="54.931726907630519"/>
    <x v="1"/>
    <s v="jazz"/>
  </r>
  <r>
    <n v="437"/>
    <s v="Hansen Group"/>
    <s v="Centralized regional interface"/>
    <n v="8100"/>
    <n v="9969"/>
    <n v="0.81251880830574785"/>
    <x v="1"/>
    <n v="192"/>
    <x v="1"/>
    <s v="USD"/>
    <n v="1442120400"/>
    <n v="1442379600"/>
    <x v="414"/>
    <d v="2015-09-16T05:00:00"/>
    <b v="0"/>
    <b v="1"/>
    <s v="film &amp; video/animation"/>
    <n v="51.921875"/>
    <x v="4"/>
    <s v="animation"/>
  </r>
  <r>
    <n v="438"/>
    <s v="Mathis, Hall and Hansen"/>
    <s v="Streamlined web-enabled knowledgebase"/>
    <n v="8300"/>
    <n v="14827"/>
    <n v="0.55978957307614485"/>
    <x v="1"/>
    <n v="247"/>
    <x v="1"/>
    <s v="USD"/>
    <n v="1362376800"/>
    <n v="1364965200"/>
    <x v="415"/>
    <d v="2013-04-03T05:00:00"/>
    <b v="0"/>
    <b v="0"/>
    <s v="theater/plays"/>
    <n v="60.02834008097166"/>
    <x v="3"/>
    <s v="plays"/>
  </r>
  <r>
    <n v="439"/>
    <s v="Cummings Inc"/>
    <s v="Digitized transitional monitoring"/>
    <n v="28400"/>
    <n v="100900"/>
    <n v="0.28146679881070369"/>
    <x v="1"/>
    <n v="2293"/>
    <x v="1"/>
    <s v="USD"/>
    <n v="1478408400"/>
    <n v="1479016800"/>
    <x v="416"/>
    <d v="2016-11-13T06:00:00"/>
    <b v="0"/>
    <b v="0"/>
    <s v="film &amp; video/science fiction"/>
    <n v="44.003488879197555"/>
    <x v="4"/>
    <s v="science fiction"/>
  </r>
  <r>
    <n v="440"/>
    <s v="Miller-Poole"/>
    <s v="Networked optimal adapter"/>
    <n v="102500"/>
    <n v="165954"/>
    <n v="0.61764103305735329"/>
    <x v="1"/>
    <n v="3131"/>
    <x v="1"/>
    <s v="USD"/>
    <n v="1498798800"/>
    <n v="1499662800"/>
    <x v="417"/>
    <d v="2017-07-10T05:00:00"/>
    <b v="0"/>
    <b v="0"/>
    <s v="film &amp; video/television"/>
    <n v="53.003513254551258"/>
    <x v="4"/>
    <s v="television"/>
  </r>
  <r>
    <n v="441"/>
    <s v="Rodriguez-West"/>
    <s v="Automated optimal function"/>
    <n v="7000"/>
    <n v="1744"/>
    <n v="4.0137614678899078"/>
    <x v="0"/>
    <n v="32"/>
    <x v="1"/>
    <s v="USD"/>
    <n v="1335416400"/>
    <n v="1337835600"/>
    <x v="418"/>
    <d v="2012-05-24T05:00:00"/>
    <b v="0"/>
    <b v="0"/>
    <s v="technology/wearables"/>
    <n v="54.5"/>
    <x v="2"/>
    <s v="wearables"/>
  </r>
  <r>
    <n v="442"/>
    <s v="Calderon, Bradford and Dean"/>
    <s v="Devolved system-worthy framework"/>
    <n v="5400"/>
    <n v="10731"/>
    <n v="0.50321498462398662"/>
    <x v="1"/>
    <n v="143"/>
    <x v="6"/>
    <s v="EUR"/>
    <n v="1504328400"/>
    <n v="1505710800"/>
    <x v="419"/>
    <d v="2017-09-18T05:00:00"/>
    <b v="0"/>
    <b v="0"/>
    <s v="theater/plays"/>
    <n v="75.04195804195804"/>
    <x v="3"/>
    <s v="plays"/>
  </r>
  <r>
    <n v="443"/>
    <s v="Clark-Bowman"/>
    <s v="Stand-alone user-facing service-desk"/>
    <n v="9300"/>
    <n v="3232"/>
    <n v="2.8774752475247523"/>
    <x v="3"/>
    <n v="90"/>
    <x v="1"/>
    <s v="USD"/>
    <n v="1285822800"/>
    <n v="1287464400"/>
    <x v="420"/>
    <d v="2010-10-19T05:00:00"/>
    <b v="0"/>
    <b v="0"/>
    <s v="theater/plays"/>
    <n v="35.911111111111111"/>
    <x v="3"/>
    <s v="plays"/>
  </r>
  <r>
    <n v="444"/>
    <s v="Hensley Ltd"/>
    <s v="Versatile global attitude"/>
    <n v="6200"/>
    <n v="10938"/>
    <n v="0.56683123057231666"/>
    <x v="1"/>
    <n v="296"/>
    <x v="1"/>
    <s v="USD"/>
    <n v="1311483600"/>
    <n v="1311656400"/>
    <x v="421"/>
    <d v="2011-07-26T05:00:00"/>
    <b v="0"/>
    <b v="1"/>
    <s v="music/indie rock"/>
    <n v="36.952702702702702"/>
    <x v="1"/>
    <s v="indie rock"/>
  </r>
  <r>
    <n v="445"/>
    <s v="Anderson-Pearson"/>
    <s v="Intuitive demand-driven Local Area Network"/>
    <n v="2100"/>
    <n v="10739"/>
    <n v="0.19554893379271812"/>
    <x v="1"/>
    <n v="170"/>
    <x v="1"/>
    <s v="USD"/>
    <n v="1291356000"/>
    <n v="1293170400"/>
    <x v="422"/>
    <d v="2010-12-24T06:00:00"/>
    <b v="0"/>
    <b v="1"/>
    <s v="theater/plays"/>
    <n v="63.170588235294119"/>
    <x v="3"/>
    <s v="plays"/>
  </r>
  <r>
    <n v="446"/>
    <s v="Martin, Martin and Solis"/>
    <s v="Assimilated uniform methodology"/>
    <n v="6800"/>
    <n v="5579"/>
    <n v="1.2188564258827748"/>
    <x v="0"/>
    <n v="186"/>
    <x v="1"/>
    <s v="USD"/>
    <n v="1355810400"/>
    <n v="1355983200"/>
    <x v="423"/>
    <d v="2012-12-20T06:00:00"/>
    <b v="0"/>
    <b v="0"/>
    <s v="technology/wearables"/>
    <n v="29.99462365591398"/>
    <x v="2"/>
    <s v="wearables"/>
  </r>
  <r>
    <n v="447"/>
    <s v="Harrington-Harper"/>
    <s v="Self-enabling next generation algorithm"/>
    <n v="155200"/>
    <n v="37754"/>
    <n v="4.1108226942840496"/>
    <x v="3"/>
    <n v="439"/>
    <x v="4"/>
    <s v="GBP"/>
    <n v="1513663200"/>
    <n v="1515045600"/>
    <x v="424"/>
    <d v="2018-01-04T06:00:00"/>
    <b v="0"/>
    <b v="0"/>
    <s v="film &amp; video/television"/>
    <n v="86"/>
    <x v="4"/>
    <s v="television"/>
  </r>
  <r>
    <n v="448"/>
    <s v="Price and Sons"/>
    <s v="Object-based demand-driven strategy"/>
    <n v="89900"/>
    <n v="45384"/>
    <n v="1.9808743169398908"/>
    <x v="0"/>
    <n v="605"/>
    <x v="1"/>
    <s v="USD"/>
    <n v="1365915600"/>
    <n v="1366088400"/>
    <x v="425"/>
    <d v="2013-04-16T05:00:00"/>
    <b v="0"/>
    <b v="1"/>
    <s v="games/video games"/>
    <n v="75.014876033057845"/>
    <x v="6"/>
    <s v="video games"/>
  </r>
  <r>
    <n v="449"/>
    <s v="Cuevas-Morales"/>
    <s v="Public-key coherent ability"/>
    <n v="900"/>
    <n v="8703"/>
    <n v="0.10341261633919338"/>
    <x v="1"/>
    <n v="86"/>
    <x v="3"/>
    <s v="DKK"/>
    <n v="1551852000"/>
    <n v="1553317200"/>
    <x v="426"/>
    <d v="2019-03-23T05:00:00"/>
    <b v="0"/>
    <b v="0"/>
    <s v="games/video games"/>
    <n v="101.19767441860465"/>
    <x v="6"/>
    <s v="video games"/>
  </r>
  <r>
    <n v="450"/>
    <s v="Delgado-Hatfield"/>
    <s v="Up-sized composite success"/>
    <n v="100"/>
    <n v="4"/>
    <n v="25"/>
    <x v="0"/>
    <n v="1"/>
    <x v="0"/>
    <s v="CAD"/>
    <n v="1540098000"/>
    <n v="1542088800"/>
    <x v="427"/>
    <d v="2018-11-13T06:00:00"/>
    <b v="0"/>
    <b v="0"/>
    <s v="film &amp; video/animation"/>
    <n v="4"/>
    <x v="4"/>
    <s v="animation"/>
  </r>
  <r>
    <n v="451"/>
    <s v="Padilla-Porter"/>
    <s v="Innovative exuding matrix"/>
    <n v="148400"/>
    <n v="182302"/>
    <n v="0.81403385590942501"/>
    <x v="1"/>
    <n v="6286"/>
    <x v="1"/>
    <s v="USD"/>
    <n v="1500440400"/>
    <n v="1503118800"/>
    <x v="428"/>
    <d v="2017-08-19T05:00:00"/>
    <b v="0"/>
    <b v="0"/>
    <s v="music/rock"/>
    <n v="29.001272669424118"/>
    <x v="1"/>
    <s v="rock"/>
  </r>
  <r>
    <n v="452"/>
    <s v="Morris Group"/>
    <s v="Realigned impactful artificial intelligence"/>
    <n v="4800"/>
    <n v="3045"/>
    <n v="1.5763546798029557"/>
    <x v="0"/>
    <n v="31"/>
    <x v="1"/>
    <s v="USD"/>
    <n v="1278392400"/>
    <n v="1278478800"/>
    <x v="429"/>
    <d v="2010-07-07T05:00:00"/>
    <b v="0"/>
    <b v="0"/>
    <s v="film &amp; video/drama"/>
    <n v="98.225806451612897"/>
    <x v="4"/>
    <s v="drama"/>
  </r>
  <r>
    <n v="453"/>
    <s v="Saunders Ltd"/>
    <s v="Multi-layered multi-tasking secured line"/>
    <n v="182400"/>
    <n v="102749"/>
    <n v="1.7751997586351205"/>
    <x v="0"/>
    <n v="1181"/>
    <x v="1"/>
    <s v="USD"/>
    <n v="1480572000"/>
    <n v="1484114400"/>
    <x v="411"/>
    <d v="2017-01-11T06:00:00"/>
    <b v="0"/>
    <b v="0"/>
    <s v="film &amp; video/science fiction"/>
    <n v="87.001693480101608"/>
    <x v="4"/>
    <s v="science fiction"/>
  </r>
  <r>
    <n v="454"/>
    <s v="Woods Inc"/>
    <s v="Upgradable upward-trending portal"/>
    <n v="4000"/>
    <n v="1763"/>
    <n v="2.2688598979013044"/>
    <x v="0"/>
    <n v="39"/>
    <x v="1"/>
    <s v="USD"/>
    <n v="1382331600"/>
    <n v="1385445600"/>
    <x v="430"/>
    <d v="2013-11-26T06:00:00"/>
    <b v="0"/>
    <b v="1"/>
    <s v="film &amp; video/drama"/>
    <n v="45.205128205128204"/>
    <x v="4"/>
    <s v="drama"/>
  </r>
  <r>
    <n v="455"/>
    <s v="Villanueva, Wright and Richardson"/>
    <s v="Profit-focused global product"/>
    <n v="116500"/>
    <n v="137904"/>
    <n v="0.84479057895347487"/>
    <x v="1"/>
    <n v="3727"/>
    <x v="1"/>
    <s v="USD"/>
    <n v="1316754000"/>
    <n v="1318741200"/>
    <x v="431"/>
    <d v="2011-10-16T05:00:00"/>
    <b v="0"/>
    <b v="0"/>
    <s v="theater/plays"/>
    <n v="37.001341561577675"/>
    <x v="3"/>
    <s v="plays"/>
  </r>
  <r>
    <n v="456"/>
    <s v="Wilson, Brooks and Clark"/>
    <s v="Operative well-modulated data-warehouse"/>
    <n v="146400"/>
    <n v="152438"/>
    <n v="0.96039045382384969"/>
    <x v="1"/>
    <n v="1605"/>
    <x v="1"/>
    <s v="USD"/>
    <n v="1518242400"/>
    <n v="1518242400"/>
    <x v="432"/>
    <d v="2018-02-10T06:00:00"/>
    <b v="0"/>
    <b v="1"/>
    <s v="music/indie rock"/>
    <n v="94.976947040498445"/>
    <x v="1"/>
    <s v="indie rock"/>
  </r>
  <r>
    <n v="457"/>
    <s v="Sheppard, Smith and Spence"/>
    <s v="Cloned asymmetric functionalities"/>
    <n v="5000"/>
    <n v="1332"/>
    <n v="3.7537537537537538"/>
    <x v="0"/>
    <n v="46"/>
    <x v="1"/>
    <s v="USD"/>
    <n v="1476421200"/>
    <n v="1476594000"/>
    <x v="433"/>
    <d v="2016-10-16T05:00:00"/>
    <b v="0"/>
    <b v="0"/>
    <s v="theater/plays"/>
    <n v="28.956521739130434"/>
    <x v="3"/>
    <s v="plays"/>
  </r>
  <r>
    <n v="458"/>
    <s v="Wise, Thompson and Allen"/>
    <s v="Pre-emptive neutral portal"/>
    <n v="33800"/>
    <n v="118706"/>
    <n v="0.28473708152915606"/>
    <x v="1"/>
    <n v="2120"/>
    <x v="1"/>
    <s v="USD"/>
    <n v="1269752400"/>
    <n v="1273554000"/>
    <x v="434"/>
    <d v="2010-05-11T05:00:00"/>
    <b v="0"/>
    <b v="0"/>
    <s v="theater/plays"/>
    <n v="55.993396226415094"/>
    <x v="3"/>
    <s v="plays"/>
  </r>
  <r>
    <n v="459"/>
    <s v="Lane, Ryan and Chapman"/>
    <s v="Switchable demand-driven help-desk"/>
    <n v="6300"/>
    <n v="5674"/>
    <n v="1.1103278110680297"/>
    <x v="0"/>
    <n v="105"/>
    <x v="1"/>
    <s v="USD"/>
    <n v="1419746400"/>
    <n v="1421906400"/>
    <x v="435"/>
    <d v="2015-01-22T06:00:00"/>
    <b v="0"/>
    <b v="0"/>
    <s v="film &amp; video/documentary"/>
    <n v="54.038095238095238"/>
    <x v="4"/>
    <s v="documentary"/>
  </r>
  <r>
    <n v="460"/>
    <s v="Rich, Alvarez and King"/>
    <s v="Business-focused static ability"/>
    <n v="2400"/>
    <n v="4119"/>
    <n v="0.58266569555717407"/>
    <x v="1"/>
    <n v="50"/>
    <x v="1"/>
    <s v="USD"/>
    <n v="1281330000"/>
    <n v="1281589200"/>
    <x v="8"/>
    <d v="2010-08-12T05:00:00"/>
    <b v="0"/>
    <b v="0"/>
    <s v="theater/plays"/>
    <n v="82.38"/>
    <x v="3"/>
    <s v="plays"/>
  </r>
  <r>
    <n v="461"/>
    <s v="Terry-Salinas"/>
    <s v="Networked secondary structure"/>
    <n v="98800"/>
    <n v="139354"/>
    <n v="0.70898574852533836"/>
    <x v="1"/>
    <n v="2080"/>
    <x v="1"/>
    <s v="USD"/>
    <n v="1398661200"/>
    <n v="1400389200"/>
    <x v="436"/>
    <d v="2014-05-18T05:00:00"/>
    <b v="0"/>
    <b v="0"/>
    <s v="film &amp; video/drama"/>
    <n v="66.997115384615384"/>
    <x v="4"/>
    <s v="drama"/>
  </r>
  <r>
    <n v="462"/>
    <s v="Wang-Rodriguez"/>
    <s v="Total multimedia website"/>
    <n v="188800"/>
    <n v="57734"/>
    <n v="3.2701700904146604"/>
    <x v="0"/>
    <n v="535"/>
    <x v="1"/>
    <s v="USD"/>
    <n v="1359525600"/>
    <n v="1362808800"/>
    <x v="385"/>
    <d v="2013-03-09T06:00:00"/>
    <b v="0"/>
    <b v="0"/>
    <s v="games/mobile games"/>
    <n v="107.91401869158878"/>
    <x v="6"/>
    <s v="mobile games"/>
  </r>
  <r>
    <n v="463"/>
    <s v="Mckee-Hill"/>
    <s v="Cross-platform upward-trending parallelism"/>
    <n v="134300"/>
    <n v="145265"/>
    <n v="0.92451726155646574"/>
    <x v="1"/>
    <n v="2105"/>
    <x v="1"/>
    <s v="USD"/>
    <n v="1388469600"/>
    <n v="1388815200"/>
    <x v="437"/>
    <d v="2014-01-04T06:00:00"/>
    <b v="0"/>
    <b v="0"/>
    <s v="film &amp; video/animation"/>
    <n v="69.009501187648453"/>
    <x v="4"/>
    <s v="animation"/>
  </r>
  <r>
    <n v="464"/>
    <s v="Gomez LLC"/>
    <s v="Pre-emptive mission-critical hardware"/>
    <n v="71200"/>
    <n v="95020"/>
    <n v="0.74931593348768677"/>
    <x v="1"/>
    <n v="2436"/>
    <x v="1"/>
    <s v="USD"/>
    <n v="1518328800"/>
    <n v="1519538400"/>
    <x v="438"/>
    <d v="2018-02-25T06:00:00"/>
    <b v="0"/>
    <b v="0"/>
    <s v="theater/plays"/>
    <n v="39.006568144499177"/>
    <x v="3"/>
    <s v="plays"/>
  </r>
  <r>
    <n v="465"/>
    <s v="Gonzalez-Robbins"/>
    <s v="Up-sized responsive protocol"/>
    <n v="4700"/>
    <n v="8829"/>
    <n v="0.53233661796352927"/>
    <x v="1"/>
    <n v="80"/>
    <x v="1"/>
    <s v="USD"/>
    <n v="1517032800"/>
    <n v="1517810400"/>
    <x v="439"/>
    <d v="2018-02-05T06:00:00"/>
    <b v="0"/>
    <b v="0"/>
    <s v="publishing/translations"/>
    <n v="110.3625"/>
    <x v="5"/>
    <s v="translations"/>
  </r>
  <r>
    <n v="466"/>
    <s v="Obrien and Sons"/>
    <s v="Pre-emptive transitional frame"/>
    <n v="1200"/>
    <n v="3984"/>
    <n v="0.30120481927710846"/>
    <x v="1"/>
    <n v="42"/>
    <x v="1"/>
    <s v="USD"/>
    <n v="1368594000"/>
    <n v="1370581200"/>
    <x v="440"/>
    <d v="2013-06-07T05:00:00"/>
    <b v="0"/>
    <b v="1"/>
    <s v="technology/wearables"/>
    <n v="94.857142857142861"/>
    <x v="2"/>
    <s v="wearables"/>
  </r>
  <r>
    <n v="467"/>
    <s v="Shaw Ltd"/>
    <s v="Profit-focused content-based application"/>
    <n v="1400"/>
    <n v="8053"/>
    <n v="0.17384825530858064"/>
    <x v="1"/>
    <n v="139"/>
    <x v="0"/>
    <s v="CAD"/>
    <n v="1448258400"/>
    <n v="1448863200"/>
    <x v="441"/>
    <d v="2015-11-30T06:00:00"/>
    <b v="0"/>
    <b v="1"/>
    <s v="technology/web"/>
    <n v="57.935251798561154"/>
    <x v="2"/>
    <s v="web"/>
  </r>
  <r>
    <n v="468"/>
    <s v="Hughes Inc"/>
    <s v="Streamlined neutral analyzer"/>
    <n v="4000"/>
    <n v="1620"/>
    <n v="2.4691358024691357"/>
    <x v="0"/>
    <n v="16"/>
    <x v="1"/>
    <s v="USD"/>
    <n v="1555218000"/>
    <n v="1556600400"/>
    <x v="442"/>
    <d v="2019-04-30T05:00:00"/>
    <b v="0"/>
    <b v="0"/>
    <s v="theater/plays"/>
    <n v="101.25"/>
    <x v="3"/>
    <s v="plays"/>
  </r>
  <r>
    <n v="469"/>
    <s v="Olsen-Ryan"/>
    <s v="Assimilated neutral utilization"/>
    <n v="5600"/>
    <n v="10328"/>
    <n v="0.5422153369481022"/>
    <x v="1"/>
    <n v="159"/>
    <x v="1"/>
    <s v="USD"/>
    <n v="1431925200"/>
    <n v="1432098000"/>
    <x v="443"/>
    <d v="2015-05-20T05:00:00"/>
    <b v="0"/>
    <b v="0"/>
    <s v="film &amp; video/drama"/>
    <n v="64.95597484276729"/>
    <x v="4"/>
    <s v="drama"/>
  </r>
  <r>
    <n v="470"/>
    <s v="Grimes, Holland and Sloan"/>
    <s v="Extended dedicated archive"/>
    <n v="3600"/>
    <n v="10289"/>
    <n v="0.34988823014870252"/>
    <x v="1"/>
    <n v="381"/>
    <x v="1"/>
    <s v="USD"/>
    <n v="1481522400"/>
    <n v="1482127200"/>
    <x v="315"/>
    <d v="2016-12-19T06:00:00"/>
    <b v="0"/>
    <b v="0"/>
    <s v="technology/wearables"/>
    <n v="27.00524934383202"/>
    <x v="2"/>
    <s v="wearables"/>
  </r>
  <r>
    <n v="471"/>
    <s v="Perry and Sons"/>
    <s v="Configurable static help-desk"/>
    <n v="3100"/>
    <n v="9889"/>
    <n v="0.31347962382445144"/>
    <x v="1"/>
    <n v="194"/>
    <x v="4"/>
    <s v="GBP"/>
    <n v="1335934800"/>
    <n v="1335934800"/>
    <x v="444"/>
    <d v="2012-05-02T05:00:00"/>
    <b v="0"/>
    <b v="1"/>
    <s v="food/food trucks"/>
    <n v="50.97422680412371"/>
    <x v="0"/>
    <s v="food trucks"/>
  </r>
  <r>
    <n v="472"/>
    <s v="Turner, Young and Collins"/>
    <s v="Self-enabling clear-thinking framework"/>
    <n v="153800"/>
    <n v="60342"/>
    <n v="2.5488051440124622"/>
    <x v="0"/>
    <n v="575"/>
    <x v="1"/>
    <s v="USD"/>
    <n v="1552280400"/>
    <n v="1556946000"/>
    <x v="445"/>
    <d v="2019-05-04T05:00:00"/>
    <b v="0"/>
    <b v="0"/>
    <s v="music/rock"/>
    <n v="104.94260869565217"/>
    <x v="1"/>
    <s v="rock"/>
  </r>
  <r>
    <n v="473"/>
    <s v="Richardson Inc"/>
    <s v="Assimilated fault-tolerant capacity"/>
    <n v="5000"/>
    <n v="8907"/>
    <n v="0.56135623666778933"/>
    <x v="1"/>
    <n v="106"/>
    <x v="1"/>
    <s v="USD"/>
    <n v="1529989200"/>
    <n v="1530075600"/>
    <x v="446"/>
    <d v="2018-06-27T05:00:00"/>
    <b v="0"/>
    <b v="0"/>
    <s v="music/electric music"/>
    <n v="84.028301886792448"/>
    <x v="1"/>
    <s v="electric music"/>
  </r>
  <r>
    <n v="474"/>
    <s v="Santos-Young"/>
    <s v="Enhanced neutral ability"/>
    <n v="4000"/>
    <n v="14606"/>
    <n v="0.2738600575106121"/>
    <x v="1"/>
    <n v="142"/>
    <x v="1"/>
    <s v="USD"/>
    <n v="1418709600"/>
    <n v="1418796000"/>
    <x v="447"/>
    <d v="2014-12-17T06:00:00"/>
    <b v="0"/>
    <b v="0"/>
    <s v="film &amp; video/television"/>
    <n v="102.85915492957747"/>
    <x v="4"/>
    <s v="television"/>
  </r>
  <r>
    <n v="475"/>
    <s v="Nichols Ltd"/>
    <s v="Function-based attitude-oriented groupware"/>
    <n v="7400"/>
    <n v="8432"/>
    <n v="0.87760910815939275"/>
    <x v="1"/>
    <n v="211"/>
    <x v="1"/>
    <s v="USD"/>
    <n v="1372136400"/>
    <n v="1372482000"/>
    <x v="448"/>
    <d v="2013-06-29T05:00:00"/>
    <b v="0"/>
    <b v="1"/>
    <s v="publishing/translations"/>
    <n v="39.962085308056871"/>
    <x v="5"/>
    <s v="translations"/>
  </r>
  <r>
    <n v="476"/>
    <s v="Murphy PLC"/>
    <s v="Optional solution-oriented instruction set"/>
    <n v="191500"/>
    <n v="57122"/>
    <n v="3.3524736528833023"/>
    <x v="0"/>
    <n v="1120"/>
    <x v="1"/>
    <s v="USD"/>
    <n v="1533877200"/>
    <n v="1534395600"/>
    <x v="342"/>
    <d v="2018-08-16T05:00:00"/>
    <b v="0"/>
    <b v="0"/>
    <s v="publishing/fiction"/>
    <n v="51.001785714285717"/>
    <x v="5"/>
    <s v="fiction"/>
  </r>
  <r>
    <n v="477"/>
    <s v="Hogan, Porter and Rivera"/>
    <s v="Organic object-oriented core"/>
    <n v="8500"/>
    <n v="4613"/>
    <n v="1.8426186863212659"/>
    <x v="0"/>
    <n v="113"/>
    <x v="1"/>
    <s v="USD"/>
    <n v="1309064400"/>
    <n v="1311397200"/>
    <x v="449"/>
    <d v="2011-07-23T05:00:00"/>
    <b v="0"/>
    <b v="0"/>
    <s v="film &amp; video/science fiction"/>
    <n v="40.823008849557525"/>
    <x v="4"/>
    <s v="science fiction"/>
  </r>
  <r>
    <n v="478"/>
    <s v="Lyons LLC"/>
    <s v="Balanced impactful circuit"/>
    <n v="68800"/>
    <n v="162603"/>
    <n v="0.42311642466621158"/>
    <x v="1"/>
    <n v="2756"/>
    <x v="1"/>
    <s v="USD"/>
    <n v="1425877200"/>
    <n v="1426914000"/>
    <x v="450"/>
    <d v="2015-03-21T05:00:00"/>
    <b v="0"/>
    <b v="0"/>
    <s v="technology/wearables"/>
    <n v="58.999637155297535"/>
    <x v="2"/>
    <s v="wearables"/>
  </r>
  <r>
    <n v="479"/>
    <s v="Long-Greene"/>
    <s v="Future-proofed heuristic encryption"/>
    <n v="2400"/>
    <n v="12310"/>
    <n v="0.19496344435418358"/>
    <x v="1"/>
    <n v="173"/>
    <x v="4"/>
    <s v="GBP"/>
    <n v="1501304400"/>
    <n v="1501477200"/>
    <x v="451"/>
    <d v="2017-07-31T05:00:00"/>
    <b v="0"/>
    <b v="0"/>
    <s v="food/food trucks"/>
    <n v="71.156069364161851"/>
    <x v="0"/>
    <s v="food trucks"/>
  </r>
  <r>
    <n v="480"/>
    <s v="Robles-Hudson"/>
    <s v="Balanced bifurcated leverage"/>
    <n v="8600"/>
    <n v="8656"/>
    <n v="0.99353049907578561"/>
    <x v="1"/>
    <n v="87"/>
    <x v="1"/>
    <s v="USD"/>
    <n v="1268287200"/>
    <n v="1269061200"/>
    <x v="452"/>
    <d v="2010-03-20T05:00:00"/>
    <b v="0"/>
    <b v="1"/>
    <s v="photography/photography books"/>
    <n v="99.494252873563212"/>
    <x v="7"/>
    <s v="photography books"/>
  </r>
  <r>
    <n v="481"/>
    <s v="Mcclure LLC"/>
    <s v="Sharable discrete budgetary management"/>
    <n v="196600"/>
    <n v="159931"/>
    <n v="1.2292801270547924"/>
    <x v="0"/>
    <n v="1538"/>
    <x v="1"/>
    <s v="USD"/>
    <n v="1412139600"/>
    <n v="1415772000"/>
    <x v="453"/>
    <d v="2014-11-12T06:00:00"/>
    <b v="0"/>
    <b v="1"/>
    <s v="theater/plays"/>
    <n v="103.98634590377114"/>
    <x v="3"/>
    <s v="plays"/>
  </r>
  <r>
    <n v="482"/>
    <s v="Martin, Russell and Baker"/>
    <s v="Focused solution-oriented instruction set"/>
    <n v="4200"/>
    <n v="689"/>
    <n v="6.0957910014513788"/>
    <x v="0"/>
    <n v="9"/>
    <x v="1"/>
    <s v="USD"/>
    <n v="1330063200"/>
    <n v="1331013600"/>
    <x v="454"/>
    <d v="2012-03-06T06:00:00"/>
    <b v="0"/>
    <b v="1"/>
    <s v="publishing/fiction"/>
    <n v="76.555555555555557"/>
    <x v="5"/>
    <s v="fiction"/>
  </r>
  <r>
    <n v="483"/>
    <s v="Rice-Parker"/>
    <s v="Down-sized actuating infrastructure"/>
    <n v="91400"/>
    <n v="48236"/>
    <n v="1.8948503192636206"/>
    <x v="0"/>
    <n v="554"/>
    <x v="1"/>
    <s v="USD"/>
    <n v="1576130400"/>
    <n v="1576735200"/>
    <x v="455"/>
    <d v="2019-12-19T06:00:00"/>
    <b v="0"/>
    <b v="0"/>
    <s v="theater/plays"/>
    <n v="87.068592057761734"/>
    <x v="3"/>
    <s v="plays"/>
  </r>
  <r>
    <n v="484"/>
    <s v="Landry Inc"/>
    <s v="Synergistic cohesive adapter"/>
    <n v="29600"/>
    <n v="77021"/>
    <n v="0.38431077238675165"/>
    <x v="1"/>
    <n v="1572"/>
    <x v="4"/>
    <s v="GBP"/>
    <n v="1407128400"/>
    <n v="1411362000"/>
    <x v="456"/>
    <d v="2014-09-22T05:00:00"/>
    <b v="0"/>
    <b v="1"/>
    <s v="food/food trucks"/>
    <n v="48.99554707379135"/>
    <x v="0"/>
    <s v="food trucks"/>
  </r>
  <r>
    <n v="485"/>
    <s v="Richards-Davis"/>
    <s v="Quality-focused mission-critical structure"/>
    <n v="90600"/>
    <n v="27844"/>
    <n v="3.2538428386726044"/>
    <x v="0"/>
    <n v="648"/>
    <x v="4"/>
    <s v="GBP"/>
    <n v="1560142800"/>
    <n v="1563685200"/>
    <x v="457"/>
    <d v="2019-07-21T05:00:00"/>
    <b v="0"/>
    <b v="0"/>
    <s v="theater/plays"/>
    <n v="42.969135802469133"/>
    <x v="3"/>
    <s v="plays"/>
  </r>
  <r>
    <n v="486"/>
    <s v="Davis, Cox and Fox"/>
    <s v="Compatible exuding Graphical User Interface"/>
    <n v="5200"/>
    <n v="702"/>
    <n v="7.4074074074074074"/>
    <x v="0"/>
    <n v="21"/>
    <x v="4"/>
    <s v="GBP"/>
    <n v="1520575200"/>
    <n v="1521867600"/>
    <x v="458"/>
    <d v="2018-03-24T05:00:00"/>
    <b v="0"/>
    <b v="1"/>
    <s v="publishing/translations"/>
    <n v="33.428571428571431"/>
    <x v="5"/>
    <s v="translations"/>
  </r>
  <r>
    <n v="487"/>
    <s v="Smith-Wallace"/>
    <s v="Monitored 24/7 time-frame"/>
    <n v="110300"/>
    <n v="197024"/>
    <n v="0.55983027448432676"/>
    <x v="1"/>
    <n v="2346"/>
    <x v="1"/>
    <s v="USD"/>
    <n v="1492664400"/>
    <n v="1495515600"/>
    <x v="459"/>
    <d v="2017-05-23T05:00:00"/>
    <b v="0"/>
    <b v="0"/>
    <s v="theater/plays"/>
    <n v="83.982949701619773"/>
    <x v="3"/>
    <s v="plays"/>
  </r>
  <r>
    <n v="488"/>
    <s v="Cordova, Shaw and Wang"/>
    <s v="Virtual secondary open architecture"/>
    <n v="5300"/>
    <n v="11663"/>
    <n v="0.45442853468232874"/>
    <x v="1"/>
    <n v="115"/>
    <x v="1"/>
    <s v="USD"/>
    <n v="1454479200"/>
    <n v="1455948000"/>
    <x v="460"/>
    <d v="2016-02-20T06:00:00"/>
    <b v="0"/>
    <b v="0"/>
    <s v="theater/plays"/>
    <n v="101.41739130434783"/>
    <x v="3"/>
    <s v="plays"/>
  </r>
  <r>
    <n v="489"/>
    <s v="Clark Inc"/>
    <s v="Down-sized mobile time-frame"/>
    <n v="9200"/>
    <n v="9339"/>
    <n v="0.98511617946246921"/>
    <x v="1"/>
    <n v="85"/>
    <x v="6"/>
    <s v="EUR"/>
    <n v="1281934800"/>
    <n v="1282366800"/>
    <x v="461"/>
    <d v="2010-08-21T05:00:00"/>
    <b v="0"/>
    <b v="0"/>
    <s v="technology/wearables"/>
    <n v="109.87058823529412"/>
    <x v="2"/>
    <s v="wearables"/>
  </r>
  <r>
    <n v="490"/>
    <s v="Young and Sons"/>
    <s v="Innovative disintermediate encryption"/>
    <n v="2400"/>
    <n v="4596"/>
    <n v="0.52219321148825071"/>
    <x v="1"/>
    <n v="144"/>
    <x v="1"/>
    <s v="USD"/>
    <n v="1573970400"/>
    <n v="1574575200"/>
    <x v="462"/>
    <d v="2019-11-24T06:00:00"/>
    <b v="0"/>
    <b v="0"/>
    <s v="journalism/audio"/>
    <n v="31.916666666666668"/>
    <x v="8"/>
    <s v="audio"/>
  </r>
  <r>
    <n v="491"/>
    <s v="Henson PLC"/>
    <s v="Universal contextually-based knowledgebase"/>
    <n v="56800"/>
    <n v="173437"/>
    <n v="0.32749643962937552"/>
    <x v="1"/>
    <n v="2443"/>
    <x v="1"/>
    <s v="USD"/>
    <n v="1372654800"/>
    <n v="1374901200"/>
    <x v="463"/>
    <d v="2013-07-27T05:00:00"/>
    <b v="0"/>
    <b v="1"/>
    <s v="food/food trucks"/>
    <n v="70.993450675399103"/>
    <x v="0"/>
    <s v="food trucks"/>
  </r>
  <r>
    <n v="492"/>
    <s v="Garcia Group"/>
    <s v="Persevering interactive matrix"/>
    <n v="191000"/>
    <n v="45831"/>
    <n v="4.1674848901398613"/>
    <x v="3"/>
    <n v="595"/>
    <x v="1"/>
    <s v="USD"/>
    <n v="1275886800"/>
    <n v="1278910800"/>
    <x v="464"/>
    <d v="2010-07-12T05:00:00"/>
    <b v="1"/>
    <b v="1"/>
    <s v="film &amp; video/shorts"/>
    <n v="77.026890756302521"/>
    <x v="4"/>
    <s v="shorts"/>
  </r>
  <r>
    <n v="493"/>
    <s v="Adams, Walker and Wong"/>
    <s v="Seamless background framework"/>
    <n v="900"/>
    <n v="6514"/>
    <n v="0.1381639545594105"/>
    <x v="1"/>
    <n v="64"/>
    <x v="1"/>
    <s v="USD"/>
    <n v="1561784400"/>
    <n v="1562907600"/>
    <x v="465"/>
    <d v="2019-07-12T05:00:00"/>
    <b v="0"/>
    <b v="0"/>
    <s v="photography/photography books"/>
    <n v="101.78125"/>
    <x v="7"/>
    <s v="photography books"/>
  </r>
  <r>
    <n v="494"/>
    <s v="Hopkins-Browning"/>
    <s v="Balanced upward-trending productivity"/>
    <n v="2500"/>
    <n v="13684"/>
    <n v="0.18269511838643671"/>
    <x v="1"/>
    <n v="268"/>
    <x v="1"/>
    <s v="USD"/>
    <n v="1332392400"/>
    <n v="1332478800"/>
    <x v="466"/>
    <d v="2012-03-23T05:00:00"/>
    <b v="0"/>
    <b v="0"/>
    <s v="technology/wearables"/>
    <n v="51.059701492537314"/>
    <x v="2"/>
    <s v="wearables"/>
  </r>
  <r>
    <n v="495"/>
    <s v="Bell, Edwards and Andersen"/>
    <s v="Centralized clear-thinking solution"/>
    <n v="3200"/>
    <n v="13264"/>
    <n v="0.24125452352231605"/>
    <x v="1"/>
    <n v="195"/>
    <x v="3"/>
    <s v="DKK"/>
    <n v="1402376400"/>
    <n v="1402722000"/>
    <x v="467"/>
    <d v="2014-06-14T05:00:00"/>
    <b v="0"/>
    <b v="0"/>
    <s v="theater/plays"/>
    <n v="68.02051282051282"/>
    <x v="3"/>
    <s v="plays"/>
  </r>
  <r>
    <n v="496"/>
    <s v="Morales Group"/>
    <s v="Optimized bi-directional extranet"/>
    <n v="183800"/>
    <n v="1667"/>
    <n v="110.25794841031794"/>
    <x v="0"/>
    <n v="54"/>
    <x v="1"/>
    <s v="USD"/>
    <n v="1495342800"/>
    <n v="1496811600"/>
    <x v="468"/>
    <d v="2017-06-07T05:00:00"/>
    <b v="0"/>
    <b v="0"/>
    <s v="film &amp; video/animation"/>
    <n v="30.87037037037037"/>
    <x v="4"/>
    <s v="animation"/>
  </r>
  <r>
    <n v="497"/>
    <s v="Lucero Group"/>
    <s v="Intuitive actuating benchmark"/>
    <n v="9800"/>
    <n v="3349"/>
    <n v="2.9262466407882952"/>
    <x v="0"/>
    <n v="120"/>
    <x v="1"/>
    <s v="USD"/>
    <n v="1482213600"/>
    <n v="1482213600"/>
    <x v="469"/>
    <d v="2016-12-20T06:00:00"/>
    <b v="0"/>
    <b v="1"/>
    <s v="technology/wearables"/>
    <n v="27.908333333333335"/>
    <x v="2"/>
    <s v="wearables"/>
  </r>
  <r>
    <n v="498"/>
    <s v="Smith, Brown and Davis"/>
    <s v="Devolved background project"/>
    <n v="193400"/>
    <n v="46317"/>
    <n v="4.1755726838957621"/>
    <x v="0"/>
    <n v="579"/>
    <x v="3"/>
    <s v="DKK"/>
    <n v="1420092000"/>
    <n v="1420264800"/>
    <x v="470"/>
    <d v="2015-01-03T06:00:00"/>
    <b v="0"/>
    <b v="0"/>
    <s v="technology/web"/>
    <n v="79.994818652849744"/>
    <x v="2"/>
    <s v="web"/>
  </r>
  <r>
    <n v="499"/>
    <s v="Hunt Group"/>
    <s v="Reverse-engineered executive emulation"/>
    <n v="163800"/>
    <n v="78743"/>
    <n v="2.0801849053249177"/>
    <x v="0"/>
    <n v="2072"/>
    <x v="1"/>
    <s v="USD"/>
    <n v="1458018000"/>
    <n v="1458450000"/>
    <x v="471"/>
    <d v="2016-03-20T05:00:00"/>
    <b v="0"/>
    <b v="1"/>
    <s v="film &amp; video/documentary"/>
    <n v="38.003378378378379"/>
    <x v="4"/>
    <s v="documentary"/>
  </r>
  <r>
    <n v="500"/>
    <s v="Valdez Ltd"/>
    <s v="Team-oriented clear-thinking matrix"/>
    <n v="100"/>
    <n v="0"/>
    <e v="#DIV/0!"/>
    <x v="0"/>
    <n v="0"/>
    <x v="1"/>
    <s v="USD"/>
    <n v="1367384400"/>
    <n v="1369803600"/>
    <x v="472"/>
    <d v="2013-05-29T05:00:00"/>
    <b v="0"/>
    <b v="1"/>
    <s v="theater/plays"/>
    <e v="#DIV/0!"/>
    <x v="3"/>
    <s v="plays"/>
  </r>
  <r>
    <n v="501"/>
    <s v="Mccann-Le"/>
    <s v="Focused coherent methodology"/>
    <n v="153600"/>
    <n v="107743"/>
    <n v="1.4256146571006933"/>
    <x v="0"/>
    <n v="1796"/>
    <x v="1"/>
    <s v="USD"/>
    <n v="1363064400"/>
    <n v="1363237200"/>
    <x v="473"/>
    <d v="2013-03-14T05:00:00"/>
    <b v="0"/>
    <b v="0"/>
    <s v="film &amp; video/documentary"/>
    <n v="59.990534521158132"/>
    <x v="4"/>
    <s v="documentary"/>
  </r>
  <r>
    <n v="502"/>
    <s v="Johnson Inc"/>
    <s v="Reduced context-sensitive complexity"/>
    <n v="1300"/>
    <n v="6889"/>
    <n v="0.18870663376397154"/>
    <x v="1"/>
    <n v="186"/>
    <x v="2"/>
    <s v="AUD"/>
    <n v="1343365200"/>
    <n v="1345870800"/>
    <x v="474"/>
    <d v="2012-08-25T05:00:00"/>
    <b v="0"/>
    <b v="1"/>
    <s v="games/video games"/>
    <n v="37.037634408602152"/>
    <x v="6"/>
    <s v="video games"/>
  </r>
  <r>
    <n v="503"/>
    <s v="Collins LLC"/>
    <s v="Decentralized 4thgeneration time-frame"/>
    <n v="25500"/>
    <n v="45983"/>
    <n v="0.55455276950177235"/>
    <x v="1"/>
    <n v="460"/>
    <x v="1"/>
    <s v="USD"/>
    <n v="1435726800"/>
    <n v="1437454800"/>
    <x v="72"/>
    <d v="2015-07-21T05:00:00"/>
    <b v="0"/>
    <b v="0"/>
    <s v="film &amp; video/drama"/>
    <n v="99.963043478260872"/>
    <x v="4"/>
    <s v="drama"/>
  </r>
  <r>
    <n v="504"/>
    <s v="Smith-Miller"/>
    <s v="De-engineered cohesive moderator"/>
    <n v="7500"/>
    <n v="6924"/>
    <n v="1.0831889081455806"/>
    <x v="0"/>
    <n v="62"/>
    <x v="6"/>
    <s v="EUR"/>
    <n v="1431925200"/>
    <n v="1432011600"/>
    <x v="443"/>
    <d v="2015-05-19T05:00:00"/>
    <b v="0"/>
    <b v="0"/>
    <s v="music/rock"/>
    <n v="111.6774193548387"/>
    <x v="1"/>
    <s v="rock"/>
  </r>
  <r>
    <n v="505"/>
    <s v="Jensen-Vargas"/>
    <s v="Ameliorated explicit parallelism"/>
    <n v="89900"/>
    <n v="12497"/>
    <n v="7.1937264943586463"/>
    <x v="0"/>
    <n v="347"/>
    <x v="1"/>
    <s v="USD"/>
    <n v="1362722400"/>
    <n v="1366347600"/>
    <x v="475"/>
    <d v="2013-04-19T05:00:00"/>
    <b v="0"/>
    <b v="1"/>
    <s v="publishing/radio &amp; podcasts"/>
    <n v="36.014409221902014"/>
    <x v="5"/>
    <s v="radio &amp; podcasts"/>
  </r>
  <r>
    <n v="506"/>
    <s v="Robles, Bell and Gonzalez"/>
    <s v="Customizable background monitoring"/>
    <n v="18000"/>
    <n v="166874"/>
    <n v="0.10786581492623176"/>
    <x v="1"/>
    <n v="2528"/>
    <x v="1"/>
    <s v="USD"/>
    <n v="1511416800"/>
    <n v="1512885600"/>
    <x v="81"/>
    <d v="2017-12-10T06:00:00"/>
    <b v="0"/>
    <b v="1"/>
    <s v="theater/plays"/>
    <n v="66.010284810126578"/>
    <x v="3"/>
    <s v="plays"/>
  </r>
  <r>
    <n v="507"/>
    <s v="Turner, Miller and Francis"/>
    <s v="Compatible well-modulated budgetary management"/>
    <n v="2100"/>
    <n v="837"/>
    <n v="2.5089605734767026"/>
    <x v="0"/>
    <n v="19"/>
    <x v="1"/>
    <s v="USD"/>
    <n v="1365483600"/>
    <n v="1369717200"/>
    <x v="476"/>
    <d v="2013-05-28T05:00:00"/>
    <b v="0"/>
    <b v="1"/>
    <s v="technology/web"/>
    <n v="44.05263157894737"/>
    <x v="2"/>
    <s v="web"/>
  </r>
  <r>
    <n v="508"/>
    <s v="Roberts Group"/>
    <s v="Up-sized radical pricing structure"/>
    <n v="172700"/>
    <n v="193820"/>
    <n v="0.89103291713961408"/>
    <x v="1"/>
    <n v="3657"/>
    <x v="1"/>
    <s v="USD"/>
    <n v="1532840400"/>
    <n v="1534654800"/>
    <x v="192"/>
    <d v="2018-08-19T05:00:00"/>
    <b v="0"/>
    <b v="0"/>
    <s v="theater/plays"/>
    <n v="52.999726551818434"/>
    <x v="3"/>
    <s v="plays"/>
  </r>
  <r>
    <n v="509"/>
    <s v="White LLC"/>
    <s v="Robust zero-defect project"/>
    <n v="168500"/>
    <n v="119510"/>
    <n v="1.4099238557442892"/>
    <x v="0"/>
    <n v="1258"/>
    <x v="1"/>
    <s v="USD"/>
    <n v="1336194000"/>
    <n v="1337058000"/>
    <x v="477"/>
    <d v="2012-05-15T05:00:00"/>
    <b v="0"/>
    <b v="0"/>
    <s v="theater/plays"/>
    <n v="95"/>
    <x v="3"/>
    <s v="plays"/>
  </r>
  <r>
    <n v="510"/>
    <s v="Best, Miller and Thomas"/>
    <s v="Re-engineered mobile task-force"/>
    <n v="7800"/>
    <n v="9289"/>
    <n v="0.83970287436753144"/>
    <x v="1"/>
    <n v="131"/>
    <x v="2"/>
    <s v="AUD"/>
    <n v="1527742800"/>
    <n v="1529816400"/>
    <x v="478"/>
    <d v="2018-06-24T05:00:00"/>
    <b v="0"/>
    <b v="0"/>
    <s v="film &amp; video/drama"/>
    <n v="70.908396946564892"/>
    <x v="4"/>
    <s v="drama"/>
  </r>
  <r>
    <n v="511"/>
    <s v="Smith-Mullins"/>
    <s v="User-centric intangible neural-net"/>
    <n v="147800"/>
    <n v="35498"/>
    <n v="4.1636148515409319"/>
    <x v="0"/>
    <n v="362"/>
    <x v="1"/>
    <s v="USD"/>
    <n v="1564030800"/>
    <n v="1564894800"/>
    <x v="479"/>
    <d v="2019-08-04T05:00:00"/>
    <b v="0"/>
    <b v="0"/>
    <s v="theater/plays"/>
    <n v="98.060773480662988"/>
    <x v="3"/>
    <s v="plays"/>
  </r>
  <r>
    <n v="512"/>
    <s v="Williams-Walsh"/>
    <s v="Organized explicit core"/>
    <n v="9100"/>
    <n v="12678"/>
    <n v="0.71777882946837046"/>
    <x v="1"/>
    <n v="239"/>
    <x v="1"/>
    <s v="USD"/>
    <n v="1404536400"/>
    <n v="1404622800"/>
    <x v="480"/>
    <d v="2014-07-06T05:00:00"/>
    <b v="0"/>
    <b v="1"/>
    <s v="games/video games"/>
    <n v="53.046025104602514"/>
    <x v="6"/>
    <s v="video games"/>
  </r>
  <r>
    <n v="513"/>
    <s v="Harrison, Blackwell and Mendez"/>
    <s v="Synchronized 6thgeneration adapter"/>
    <n v="8300"/>
    <n v="3260"/>
    <n v="2.5460122699386503"/>
    <x v="3"/>
    <n v="35"/>
    <x v="1"/>
    <s v="USD"/>
    <n v="1284008400"/>
    <n v="1284181200"/>
    <x v="180"/>
    <d v="2010-09-11T05:00:00"/>
    <b v="0"/>
    <b v="0"/>
    <s v="film &amp; video/television"/>
    <n v="93.142857142857139"/>
    <x v="4"/>
    <s v="television"/>
  </r>
  <r>
    <n v="514"/>
    <s v="Sanchez, Bradley and Flores"/>
    <s v="Centralized motivating capacity"/>
    <n v="138700"/>
    <n v="31123"/>
    <n v="4.4565112617678242"/>
    <x v="3"/>
    <n v="528"/>
    <x v="5"/>
    <s v="CHF"/>
    <n v="1386309600"/>
    <n v="1386741600"/>
    <x v="481"/>
    <d v="2013-12-11T06:00:00"/>
    <b v="0"/>
    <b v="1"/>
    <s v="music/rock"/>
    <n v="58.945075757575758"/>
    <x v="1"/>
    <s v="rock"/>
  </r>
  <r>
    <n v="515"/>
    <s v="Cox LLC"/>
    <s v="Phased 24hour flexibility"/>
    <n v="8600"/>
    <n v="4797"/>
    <n v="1.7927871586408173"/>
    <x v="0"/>
    <n v="133"/>
    <x v="0"/>
    <s v="CAD"/>
    <n v="1324620000"/>
    <n v="1324792800"/>
    <x v="482"/>
    <d v="2011-12-25T06:00:00"/>
    <b v="0"/>
    <b v="1"/>
    <s v="theater/plays"/>
    <n v="36.067669172932334"/>
    <x v="3"/>
    <s v="plays"/>
  </r>
  <r>
    <n v="516"/>
    <s v="Morales-Odonnell"/>
    <s v="Exclusive 5thgeneration structure"/>
    <n v="125400"/>
    <n v="53324"/>
    <n v="2.3516615407696349"/>
    <x v="0"/>
    <n v="846"/>
    <x v="1"/>
    <s v="USD"/>
    <n v="1281070800"/>
    <n v="1284354000"/>
    <x v="194"/>
    <d v="2010-09-13T05:00:00"/>
    <b v="0"/>
    <b v="0"/>
    <s v="publishing/nonfiction"/>
    <n v="63.030732860520096"/>
    <x v="5"/>
    <s v="nonfiction"/>
  </r>
  <r>
    <n v="517"/>
    <s v="Ramirez LLC"/>
    <s v="Multi-tiered maximized orchestration"/>
    <n v="5900"/>
    <n v="6608"/>
    <n v="0.8928571428571429"/>
    <x v="1"/>
    <n v="78"/>
    <x v="1"/>
    <s v="USD"/>
    <n v="1493960400"/>
    <n v="1494392400"/>
    <x v="483"/>
    <d v="2017-05-10T05:00:00"/>
    <b v="0"/>
    <b v="0"/>
    <s v="food/food trucks"/>
    <n v="84.717948717948715"/>
    <x v="0"/>
    <s v="food trucks"/>
  </r>
  <r>
    <n v="518"/>
    <s v="Ramirez Group"/>
    <s v="Open-architected uniform instruction set"/>
    <n v="8800"/>
    <n v="622"/>
    <n v="14.14790996784566"/>
    <x v="0"/>
    <n v="10"/>
    <x v="1"/>
    <s v="USD"/>
    <n v="1519365600"/>
    <n v="1519538400"/>
    <x v="484"/>
    <d v="2018-02-25T06:00:00"/>
    <b v="0"/>
    <b v="1"/>
    <s v="film &amp; video/animation"/>
    <n v="62.2"/>
    <x v="4"/>
    <s v="animation"/>
  </r>
  <r>
    <n v="519"/>
    <s v="Marsh-Coleman"/>
    <s v="Exclusive asymmetric analyzer"/>
    <n v="177700"/>
    <n v="180802"/>
    <n v="0.98284311014258696"/>
    <x v="1"/>
    <n v="1773"/>
    <x v="1"/>
    <s v="USD"/>
    <n v="1420696800"/>
    <n v="1421906400"/>
    <x v="355"/>
    <d v="2015-01-22T06:00:00"/>
    <b v="0"/>
    <b v="1"/>
    <s v="music/rock"/>
    <n v="101.97518330513255"/>
    <x v="1"/>
    <s v="rock"/>
  </r>
  <r>
    <n v="520"/>
    <s v="Frederick, Jenkins and Collins"/>
    <s v="Organic radical collaboration"/>
    <n v="800"/>
    <n v="3406"/>
    <n v="0.23487962419260131"/>
    <x v="1"/>
    <n v="32"/>
    <x v="1"/>
    <s v="USD"/>
    <n v="1555650000"/>
    <n v="1555909200"/>
    <x v="485"/>
    <d v="2019-04-22T05:00:00"/>
    <b v="0"/>
    <b v="0"/>
    <s v="theater/plays"/>
    <n v="106.4375"/>
    <x v="3"/>
    <s v="plays"/>
  </r>
  <r>
    <n v="521"/>
    <s v="Wilson Ltd"/>
    <s v="Function-based multi-state software"/>
    <n v="7600"/>
    <n v="11061"/>
    <n v="0.68709881565862041"/>
    <x v="1"/>
    <n v="369"/>
    <x v="1"/>
    <s v="USD"/>
    <n v="1471928400"/>
    <n v="1472446800"/>
    <x v="486"/>
    <d v="2016-08-29T05:00:00"/>
    <b v="0"/>
    <b v="1"/>
    <s v="film &amp; video/drama"/>
    <n v="29.975609756097562"/>
    <x v="4"/>
    <s v="drama"/>
  </r>
  <r>
    <n v="522"/>
    <s v="Cline, Peterson and Lowery"/>
    <s v="Innovative static budgetary management"/>
    <n v="50500"/>
    <n v="16389"/>
    <n v="3.081335041796327"/>
    <x v="0"/>
    <n v="191"/>
    <x v="1"/>
    <s v="USD"/>
    <n v="1341291600"/>
    <n v="1342328400"/>
    <x v="487"/>
    <d v="2012-07-15T05:00:00"/>
    <b v="0"/>
    <b v="0"/>
    <s v="film &amp; video/shorts"/>
    <n v="85.806282722513089"/>
    <x v="4"/>
    <s v="shorts"/>
  </r>
  <r>
    <n v="523"/>
    <s v="Underwood, James and Jones"/>
    <s v="Triple-buffered holistic ability"/>
    <n v="900"/>
    <n v="6303"/>
    <n v="0.14278914802475012"/>
    <x v="1"/>
    <n v="89"/>
    <x v="1"/>
    <s v="USD"/>
    <n v="1267682400"/>
    <n v="1268114400"/>
    <x v="488"/>
    <d v="2010-03-09T06:00:00"/>
    <b v="0"/>
    <b v="0"/>
    <s v="film &amp; video/shorts"/>
    <n v="70.82022471910112"/>
    <x v="4"/>
    <s v="shorts"/>
  </r>
  <r>
    <n v="524"/>
    <s v="Johnson-Contreras"/>
    <s v="Diverse scalable superstructure"/>
    <n v="96700"/>
    <n v="81136"/>
    <n v="1.1918260698087162"/>
    <x v="0"/>
    <n v="1979"/>
    <x v="1"/>
    <s v="USD"/>
    <n v="1272258000"/>
    <n v="1273381200"/>
    <x v="489"/>
    <d v="2010-05-09T05:00:00"/>
    <b v="0"/>
    <b v="0"/>
    <s v="theater/plays"/>
    <n v="40.998484082870135"/>
    <x v="3"/>
    <s v="plays"/>
  </r>
  <r>
    <n v="525"/>
    <s v="Greene, Lloyd and Sims"/>
    <s v="Balanced leadingedge data-warehouse"/>
    <n v="2100"/>
    <n v="1768"/>
    <n v="1.1877828054298643"/>
    <x v="0"/>
    <n v="63"/>
    <x v="1"/>
    <s v="USD"/>
    <n v="1290492000"/>
    <n v="1290837600"/>
    <x v="490"/>
    <d v="2010-11-27T06:00:00"/>
    <b v="0"/>
    <b v="0"/>
    <s v="technology/wearables"/>
    <n v="28.063492063492063"/>
    <x v="2"/>
    <s v="wearables"/>
  </r>
  <r>
    <n v="526"/>
    <s v="Smith-Sparks"/>
    <s v="Digitized bandwidth-monitored open architecture"/>
    <n v="8300"/>
    <n v="12944"/>
    <n v="0.64122373300370827"/>
    <x v="1"/>
    <n v="147"/>
    <x v="1"/>
    <s v="USD"/>
    <n v="1451109600"/>
    <n v="1454306400"/>
    <x v="312"/>
    <d v="2016-02-01T06:00:00"/>
    <b v="0"/>
    <b v="1"/>
    <s v="theater/plays"/>
    <n v="88.054421768707485"/>
    <x v="3"/>
    <s v="plays"/>
  </r>
  <r>
    <n v="527"/>
    <s v="Rosario-Smith"/>
    <s v="Enterprise-wide intermediate portal"/>
    <n v="189200"/>
    <n v="188480"/>
    <n v="1.0038200339558574"/>
    <x v="0"/>
    <n v="6080"/>
    <x v="0"/>
    <s v="CAD"/>
    <n v="1454652000"/>
    <n v="1457762400"/>
    <x v="491"/>
    <d v="2016-03-12T06:00:00"/>
    <b v="0"/>
    <b v="0"/>
    <s v="film &amp; video/animation"/>
    <n v="31"/>
    <x v="4"/>
    <s v="animation"/>
  </r>
  <r>
    <n v="528"/>
    <s v="Avila, Ford and Welch"/>
    <s v="Focused leadingedge matrix"/>
    <n v="9000"/>
    <n v="7227"/>
    <n v="1.2453300124533002"/>
    <x v="0"/>
    <n v="80"/>
    <x v="4"/>
    <s v="GBP"/>
    <n v="1385186400"/>
    <n v="1389074400"/>
    <x v="492"/>
    <d v="2014-01-07T06:00:00"/>
    <b v="0"/>
    <b v="0"/>
    <s v="music/indie rock"/>
    <n v="90.337500000000006"/>
    <x v="1"/>
    <s v="indie rock"/>
  </r>
  <r>
    <n v="529"/>
    <s v="Gallegos Inc"/>
    <s v="Seamless logistical encryption"/>
    <n v="5100"/>
    <n v="574"/>
    <n v="8.8850174216027877"/>
    <x v="0"/>
    <n v="9"/>
    <x v="1"/>
    <s v="USD"/>
    <n v="1399698000"/>
    <n v="1402117200"/>
    <x v="493"/>
    <d v="2014-06-07T05:00:00"/>
    <b v="0"/>
    <b v="0"/>
    <s v="games/video games"/>
    <n v="63.777777777777779"/>
    <x v="6"/>
    <s v="video games"/>
  </r>
  <r>
    <n v="530"/>
    <s v="Morrow, Santiago and Soto"/>
    <s v="Stand-alone human-resource workforce"/>
    <n v="105000"/>
    <n v="96328"/>
    <n v="1.090025745369986"/>
    <x v="0"/>
    <n v="1784"/>
    <x v="1"/>
    <s v="USD"/>
    <n v="1283230800"/>
    <n v="1284440400"/>
    <x v="494"/>
    <d v="2010-09-14T05:00:00"/>
    <b v="0"/>
    <b v="1"/>
    <s v="publishing/fiction"/>
    <n v="53.995515695067262"/>
    <x v="5"/>
    <s v="fiction"/>
  </r>
  <r>
    <n v="531"/>
    <s v="Berry-Richardson"/>
    <s v="Automated zero tolerance implementation"/>
    <n v="186700"/>
    <n v="178338"/>
    <n v="1.0468884926375759"/>
    <x v="2"/>
    <n v="3640"/>
    <x v="5"/>
    <s v="CHF"/>
    <n v="1384149600"/>
    <n v="1388988000"/>
    <x v="495"/>
    <d v="2014-01-06T06:00:00"/>
    <b v="0"/>
    <b v="0"/>
    <s v="games/video games"/>
    <n v="48.993956043956047"/>
    <x v="6"/>
    <s v="video games"/>
  </r>
  <r>
    <n v="532"/>
    <s v="Cordova-Torres"/>
    <s v="Pre-emptive grid-enabled contingency"/>
    <n v="1600"/>
    <n v="8046"/>
    <n v="0.19885657469550086"/>
    <x v="1"/>
    <n v="126"/>
    <x v="0"/>
    <s v="CAD"/>
    <n v="1516860000"/>
    <n v="1516946400"/>
    <x v="496"/>
    <d v="2018-01-26T06:00:00"/>
    <b v="0"/>
    <b v="0"/>
    <s v="theater/plays"/>
    <n v="63.857142857142854"/>
    <x v="3"/>
    <s v="plays"/>
  </r>
  <r>
    <n v="533"/>
    <s v="Holt, Bernard and Johnson"/>
    <s v="Multi-lateral didactic encoding"/>
    <n v="115600"/>
    <n v="184086"/>
    <n v="0.62796736308029943"/>
    <x v="1"/>
    <n v="2218"/>
    <x v="4"/>
    <s v="GBP"/>
    <n v="1374642000"/>
    <n v="1377752400"/>
    <x v="497"/>
    <d v="2013-08-29T05:00:00"/>
    <b v="0"/>
    <b v="0"/>
    <s v="music/indie rock"/>
    <n v="82.996393146979258"/>
    <x v="1"/>
    <s v="indie rock"/>
  </r>
  <r>
    <n v="534"/>
    <s v="Clark, Mccormick and Mendoza"/>
    <s v="Self-enabling didactic orchestration"/>
    <n v="89100"/>
    <n v="13385"/>
    <n v="6.6567052670900262"/>
    <x v="0"/>
    <n v="243"/>
    <x v="1"/>
    <s v="USD"/>
    <n v="1534482000"/>
    <n v="1534568400"/>
    <x v="498"/>
    <d v="2018-08-18T05:00:00"/>
    <b v="0"/>
    <b v="1"/>
    <s v="film &amp; video/drama"/>
    <n v="55.08230452674897"/>
    <x v="4"/>
    <s v="drama"/>
  </r>
  <r>
    <n v="535"/>
    <s v="Garrison LLC"/>
    <s v="Profit-focused 24/7 data-warehouse"/>
    <n v="2600"/>
    <n v="12533"/>
    <n v="0.20745232585973031"/>
    <x v="1"/>
    <n v="202"/>
    <x v="6"/>
    <s v="EUR"/>
    <n v="1528434000"/>
    <n v="1528606800"/>
    <x v="499"/>
    <d v="2018-06-10T05:00:00"/>
    <b v="0"/>
    <b v="1"/>
    <s v="theater/plays"/>
    <n v="62.044554455445542"/>
    <x v="3"/>
    <s v="plays"/>
  </r>
  <r>
    <n v="536"/>
    <s v="Shannon-Olson"/>
    <s v="Enhanced methodical middleware"/>
    <n v="9800"/>
    <n v="14697"/>
    <n v="0.66680274886031166"/>
    <x v="1"/>
    <n v="140"/>
    <x v="6"/>
    <s v="EUR"/>
    <n v="1282626000"/>
    <n v="1284872400"/>
    <x v="500"/>
    <d v="2010-09-19T05:00:00"/>
    <b v="0"/>
    <b v="0"/>
    <s v="publishing/fiction"/>
    <n v="104.97857142857143"/>
    <x v="5"/>
    <s v="fiction"/>
  </r>
  <r>
    <n v="537"/>
    <s v="Murillo-Mcfarland"/>
    <s v="Synchronized client-driven projection"/>
    <n v="84400"/>
    <n v="98935"/>
    <n v="0.85308535907413963"/>
    <x v="1"/>
    <n v="1052"/>
    <x v="3"/>
    <s v="DKK"/>
    <n v="1535605200"/>
    <n v="1537592400"/>
    <x v="501"/>
    <d v="2018-09-22T05:00:00"/>
    <b v="1"/>
    <b v="1"/>
    <s v="film &amp; video/documentary"/>
    <n v="94.044676806083643"/>
    <x v="4"/>
    <s v="documentary"/>
  </r>
  <r>
    <n v="538"/>
    <s v="Young, Gilbert and Escobar"/>
    <s v="Networked didactic time-frame"/>
    <n v="151300"/>
    <n v="57034"/>
    <n v="2.6528035908405512"/>
    <x v="0"/>
    <n v="1296"/>
    <x v="1"/>
    <s v="USD"/>
    <n v="1379826000"/>
    <n v="1381208400"/>
    <x v="502"/>
    <d v="2013-10-08T05:00:00"/>
    <b v="0"/>
    <b v="0"/>
    <s v="games/mobile games"/>
    <n v="44.007716049382715"/>
    <x v="6"/>
    <s v="mobile games"/>
  </r>
  <r>
    <n v="539"/>
    <s v="Thomas, Welch and Santana"/>
    <s v="Assimilated exuding toolset"/>
    <n v="9800"/>
    <n v="7120"/>
    <n v="1.3764044943820224"/>
    <x v="0"/>
    <n v="77"/>
    <x v="1"/>
    <s v="USD"/>
    <n v="1561957200"/>
    <n v="1562475600"/>
    <x v="503"/>
    <d v="2019-07-07T05:00:00"/>
    <b v="0"/>
    <b v="1"/>
    <s v="food/food trucks"/>
    <n v="92.467532467532465"/>
    <x v="0"/>
    <s v="food trucks"/>
  </r>
  <r>
    <n v="540"/>
    <s v="Brown-Pena"/>
    <s v="Front-line client-server secured line"/>
    <n v="5300"/>
    <n v="14097"/>
    <n v="0.37596651769880118"/>
    <x v="1"/>
    <n v="247"/>
    <x v="1"/>
    <s v="USD"/>
    <n v="1525496400"/>
    <n v="1527397200"/>
    <x v="504"/>
    <d v="2018-05-27T05:00:00"/>
    <b v="0"/>
    <b v="0"/>
    <s v="photography/photography books"/>
    <n v="57.072874493927124"/>
    <x v="7"/>
    <s v="photography books"/>
  </r>
  <r>
    <n v="541"/>
    <s v="Holder, Caldwell and Vance"/>
    <s v="Polarized systemic Internet solution"/>
    <n v="178000"/>
    <n v="43086"/>
    <n v="4.1312723390428445"/>
    <x v="0"/>
    <n v="395"/>
    <x v="6"/>
    <s v="EUR"/>
    <n v="1433912400"/>
    <n v="1436158800"/>
    <x v="505"/>
    <d v="2015-07-06T05:00:00"/>
    <b v="0"/>
    <b v="0"/>
    <s v="games/mobile games"/>
    <n v="109.07848101265823"/>
    <x v="6"/>
    <s v="mobile games"/>
  </r>
  <r>
    <n v="542"/>
    <s v="Harrison-Bridges"/>
    <s v="Profit-focused exuding moderator"/>
    <n v="77000"/>
    <n v="1930"/>
    <n v="39.896373056994818"/>
    <x v="0"/>
    <n v="49"/>
    <x v="4"/>
    <s v="GBP"/>
    <n v="1453442400"/>
    <n v="1456034400"/>
    <x v="506"/>
    <d v="2016-02-21T06:00:00"/>
    <b v="0"/>
    <b v="0"/>
    <s v="music/indie rock"/>
    <n v="39.387755102040813"/>
    <x v="1"/>
    <s v="indie rock"/>
  </r>
  <r>
    <n v="543"/>
    <s v="Johnson, Murphy and Peterson"/>
    <s v="Cross-group high-level moderator"/>
    <n v="84900"/>
    <n v="13864"/>
    <n v="6.1237738026543562"/>
    <x v="0"/>
    <n v="180"/>
    <x v="1"/>
    <s v="USD"/>
    <n v="1378875600"/>
    <n v="1380171600"/>
    <x v="507"/>
    <d v="2013-09-26T05:00:00"/>
    <b v="0"/>
    <b v="0"/>
    <s v="games/video games"/>
    <n v="77.022222222222226"/>
    <x v="6"/>
    <s v="video games"/>
  </r>
  <r>
    <n v="544"/>
    <s v="Taylor Inc"/>
    <s v="Public-key 3rdgeneration system engine"/>
    <n v="2800"/>
    <n v="7742"/>
    <n v="0.36166365280289331"/>
    <x v="1"/>
    <n v="84"/>
    <x v="1"/>
    <s v="USD"/>
    <n v="1452232800"/>
    <n v="1453356000"/>
    <x v="508"/>
    <d v="2016-01-21T06:00:00"/>
    <b v="0"/>
    <b v="0"/>
    <s v="music/rock"/>
    <n v="92.166666666666671"/>
    <x v="1"/>
    <s v="rock"/>
  </r>
  <r>
    <n v="545"/>
    <s v="Deleon and Sons"/>
    <s v="Organized value-added access"/>
    <n v="184800"/>
    <n v="164109"/>
    <n v="1.1260808365171928"/>
    <x v="0"/>
    <n v="2690"/>
    <x v="1"/>
    <s v="USD"/>
    <n v="1577253600"/>
    <n v="1578981600"/>
    <x v="509"/>
    <d v="2020-01-14T06:00:00"/>
    <b v="0"/>
    <b v="0"/>
    <s v="theater/plays"/>
    <n v="61.007063197026021"/>
    <x v="3"/>
    <s v="plays"/>
  </r>
  <r>
    <n v="546"/>
    <s v="Benjamin, Paul and Ferguson"/>
    <s v="Cloned global Graphical User Interface"/>
    <n v="4200"/>
    <n v="6870"/>
    <n v="0.611353711790393"/>
    <x v="1"/>
    <n v="88"/>
    <x v="1"/>
    <s v="USD"/>
    <n v="1537160400"/>
    <n v="1537419600"/>
    <x v="510"/>
    <d v="2018-09-20T05:00:00"/>
    <b v="0"/>
    <b v="1"/>
    <s v="theater/plays"/>
    <n v="78.068181818181813"/>
    <x v="3"/>
    <s v="plays"/>
  </r>
  <r>
    <n v="547"/>
    <s v="Hardin-Dixon"/>
    <s v="Focused solution-oriented matrix"/>
    <n v="1300"/>
    <n v="12597"/>
    <n v="0.10319917440660474"/>
    <x v="1"/>
    <n v="156"/>
    <x v="1"/>
    <s v="USD"/>
    <n v="1422165600"/>
    <n v="1423202400"/>
    <x v="511"/>
    <d v="2015-02-06T06:00:00"/>
    <b v="0"/>
    <b v="0"/>
    <s v="film &amp; video/drama"/>
    <n v="80.75"/>
    <x v="4"/>
    <s v="drama"/>
  </r>
  <r>
    <n v="548"/>
    <s v="York-Pitts"/>
    <s v="Monitored discrete toolset"/>
    <n v="66100"/>
    <n v="179074"/>
    <n v="0.36912114544825042"/>
    <x v="1"/>
    <n v="2985"/>
    <x v="1"/>
    <s v="USD"/>
    <n v="1459486800"/>
    <n v="1460610000"/>
    <x v="512"/>
    <d v="2016-04-14T05:00:00"/>
    <b v="0"/>
    <b v="0"/>
    <s v="theater/plays"/>
    <n v="59.991289782244557"/>
    <x v="3"/>
    <s v="plays"/>
  </r>
  <r>
    <n v="549"/>
    <s v="Jarvis and Sons"/>
    <s v="Business-focused intermediate system engine"/>
    <n v="29500"/>
    <n v="83843"/>
    <n v="0.35184809703851244"/>
    <x v="1"/>
    <n v="762"/>
    <x v="1"/>
    <s v="USD"/>
    <n v="1369717200"/>
    <n v="1370494800"/>
    <x v="513"/>
    <d v="2013-06-06T05:00:00"/>
    <b v="0"/>
    <b v="0"/>
    <s v="technology/wearables"/>
    <n v="110.03018372703411"/>
    <x v="2"/>
    <s v="wearables"/>
  </r>
  <r>
    <n v="550"/>
    <s v="Morrison-Henderson"/>
    <s v="De-engineered disintermediate encoding"/>
    <n v="100"/>
    <n v="4"/>
    <n v="25"/>
    <x v="3"/>
    <n v="1"/>
    <x v="5"/>
    <s v="CHF"/>
    <n v="1330495200"/>
    <n v="1332306000"/>
    <x v="514"/>
    <d v="2012-03-21T05:00:00"/>
    <b v="0"/>
    <b v="0"/>
    <s v="music/indie rock"/>
    <n v="4"/>
    <x v="1"/>
    <s v="indie rock"/>
  </r>
  <r>
    <n v="551"/>
    <s v="Martin-James"/>
    <s v="Streamlined upward-trending analyzer"/>
    <n v="180100"/>
    <n v="105598"/>
    <n v="1.7055247258470805"/>
    <x v="0"/>
    <n v="2779"/>
    <x v="2"/>
    <s v="AUD"/>
    <n v="1419055200"/>
    <n v="1422511200"/>
    <x v="515"/>
    <d v="2015-01-29T06:00:00"/>
    <b v="0"/>
    <b v="1"/>
    <s v="technology/web"/>
    <n v="37.99856063332134"/>
    <x v="2"/>
    <s v="web"/>
  </r>
  <r>
    <n v="552"/>
    <s v="Mercer, Solomon and Singleton"/>
    <s v="Distributed human-resource policy"/>
    <n v="9000"/>
    <n v="8866"/>
    <n v="1.0151139183397249"/>
    <x v="0"/>
    <n v="92"/>
    <x v="1"/>
    <s v="USD"/>
    <n v="1480140000"/>
    <n v="1480312800"/>
    <x v="516"/>
    <d v="2016-11-28T06:00:00"/>
    <b v="0"/>
    <b v="0"/>
    <s v="theater/plays"/>
    <n v="96.369565217391298"/>
    <x v="3"/>
    <s v="plays"/>
  </r>
  <r>
    <n v="553"/>
    <s v="Dougherty, Austin and Mills"/>
    <s v="De-engineered 5thgeneration contingency"/>
    <n v="170600"/>
    <n v="75022"/>
    <n v="2.2739996267761455"/>
    <x v="0"/>
    <n v="1028"/>
    <x v="1"/>
    <s v="USD"/>
    <n v="1293948000"/>
    <n v="1294034400"/>
    <x v="517"/>
    <d v="2011-01-03T06:00:00"/>
    <b v="0"/>
    <b v="0"/>
    <s v="music/rock"/>
    <n v="72.978599221789878"/>
    <x v="1"/>
    <s v="rock"/>
  </r>
  <r>
    <n v="554"/>
    <s v="Ritter PLC"/>
    <s v="Multi-channeled upward-trending application"/>
    <n v="9500"/>
    <n v="14408"/>
    <n v="0.65935591338145472"/>
    <x v="1"/>
    <n v="554"/>
    <x v="0"/>
    <s v="CAD"/>
    <n v="1482127200"/>
    <n v="1482645600"/>
    <x v="518"/>
    <d v="2016-12-25T06:00:00"/>
    <b v="0"/>
    <b v="0"/>
    <s v="music/indie rock"/>
    <n v="26.007220216606498"/>
    <x v="1"/>
    <s v="indie rock"/>
  </r>
  <r>
    <n v="555"/>
    <s v="Anderson Group"/>
    <s v="Organic maximized database"/>
    <n v="6300"/>
    <n v="14089"/>
    <n v="0.44715735680317981"/>
    <x v="1"/>
    <n v="135"/>
    <x v="3"/>
    <s v="DKK"/>
    <n v="1396414800"/>
    <n v="1399093200"/>
    <x v="519"/>
    <d v="2014-05-03T05:00:00"/>
    <b v="0"/>
    <b v="0"/>
    <s v="music/rock"/>
    <n v="104.36296296296297"/>
    <x v="1"/>
    <s v="rock"/>
  </r>
  <r>
    <n v="556"/>
    <s v="Smith and Sons"/>
    <s v="Grass-roots 24/7 attitude"/>
    <n v="5200"/>
    <n v="12467"/>
    <n v="0.41710114702815432"/>
    <x v="1"/>
    <n v="122"/>
    <x v="1"/>
    <s v="USD"/>
    <n v="1315285200"/>
    <n v="1315890000"/>
    <x v="520"/>
    <d v="2011-09-13T05:00:00"/>
    <b v="0"/>
    <b v="1"/>
    <s v="publishing/translations"/>
    <n v="102.18852459016394"/>
    <x v="5"/>
    <s v="translations"/>
  </r>
  <r>
    <n v="557"/>
    <s v="Lam-Hamilton"/>
    <s v="Team-oriented global strategy"/>
    <n v="6000"/>
    <n v="11960"/>
    <n v="0.50167224080267558"/>
    <x v="1"/>
    <n v="221"/>
    <x v="1"/>
    <s v="USD"/>
    <n v="1443762000"/>
    <n v="1444021200"/>
    <x v="521"/>
    <d v="2015-10-05T05:00:00"/>
    <b v="0"/>
    <b v="1"/>
    <s v="film &amp; video/science fiction"/>
    <n v="54.117647058823529"/>
    <x v="4"/>
    <s v="science fiction"/>
  </r>
  <r>
    <n v="558"/>
    <s v="Ho Ltd"/>
    <s v="Enhanced client-driven capacity"/>
    <n v="5800"/>
    <n v="7966"/>
    <n v="0.72809440120512181"/>
    <x v="1"/>
    <n v="126"/>
    <x v="1"/>
    <s v="USD"/>
    <n v="1456293600"/>
    <n v="1460005200"/>
    <x v="522"/>
    <d v="2016-04-07T05:00:00"/>
    <b v="0"/>
    <b v="0"/>
    <s v="theater/plays"/>
    <n v="63.222222222222221"/>
    <x v="3"/>
    <s v="plays"/>
  </r>
  <r>
    <n v="559"/>
    <s v="Brown, Estrada and Jensen"/>
    <s v="Exclusive systematic productivity"/>
    <n v="105300"/>
    <n v="106321"/>
    <n v="0.99039700529528507"/>
    <x v="1"/>
    <n v="1022"/>
    <x v="1"/>
    <s v="USD"/>
    <n v="1470114000"/>
    <n v="1470718800"/>
    <x v="523"/>
    <d v="2016-08-09T05:00:00"/>
    <b v="0"/>
    <b v="0"/>
    <s v="theater/plays"/>
    <n v="104.03228962818004"/>
    <x v="3"/>
    <s v="plays"/>
  </r>
  <r>
    <n v="560"/>
    <s v="Hunt LLC"/>
    <s v="Re-engineered radical policy"/>
    <n v="20000"/>
    <n v="158832"/>
    <n v="0.12591921023471342"/>
    <x v="1"/>
    <n v="3177"/>
    <x v="1"/>
    <s v="USD"/>
    <n v="1321596000"/>
    <n v="1325052000"/>
    <x v="524"/>
    <d v="2011-12-28T06:00:00"/>
    <b v="0"/>
    <b v="0"/>
    <s v="film &amp; video/animation"/>
    <n v="49.994334277620396"/>
    <x v="4"/>
    <s v="animation"/>
  </r>
  <r>
    <n v="561"/>
    <s v="Fowler-Smith"/>
    <s v="Down-sized logistical adapter"/>
    <n v="3000"/>
    <n v="11091"/>
    <n v="0.27048958615093321"/>
    <x v="1"/>
    <n v="198"/>
    <x v="5"/>
    <s v="CHF"/>
    <n v="1318827600"/>
    <n v="1319000400"/>
    <x v="525"/>
    <d v="2011-10-19T05:00:00"/>
    <b v="0"/>
    <b v="0"/>
    <s v="theater/plays"/>
    <n v="56.015151515151516"/>
    <x v="3"/>
    <s v="plays"/>
  </r>
  <r>
    <n v="562"/>
    <s v="Blair Inc"/>
    <s v="Configurable bandwidth-monitored throughput"/>
    <n v="9900"/>
    <n v="1269"/>
    <n v="7.8014184397163122"/>
    <x v="0"/>
    <n v="26"/>
    <x v="5"/>
    <s v="CHF"/>
    <n v="1552366800"/>
    <n v="1552539600"/>
    <x v="188"/>
    <d v="2019-03-14T05:00:00"/>
    <b v="0"/>
    <b v="0"/>
    <s v="music/rock"/>
    <n v="48.807692307692307"/>
    <x v="1"/>
    <s v="rock"/>
  </r>
  <r>
    <n v="563"/>
    <s v="Kelley, Stanton and Sanchez"/>
    <s v="Optional tangible pricing structure"/>
    <n v="3700"/>
    <n v="5107"/>
    <n v="0.72449579009203058"/>
    <x v="1"/>
    <n v="85"/>
    <x v="2"/>
    <s v="AUD"/>
    <n v="1542088800"/>
    <n v="1543816800"/>
    <x v="526"/>
    <d v="2018-12-03T06:00:00"/>
    <b v="0"/>
    <b v="0"/>
    <s v="film &amp; video/documentary"/>
    <n v="60.082352941176474"/>
    <x v="4"/>
    <s v="documentary"/>
  </r>
  <r>
    <n v="564"/>
    <s v="Hernandez-Macdonald"/>
    <s v="Organic high-level implementation"/>
    <n v="168700"/>
    <n v="141393"/>
    <n v="1.1931283726917175"/>
    <x v="0"/>
    <n v="1790"/>
    <x v="1"/>
    <s v="USD"/>
    <n v="1426395600"/>
    <n v="1427086800"/>
    <x v="527"/>
    <d v="2015-03-23T05:00:00"/>
    <b v="0"/>
    <b v="0"/>
    <s v="theater/plays"/>
    <n v="78.990502793296088"/>
    <x v="3"/>
    <s v="plays"/>
  </r>
  <r>
    <n v="565"/>
    <s v="Joseph LLC"/>
    <s v="Decentralized logistical collaboration"/>
    <n v="94900"/>
    <n v="194166"/>
    <n v="0.48875704294263672"/>
    <x v="1"/>
    <n v="3596"/>
    <x v="1"/>
    <s v="USD"/>
    <n v="1321336800"/>
    <n v="1323064800"/>
    <x v="528"/>
    <d v="2011-12-05T06:00:00"/>
    <b v="0"/>
    <b v="0"/>
    <s v="theater/plays"/>
    <n v="53.99499443826474"/>
    <x v="3"/>
    <s v="plays"/>
  </r>
  <r>
    <n v="566"/>
    <s v="Webb-Smith"/>
    <s v="Advanced content-based installation"/>
    <n v="9300"/>
    <n v="4124"/>
    <n v="2.2550921435499514"/>
    <x v="0"/>
    <n v="37"/>
    <x v="1"/>
    <s v="USD"/>
    <n v="1456293600"/>
    <n v="1458277200"/>
    <x v="522"/>
    <d v="2016-03-18T05:00:00"/>
    <b v="0"/>
    <b v="1"/>
    <s v="music/electric music"/>
    <n v="111.45945945945945"/>
    <x v="1"/>
    <s v="electric music"/>
  </r>
  <r>
    <n v="567"/>
    <s v="Johns PLC"/>
    <s v="Distributed high-level open architecture"/>
    <n v="6800"/>
    <n v="14865"/>
    <n v="0.45745038681466532"/>
    <x v="1"/>
    <n v="244"/>
    <x v="1"/>
    <s v="USD"/>
    <n v="1404968400"/>
    <n v="1405141200"/>
    <x v="529"/>
    <d v="2014-07-12T05:00:00"/>
    <b v="0"/>
    <b v="0"/>
    <s v="music/rock"/>
    <n v="60.922131147540981"/>
    <x v="1"/>
    <s v="rock"/>
  </r>
  <r>
    <n v="568"/>
    <s v="Hardin-Foley"/>
    <s v="Synergized zero tolerance help-desk"/>
    <n v="72400"/>
    <n v="134688"/>
    <n v="0.53753860774530771"/>
    <x v="1"/>
    <n v="5180"/>
    <x v="1"/>
    <s v="USD"/>
    <n v="1279170000"/>
    <n v="1283058000"/>
    <x v="530"/>
    <d v="2010-08-29T05:00:00"/>
    <b v="0"/>
    <b v="0"/>
    <s v="theater/plays"/>
    <n v="26.0015444015444"/>
    <x v="3"/>
    <s v="plays"/>
  </r>
  <r>
    <n v="569"/>
    <s v="Fischer, Fowler and Arnold"/>
    <s v="Extended multi-tasking definition"/>
    <n v="20100"/>
    <n v="47705"/>
    <n v="0.42133948223456663"/>
    <x v="1"/>
    <n v="589"/>
    <x v="6"/>
    <s v="EUR"/>
    <n v="1294725600"/>
    <n v="1295762400"/>
    <x v="531"/>
    <d v="2011-01-23T06:00:00"/>
    <b v="0"/>
    <b v="0"/>
    <s v="film &amp; video/animation"/>
    <n v="80.993208828522924"/>
    <x v="4"/>
    <s v="animation"/>
  </r>
  <r>
    <n v="570"/>
    <s v="Martinez-Juarez"/>
    <s v="Realigned uniform knowledge user"/>
    <n v="31200"/>
    <n v="95364"/>
    <n v="0.32716748458537814"/>
    <x v="1"/>
    <n v="2725"/>
    <x v="1"/>
    <s v="USD"/>
    <n v="1419055200"/>
    <n v="1419573600"/>
    <x v="515"/>
    <d v="2014-12-26T06:00:00"/>
    <b v="0"/>
    <b v="1"/>
    <s v="music/rock"/>
    <n v="34.995963302752294"/>
    <x v="1"/>
    <s v="rock"/>
  </r>
  <r>
    <n v="571"/>
    <s v="Wilson and Sons"/>
    <s v="Monitored grid-enabled model"/>
    <n v="3500"/>
    <n v="3295"/>
    <n v="1.062215477996965"/>
    <x v="0"/>
    <n v="35"/>
    <x v="6"/>
    <s v="EUR"/>
    <n v="1434690000"/>
    <n v="1438750800"/>
    <x v="532"/>
    <d v="2015-08-05T05:00:00"/>
    <b v="0"/>
    <b v="0"/>
    <s v="film &amp; video/shorts"/>
    <n v="94.142857142857139"/>
    <x v="4"/>
    <s v="shorts"/>
  </r>
  <r>
    <n v="572"/>
    <s v="Clements Group"/>
    <s v="Assimilated actuating policy"/>
    <n v="9000"/>
    <n v="4896"/>
    <n v="1.838235294117647"/>
    <x v="3"/>
    <n v="94"/>
    <x v="1"/>
    <s v="USD"/>
    <n v="1443416400"/>
    <n v="1444798800"/>
    <x v="533"/>
    <d v="2015-10-14T05:00:00"/>
    <b v="0"/>
    <b v="1"/>
    <s v="music/rock"/>
    <n v="52.085106382978722"/>
    <x v="1"/>
    <s v="rock"/>
  </r>
  <r>
    <n v="573"/>
    <s v="Valenzuela-Cook"/>
    <s v="Total incremental productivity"/>
    <n v="6700"/>
    <n v="7496"/>
    <n v="0.89381003201707576"/>
    <x v="1"/>
    <n v="300"/>
    <x v="1"/>
    <s v="USD"/>
    <n v="1399006800"/>
    <n v="1399179600"/>
    <x v="409"/>
    <d v="2014-05-04T05:00:00"/>
    <b v="0"/>
    <b v="0"/>
    <s v="journalism/audio"/>
    <n v="24.986666666666668"/>
    <x v="8"/>
    <s v="audio"/>
  </r>
  <r>
    <n v="574"/>
    <s v="Parker, Haley and Foster"/>
    <s v="Adaptive local task-force"/>
    <n v="2700"/>
    <n v="9967"/>
    <n v="0.2708939500351159"/>
    <x v="1"/>
    <n v="144"/>
    <x v="1"/>
    <s v="USD"/>
    <n v="1575698400"/>
    <n v="1576562400"/>
    <x v="534"/>
    <d v="2019-12-17T06:00:00"/>
    <b v="0"/>
    <b v="1"/>
    <s v="food/food trucks"/>
    <n v="69.215277777777771"/>
    <x v="0"/>
    <s v="food trucks"/>
  </r>
  <r>
    <n v="575"/>
    <s v="Fuentes LLC"/>
    <s v="Universal zero-defect concept"/>
    <n v="83300"/>
    <n v="52421"/>
    <n v="1.589057820339177"/>
    <x v="0"/>
    <n v="558"/>
    <x v="1"/>
    <s v="USD"/>
    <n v="1400562000"/>
    <n v="1400821200"/>
    <x v="53"/>
    <d v="2014-05-23T05:00:00"/>
    <b v="0"/>
    <b v="1"/>
    <s v="theater/plays"/>
    <n v="93.944444444444443"/>
    <x v="3"/>
    <s v="plays"/>
  </r>
  <r>
    <n v="576"/>
    <s v="Moran and Sons"/>
    <s v="Object-based bottom-line superstructure"/>
    <n v="9700"/>
    <n v="6298"/>
    <n v="1.5401714830104796"/>
    <x v="0"/>
    <n v="64"/>
    <x v="1"/>
    <s v="USD"/>
    <n v="1509512400"/>
    <n v="1510984800"/>
    <x v="535"/>
    <d v="2017-11-18T06:00:00"/>
    <b v="0"/>
    <b v="0"/>
    <s v="theater/plays"/>
    <n v="98.40625"/>
    <x v="3"/>
    <s v="plays"/>
  </r>
  <r>
    <n v="577"/>
    <s v="Stevens Inc"/>
    <s v="Adaptive 24hour projection"/>
    <n v="8200"/>
    <n v="1546"/>
    <n v="5.304010349288486"/>
    <x v="3"/>
    <n v="37"/>
    <x v="1"/>
    <s v="USD"/>
    <n v="1299823200"/>
    <n v="1302066000"/>
    <x v="536"/>
    <d v="2011-04-06T05:00:00"/>
    <b v="0"/>
    <b v="0"/>
    <s v="music/jazz"/>
    <n v="41.783783783783782"/>
    <x v="1"/>
    <s v="jazz"/>
  </r>
  <r>
    <n v="578"/>
    <s v="Martinez-Johnson"/>
    <s v="Sharable radical toolset"/>
    <n v="96500"/>
    <n v="16168"/>
    <n v="5.9685799109351807"/>
    <x v="0"/>
    <n v="245"/>
    <x v="1"/>
    <s v="USD"/>
    <n v="1322719200"/>
    <n v="1322978400"/>
    <x v="537"/>
    <d v="2011-12-04T06:00:00"/>
    <b v="0"/>
    <b v="0"/>
    <s v="film &amp; video/science fiction"/>
    <n v="65.991836734693877"/>
    <x v="4"/>
    <s v="science fiction"/>
  </r>
  <r>
    <n v="579"/>
    <s v="Franklin Inc"/>
    <s v="Focused multimedia knowledgebase"/>
    <n v="6200"/>
    <n v="6269"/>
    <n v="0.98899345988195886"/>
    <x v="1"/>
    <n v="87"/>
    <x v="1"/>
    <s v="USD"/>
    <n v="1312693200"/>
    <n v="1313730000"/>
    <x v="538"/>
    <d v="2011-08-19T05:00:00"/>
    <b v="0"/>
    <b v="0"/>
    <s v="music/jazz"/>
    <n v="72.05747126436782"/>
    <x v="1"/>
    <s v="jazz"/>
  </r>
  <r>
    <n v="580"/>
    <s v="Perez PLC"/>
    <s v="Seamless 6thgeneration extranet"/>
    <n v="43800"/>
    <n v="149578"/>
    <n v="0.29282381098824695"/>
    <x v="1"/>
    <n v="3116"/>
    <x v="1"/>
    <s v="USD"/>
    <n v="1393394400"/>
    <n v="1394085600"/>
    <x v="539"/>
    <d v="2014-03-06T06:00:00"/>
    <b v="0"/>
    <b v="0"/>
    <s v="theater/plays"/>
    <n v="48.003209242618745"/>
    <x v="3"/>
    <s v="plays"/>
  </r>
  <r>
    <n v="581"/>
    <s v="Sanchez, Cross and Savage"/>
    <s v="Sharable mobile knowledgebase"/>
    <n v="6000"/>
    <n v="3841"/>
    <n v="1.5620932048945586"/>
    <x v="0"/>
    <n v="71"/>
    <x v="1"/>
    <s v="USD"/>
    <n v="1304053200"/>
    <n v="1305349200"/>
    <x v="540"/>
    <d v="2011-05-14T05:00:00"/>
    <b v="0"/>
    <b v="0"/>
    <s v="technology/web"/>
    <n v="54.098591549295776"/>
    <x v="2"/>
    <s v="web"/>
  </r>
  <r>
    <n v="582"/>
    <s v="Pineda Ltd"/>
    <s v="Cross-group global system engine"/>
    <n v="8700"/>
    <n v="4531"/>
    <n v="1.9201059368792761"/>
    <x v="0"/>
    <n v="42"/>
    <x v="1"/>
    <s v="USD"/>
    <n v="1433912400"/>
    <n v="1434344400"/>
    <x v="505"/>
    <d v="2015-06-15T05:00:00"/>
    <b v="0"/>
    <b v="1"/>
    <s v="games/video games"/>
    <n v="107.88095238095238"/>
    <x v="6"/>
    <s v="video games"/>
  </r>
  <r>
    <n v="583"/>
    <s v="Powell and Sons"/>
    <s v="Centralized clear-thinking conglomeration"/>
    <n v="18900"/>
    <n v="60934"/>
    <n v="0.31017166114156303"/>
    <x v="1"/>
    <n v="909"/>
    <x v="1"/>
    <s v="USD"/>
    <n v="1329717600"/>
    <n v="1331186400"/>
    <x v="541"/>
    <d v="2012-03-08T06:00:00"/>
    <b v="0"/>
    <b v="0"/>
    <s v="film &amp; video/documentary"/>
    <n v="67.034103410341032"/>
    <x v="4"/>
    <s v="documentary"/>
  </r>
  <r>
    <n v="584"/>
    <s v="Nunez-Richards"/>
    <s v="De-engineered cohesive system engine"/>
    <n v="86400"/>
    <n v="103255"/>
    <n v="0.83676335286426806"/>
    <x v="1"/>
    <n v="1613"/>
    <x v="1"/>
    <s v="USD"/>
    <n v="1335330000"/>
    <n v="1336539600"/>
    <x v="542"/>
    <d v="2012-05-09T05:00:00"/>
    <b v="0"/>
    <b v="0"/>
    <s v="technology/web"/>
    <n v="64.01425914445133"/>
    <x v="2"/>
    <s v="web"/>
  </r>
  <r>
    <n v="585"/>
    <s v="Pugh LLC"/>
    <s v="Reactive analyzing function"/>
    <n v="8900"/>
    <n v="13065"/>
    <n v="0.68120933792575589"/>
    <x v="1"/>
    <n v="136"/>
    <x v="1"/>
    <s v="USD"/>
    <n v="1268888400"/>
    <n v="1269752400"/>
    <x v="543"/>
    <d v="2010-03-28T05:00:00"/>
    <b v="0"/>
    <b v="0"/>
    <s v="publishing/translations"/>
    <n v="96.066176470588232"/>
    <x v="5"/>
    <s v="translations"/>
  </r>
  <r>
    <n v="586"/>
    <s v="Rowe-Wong"/>
    <s v="Robust hybrid budgetary management"/>
    <n v="700"/>
    <n v="6654"/>
    <n v="0.10519987977156597"/>
    <x v="1"/>
    <n v="130"/>
    <x v="1"/>
    <s v="USD"/>
    <n v="1289973600"/>
    <n v="1291615200"/>
    <x v="544"/>
    <d v="2010-12-06T06:00:00"/>
    <b v="0"/>
    <b v="0"/>
    <s v="music/rock"/>
    <n v="51.184615384615384"/>
    <x v="1"/>
    <s v="rock"/>
  </r>
  <r>
    <n v="587"/>
    <s v="Williams-Santos"/>
    <s v="Open-source analyzing monitoring"/>
    <n v="9400"/>
    <n v="6852"/>
    <n v="1.3718622300058376"/>
    <x v="0"/>
    <n v="156"/>
    <x v="0"/>
    <s v="CAD"/>
    <n v="1547877600"/>
    <n v="1552366800"/>
    <x v="35"/>
    <d v="2019-03-12T05:00:00"/>
    <b v="0"/>
    <b v="1"/>
    <s v="food/food trucks"/>
    <n v="43.92307692307692"/>
    <x v="0"/>
    <s v="food trucks"/>
  </r>
  <r>
    <n v="588"/>
    <s v="Weber Inc"/>
    <s v="Up-sized discrete firmware"/>
    <n v="157600"/>
    <n v="124517"/>
    <n v="1.2656906285888674"/>
    <x v="0"/>
    <n v="1368"/>
    <x v="4"/>
    <s v="GBP"/>
    <n v="1269493200"/>
    <n v="1272171600"/>
    <x v="152"/>
    <d v="2010-04-25T05:00:00"/>
    <b v="0"/>
    <b v="0"/>
    <s v="theater/plays"/>
    <n v="91.021198830409361"/>
    <x v="3"/>
    <s v="plays"/>
  </r>
  <r>
    <n v="589"/>
    <s v="Avery, Brown and Parker"/>
    <s v="Exclusive intangible extranet"/>
    <n v="7900"/>
    <n v="5113"/>
    <n v="1.5450811656561705"/>
    <x v="0"/>
    <n v="102"/>
    <x v="1"/>
    <s v="USD"/>
    <n v="1436072400"/>
    <n v="1436677200"/>
    <x v="545"/>
    <d v="2015-07-12T05:00:00"/>
    <b v="0"/>
    <b v="0"/>
    <s v="film &amp; video/documentary"/>
    <n v="50.127450980392155"/>
    <x v="4"/>
    <s v="documentary"/>
  </r>
  <r>
    <n v="590"/>
    <s v="Cox Group"/>
    <s v="Synergized analyzing process improvement"/>
    <n v="7100"/>
    <n v="5824"/>
    <n v="1.2190934065934067"/>
    <x v="0"/>
    <n v="86"/>
    <x v="2"/>
    <s v="AUD"/>
    <n v="1419141600"/>
    <n v="1420092000"/>
    <x v="546"/>
    <d v="2015-01-01T06:00:00"/>
    <b v="0"/>
    <b v="0"/>
    <s v="publishing/radio &amp; podcasts"/>
    <n v="67.720930232558146"/>
    <x v="5"/>
    <s v="radio &amp; podcasts"/>
  </r>
  <r>
    <n v="591"/>
    <s v="Jensen LLC"/>
    <s v="Realigned dedicated system engine"/>
    <n v="600"/>
    <n v="6226"/>
    <n v="9.6370061034371984E-2"/>
    <x v="1"/>
    <n v="102"/>
    <x v="1"/>
    <s v="USD"/>
    <n v="1279083600"/>
    <n v="1279947600"/>
    <x v="547"/>
    <d v="2010-07-24T05:00:00"/>
    <b v="0"/>
    <b v="0"/>
    <s v="games/video games"/>
    <n v="61.03921568627451"/>
    <x v="6"/>
    <s v="video games"/>
  </r>
  <r>
    <n v="592"/>
    <s v="Brown Inc"/>
    <s v="Object-based bandwidth-monitored concept"/>
    <n v="156800"/>
    <n v="20243"/>
    <n v="7.7458874672726372"/>
    <x v="0"/>
    <n v="253"/>
    <x v="1"/>
    <s v="USD"/>
    <n v="1401426000"/>
    <n v="1402203600"/>
    <x v="548"/>
    <d v="2014-06-08T05:00:00"/>
    <b v="0"/>
    <b v="0"/>
    <s v="theater/plays"/>
    <n v="80.011857707509876"/>
    <x v="3"/>
    <s v="plays"/>
  </r>
  <r>
    <n v="593"/>
    <s v="Hale-Hayes"/>
    <s v="Ameliorated client-driven open system"/>
    <n v="121600"/>
    <n v="188288"/>
    <n v="0.64581917063222294"/>
    <x v="1"/>
    <n v="4006"/>
    <x v="1"/>
    <s v="USD"/>
    <n v="1395810000"/>
    <n v="1396933200"/>
    <x v="549"/>
    <d v="2014-04-08T05:00:00"/>
    <b v="0"/>
    <b v="0"/>
    <s v="film &amp; video/animation"/>
    <n v="47.001497753369947"/>
    <x v="4"/>
    <s v="animation"/>
  </r>
  <r>
    <n v="594"/>
    <s v="Mcbride PLC"/>
    <s v="Upgradable leadingedge Local Area Network"/>
    <n v="157300"/>
    <n v="11167"/>
    <n v="14.086146682188591"/>
    <x v="0"/>
    <n v="157"/>
    <x v="1"/>
    <s v="USD"/>
    <n v="1467003600"/>
    <n v="1467262800"/>
    <x v="550"/>
    <d v="2016-06-30T05:00:00"/>
    <b v="0"/>
    <b v="1"/>
    <s v="theater/plays"/>
    <n v="71.127388535031841"/>
    <x v="3"/>
    <s v="plays"/>
  </r>
  <r>
    <n v="595"/>
    <s v="Harris-Jennings"/>
    <s v="Customizable intermediate data-warehouse"/>
    <n v="70300"/>
    <n v="146595"/>
    <n v="0.47955250861216275"/>
    <x v="1"/>
    <n v="1629"/>
    <x v="1"/>
    <s v="USD"/>
    <n v="1268715600"/>
    <n v="1270530000"/>
    <x v="551"/>
    <d v="2010-04-06T05:00:00"/>
    <b v="0"/>
    <b v="1"/>
    <s v="theater/plays"/>
    <n v="89.99079189686924"/>
    <x v="3"/>
    <s v="plays"/>
  </r>
  <r>
    <n v="596"/>
    <s v="Becker-Scott"/>
    <s v="Managed optimizing archive"/>
    <n v="7900"/>
    <n v="7875"/>
    <n v="1.0031746031746032"/>
    <x v="0"/>
    <n v="183"/>
    <x v="1"/>
    <s v="USD"/>
    <n v="1457157600"/>
    <n v="1457762400"/>
    <x v="552"/>
    <d v="2016-03-12T06:00:00"/>
    <b v="0"/>
    <b v="1"/>
    <s v="film &amp; video/drama"/>
    <n v="43.032786885245905"/>
    <x v="4"/>
    <s v="drama"/>
  </r>
  <r>
    <n v="597"/>
    <s v="Todd, Freeman and Henry"/>
    <s v="Diverse systematic projection"/>
    <n v="73800"/>
    <n v="148779"/>
    <n v="0.49603774726271854"/>
    <x v="1"/>
    <n v="2188"/>
    <x v="1"/>
    <s v="USD"/>
    <n v="1573970400"/>
    <n v="1575525600"/>
    <x v="462"/>
    <d v="2019-12-05T06:00:00"/>
    <b v="0"/>
    <b v="0"/>
    <s v="theater/plays"/>
    <n v="67.997714808043881"/>
    <x v="3"/>
    <s v="plays"/>
  </r>
  <r>
    <n v="598"/>
    <s v="Martinez, Garza and Young"/>
    <s v="Up-sized web-enabled info-mediaries"/>
    <n v="108500"/>
    <n v="175868"/>
    <n v="0.61693997771055564"/>
    <x v="1"/>
    <n v="2409"/>
    <x v="6"/>
    <s v="EUR"/>
    <n v="1276578000"/>
    <n v="1279083600"/>
    <x v="553"/>
    <d v="2010-07-14T05:00:00"/>
    <b v="0"/>
    <b v="0"/>
    <s v="music/rock"/>
    <n v="73.004566210045667"/>
    <x v="1"/>
    <s v="rock"/>
  </r>
  <r>
    <n v="599"/>
    <s v="Smith-Ramos"/>
    <s v="Persevering optimizing Graphical User Interface"/>
    <n v="140300"/>
    <n v="5112"/>
    <n v="27.445226917057902"/>
    <x v="0"/>
    <n v="82"/>
    <x v="3"/>
    <s v="DKK"/>
    <n v="1423720800"/>
    <n v="1424412000"/>
    <x v="554"/>
    <d v="2015-02-20T06:00:00"/>
    <b v="0"/>
    <b v="0"/>
    <s v="film &amp; video/documentary"/>
    <n v="62.341463414634148"/>
    <x v="4"/>
    <s v="documentary"/>
  </r>
  <r>
    <n v="600"/>
    <s v="Brown-George"/>
    <s v="Cross-platform tertiary array"/>
    <n v="100"/>
    <n v="5"/>
    <n v="20"/>
    <x v="0"/>
    <n v="1"/>
    <x v="4"/>
    <s v="GBP"/>
    <n v="1375160400"/>
    <n v="1376197200"/>
    <x v="555"/>
    <d v="2013-08-11T05:00:00"/>
    <b v="0"/>
    <b v="0"/>
    <s v="food/food trucks"/>
    <n v="5"/>
    <x v="0"/>
    <s v="food trucks"/>
  </r>
  <r>
    <n v="601"/>
    <s v="Waters and Sons"/>
    <s v="Inverse neutral structure"/>
    <n v="6300"/>
    <n v="13018"/>
    <n v="0.48394530649869411"/>
    <x v="1"/>
    <n v="194"/>
    <x v="1"/>
    <s v="USD"/>
    <n v="1401426000"/>
    <n v="1402894800"/>
    <x v="548"/>
    <d v="2014-06-16T05:00:00"/>
    <b v="1"/>
    <b v="0"/>
    <s v="technology/wearables"/>
    <n v="67.103092783505161"/>
    <x v="2"/>
    <s v="wearables"/>
  </r>
  <r>
    <n v="602"/>
    <s v="Brown Ltd"/>
    <s v="Quality-focused system-worthy support"/>
    <n v="71100"/>
    <n v="91176"/>
    <n v="0.77981047644116874"/>
    <x v="1"/>
    <n v="1140"/>
    <x v="1"/>
    <s v="USD"/>
    <n v="1433480400"/>
    <n v="1434430800"/>
    <x v="62"/>
    <d v="2015-06-16T05:00:00"/>
    <b v="0"/>
    <b v="0"/>
    <s v="theater/plays"/>
    <n v="79.978947368421046"/>
    <x v="3"/>
    <s v="plays"/>
  </r>
  <r>
    <n v="603"/>
    <s v="Christian, Yates and Greer"/>
    <s v="Vision-oriented 5thgeneration array"/>
    <n v="5300"/>
    <n v="6342"/>
    <n v="0.83569851781772309"/>
    <x v="1"/>
    <n v="102"/>
    <x v="1"/>
    <s v="USD"/>
    <n v="1555563600"/>
    <n v="1557896400"/>
    <x v="556"/>
    <d v="2019-05-15T05:00:00"/>
    <b v="0"/>
    <b v="0"/>
    <s v="theater/plays"/>
    <n v="62.176470588235297"/>
    <x v="3"/>
    <s v="plays"/>
  </r>
  <r>
    <n v="604"/>
    <s v="Cole, Hernandez and Rodriguez"/>
    <s v="Cross-platform logistical circuit"/>
    <n v="88700"/>
    <n v="151438"/>
    <n v="0.58571824773174497"/>
    <x v="1"/>
    <n v="2857"/>
    <x v="1"/>
    <s v="USD"/>
    <n v="1295676000"/>
    <n v="1297490400"/>
    <x v="557"/>
    <d v="2011-02-12T06:00:00"/>
    <b v="0"/>
    <b v="0"/>
    <s v="theater/plays"/>
    <n v="53.005950297514879"/>
    <x v="3"/>
    <s v="plays"/>
  </r>
  <r>
    <n v="605"/>
    <s v="Ortiz, Valenzuela and Collins"/>
    <s v="Profound solution-oriented matrix"/>
    <n v="3300"/>
    <n v="6178"/>
    <n v="0.53415344771770801"/>
    <x v="1"/>
    <n v="107"/>
    <x v="1"/>
    <s v="USD"/>
    <n v="1443848400"/>
    <n v="1447394400"/>
    <x v="27"/>
    <d v="2015-11-13T06:00:00"/>
    <b v="0"/>
    <b v="0"/>
    <s v="publishing/nonfiction"/>
    <n v="57.738317757009348"/>
    <x v="5"/>
    <s v="nonfiction"/>
  </r>
  <r>
    <n v="606"/>
    <s v="Valencia PLC"/>
    <s v="Extended asynchronous initiative"/>
    <n v="3400"/>
    <n v="6405"/>
    <n v="0.53083528493364562"/>
    <x v="1"/>
    <n v="160"/>
    <x v="4"/>
    <s v="GBP"/>
    <n v="1457330400"/>
    <n v="1458277200"/>
    <x v="558"/>
    <d v="2016-03-18T05:00:00"/>
    <b v="0"/>
    <b v="0"/>
    <s v="music/rock"/>
    <n v="40.03125"/>
    <x v="1"/>
    <s v="rock"/>
  </r>
  <r>
    <n v="607"/>
    <s v="Gordon, Mendez and Johnson"/>
    <s v="Fundamental needs-based frame"/>
    <n v="137600"/>
    <n v="180667"/>
    <n v="0.76162221102913097"/>
    <x v="1"/>
    <n v="2230"/>
    <x v="1"/>
    <s v="USD"/>
    <n v="1395550800"/>
    <n v="1395723600"/>
    <x v="559"/>
    <d v="2014-03-25T05:00:00"/>
    <b v="0"/>
    <b v="0"/>
    <s v="food/food trucks"/>
    <n v="81.016591928251117"/>
    <x v="0"/>
    <s v="food trucks"/>
  </r>
  <r>
    <n v="608"/>
    <s v="Johnson Group"/>
    <s v="Compatible full-range leverage"/>
    <n v="3900"/>
    <n v="11075"/>
    <n v="0.35214446952595935"/>
    <x v="1"/>
    <n v="316"/>
    <x v="1"/>
    <s v="USD"/>
    <n v="1551852000"/>
    <n v="1552197600"/>
    <x v="426"/>
    <d v="2019-03-10T06:00:00"/>
    <b v="0"/>
    <b v="1"/>
    <s v="music/jazz"/>
    <n v="35.047468354430379"/>
    <x v="1"/>
    <s v="jazz"/>
  </r>
  <r>
    <n v="609"/>
    <s v="Rose-Fuller"/>
    <s v="Upgradable holistic system engine"/>
    <n v="10000"/>
    <n v="12042"/>
    <n v="0.83042683939544926"/>
    <x v="1"/>
    <n v="117"/>
    <x v="1"/>
    <s v="USD"/>
    <n v="1547618400"/>
    <n v="1549087200"/>
    <x v="560"/>
    <d v="2019-02-02T06:00:00"/>
    <b v="0"/>
    <b v="0"/>
    <s v="film &amp; video/science fiction"/>
    <n v="102.92307692307692"/>
    <x v="4"/>
    <s v="science fiction"/>
  </r>
  <r>
    <n v="610"/>
    <s v="Hughes, Mendez and Patterson"/>
    <s v="Stand-alone multi-state data-warehouse"/>
    <n v="42800"/>
    <n v="179356"/>
    <n v="0.23863154842882311"/>
    <x v="1"/>
    <n v="6406"/>
    <x v="1"/>
    <s v="USD"/>
    <n v="1355637600"/>
    <n v="1356847200"/>
    <x v="561"/>
    <d v="2012-12-30T06:00:00"/>
    <b v="0"/>
    <b v="0"/>
    <s v="theater/plays"/>
    <n v="27.998126756166094"/>
    <x v="3"/>
    <s v="plays"/>
  </r>
  <r>
    <n v="611"/>
    <s v="Brady, Cortez and Rodriguez"/>
    <s v="Multi-lateral maximized core"/>
    <n v="8200"/>
    <n v="1136"/>
    <n v="7.21830985915493"/>
    <x v="3"/>
    <n v="15"/>
    <x v="1"/>
    <s v="USD"/>
    <n v="1374728400"/>
    <n v="1375765200"/>
    <x v="562"/>
    <d v="2013-08-06T05:00:00"/>
    <b v="0"/>
    <b v="0"/>
    <s v="theater/plays"/>
    <n v="75.733333333333334"/>
    <x v="3"/>
    <s v="plays"/>
  </r>
  <r>
    <n v="612"/>
    <s v="Wang, Nguyen and Horton"/>
    <s v="Innovative holistic hub"/>
    <n v="6200"/>
    <n v="8645"/>
    <n v="0.71717755928282245"/>
    <x v="1"/>
    <n v="192"/>
    <x v="1"/>
    <s v="USD"/>
    <n v="1287810000"/>
    <n v="1289800800"/>
    <x v="563"/>
    <d v="2010-11-15T06:00:00"/>
    <b v="0"/>
    <b v="0"/>
    <s v="music/electric music"/>
    <n v="45.026041666666664"/>
    <x v="1"/>
    <s v="electric music"/>
  </r>
  <r>
    <n v="613"/>
    <s v="Santos, Williams and Brown"/>
    <s v="Reverse-engineered 24/7 methodology"/>
    <n v="1100"/>
    <n v="1914"/>
    <n v="0.57471264367816088"/>
    <x v="1"/>
    <n v="26"/>
    <x v="0"/>
    <s v="CAD"/>
    <n v="1503723600"/>
    <n v="1504501200"/>
    <x v="564"/>
    <d v="2017-09-04T05:00:00"/>
    <b v="0"/>
    <b v="0"/>
    <s v="theater/plays"/>
    <n v="73.615384615384613"/>
    <x v="3"/>
    <s v="plays"/>
  </r>
  <r>
    <n v="614"/>
    <s v="Barnett and Sons"/>
    <s v="Business-focused dynamic info-mediaries"/>
    <n v="26500"/>
    <n v="41205"/>
    <n v="0.64312583424341707"/>
    <x v="1"/>
    <n v="723"/>
    <x v="1"/>
    <s v="USD"/>
    <n v="1484114400"/>
    <n v="1485669600"/>
    <x v="565"/>
    <d v="2017-01-29T06:00:00"/>
    <b v="0"/>
    <b v="0"/>
    <s v="theater/plays"/>
    <n v="56.991701244813278"/>
    <x v="3"/>
    <s v="plays"/>
  </r>
  <r>
    <n v="615"/>
    <s v="Petersen-Rodriguez"/>
    <s v="Digitized clear-thinking installation"/>
    <n v="8500"/>
    <n v="14488"/>
    <n v="0.58669243511871894"/>
    <x v="1"/>
    <n v="170"/>
    <x v="6"/>
    <s v="EUR"/>
    <n v="1461906000"/>
    <n v="1462770000"/>
    <x v="566"/>
    <d v="2016-05-09T05:00:00"/>
    <b v="0"/>
    <b v="0"/>
    <s v="theater/plays"/>
    <n v="85.223529411764702"/>
    <x v="3"/>
    <s v="plays"/>
  </r>
  <r>
    <n v="616"/>
    <s v="Burnett-Mora"/>
    <s v="Quality-focused 24/7 superstructure"/>
    <n v="6400"/>
    <n v="12129"/>
    <n v="0.52766097782174948"/>
    <x v="1"/>
    <n v="238"/>
    <x v="4"/>
    <s v="GBP"/>
    <n v="1379653200"/>
    <n v="1379739600"/>
    <x v="567"/>
    <d v="2013-09-21T05:00:00"/>
    <b v="0"/>
    <b v="1"/>
    <s v="music/indie rock"/>
    <n v="50.962184873949582"/>
    <x v="1"/>
    <s v="indie rock"/>
  </r>
  <r>
    <n v="617"/>
    <s v="King LLC"/>
    <s v="Multi-channeled local intranet"/>
    <n v="1400"/>
    <n v="3496"/>
    <n v="0.40045766590389015"/>
    <x v="1"/>
    <n v="55"/>
    <x v="1"/>
    <s v="USD"/>
    <n v="1401858000"/>
    <n v="1402722000"/>
    <x v="568"/>
    <d v="2014-06-14T05:00:00"/>
    <b v="0"/>
    <b v="0"/>
    <s v="theater/plays"/>
    <n v="63.563636363636363"/>
    <x v="3"/>
    <s v="plays"/>
  </r>
  <r>
    <n v="618"/>
    <s v="Miller Ltd"/>
    <s v="Open-architected mobile emulation"/>
    <n v="198600"/>
    <n v="97037"/>
    <n v="2.0466420025351155"/>
    <x v="0"/>
    <n v="1198"/>
    <x v="1"/>
    <s v="USD"/>
    <n v="1367470800"/>
    <n v="1369285200"/>
    <x v="569"/>
    <d v="2013-05-23T05:00:00"/>
    <b v="0"/>
    <b v="0"/>
    <s v="publishing/nonfiction"/>
    <n v="80.999165275459092"/>
    <x v="5"/>
    <s v="nonfiction"/>
  </r>
  <r>
    <n v="619"/>
    <s v="Case LLC"/>
    <s v="Ameliorated foreground methodology"/>
    <n v="195900"/>
    <n v="55757"/>
    <n v="3.5134601933389531"/>
    <x v="0"/>
    <n v="648"/>
    <x v="1"/>
    <s v="USD"/>
    <n v="1304658000"/>
    <n v="1304744400"/>
    <x v="570"/>
    <d v="2011-05-07T05:00:00"/>
    <b v="1"/>
    <b v="1"/>
    <s v="theater/plays"/>
    <n v="86.044753086419746"/>
    <x v="3"/>
    <s v="plays"/>
  </r>
  <r>
    <n v="620"/>
    <s v="Swanson, Wilson and Baker"/>
    <s v="Synergized well-modulated project"/>
    <n v="4300"/>
    <n v="11525"/>
    <n v="0.37310195227765725"/>
    <x v="1"/>
    <n v="128"/>
    <x v="2"/>
    <s v="AUD"/>
    <n v="1467954000"/>
    <n v="1468299600"/>
    <x v="571"/>
    <d v="2016-07-12T05:00:00"/>
    <b v="0"/>
    <b v="0"/>
    <s v="photography/photography books"/>
    <n v="90.0390625"/>
    <x v="7"/>
    <s v="photography books"/>
  </r>
  <r>
    <n v="621"/>
    <s v="Dean, Fox and Phillips"/>
    <s v="Extended context-sensitive forecast"/>
    <n v="25600"/>
    <n v="158669"/>
    <n v="0.16134216513622698"/>
    <x v="1"/>
    <n v="2144"/>
    <x v="1"/>
    <s v="USD"/>
    <n v="1473742800"/>
    <n v="1474174800"/>
    <x v="572"/>
    <d v="2016-09-18T05:00:00"/>
    <b v="0"/>
    <b v="0"/>
    <s v="theater/plays"/>
    <n v="74.006063432835816"/>
    <x v="3"/>
    <s v="plays"/>
  </r>
  <r>
    <n v="622"/>
    <s v="Smith-Smith"/>
    <s v="Total leadingedge neural-net"/>
    <n v="189000"/>
    <n v="5916"/>
    <n v="31.947261663286003"/>
    <x v="0"/>
    <n v="64"/>
    <x v="1"/>
    <s v="USD"/>
    <n v="1523768400"/>
    <n v="1526014800"/>
    <x v="573"/>
    <d v="2018-05-11T05:00:00"/>
    <b v="0"/>
    <b v="0"/>
    <s v="music/indie rock"/>
    <n v="92.4375"/>
    <x v="1"/>
    <s v="indie rock"/>
  </r>
  <r>
    <n v="623"/>
    <s v="Smith, Scott and Rodriguez"/>
    <s v="Organic actuating protocol"/>
    <n v="94300"/>
    <n v="150806"/>
    <n v="0.6253066854103948"/>
    <x v="1"/>
    <n v="2693"/>
    <x v="4"/>
    <s v="GBP"/>
    <n v="1437022800"/>
    <n v="1437454800"/>
    <x v="574"/>
    <d v="2015-07-21T05:00:00"/>
    <b v="0"/>
    <b v="0"/>
    <s v="theater/plays"/>
    <n v="55.999257333828446"/>
    <x v="3"/>
    <s v="plays"/>
  </r>
  <r>
    <n v="624"/>
    <s v="White, Robertson and Roberts"/>
    <s v="Down-sized national software"/>
    <n v="5100"/>
    <n v="14249"/>
    <n v="0.35791985402484383"/>
    <x v="1"/>
    <n v="432"/>
    <x v="1"/>
    <s v="USD"/>
    <n v="1422165600"/>
    <n v="1422684000"/>
    <x v="511"/>
    <d v="2015-01-31T06:00:00"/>
    <b v="0"/>
    <b v="0"/>
    <s v="photography/photography books"/>
    <n v="32.983796296296298"/>
    <x v="7"/>
    <s v="photography books"/>
  </r>
  <r>
    <n v="625"/>
    <s v="Martinez Inc"/>
    <s v="Organic upward-trending Graphical User Interface"/>
    <n v="7500"/>
    <n v="5803"/>
    <n v="1.2924349474409789"/>
    <x v="0"/>
    <n v="62"/>
    <x v="1"/>
    <s v="USD"/>
    <n v="1580104800"/>
    <n v="1581314400"/>
    <x v="575"/>
    <d v="2020-02-10T06:00:00"/>
    <b v="0"/>
    <b v="0"/>
    <s v="theater/plays"/>
    <n v="93.596774193548384"/>
    <x v="3"/>
    <s v="plays"/>
  </r>
  <r>
    <n v="626"/>
    <s v="Tucker, Mccoy and Marquez"/>
    <s v="Synergistic tertiary budgetary management"/>
    <n v="6400"/>
    <n v="13205"/>
    <n v="0.48466489965921999"/>
    <x v="1"/>
    <n v="189"/>
    <x v="1"/>
    <s v="USD"/>
    <n v="1285650000"/>
    <n v="1286427600"/>
    <x v="576"/>
    <d v="2010-10-07T05:00:00"/>
    <b v="0"/>
    <b v="1"/>
    <s v="theater/plays"/>
    <n v="69.867724867724874"/>
    <x v="3"/>
    <s v="plays"/>
  </r>
  <r>
    <n v="627"/>
    <s v="Martin, Lee and Armstrong"/>
    <s v="Open-architected incremental ability"/>
    <n v="1600"/>
    <n v="11108"/>
    <n v="0.14404033129276198"/>
    <x v="1"/>
    <n v="154"/>
    <x v="4"/>
    <s v="GBP"/>
    <n v="1276664400"/>
    <n v="1278738000"/>
    <x v="577"/>
    <d v="2010-07-10T05:00:00"/>
    <b v="1"/>
    <b v="0"/>
    <s v="food/food trucks"/>
    <n v="72.129870129870127"/>
    <x v="0"/>
    <s v="food trucks"/>
  </r>
  <r>
    <n v="628"/>
    <s v="Dunn, Moreno and Green"/>
    <s v="Intuitive object-oriented task-force"/>
    <n v="1900"/>
    <n v="2884"/>
    <n v="0.6588072122052705"/>
    <x v="1"/>
    <n v="96"/>
    <x v="1"/>
    <s v="USD"/>
    <n v="1286168400"/>
    <n v="1286427600"/>
    <x v="578"/>
    <d v="2010-10-07T05:00:00"/>
    <b v="0"/>
    <b v="0"/>
    <s v="music/indie rock"/>
    <n v="30.041666666666668"/>
    <x v="1"/>
    <s v="indie rock"/>
  </r>
  <r>
    <n v="629"/>
    <s v="Jackson, Martinez and Ray"/>
    <s v="Multi-tiered executive toolset"/>
    <n v="85900"/>
    <n v="55476"/>
    <n v="1.5484173336217464"/>
    <x v="0"/>
    <n v="750"/>
    <x v="1"/>
    <s v="USD"/>
    <n v="1467781200"/>
    <n v="1467954000"/>
    <x v="579"/>
    <d v="2016-07-08T05:00:00"/>
    <b v="0"/>
    <b v="1"/>
    <s v="theater/plays"/>
    <n v="73.968000000000004"/>
    <x v="3"/>
    <s v="plays"/>
  </r>
  <r>
    <n v="630"/>
    <s v="Patterson-Johnson"/>
    <s v="Grass-roots directional workforce"/>
    <n v="9500"/>
    <n v="5973"/>
    <n v="1.5904905407667838"/>
    <x v="3"/>
    <n v="87"/>
    <x v="1"/>
    <s v="USD"/>
    <n v="1556686800"/>
    <n v="1557637200"/>
    <x v="580"/>
    <d v="2019-05-12T05:00:00"/>
    <b v="0"/>
    <b v="1"/>
    <s v="theater/plays"/>
    <n v="68.65517241379311"/>
    <x v="3"/>
    <s v="plays"/>
  </r>
  <r>
    <n v="631"/>
    <s v="Carlson-Hernandez"/>
    <s v="Quality-focused real-time solution"/>
    <n v="59200"/>
    <n v="183756"/>
    <n v="0.32216635103071467"/>
    <x v="1"/>
    <n v="3063"/>
    <x v="1"/>
    <s v="USD"/>
    <n v="1553576400"/>
    <n v="1553922000"/>
    <x v="581"/>
    <d v="2019-03-30T05:00:00"/>
    <b v="0"/>
    <b v="0"/>
    <s v="theater/plays"/>
    <n v="59.992164544564154"/>
    <x v="3"/>
    <s v="plays"/>
  </r>
  <r>
    <n v="632"/>
    <s v="Parker PLC"/>
    <s v="Reduced interactive matrix"/>
    <n v="72100"/>
    <n v="30902"/>
    <n v="2.3331823182965503"/>
    <x v="2"/>
    <n v="278"/>
    <x v="1"/>
    <s v="USD"/>
    <n v="1414904400"/>
    <n v="1416463200"/>
    <x v="582"/>
    <d v="2014-11-20T06:00:00"/>
    <b v="0"/>
    <b v="0"/>
    <s v="theater/plays"/>
    <n v="111.15827338129496"/>
    <x v="3"/>
    <s v="plays"/>
  </r>
  <r>
    <n v="633"/>
    <s v="Yu and Sons"/>
    <s v="Adaptive context-sensitive architecture"/>
    <n v="6700"/>
    <n v="5569"/>
    <n v="1.2030885257676422"/>
    <x v="0"/>
    <n v="105"/>
    <x v="1"/>
    <s v="USD"/>
    <n v="1446876000"/>
    <n v="1447221600"/>
    <x v="336"/>
    <d v="2015-11-11T06:00:00"/>
    <b v="0"/>
    <b v="0"/>
    <s v="film &amp; video/animation"/>
    <n v="53.038095238095238"/>
    <x v="4"/>
    <s v="animation"/>
  </r>
  <r>
    <n v="634"/>
    <s v="Taylor, Johnson and Hernandez"/>
    <s v="Polarized incremental portal"/>
    <n v="118200"/>
    <n v="92824"/>
    <n v="1.273377574765147"/>
    <x v="3"/>
    <n v="1658"/>
    <x v="1"/>
    <s v="USD"/>
    <n v="1490418000"/>
    <n v="1491627600"/>
    <x v="583"/>
    <d v="2017-04-08T05:00:00"/>
    <b v="0"/>
    <b v="0"/>
    <s v="film &amp; video/television"/>
    <n v="55.985524728588658"/>
    <x v="4"/>
    <s v="television"/>
  </r>
  <r>
    <n v="635"/>
    <s v="Mack Ltd"/>
    <s v="Reactive regional access"/>
    <n v="139000"/>
    <n v="158590"/>
    <n v="0.87647392647707922"/>
    <x v="1"/>
    <n v="2266"/>
    <x v="1"/>
    <s v="USD"/>
    <n v="1360389600"/>
    <n v="1363150800"/>
    <x v="584"/>
    <d v="2013-03-13T05:00:00"/>
    <b v="0"/>
    <b v="0"/>
    <s v="film &amp; video/television"/>
    <n v="69.986760812003524"/>
    <x v="4"/>
    <s v="television"/>
  </r>
  <r>
    <n v="636"/>
    <s v="Lamb-Sanders"/>
    <s v="Stand-alone reciprocal frame"/>
    <n v="197700"/>
    <n v="127591"/>
    <n v="1.5494823302584038"/>
    <x v="0"/>
    <n v="2604"/>
    <x v="3"/>
    <s v="DKK"/>
    <n v="1326866400"/>
    <n v="1330754400"/>
    <x v="585"/>
    <d v="2012-03-03T06:00:00"/>
    <b v="0"/>
    <b v="1"/>
    <s v="film &amp; video/animation"/>
    <n v="48.998079877112133"/>
    <x v="4"/>
    <s v="animation"/>
  </r>
  <r>
    <n v="637"/>
    <s v="Williams-Ramirez"/>
    <s v="Open-architected 24/7 throughput"/>
    <n v="8500"/>
    <n v="6750"/>
    <n v="1.2592592592592593"/>
    <x v="0"/>
    <n v="65"/>
    <x v="1"/>
    <s v="USD"/>
    <n v="1479103200"/>
    <n v="1479794400"/>
    <x v="586"/>
    <d v="2016-11-22T06:00:00"/>
    <b v="0"/>
    <b v="0"/>
    <s v="theater/plays"/>
    <n v="103.84615384615384"/>
    <x v="3"/>
    <s v="plays"/>
  </r>
  <r>
    <n v="638"/>
    <s v="Weaver Ltd"/>
    <s v="Monitored 24/7 approach"/>
    <n v="81600"/>
    <n v="9318"/>
    <n v="8.7572440437862209"/>
    <x v="0"/>
    <n v="94"/>
    <x v="1"/>
    <s v="USD"/>
    <n v="1280206800"/>
    <n v="1281243600"/>
    <x v="587"/>
    <d v="2010-08-08T05:00:00"/>
    <b v="0"/>
    <b v="1"/>
    <s v="theater/plays"/>
    <n v="99.127659574468083"/>
    <x v="3"/>
    <s v="plays"/>
  </r>
  <r>
    <n v="639"/>
    <s v="Barnes-Williams"/>
    <s v="Upgradable explicit forecast"/>
    <n v="8600"/>
    <n v="4832"/>
    <n v="1.7798013245033113"/>
    <x v="2"/>
    <n v="45"/>
    <x v="1"/>
    <s v="USD"/>
    <n v="1532754000"/>
    <n v="1532754000"/>
    <x v="588"/>
    <d v="2018-07-28T05:00:00"/>
    <b v="0"/>
    <b v="1"/>
    <s v="film &amp; video/drama"/>
    <n v="107.37777777777778"/>
    <x v="4"/>
    <s v="drama"/>
  </r>
  <r>
    <n v="640"/>
    <s v="Richardson, Woodward and Hansen"/>
    <s v="Pre-emptive context-sensitive support"/>
    <n v="119800"/>
    <n v="19769"/>
    <n v="6.0599929182052712"/>
    <x v="0"/>
    <n v="257"/>
    <x v="1"/>
    <s v="USD"/>
    <n v="1453096800"/>
    <n v="1453356000"/>
    <x v="589"/>
    <d v="2016-01-21T06:00:00"/>
    <b v="0"/>
    <b v="0"/>
    <s v="theater/plays"/>
    <n v="76.922178988326849"/>
    <x v="3"/>
    <s v="plays"/>
  </r>
  <r>
    <n v="641"/>
    <s v="Hunt, Barker and Baker"/>
    <s v="Business-focused leadingedge instruction set"/>
    <n v="9400"/>
    <n v="11277"/>
    <n v="0.83355502349915755"/>
    <x v="1"/>
    <n v="194"/>
    <x v="5"/>
    <s v="CHF"/>
    <n v="1487570400"/>
    <n v="1489986000"/>
    <x v="590"/>
    <d v="2017-03-20T05:00:00"/>
    <b v="0"/>
    <b v="0"/>
    <s v="theater/plays"/>
    <n v="58.128865979381445"/>
    <x v="3"/>
    <s v="plays"/>
  </r>
  <r>
    <n v="642"/>
    <s v="Ramos, Moreno and Lewis"/>
    <s v="Extended multi-state knowledge user"/>
    <n v="9200"/>
    <n v="13382"/>
    <n v="0.68749065909430573"/>
    <x v="1"/>
    <n v="129"/>
    <x v="0"/>
    <s v="CAD"/>
    <n v="1545026400"/>
    <n v="1545804000"/>
    <x v="591"/>
    <d v="2018-12-26T06:00:00"/>
    <b v="0"/>
    <b v="0"/>
    <s v="technology/wearables"/>
    <n v="103.73643410852713"/>
    <x v="2"/>
    <s v="wearables"/>
  </r>
  <r>
    <n v="643"/>
    <s v="Harris Inc"/>
    <s v="Future-proofed modular groupware"/>
    <n v="14900"/>
    <n v="32986"/>
    <n v="0.45170678469653791"/>
    <x v="1"/>
    <n v="375"/>
    <x v="1"/>
    <s v="USD"/>
    <n v="1488348000"/>
    <n v="1489899600"/>
    <x v="592"/>
    <d v="2017-03-19T05:00:00"/>
    <b v="0"/>
    <b v="0"/>
    <s v="theater/plays"/>
    <n v="87.962666666666664"/>
    <x v="3"/>
    <s v="plays"/>
  </r>
  <r>
    <n v="644"/>
    <s v="Peters-Nelson"/>
    <s v="Distributed real-time algorithm"/>
    <n v="169400"/>
    <n v="81984"/>
    <n v="2.0662568306010929"/>
    <x v="0"/>
    <n v="2928"/>
    <x v="0"/>
    <s v="CAD"/>
    <n v="1545112800"/>
    <n v="1546495200"/>
    <x v="593"/>
    <d v="2019-01-03T06:00:00"/>
    <b v="0"/>
    <b v="0"/>
    <s v="theater/plays"/>
    <n v="28"/>
    <x v="3"/>
    <s v="plays"/>
  </r>
  <r>
    <n v="645"/>
    <s v="Ferguson, Murphy and Bright"/>
    <s v="Multi-lateral heuristic throughput"/>
    <n v="192100"/>
    <n v="178483"/>
    <n v="1.0762929802838366"/>
    <x v="0"/>
    <n v="4697"/>
    <x v="1"/>
    <s v="USD"/>
    <n v="1537938000"/>
    <n v="1539752400"/>
    <x v="594"/>
    <d v="2018-10-17T05:00:00"/>
    <b v="0"/>
    <b v="1"/>
    <s v="music/rock"/>
    <n v="37.999361294443261"/>
    <x v="1"/>
    <s v="rock"/>
  </r>
  <r>
    <n v="646"/>
    <s v="Robinson Group"/>
    <s v="Switchable reciprocal middleware"/>
    <n v="98700"/>
    <n v="87448"/>
    <n v="1.1286707529045832"/>
    <x v="0"/>
    <n v="2915"/>
    <x v="1"/>
    <s v="USD"/>
    <n v="1363150800"/>
    <n v="1364101200"/>
    <x v="595"/>
    <d v="2013-03-24T05:00:00"/>
    <b v="0"/>
    <b v="0"/>
    <s v="games/video games"/>
    <n v="29.999313893653515"/>
    <x v="6"/>
    <s v="video games"/>
  </r>
  <r>
    <n v="647"/>
    <s v="Jordan-Wolfe"/>
    <s v="Inverse multimedia Graphic Interface"/>
    <n v="4500"/>
    <n v="1863"/>
    <n v="2.4154589371980677"/>
    <x v="0"/>
    <n v="18"/>
    <x v="1"/>
    <s v="USD"/>
    <n v="1523250000"/>
    <n v="1525323600"/>
    <x v="596"/>
    <d v="2018-05-03T05:00:00"/>
    <b v="0"/>
    <b v="0"/>
    <s v="publishing/translations"/>
    <n v="103.5"/>
    <x v="5"/>
    <s v="translations"/>
  </r>
  <r>
    <n v="648"/>
    <s v="Vargas-Cox"/>
    <s v="Vision-oriented local contingency"/>
    <n v="98600"/>
    <n v="62174"/>
    <n v="1.5858719078714576"/>
    <x v="3"/>
    <n v="723"/>
    <x v="1"/>
    <s v="USD"/>
    <n v="1499317200"/>
    <n v="1500872400"/>
    <x v="597"/>
    <d v="2017-07-24T05:00:00"/>
    <b v="1"/>
    <b v="0"/>
    <s v="food/food trucks"/>
    <n v="85.994467496542185"/>
    <x v="0"/>
    <s v="food trucks"/>
  </r>
  <r>
    <n v="649"/>
    <s v="Yang and Sons"/>
    <s v="Reactive 6thgeneration hub"/>
    <n v="121700"/>
    <n v="59003"/>
    <n v="2.0626069860854535"/>
    <x v="0"/>
    <n v="602"/>
    <x v="5"/>
    <s v="CHF"/>
    <n v="1287550800"/>
    <n v="1288501200"/>
    <x v="598"/>
    <d v="2010-10-31T05:00:00"/>
    <b v="1"/>
    <b v="1"/>
    <s v="theater/plays"/>
    <n v="98.011627906976742"/>
    <x v="3"/>
    <s v="plays"/>
  </r>
  <r>
    <n v="650"/>
    <s v="Wilson, Wilson and Mathis"/>
    <s v="Optional asymmetric success"/>
    <n v="100"/>
    <n v="2"/>
    <n v="50"/>
    <x v="0"/>
    <n v="1"/>
    <x v="1"/>
    <s v="USD"/>
    <n v="1404795600"/>
    <n v="1407128400"/>
    <x v="599"/>
    <d v="2014-08-04T05:00:00"/>
    <b v="0"/>
    <b v="0"/>
    <s v="music/jazz"/>
    <n v="2"/>
    <x v="1"/>
    <s v="jazz"/>
  </r>
  <r>
    <n v="651"/>
    <s v="Wang, Koch and Weaver"/>
    <s v="Digitized analyzing capacity"/>
    <n v="196700"/>
    <n v="174039"/>
    <n v="1.1302064479800504"/>
    <x v="0"/>
    <n v="3868"/>
    <x v="6"/>
    <s v="EUR"/>
    <n v="1393048800"/>
    <n v="1394344800"/>
    <x v="600"/>
    <d v="2014-03-09T06:00:00"/>
    <b v="0"/>
    <b v="0"/>
    <s v="film &amp; video/shorts"/>
    <n v="44.994570837642193"/>
    <x v="4"/>
    <s v="shorts"/>
  </r>
  <r>
    <n v="652"/>
    <s v="Cisneros Ltd"/>
    <s v="Vision-oriented regional hub"/>
    <n v="10000"/>
    <n v="12684"/>
    <n v="0.78839482812992745"/>
    <x v="1"/>
    <n v="409"/>
    <x v="1"/>
    <s v="USD"/>
    <n v="1470373200"/>
    <n v="1474088400"/>
    <x v="601"/>
    <d v="2016-09-17T05:00:00"/>
    <b v="0"/>
    <b v="0"/>
    <s v="technology/web"/>
    <n v="31.012224938875306"/>
    <x v="2"/>
    <s v="web"/>
  </r>
  <r>
    <n v="653"/>
    <s v="Williams-Jones"/>
    <s v="Monitored incremental info-mediaries"/>
    <n v="600"/>
    <n v="14033"/>
    <n v="4.2756360008551271E-2"/>
    <x v="1"/>
    <n v="234"/>
    <x v="1"/>
    <s v="USD"/>
    <n v="1460091600"/>
    <n v="1460264400"/>
    <x v="602"/>
    <d v="2016-04-10T05:00:00"/>
    <b v="0"/>
    <b v="0"/>
    <s v="technology/web"/>
    <n v="59.970085470085472"/>
    <x v="2"/>
    <s v="web"/>
  </r>
  <r>
    <n v="654"/>
    <s v="Roberts, Hinton and Williams"/>
    <s v="Programmable static middleware"/>
    <n v="35000"/>
    <n v="177936"/>
    <n v="0.19669993705602015"/>
    <x v="1"/>
    <n v="3016"/>
    <x v="1"/>
    <s v="USD"/>
    <n v="1440392400"/>
    <n v="1440824400"/>
    <x v="335"/>
    <d v="2015-08-29T05:00:00"/>
    <b v="0"/>
    <b v="0"/>
    <s v="music/metal"/>
    <n v="58.9973474801061"/>
    <x v="1"/>
    <s v="metal"/>
  </r>
  <r>
    <n v="655"/>
    <s v="Gonzalez, Williams and Benson"/>
    <s v="Multi-layered bottom-line encryption"/>
    <n v="6900"/>
    <n v="13212"/>
    <n v="0.52225249772933702"/>
    <x v="1"/>
    <n v="264"/>
    <x v="1"/>
    <s v="USD"/>
    <n v="1488434400"/>
    <n v="1489554000"/>
    <x v="603"/>
    <d v="2017-03-15T05:00:00"/>
    <b v="1"/>
    <b v="0"/>
    <s v="photography/photography books"/>
    <n v="50.045454545454547"/>
    <x v="7"/>
    <s v="photography books"/>
  </r>
  <r>
    <n v="656"/>
    <s v="Hobbs, Brown and Lee"/>
    <s v="Vision-oriented systematic Graphical User Interface"/>
    <n v="118400"/>
    <n v="49879"/>
    <n v="2.3737444615970649"/>
    <x v="0"/>
    <n v="504"/>
    <x v="2"/>
    <s v="AUD"/>
    <n v="1514440800"/>
    <n v="1514872800"/>
    <x v="604"/>
    <d v="2018-01-02T06:00:00"/>
    <b v="0"/>
    <b v="0"/>
    <s v="food/food trucks"/>
    <n v="98.966269841269835"/>
    <x v="0"/>
    <s v="food trucks"/>
  </r>
  <r>
    <n v="657"/>
    <s v="Russo, Kim and Mccoy"/>
    <s v="Balanced optimal hardware"/>
    <n v="10000"/>
    <n v="824"/>
    <n v="12.135922330097088"/>
    <x v="0"/>
    <n v="14"/>
    <x v="1"/>
    <s v="USD"/>
    <n v="1514354400"/>
    <n v="1515736800"/>
    <x v="605"/>
    <d v="2018-01-12T06:00:00"/>
    <b v="0"/>
    <b v="0"/>
    <s v="film &amp; video/science fiction"/>
    <n v="58.857142857142854"/>
    <x v="4"/>
    <s v="science fiction"/>
  </r>
  <r>
    <n v="658"/>
    <s v="Howell, Myers and Olson"/>
    <s v="Self-enabling mission-critical success"/>
    <n v="52600"/>
    <n v="31594"/>
    <n v="1.6648730771665505"/>
    <x v="3"/>
    <n v="390"/>
    <x v="1"/>
    <s v="USD"/>
    <n v="1440910800"/>
    <n v="1442898000"/>
    <x v="606"/>
    <d v="2015-09-22T05:00:00"/>
    <b v="0"/>
    <b v="0"/>
    <s v="music/rock"/>
    <n v="81.010256410256417"/>
    <x v="1"/>
    <s v="rock"/>
  </r>
  <r>
    <n v="659"/>
    <s v="Bailey and Sons"/>
    <s v="Grass-roots dynamic emulation"/>
    <n v="120700"/>
    <n v="57010"/>
    <n v="2.1171724258901947"/>
    <x v="0"/>
    <n v="750"/>
    <x v="4"/>
    <s v="GBP"/>
    <n v="1296108000"/>
    <n v="1296194400"/>
    <x v="65"/>
    <d v="2011-01-28T06:00:00"/>
    <b v="0"/>
    <b v="0"/>
    <s v="film &amp; video/documentary"/>
    <n v="76.013333333333335"/>
    <x v="4"/>
    <s v="documentary"/>
  </r>
  <r>
    <n v="660"/>
    <s v="Jensen-Brown"/>
    <s v="Fundamental disintermediate matrix"/>
    <n v="9100"/>
    <n v="7438"/>
    <n v="1.2234471632159183"/>
    <x v="0"/>
    <n v="77"/>
    <x v="1"/>
    <s v="USD"/>
    <n v="1440133200"/>
    <n v="1440910800"/>
    <x v="607"/>
    <d v="2015-08-30T05:00:00"/>
    <b v="1"/>
    <b v="0"/>
    <s v="theater/plays"/>
    <n v="96.597402597402592"/>
    <x v="3"/>
    <s v="plays"/>
  </r>
  <r>
    <n v="661"/>
    <s v="Smith Group"/>
    <s v="Right-sized secondary challenge"/>
    <n v="106800"/>
    <n v="57872"/>
    <n v="1.8454520320707768"/>
    <x v="0"/>
    <n v="752"/>
    <x v="3"/>
    <s v="DKK"/>
    <n v="1332910800"/>
    <n v="1335502800"/>
    <x v="608"/>
    <d v="2012-04-27T05:00:00"/>
    <b v="0"/>
    <b v="0"/>
    <s v="music/jazz"/>
    <n v="76.957446808510639"/>
    <x v="1"/>
    <s v="jazz"/>
  </r>
  <r>
    <n v="662"/>
    <s v="Murphy-Farrell"/>
    <s v="Implemented exuding software"/>
    <n v="9100"/>
    <n v="8906"/>
    <n v="1.0217830675948798"/>
    <x v="0"/>
    <n v="131"/>
    <x v="1"/>
    <s v="USD"/>
    <n v="1544335200"/>
    <n v="1544680800"/>
    <x v="609"/>
    <d v="2018-12-13T06:00:00"/>
    <b v="0"/>
    <b v="0"/>
    <s v="theater/plays"/>
    <n v="67.984732824427482"/>
    <x v="3"/>
    <s v="plays"/>
  </r>
  <r>
    <n v="663"/>
    <s v="Everett-Wolfe"/>
    <s v="Total optimizing software"/>
    <n v="10000"/>
    <n v="7724"/>
    <n v="1.294665976178146"/>
    <x v="0"/>
    <n v="87"/>
    <x v="1"/>
    <s v="USD"/>
    <n v="1286427600"/>
    <n v="1288414800"/>
    <x v="610"/>
    <d v="2010-10-30T05:00:00"/>
    <b v="0"/>
    <b v="0"/>
    <s v="theater/plays"/>
    <n v="88.781609195402297"/>
    <x v="3"/>
    <s v="plays"/>
  </r>
  <r>
    <n v="664"/>
    <s v="Young PLC"/>
    <s v="Optional maximized attitude"/>
    <n v="79400"/>
    <n v="26571"/>
    <n v="2.9882202401113998"/>
    <x v="0"/>
    <n v="1063"/>
    <x v="1"/>
    <s v="USD"/>
    <n v="1329717600"/>
    <n v="1330581600"/>
    <x v="541"/>
    <d v="2012-03-01T06:00:00"/>
    <b v="0"/>
    <b v="0"/>
    <s v="music/jazz"/>
    <n v="24.99623706491063"/>
    <x v="1"/>
    <s v="jazz"/>
  </r>
  <r>
    <n v="665"/>
    <s v="Park-Goodman"/>
    <s v="Customer-focused impactful extranet"/>
    <n v="5100"/>
    <n v="12219"/>
    <n v="0.41738276454701695"/>
    <x v="1"/>
    <n v="272"/>
    <x v="1"/>
    <s v="USD"/>
    <n v="1310187600"/>
    <n v="1311397200"/>
    <x v="611"/>
    <d v="2011-07-23T05:00:00"/>
    <b v="0"/>
    <b v="1"/>
    <s v="film &amp; video/documentary"/>
    <n v="44.922794117647058"/>
    <x v="4"/>
    <s v="documentary"/>
  </r>
  <r>
    <n v="666"/>
    <s v="York, Barr and Grant"/>
    <s v="Cloned bottom-line success"/>
    <n v="3100"/>
    <n v="1985"/>
    <n v="1.5617128463476071"/>
    <x v="3"/>
    <n v="25"/>
    <x v="1"/>
    <s v="USD"/>
    <n v="1377838800"/>
    <n v="1378357200"/>
    <x v="612"/>
    <d v="2013-09-05T05:00:00"/>
    <b v="0"/>
    <b v="1"/>
    <s v="theater/plays"/>
    <n v="79.400000000000006"/>
    <x v="3"/>
    <s v="plays"/>
  </r>
  <r>
    <n v="667"/>
    <s v="Little Ltd"/>
    <s v="Decentralized bandwidth-monitored ability"/>
    <n v="6900"/>
    <n v="12155"/>
    <n v="0.56766762649115587"/>
    <x v="1"/>
    <n v="419"/>
    <x v="1"/>
    <s v="USD"/>
    <n v="1410325200"/>
    <n v="1411102800"/>
    <x v="613"/>
    <d v="2014-09-19T05:00:00"/>
    <b v="0"/>
    <b v="0"/>
    <s v="journalism/audio"/>
    <n v="29.009546539379475"/>
    <x v="8"/>
    <s v="audio"/>
  </r>
  <r>
    <n v="668"/>
    <s v="Brown and Sons"/>
    <s v="Programmable leadingedge budgetary management"/>
    <n v="27500"/>
    <n v="5593"/>
    <n v="4.9168603611657433"/>
    <x v="0"/>
    <n v="76"/>
    <x v="1"/>
    <s v="USD"/>
    <n v="1343797200"/>
    <n v="1344834000"/>
    <x v="614"/>
    <d v="2012-08-13T05:00:00"/>
    <b v="0"/>
    <b v="0"/>
    <s v="theater/plays"/>
    <n v="73.59210526315789"/>
    <x v="3"/>
    <s v="plays"/>
  </r>
  <r>
    <n v="669"/>
    <s v="Payne, Garrett and Thomas"/>
    <s v="Upgradable bi-directional concept"/>
    <n v="48800"/>
    <n v="175020"/>
    <n v="0.27882527711118732"/>
    <x v="1"/>
    <n v="1621"/>
    <x v="6"/>
    <s v="EUR"/>
    <n v="1498453200"/>
    <n v="1499230800"/>
    <x v="615"/>
    <d v="2017-07-05T05:00:00"/>
    <b v="0"/>
    <b v="0"/>
    <s v="theater/plays"/>
    <n v="107.97038864898211"/>
    <x v="3"/>
    <s v="plays"/>
  </r>
  <r>
    <n v="670"/>
    <s v="Robinson Group"/>
    <s v="Re-contextualized homogeneous flexibility"/>
    <n v="16200"/>
    <n v="75955"/>
    <n v="0.21328418142321112"/>
    <x v="1"/>
    <n v="1101"/>
    <x v="1"/>
    <s v="USD"/>
    <n v="1456380000"/>
    <n v="1457416800"/>
    <x v="90"/>
    <d v="2016-03-08T06:00:00"/>
    <b v="0"/>
    <b v="0"/>
    <s v="music/indie rock"/>
    <n v="68.987284287011803"/>
    <x v="1"/>
    <s v="indie rock"/>
  </r>
  <r>
    <n v="671"/>
    <s v="Robinson-Kelly"/>
    <s v="Monitored bi-directional standardization"/>
    <n v="97600"/>
    <n v="119127"/>
    <n v="0.8192936949641979"/>
    <x v="1"/>
    <n v="1073"/>
    <x v="1"/>
    <s v="USD"/>
    <n v="1280552400"/>
    <n v="1280898000"/>
    <x v="616"/>
    <d v="2010-08-04T05:00:00"/>
    <b v="0"/>
    <b v="1"/>
    <s v="theater/plays"/>
    <n v="111.02236719478098"/>
    <x v="3"/>
    <s v="plays"/>
  </r>
  <r>
    <n v="672"/>
    <s v="Kelly-Colon"/>
    <s v="Stand-alone grid-enabled leverage"/>
    <n v="197900"/>
    <n v="110689"/>
    <n v="1.787892202477211"/>
    <x v="0"/>
    <n v="4428"/>
    <x v="2"/>
    <s v="AUD"/>
    <n v="1521608400"/>
    <n v="1522472400"/>
    <x v="617"/>
    <d v="2018-03-31T05:00:00"/>
    <b v="0"/>
    <b v="0"/>
    <s v="theater/plays"/>
    <n v="24.997515808491418"/>
    <x v="3"/>
    <s v="plays"/>
  </r>
  <r>
    <n v="673"/>
    <s v="Turner, Scott and Gentry"/>
    <s v="Assimilated regional groupware"/>
    <n v="5600"/>
    <n v="2445"/>
    <n v="2.2903885480572597"/>
    <x v="0"/>
    <n v="58"/>
    <x v="6"/>
    <s v="EUR"/>
    <n v="1460696400"/>
    <n v="1462510800"/>
    <x v="618"/>
    <d v="2016-05-06T05:00:00"/>
    <b v="0"/>
    <b v="0"/>
    <s v="music/indie rock"/>
    <n v="42.155172413793103"/>
    <x v="1"/>
    <s v="indie rock"/>
  </r>
  <r>
    <n v="674"/>
    <s v="Sanchez Ltd"/>
    <s v="Up-sized 24hour instruction set"/>
    <n v="170700"/>
    <n v="57250"/>
    <n v="2.9816593886462881"/>
    <x v="3"/>
    <n v="1218"/>
    <x v="1"/>
    <s v="USD"/>
    <n v="1313730000"/>
    <n v="1317790800"/>
    <x v="619"/>
    <d v="2011-10-05T05:00:00"/>
    <b v="0"/>
    <b v="0"/>
    <s v="photography/photography books"/>
    <n v="47.003284072249592"/>
    <x v="7"/>
    <s v="photography books"/>
  </r>
  <r>
    <n v="675"/>
    <s v="Giles-Smith"/>
    <s v="Right-sized web-enabled intranet"/>
    <n v="9700"/>
    <n v="11929"/>
    <n v="0.81314443792438595"/>
    <x v="1"/>
    <n v="331"/>
    <x v="1"/>
    <s v="USD"/>
    <n v="1568178000"/>
    <n v="1568782800"/>
    <x v="620"/>
    <d v="2019-09-18T05:00:00"/>
    <b v="0"/>
    <b v="0"/>
    <s v="journalism/audio"/>
    <n v="36.0392749244713"/>
    <x v="8"/>
    <s v="audio"/>
  </r>
  <r>
    <n v="676"/>
    <s v="Thompson-Moreno"/>
    <s v="Expanded needs-based orchestration"/>
    <n v="62300"/>
    <n v="118214"/>
    <n v="0.52701033718510493"/>
    <x v="1"/>
    <n v="1170"/>
    <x v="1"/>
    <s v="USD"/>
    <n v="1348635600"/>
    <n v="1349413200"/>
    <x v="621"/>
    <d v="2012-10-05T05:00:00"/>
    <b v="0"/>
    <b v="0"/>
    <s v="photography/photography books"/>
    <n v="101.03760683760684"/>
    <x v="7"/>
    <s v="photography books"/>
  </r>
  <r>
    <n v="677"/>
    <s v="Murphy-Fox"/>
    <s v="Organic system-worthy orchestration"/>
    <n v="5300"/>
    <n v="4432"/>
    <n v="1.1958483754512634"/>
    <x v="0"/>
    <n v="111"/>
    <x v="1"/>
    <s v="USD"/>
    <n v="1468126800"/>
    <n v="1472446800"/>
    <x v="622"/>
    <d v="2016-08-29T05:00:00"/>
    <b v="0"/>
    <b v="0"/>
    <s v="publishing/fiction"/>
    <n v="39.927927927927925"/>
    <x v="5"/>
    <s v="fiction"/>
  </r>
  <r>
    <n v="678"/>
    <s v="Rodriguez-Patterson"/>
    <s v="Inverse static standardization"/>
    <n v="99500"/>
    <n v="17879"/>
    <n v="5.5651882096314109"/>
    <x v="3"/>
    <n v="215"/>
    <x v="1"/>
    <s v="USD"/>
    <n v="1547877600"/>
    <n v="1548050400"/>
    <x v="35"/>
    <d v="2019-01-21T06:00:00"/>
    <b v="0"/>
    <b v="0"/>
    <s v="film &amp; video/drama"/>
    <n v="83.158139534883716"/>
    <x v="4"/>
    <s v="drama"/>
  </r>
  <r>
    <n v="679"/>
    <s v="Davis Ltd"/>
    <s v="Synchronized motivating solution"/>
    <n v="1400"/>
    <n v="14511"/>
    <n v="9.6478533526290405E-2"/>
    <x v="1"/>
    <n v="363"/>
    <x v="1"/>
    <s v="USD"/>
    <n v="1571374800"/>
    <n v="1571806800"/>
    <x v="623"/>
    <d v="2019-10-23T05:00:00"/>
    <b v="0"/>
    <b v="1"/>
    <s v="food/food trucks"/>
    <n v="39.97520661157025"/>
    <x v="0"/>
    <s v="food trucks"/>
  </r>
  <r>
    <n v="680"/>
    <s v="Nelson-Valdez"/>
    <s v="Open-source 4thgeneration open system"/>
    <n v="145600"/>
    <n v="141822"/>
    <n v="1.026639026385187"/>
    <x v="0"/>
    <n v="2955"/>
    <x v="1"/>
    <s v="USD"/>
    <n v="1576303200"/>
    <n v="1576476000"/>
    <x v="624"/>
    <d v="2019-12-16T06:00:00"/>
    <b v="0"/>
    <b v="1"/>
    <s v="games/mobile games"/>
    <n v="47.993908629441627"/>
    <x v="6"/>
    <s v="mobile games"/>
  </r>
  <r>
    <n v="681"/>
    <s v="Kelly PLC"/>
    <s v="Decentralized context-sensitive superstructure"/>
    <n v="184100"/>
    <n v="159037"/>
    <n v="1.1575922584052767"/>
    <x v="0"/>
    <n v="1657"/>
    <x v="1"/>
    <s v="USD"/>
    <n v="1324447200"/>
    <n v="1324965600"/>
    <x v="625"/>
    <d v="2011-12-27T06:00:00"/>
    <b v="0"/>
    <b v="0"/>
    <s v="theater/plays"/>
    <n v="95.978877489438744"/>
    <x v="3"/>
    <s v="plays"/>
  </r>
  <r>
    <n v="682"/>
    <s v="Nguyen and Sons"/>
    <s v="Compatible 5thgeneration concept"/>
    <n v="5400"/>
    <n v="8109"/>
    <n v="0.66592674805771368"/>
    <x v="1"/>
    <n v="103"/>
    <x v="1"/>
    <s v="USD"/>
    <n v="1386741600"/>
    <n v="1387519200"/>
    <x v="626"/>
    <d v="2013-12-20T06:00:00"/>
    <b v="0"/>
    <b v="0"/>
    <s v="theater/plays"/>
    <n v="78.728155339805824"/>
    <x v="3"/>
    <s v="plays"/>
  </r>
  <r>
    <n v="683"/>
    <s v="Jones PLC"/>
    <s v="Virtual systemic intranet"/>
    <n v="2300"/>
    <n v="8244"/>
    <n v="0.2789907811741873"/>
    <x v="1"/>
    <n v="147"/>
    <x v="1"/>
    <s v="USD"/>
    <n v="1537074000"/>
    <n v="1537246800"/>
    <x v="627"/>
    <d v="2018-09-18T05:00:00"/>
    <b v="0"/>
    <b v="0"/>
    <s v="theater/plays"/>
    <n v="56.081632653061227"/>
    <x v="3"/>
    <s v="plays"/>
  </r>
  <r>
    <n v="684"/>
    <s v="Gilmore LLC"/>
    <s v="Optimized systemic algorithm"/>
    <n v="1400"/>
    <n v="7600"/>
    <n v="0.18421052631578946"/>
    <x v="1"/>
    <n v="110"/>
    <x v="0"/>
    <s v="CAD"/>
    <n v="1277787600"/>
    <n v="1279515600"/>
    <x v="628"/>
    <d v="2010-07-19T05:00:00"/>
    <b v="0"/>
    <b v="0"/>
    <s v="publishing/nonfiction"/>
    <n v="69.090909090909093"/>
    <x v="5"/>
    <s v="nonfiction"/>
  </r>
  <r>
    <n v="685"/>
    <s v="Lee-Cobb"/>
    <s v="Customizable homogeneous firmware"/>
    <n v="140000"/>
    <n v="94501"/>
    <n v="1.4814658045946605"/>
    <x v="0"/>
    <n v="926"/>
    <x v="0"/>
    <s v="CAD"/>
    <n v="1440306000"/>
    <n v="1442379600"/>
    <x v="629"/>
    <d v="2015-09-16T05:00:00"/>
    <b v="0"/>
    <b v="0"/>
    <s v="theater/plays"/>
    <n v="102.05291576673866"/>
    <x v="3"/>
    <s v="plays"/>
  </r>
  <r>
    <n v="686"/>
    <s v="Jones, Wiley and Robbins"/>
    <s v="Front-line cohesive extranet"/>
    <n v="7500"/>
    <n v="14381"/>
    <n v="0.52152145191572208"/>
    <x v="1"/>
    <n v="134"/>
    <x v="1"/>
    <s v="USD"/>
    <n v="1522126800"/>
    <n v="1523077200"/>
    <x v="630"/>
    <d v="2018-04-07T05:00:00"/>
    <b v="0"/>
    <b v="0"/>
    <s v="technology/wearables"/>
    <n v="107.32089552238806"/>
    <x v="2"/>
    <s v="wearables"/>
  </r>
  <r>
    <n v="687"/>
    <s v="Martin, Gates and Holt"/>
    <s v="Distributed holistic neural-net"/>
    <n v="1500"/>
    <n v="13980"/>
    <n v="0.1072961373390558"/>
    <x v="1"/>
    <n v="269"/>
    <x v="1"/>
    <s v="USD"/>
    <n v="1489298400"/>
    <n v="1489554000"/>
    <x v="631"/>
    <d v="2017-03-15T05:00:00"/>
    <b v="0"/>
    <b v="0"/>
    <s v="theater/plays"/>
    <n v="51.970260223048328"/>
    <x v="3"/>
    <s v="plays"/>
  </r>
  <r>
    <n v="688"/>
    <s v="Bowen, Davies and Burns"/>
    <s v="Devolved client-server monitoring"/>
    <n v="2900"/>
    <n v="12449"/>
    <n v="0.23295043778616756"/>
    <x v="1"/>
    <n v="175"/>
    <x v="1"/>
    <s v="USD"/>
    <n v="1547100000"/>
    <n v="1548482400"/>
    <x v="632"/>
    <d v="2019-01-26T06:00:00"/>
    <b v="0"/>
    <b v="1"/>
    <s v="film &amp; video/television"/>
    <n v="71.137142857142862"/>
    <x v="4"/>
    <s v="television"/>
  </r>
  <r>
    <n v="689"/>
    <s v="Nguyen Inc"/>
    <s v="Seamless directional capacity"/>
    <n v="7300"/>
    <n v="7348"/>
    <n v="0.99346761023407726"/>
    <x v="1"/>
    <n v="69"/>
    <x v="1"/>
    <s v="USD"/>
    <n v="1383022800"/>
    <n v="1384063200"/>
    <x v="633"/>
    <d v="2013-11-10T06:00:00"/>
    <b v="0"/>
    <b v="0"/>
    <s v="technology/web"/>
    <n v="106.49275362318841"/>
    <x v="2"/>
    <s v="web"/>
  </r>
  <r>
    <n v="690"/>
    <s v="Walsh-Watts"/>
    <s v="Polarized actuating implementation"/>
    <n v="3600"/>
    <n v="8158"/>
    <n v="0.4412846285854376"/>
    <x v="1"/>
    <n v="190"/>
    <x v="1"/>
    <s v="USD"/>
    <n v="1322373600"/>
    <n v="1322892000"/>
    <x v="634"/>
    <d v="2011-12-03T06:00:00"/>
    <b v="0"/>
    <b v="1"/>
    <s v="film &amp; video/documentary"/>
    <n v="42.93684210526316"/>
    <x v="4"/>
    <s v="documentary"/>
  </r>
  <r>
    <n v="691"/>
    <s v="Ray, Li and Li"/>
    <s v="Front-line disintermediate hub"/>
    <n v="5000"/>
    <n v="7119"/>
    <n v="0.7023458350891979"/>
    <x v="1"/>
    <n v="237"/>
    <x v="1"/>
    <s v="USD"/>
    <n v="1349240400"/>
    <n v="1350709200"/>
    <x v="635"/>
    <d v="2012-10-20T05:00:00"/>
    <b v="1"/>
    <b v="1"/>
    <s v="film &amp; video/documentary"/>
    <n v="30.037974683544302"/>
    <x v="4"/>
    <s v="documentary"/>
  </r>
  <r>
    <n v="692"/>
    <s v="Murray Ltd"/>
    <s v="Decentralized 4thgeneration challenge"/>
    <n v="6000"/>
    <n v="5438"/>
    <n v="1.1033468186833395"/>
    <x v="0"/>
    <n v="77"/>
    <x v="4"/>
    <s v="GBP"/>
    <n v="1562648400"/>
    <n v="1564203600"/>
    <x v="636"/>
    <d v="2019-07-27T05:00:00"/>
    <b v="0"/>
    <b v="0"/>
    <s v="music/rock"/>
    <n v="70.623376623376629"/>
    <x v="1"/>
    <s v="rock"/>
  </r>
  <r>
    <n v="693"/>
    <s v="Bradford-Silva"/>
    <s v="Reverse-engineered composite hierarchy"/>
    <n v="180400"/>
    <n v="115396"/>
    <n v="1.5633124198412423"/>
    <x v="0"/>
    <n v="1748"/>
    <x v="1"/>
    <s v="USD"/>
    <n v="1508216400"/>
    <n v="1509685200"/>
    <x v="637"/>
    <d v="2017-11-03T05:00:00"/>
    <b v="0"/>
    <b v="0"/>
    <s v="theater/plays"/>
    <n v="66.016018306636155"/>
    <x v="3"/>
    <s v="plays"/>
  </r>
  <r>
    <n v="694"/>
    <s v="Mora-Bradley"/>
    <s v="Programmable tangible ability"/>
    <n v="9100"/>
    <n v="7656"/>
    <n v="1.1886102403343783"/>
    <x v="0"/>
    <n v="79"/>
    <x v="1"/>
    <s v="USD"/>
    <n v="1511762400"/>
    <n v="1514959200"/>
    <x v="638"/>
    <d v="2018-01-03T06:00:00"/>
    <b v="0"/>
    <b v="0"/>
    <s v="theater/plays"/>
    <n v="96.911392405063296"/>
    <x v="3"/>
    <s v="plays"/>
  </r>
  <r>
    <n v="695"/>
    <s v="Cardenas, Thompson and Carey"/>
    <s v="Configurable full-range emulation"/>
    <n v="9200"/>
    <n v="12322"/>
    <n v="0.74663204025320562"/>
    <x v="1"/>
    <n v="196"/>
    <x v="6"/>
    <s v="EUR"/>
    <n v="1447480800"/>
    <n v="1448863200"/>
    <x v="639"/>
    <d v="2015-11-30T06:00:00"/>
    <b v="1"/>
    <b v="0"/>
    <s v="music/rock"/>
    <n v="62.867346938775512"/>
    <x v="1"/>
    <s v="rock"/>
  </r>
  <r>
    <n v="696"/>
    <s v="Lopez, Reid and Johnson"/>
    <s v="Total real-time hardware"/>
    <n v="164100"/>
    <n v="96888"/>
    <n v="1.6937081991577905"/>
    <x v="0"/>
    <n v="889"/>
    <x v="1"/>
    <s v="USD"/>
    <n v="1429506000"/>
    <n v="1429592400"/>
    <x v="640"/>
    <d v="2015-04-21T05:00:00"/>
    <b v="0"/>
    <b v="1"/>
    <s v="theater/plays"/>
    <n v="108.98537682789652"/>
    <x v="3"/>
    <s v="plays"/>
  </r>
  <r>
    <n v="697"/>
    <s v="Fox-Williams"/>
    <s v="Profound system-worthy functionalities"/>
    <n v="128900"/>
    <n v="196960"/>
    <n v="0.65444760357432985"/>
    <x v="1"/>
    <n v="7295"/>
    <x v="1"/>
    <s v="USD"/>
    <n v="1522472400"/>
    <n v="1522645200"/>
    <x v="641"/>
    <d v="2018-04-02T05:00:00"/>
    <b v="0"/>
    <b v="0"/>
    <s v="music/electric music"/>
    <n v="26.999314599040439"/>
    <x v="1"/>
    <s v="electric music"/>
  </r>
  <r>
    <n v="698"/>
    <s v="Taylor, Wood and Taylor"/>
    <s v="Cloned hybrid focus group"/>
    <n v="42100"/>
    <n v="188057"/>
    <n v="0.22386829525090796"/>
    <x v="1"/>
    <n v="2893"/>
    <x v="0"/>
    <s v="CAD"/>
    <n v="1322114400"/>
    <n v="1323324000"/>
    <x v="642"/>
    <d v="2011-12-08T06:00:00"/>
    <b v="0"/>
    <b v="0"/>
    <s v="technology/wearables"/>
    <n v="65.004147943311438"/>
    <x v="2"/>
    <s v="wearables"/>
  </r>
  <r>
    <n v="699"/>
    <s v="King Inc"/>
    <s v="Ergonomic dedicated focus group"/>
    <n v="7400"/>
    <n v="6245"/>
    <n v="1.1849479583666933"/>
    <x v="0"/>
    <n v="56"/>
    <x v="1"/>
    <s v="USD"/>
    <n v="1561438800"/>
    <n v="1561525200"/>
    <x v="230"/>
    <d v="2019-06-26T05:00:00"/>
    <b v="0"/>
    <b v="0"/>
    <s v="film &amp; video/drama"/>
    <n v="111.51785714285714"/>
    <x v="4"/>
    <s v="drama"/>
  </r>
  <r>
    <n v="700"/>
    <s v="Cole, Petty and Cameron"/>
    <s v="Realigned zero administration paradigm"/>
    <n v="100"/>
    <n v="3"/>
    <n v="33.333333333333336"/>
    <x v="0"/>
    <n v="1"/>
    <x v="1"/>
    <s v="USD"/>
    <n v="1264399200"/>
    <n v="1265695200"/>
    <x v="67"/>
    <d v="2010-02-09T06:00:00"/>
    <b v="0"/>
    <b v="0"/>
    <s v="technology/wearables"/>
    <n v="3"/>
    <x v="2"/>
    <s v="wearables"/>
  </r>
  <r>
    <n v="701"/>
    <s v="Mcclain LLC"/>
    <s v="Open-source multi-tasking methodology"/>
    <n v="52000"/>
    <n v="91014"/>
    <n v="0.57134067286351553"/>
    <x v="1"/>
    <n v="820"/>
    <x v="1"/>
    <s v="USD"/>
    <n v="1301202000"/>
    <n v="1301806800"/>
    <x v="643"/>
    <d v="2011-04-03T05:00:00"/>
    <b v="1"/>
    <b v="0"/>
    <s v="theater/plays"/>
    <n v="110.99268292682927"/>
    <x v="3"/>
    <s v="plays"/>
  </r>
  <r>
    <n v="702"/>
    <s v="Sims-Gross"/>
    <s v="Object-based attitude-oriented analyzer"/>
    <n v="8700"/>
    <n v="4710"/>
    <n v="1.8471337579617835"/>
    <x v="0"/>
    <n v="83"/>
    <x v="1"/>
    <s v="USD"/>
    <n v="1374469200"/>
    <n v="1374901200"/>
    <x v="644"/>
    <d v="2013-07-27T05:00:00"/>
    <b v="0"/>
    <b v="0"/>
    <s v="technology/wearables"/>
    <n v="56.746987951807228"/>
    <x v="2"/>
    <s v="wearables"/>
  </r>
  <r>
    <n v="703"/>
    <s v="Perez Group"/>
    <s v="Cross-platform tertiary hub"/>
    <n v="63400"/>
    <n v="197728"/>
    <n v="0.32064249878621137"/>
    <x v="1"/>
    <n v="2038"/>
    <x v="1"/>
    <s v="USD"/>
    <n v="1334984400"/>
    <n v="1336453200"/>
    <x v="645"/>
    <d v="2012-05-08T05:00:00"/>
    <b v="1"/>
    <b v="1"/>
    <s v="publishing/translations"/>
    <n v="97.020608439646708"/>
    <x v="5"/>
    <s v="translations"/>
  </r>
  <r>
    <n v="704"/>
    <s v="Haynes-Williams"/>
    <s v="Seamless clear-thinking artificial intelligence"/>
    <n v="8700"/>
    <n v="10682"/>
    <n v="0.81445422205579476"/>
    <x v="1"/>
    <n v="116"/>
    <x v="1"/>
    <s v="USD"/>
    <n v="1467608400"/>
    <n v="1468904400"/>
    <x v="646"/>
    <d v="2016-07-19T05:00:00"/>
    <b v="0"/>
    <b v="0"/>
    <s v="film &amp; video/animation"/>
    <n v="92.08620689655173"/>
    <x v="4"/>
    <s v="animation"/>
  </r>
  <r>
    <n v="705"/>
    <s v="Ford LLC"/>
    <s v="Centralized tangible success"/>
    <n v="169700"/>
    <n v="168048"/>
    <n v="1.0098305246120156"/>
    <x v="0"/>
    <n v="2025"/>
    <x v="4"/>
    <s v="GBP"/>
    <n v="1386741600"/>
    <n v="1387087200"/>
    <x v="626"/>
    <d v="2013-12-15T06:00:00"/>
    <b v="0"/>
    <b v="0"/>
    <s v="publishing/nonfiction"/>
    <n v="82.986666666666665"/>
    <x v="5"/>
    <s v="nonfiction"/>
  </r>
  <r>
    <n v="706"/>
    <s v="Moreno Ltd"/>
    <s v="Customer-focused multimedia methodology"/>
    <n v="108400"/>
    <n v="138586"/>
    <n v="0.78218579077251671"/>
    <x v="1"/>
    <n v="1345"/>
    <x v="2"/>
    <s v="AUD"/>
    <n v="1546754400"/>
    <n v="1547445600"/>
    <x v="647"/>
    <d v="2019-01-14T06:00:00"/>
    <b v="0"/>
    <b v="1"/>
    <s v="technology/web"/>
    <n v="103.03791821561339"/>
    <x v="2"/>
    <s v="web"/>
  </r>
  <r>
    <n v="707"/>
    <s v="Moore, Cook and Wright"/>
    <s v="Visionary maximized Local Area Network"/>
    <n v="7300"/>
    <n v="11579"/>
    <n v="0.63045167976509198"/>
    <x v="1"/>
    <n v="168"/>
    <x v="1"/>
    <s v="USD"/>
    <n v="1544248800"/>
    <n v="1547359200"/>
    <x v="159"/>
    <d v="2019-01-13T06:00:00"/>
    <b v="0"/>
    <b v="0"/>
    <s v="film &amp; video/drama"/>
    <n v="68.922619047619051"/>
    <x v="4"/>
    <s v="drama"/>
  </r>
  <r>
    <n v="708"/>
    <s v="Ortega LLC"/>
    <s v="Secured bifurcated intranet"/>
    <n v="1700"/>
    <n v="12020"/>
    <n v="0.14143094841930118"/>
    <x v="1"/>
    <n v="137"/>
    <x v="5"/>
    <s v="CHF"/>
    <n v="1495429200"/>
    <n v="1496293200"/>
    <x v="648"/>
    <d v="2017-06-01T05:00:00"/>
    <b v="0"/>
    <b v="0"/>
    <s v="theater/plays"/>
    <n v="87.737226277372258"/>
    <x v="3"/>
    <s v="plays"/>
  </r>
  <r>
    <n v="709"/>
    <s v="Silva, Walker and Martin"/>
    <s v="Grass-roots 4thgeneration product"/>
    <n v="9800"/>
    <n v="13954"/>
    <n v="0.70230758205532462"/>
    <x v="1"/>
    <n v="186"/>
    <x v="6"/>
    <s v="EUR"/>
    <n v="1334811600"/>
    <n v="1335416400"/>
    <x v="267"/>
    <d v="2012-04-26T05:00:00"/>
    <b v="0"/>
    <b v="0"/>
    <s v="theater/plays"/>
    <n v="75.021505376344081"/>
    <x v="3"/>
    <s v="plays"/>
  </r>
  <r>
    <n v="710"/>
    <s v="Huynh, Gallegos and Mills"/>
    <s v="Reduced next generation info-mediaries"/>
    <n v="4300"/>
    <n v="6358"/>
    <n v="0.67631330607109152"/>
    <x v="1"/>
    <n v="125"/>
    <x v="1"/>
    <s v="USD"/>
    <n v="1531544400"/>
    <n v="1532149200"/>
    <x v="649"/>
    <d v="2018-07-21T05:00:00"/>
    <b v="0"/>
    <b v="1"/>
    <s v="theater/plays"/>
    <n v="50.863999999999997"/>
    <x v="3"/>
    <s v="plays"/>
  </r>
  <r>
    <n v="711"/>
    <s v="Anderson LLC"/>
    <s v="Customizable full-range artificial intelligence"/>
    <n v="6200"/>
    <n v="1260"/>
    <n v="4.9206349206349209"/>
    <x v="0"/>
    <n v="14"/>
    <x v="6"/>
    <s v="EUR"/>
    <n v="1453615200"/>
    <n v="1453788000"/>
    <x v="248"/>
    <d v="2016-01-26T06:00:00"/>
    <b v="1"/>
    <b v="1"/>
    <s v="theater/plays"/>
    <n v="90"/>
    <x v="3"/>
    <s v="plays"/>
  </r>
  <r>
    <n v="712"/>
    <s v="Garza-Bryant"/>
    <s v="Programmable leadingedge contingency"/>
    <n v="800"/>
    <n v="14725"/>
    <n v="5.4329371816638369E-2"/>
    <x v="1"/>
    <n v="202"/>
    <x v="1"/>
    <s v="USD"/>
    <n v="1467954000"/>
    <n v="1471496400"/>
    <x v="571"/>
    <d v="2016-08-18T05:00:00"/>
    <b v="0"/>
    <b v="0"/>
    <s v="theater/plays"/>
    <n v="72.896039603960389"/>
    <x v="3"/>
    <s v="plays"/>
  </r>
  <r>
    <n v="713"/>
    <s v="Mays LLC"/>
    <s v="Multi-layered global groupware"/>
    <n v="6900"/>
    <n v="11174"/>
    <n v="0.61750492214068375"/>
    <x v="1"/>
    <n v="103"/>
    <x v="1"/>
    <s v="USD"/>
    <n v="1471842000"/>
    <n v="1472878800"/>
    <x v="650"/>
    <d v="2016-09-03T05:00:00"/>
    <b v="0"/>
    <b v="0"/>
    <s v="publishing/radio &amp; podcasts"/>
    <n v="108.48543689320388"/>
    <x v="5"/>
    <s v="radio &amp; podcasts"/>
  </r>
  <r>
    <n v="714"/>
    <s v="Evans-Jones"/>
    <s v="Switchable methodical superstructure"/>
    <n v="38500"/>
    <n v="182036"/>
    <n v="0.2114966270408051"/>
    <x v="1"/>
    <n v="1785"/>
    <x v="1"/>
    <s v="USD"/>
    <n v="1408424400"/>
    <n v="1408510800"/>
    <x v="1"/>
    <d v="2014-08-20T05:00:00"/>
    <b v="0"/>
    <b v="0"/>
    <s v="music/rock"/>
    <n v="101.98095238095237"/>
    <x v="1"/>
    <s v="rock"/>
  </r>
  <r>
    <n v="715"/>
    <s v="Fischer, Torres and Walker"/>
    <s v="Expanded even-keeled portal"/>
    <n v="118000"/>
    <n v="28870"/>
    <n v="4.0872878420505714"/>
    <x v="0"/>
    <n v="656"/>
    <x v="1"/>
    <s v="USD"/>
    <n v="1281157200"/>
    <n v="1281589200"/>
    <x v="651"/>
    <d v="2010-08-12T05:00:00"/>
    <b v="0"/>
    <b v="0"/>
    <s v="games/mobile games"/>
    <n v="44.009146341463413"/>
    <x v="6"/>
    <s v="mobile games"/>
  </r>
  <r>
    <n v="716"/>
    <s v="Tapia, Kramer and Hicks"/>
    <s v="Advanced modular moderator"/>
    <n v="2000"/>
    <n v="10353"/>
    <n v="0.19318072056408769"/>
    <x v="1"/>
    <n v="157"/>
    <x v="1"/>
    <s v="USD"/>
    <n v="1373432400"/>
    <n v="1375851600"/>
    <x v="652"/>
    <d v="2013-08-07T05:00:00"/>
    <b v="0"/>
    <b v="1"/>
    <s v="theater/plays"/>
    <n v="65.942675159235662"/>
    <x v="3"/>
    <s v="plays"/>
  </r>
  <r>
    <n v="717"/>
    <s v="Barnes, Wilcox and Riley"/>
    <s v="Reverse-engineered well-modulated ability"/>
    <n v="5600"/>
    <n v="13868"/>
    <n v="0.4038073262186328"/>
    <x v="1"/>
    <n v="555"/>
    <x v="1"/>
    <s v="USD"/>
    <n v="1313989200"/>
    <n v="1315803600"/>
    <x v="653"/>
    <d v="2011-09-12T05:00:00"/>
    <b v="0"/>
    <b v="0"/>
    <s v="film &amp; video/documentary"/>
    <n v="24.987387387387386"/>
    <x v="4"/>
    <s v="documentary"/>
  </r>
  <r>
    <n v="718"/>
    <s v="Reyes PLC"/>
    <s v="Expanded optimal pricing structure"/>
    <n v="8300"/>
    <n v="8317"/>
    <n v="0.99795599374774557"/>
    <x v="1"/>
    <n v="297"/>
    <x v="1"/>
    <s v="USD"/>
    <n v="1371445200"/>
    <n v="1373691600"/>
    <x v="654"/>
    <d v="2013-07-13T05:00:00"/>
    <b v="0"/>
    <b v="0"/>
    <s v="technology/wearables"/>
    <n v="28.003367003367003"/>
    <x v="2"/>
    <s v="wearables"/>
  </r>
  <r>
    <n v="719"/>
    <s v="Pace, Simpson and Watkins"/>
    <s v="Down-sized uniform ability"/>
    <n v="6900"/>
    <n v="10557"/>
    <n v="0.65359477124183007"/>
    <x v="1"/>
    <n v="123"/>
    <x v="1"/>
    <s v="USD"/>
    <n v="1338267600"/>
    <n v="1339218000"/>
    <x v="655"/>
    <d v="2012-06-09T05:00:00"/>
    <b v="0"/>
    <b v="0"/>
    <s v="publishing/fiction"/>
    <n v="85.829268292682926"/>
    <x v="5"/>
    <s v="fiction"/>
  </r>
  <r>
    <n v="720"/>
    <s v="Valenzuela, Davidson and Castro"/>
    <s v="Multi-layered upward-trending conglomeration"/>
    <n v="8700"/>
    <n v="3227"/>
    <n v="2.6960024790827393"/>
    <x v="3"/>
    <n v="38"/>
    <x v="3"/>
    <s v="DKK"/>
    <n v="1519192800"/>
    <n v="1520402400"/>
    <x v="656"/>
    <d v="2018-03-07T06:00:00"/>
    <b v="0"/>
    <b v="1"/>
    <s v="theater/plays"/>
    <n v="84.921052631578945"/>
    <x v="3"/>
    <s v="plays"/>
  </r>
  <r>
    <n v="721"/>
    <s v="Dominguez-Owens"/>
    <s v="Open-architected systematic intranet"/>
    <n v="123600"/>
    <n v="5429"/>
    <n v="22.766623687603609"/>
    <x v="3"/>
    <n v="60"/>
    <x v="1"/>
    <s v="USD"/>
    <n v="1522818000"/>
    <n v="1523336400"/>
    <x v="657"/>
    <d v="2018-04-10T05:00:00"/>
    <b v="0"/>
    <b v="0"/>
    <s v="music/rock"/>
    <n v="90.483333333333334"/>
    <x v="1"/>
    <s v="rock"/>
  </r>
  <r>
    <n v="722"/>
    <s v="Thomas-Simmons"/>
    <s v="Proactive 24hour frame"/>
    <n v="48500"/>
    <n v="75906"/>
    <n v="0.63894817273996785"/>
    <x v="1"/>
    <n v="3036"/>
    <x v="1"/>
    <s v="USD"/>
    <n v="1509948000"/>
    <n v="1512280800"/>
    <x v="265"/>
    <d v="2017-12-03T06:00:00"/>
    <b v="0"/>
    <b v="0"/>
    <s v="film &amp; video/documentary"/>
    <n v="25.00197628458498"/>
    <x v="4"/>
    <s v="documentary"/>
  </r>
  <r>
    <n v="723"/>
    <s v="Beck-Knight"/>
    <s v="Exclusive fresh-thinking model"/>
    <n v="4900"/>
    <n v="13250"/>
    <n v="0.36981132075471695"/>
    <x v="1"/>
    <n v="144"/>
    <x v="2"/>
    <s v="AUD"/>
    <n v="1456898400"/>
    <n v="1458709200"/>
    <x v="658"/>
    <d v="2016-03-23T05:00:00"/>
    <b v="0"/>
    <b v="0"/>
    <s v="theater/plays"/>
    <n v="92.013888888888886"/>
    <x v="3"/>
    <s v="plays"/>
  </r>
  <r>
    <n v="724"/>
    <s v="Mccoy Ltd"/>
    <s v="Business-focused encompassing intranet"/>
    <n v="8400"/>
    <n v="11261"/>
    <n v="0.74593730574549333"/>
    <x v="1"/>
    <n v="121"/>
    <x v="4"/>
    <s v="GBP"/>
    <n v="1413954000"/>
    <n v="1414126800"/>
    <x v="659"/>
    <d v="2014-10-24T05:00:00"/>
    <b v="0"/>
    <b v="1"/>
    <s v="theater/plays"/>
    <n v="93.066115702479337"/>
    <x v="3"/>
    <s v="plays"/>
  </r>
  <r>
    <n v="725"/>
    <s v="Dawson-Tyler"/>
    <s v="Optional 6thgeneration access"/>
    <n v="193200"/>
    <n v="97369"/>
    <n v="1.9842044182439997"/>
    <x v="0"/>
    <n v="1596"/>
    <x v="1"/>
    <s v="USD"/>
    <n v="1416031200"/>
    <n v="1416204000"/>
    <x v="660"/>
    <d v="2014-11-17T06:00:00"/>
    <b v="0"/>
    <b v="0"/>
    <s v="games/mobile games"/>
    <n v="61.008145363408524"/>
    <x v="6"/>
    <s v="mobile games"/>
  </r>
  <r>
    <n v="726"/>
    <s v="Johns-Thomas"/>
    <s v="Realigned web-enabled functionalities"/>
    <n v="54300"/>
    <n v="48227"/>
    <n v="1.1259253115474734"/>
    <x v="3"/>
    <n v="524"/>
    <x v="1"/>
    <s v="USD"/>
    <n v="1287982800"/>
    <n v="1288501200"/>
    <x v="661"/>
    <d v="2010-10-31T05:00:00"/>
    <b v="0"/>
    <b v="1"/>
    <s v="theater/plays"/>
    <n v="92.036259541984734"/>
    <x v="3"/>
    <s v="plays"/>
  </r>
  <r>
    <n v="727"/>
    <s v="Quinn, Cruz and Schmidt"/>
    <s v="Enterprise-wide multimedia software"/>
    <n v="8900"/>
    <n v="14685"/>
    <n v="0.60606060606060608"/>
    <x v="1"/>
    <n v="181"/>
    <x v="1"/>
    <s v="USD"/>
    <n v="1547964000"/>
    <n v="1552971600"/>
    <x v="4"/>
    <d v="2019-03-19T05:00:00"/>
    <b v="0"/>
    <b v="0"/>
    <s v="technology/web"/>
    <n v="81.132596685082873"/>
    <x v="2"/>
    <s v="web"/>
  </r>
  <r>
    <n v="728"/>
    <s v="Stewart Inc"/>
    <s v="Versatile mission-critical knowledgebase"/>
    <n v="4200"/>
    <n v="735"/>
    <n v="5.7142857142857144"/>
    <x v="0"/>
    <n v="10"/>
    <x v="1"/>
    <s v="USD"/>
    <n v="1464152400"/>
    <n v="1465102800"/>
    <x v="662"/>
    <d v="2016-06-05T05:00:00"/>
    <b v="0"/>
    <b v="0"/>
    <s v="theater/plays"/>
    <n v="73.5"/>
    <x v="3"/>
    <s v="plays"/>
  </r>
  <r>
    <n v="729"/>
    <s v="Moore Group"/>
    <s v="Multi-lateral object-oriented open system"/>
    <n v="5600"/>
    <n v="10397"/>
    <n v="0.5386169087236703"/>
    <x v="1"/>
    <n v="122"/>
    <x v="1"/>
    <s v="USD"/>
    <n v="1359957600"/>
    <n v="1360130400"/>
    <x v="663"/>
    <d v="2013-02-06T06:00:00"/>
    <b v="0"/>
    <b v="0"/>
    <s v="film &amp; video/drama"/>
    <n v="85.221311475409834"/>
    <x v="4"/>
    <s v="drama"/>
  </r>
  <r>
    <n v="730"/>
    <s v="Carson PLC"/>
    <s v="Visionary system-worthy attitude"/>
    <n v="28800"/>
    <n v="118847"/>
    <n v="0.24232837177211036"/>
    <x v="1"/>
    <n v="1071"/>
    <x v="0"/>
    <s v="CAD"/>
    <n v="1432357200"/>
    <n v="1432875600"/>
    <x v="664"/>
    <d v="2015-05-29T05:00:00"/>
    <b v="0"/>
    <b v="0"/>
    <s v="technology/wearables"/>
    <n v="110.96825396825396"/>
    <x v="2"/>
    <s v="wearables"/>
  </r>
  <r>
    <n v="731"/>
    <s v="Cruz, Hall and Mason"/>
    <s v="Synergized content-based hierarchy"/>
    <n v="8000"/>
    <n v="7220"/>
    <n v="1.10803324099723"/>
    <x v="3"/>
    <n v="219"/>
    <x v="1"/>
    <s v="USD"/>
    <n v="1500786000"/>
    <n v="1500872400"/>
    <x v="665"/>
    <d v="2017-07-24T05:00:00"/>
    <b v="0"/>
    <b v="0"/>
    <s v="technology/web"/>
    <n v="32.968036529680369"/>
    <x v="2"/>
    <s v="web"/>
  </r>
  <r>
    <n v="732"/>
    <s v="Glass, Baker and Jones"/>
    <s v="Business-focused 24hour access"/>
    <n v="117000"/>
    <n v="107622"/>
    <n v="1.0871383174443887"/>
    <x v="0"/>
    <n v="1121"/>
    <x v="1"/>
    <s v="USD"/>
    <n v="1490158800"/>
    <n v="1492146000"/>
    <x v="666"/>
    <d v="2017-04-14T05:00:00"/>
    <b v="0"/>
    <b v="1"/>
    <s v="music/rock"/>
    <n v="96.005352363960753"/>
    <x v="1"/>
    <s v="rock"/>
  </r>
  <r>
    <n v="733"/>
    <s v="Marquez-Kerr"/>
    <s v="Automated hybrid orchestration"/>
    <n v="15800"/>
    <n v="83267"/>
    <n v="0.18975104182929611"/>
    <x v="1"/>
    <n v="980"/>
    <x v="1"/>
    <s v="USD"/>
    <n v="1406178000"/>
    <n v="1407301200"/>
    <x v="43"/>
    <d v="2014-08-06T05:00:00"/>
    <b v="0"/>
    <b v="0"/>
    <s v="music/metal"/>
    <n v="84.96632653061225"/>
    <x v="1"/>
    <s v="metal"/>
  </r>
  <r>
    <n v="734"/>
    <s v="Stone PLC"/>
    <s v="Exclusive 5thgeneration leverage"/>
    <n v="4200"/>
    <n v="13404"/>
    <n v="0.31333930170098478"/>
    <x v="1"/>
    <n v="536"/>
    <x v="1"/>
    <s v="USD"/>
    <n v="1485583200"/>
    <n v="1486620000"/>
    <x v="667"/>
    <d v="2017-02-09T06:00:00"/>
    <b v="0"/>
    <b v="1"/>
    <s v="theater/plays"/>
    <n v="25.007462686567163"/>
    <x v="3"/>
    <s v="plays"/>
  </r>
  <r>
    <n v="735"/>
    <s v="Caldwell PLC"/>
    <s v="Grass-roots zero administration alliance"/>
    <n v="37100"/>
    <n v="131404"/>
    <n v="0.28233539313871725"/>
    <x v="1"/>
    <n v="1991"/>
    <x v="1"/>
    <s v="USD"/>
    <n v="1459314000"/>
    <n v="1459918800"/>
    <x v="668"/>
    <d v="2016-04-06T05:00:00"/>
    <b v="0"/>
    <b v="0"/>
    <s v="photography/photography books"/>
    <n v="65.998995479658461"/>
    <x v="7"/>
    <s v="photography books"/>
  </r>
  <r>
    <n v="736"/>
    <s v="Silva-Hawkins"/>
    <s v="Proactive heuristic orchestration"/>
    <n v="7700"/>
    <n v="2533"/>
    <n v="3.0398736675878406"/>
    <x v="3"/>
    <n v="29"/>
    <x v="1"/>
    <s v="USD"/>
    <n v="1424412000"/>
    <n v="1424757600"/>
    <x v="669"/>
    <d v="2015-02-24T06:00:00"/>
    <b v="0"/>
    <b v="0"/>
    <s v="publishing/nonfiction"/>
    <n v="87.34482758620689"/>
    <x v="5"/>
    <s v="nonfiction"/>
  </r>
  <r>
    <n v="737"/>
    <s v="Gardner Inc"/>
    <s v="Function-based systematic Graphical User Interface"/>
    <n v="3700"/>
    <n v="5028"/>
    <n v="0.73587907716785994"/>
    <x v="1"/>
    <n v="180"/>
    <x v="1"/>
    <s v="USD"/>
    <n v="1478844000"/>
    <n v="1479880800"/>
    <x v="670"/>
    <d v="2016-11-23T06:00:00"/>
    <b v="0"/>
    <b v="0"/>
    <s v="music/indie rock"/>
    <n v="27.933333333333334"/>
    <x v="1"/>
    <s v="indie rock"/>
  </r>
  <r>
    <n v="738"/>
    <s v="Garcia Group"/>
    <s v="Extended zero administration software"/>
    <n v="74700"/>
    <n v="1557"/>
    <n v="47.97687861271676"/>
    <x v="0"/>
    <n v="15"/>
    <x v="1"/>
    <s v="USD"/>
    <n v="1416117600"/>
    <n v="1418018400"/>
    <x v="671"/>
    <d v="2014-12-08T06:00:00"/>
    <b v="0"/>
    <b v="1"/>
    <s v="theater/plays"/>
    <n v="103.8"/>
    <x v="3"/>
    <s v="plays"/>
  </r>
  <r>
    <n v="739"/>
    <s v="Meyer-Avila"/>
    <s v="Multi-tiered discrete support"/>
    <n v="10000"/>
    <n v="6100"/>
    <n v="1.639344262295082"/>
    <x v="0"/>
    <n v="191"/>
    <x v="1"/>
    <s v="USD"/>
    <n v="1340946000"/>
    <n v="1341032400"/>
    <x v="672"/>
    <d v="2012-06-30T05:00:00"/>
    <b v="0"/>
    <b v="0"/>
    <s v="music/indie rock"/>
    <n v="31.937172774869111"/>
    <x v="1"/>
    <s v="indie rock"/>
  </r>
  <r>
    <n v="740"/>
    <s v="Nelson, Smith and Graham"/>
    <s v="Phased system-worthy conglomeration"/>
    <n v="5300"/>
    <n v="1592"/>
    <n v="3.329145728643216"/>
    <x v="0"/>
    <n v="16"/>
    <x v="1"/>
    <s v="USD"/>
    <n v="1486101600"/>
    <n v="1486360800"/>
    <x v="673"/>
    <d v="2017-02-06T06:00:00"/>
    <b v="0"/>
    <b v="0"/>
    <s v="theater/plays"/>
    <n v="99.5"/>
    <x v="3"/>
    <s v="plays"/>
  </r>
  <r>
    <n v="741"/>
    <s v="Garcia Ltd"/>
    <s v="Balanced mobile alliance"/>
    <n v="1200"/>
    <n v="14150"/>
    <n v="8.4805653710247356E-2"/>
    <x v="1"/>
    <n v="130"/>
    <x v="1"/>
    <s v="USD"/>
    <n v="1274590800"/>
    <n v="1274677200"/>
    <x v="674"/>
    <d v="2010-05-24T05:00:00"/>
    <b v="0"/>
    <b v="0"/>
    <s v="theater/plays"/>
    <n v="108.84615384615384"/>
    <x v="3"/>
    <s v="plays"/>
  </r>
  <r>
    <n v="742"/>
    <s v="West-Stevens"/>
    <s v="Reactive solution-oriented groupware"/>
    <n v="1200"/>
    <n v="13513"/>
    <n v="8.8803374528232074E-2"/>
    <x v="1"/>
    <n v="122"/>
    <x v="1"/>
    <s v="USD"/>
    <n v="1263880800"/>
    <n v="1267509600"/>
    <x v="675"/>
    <d v="2010-03-02T06:00:00"/>
    <b v="0"/>
    <b v="0"/>
    <s v="music/electric music"/>
    <n v="110.76229508196721"/>
    <x v="1"/>
    <s v="electric music"/>
  </r>
  <r>
    <n v="743"/>
    <s v="Clark-Conrad"/>
    <s v="Exclusive bandwidth-monitored orchestration"/>
    <n v="3900"/>
    <n v="504"/>
    <n v="7.7380952380952381"/>
    <x v="0"/>
    <n v="17"/>
    <x v="1"/>
    <s v="USD"/>
    <n v="1445403600"/>
    <n v="1445922000"/>
    <x v="676"/>
    <d v="2015-10-27T05:00:00"/>
    <b v="0"/>
    <b v="1"/>
    <s v="theater/plays"/>
    <n v="29.647058823529413"/>
    <x v="3"/>
    <s v="plays"/>
  </r>
  <r>
    <n v="744"/>
    <s v="Fitzgerald Group"/>
    <s v="Intuitive exuding initiative"/>
    <n v="2000"/>
    <n v="14240"/>
    <n v="0.1404494382022472"/>
    <x v="1"/>
    <n v="140"/>
    <x v="1"/>
    <s v="USD"/>
    <n v="1533877200"/>
    <n v="1534050000"/>
    <x v="342"/>
    <d v="2018-08-12T05:00:00"/>
    <b v="0"/>
    <b v="1"/>
    <s v="theater/plays"/>
    <n v="101.71428571428571"/>
    <x v="3"/>
    <s v="plays"/>
  </r>
  <r>
    <n v="745"/>
    <s v="Hill, Mccann and Moore"/>
    <s v="Streamlined needs-based knowledge user"/>
    <n v="6900"/>
    <n v="2091"/>
    <n v="3.2998565279770444"/>
    <x v="0"/>
    <n v="34"/>
    <x v="1"/>
    <s v="USD"/>
    <n v="1275195600"/>
    <n v="1277528400"/>
    <x v="677"/>
    <d v="2010-06-26T05:00:00"/>
    <b v="0"/>
    <b v="0"/>
    <s v="technology/wearables"/>
    <n v="61.5"/>
    <x v="2"/>
    <s v="wearables"/>
  </r>
  <r>
    <n v="746"/>
    <s v="Edwards LLC"/>
    <s v="Automated system-worthy structure"/>
    <n v="55800"/>
    <n v="118580"/>
    <n v="0.47056839264631473"/>
    <x v="1"/>
    <n v="3388"/>
    <x v="1"/>
    <s v="USD"/>
    <n v="1318136400"/>
    <n v="1318568400"/>
    <x v="678"/>
    <d v="2011-10-14T05:00:00"/>
    <b v="0"/>
    <b v="0"/>
    <s v="technology/web"/>
    <n v="35"/>
    <x v="2"/>
    <s v="web"/>
  </r>
  <r>
    <n v="747"/>
    <s v="Greer and Sons"/>
    <s v="Secured clear-thinking intranet"/>
    <n v="4900"/>
    <n v="11214"/>
    <n v="0.43695380774032461"/>
    <x v="1"/>
    <n v="280"/>
    <x v="1"/>
    <s v="USD"/>
    <n v="1283403600"/>
    <n v="1284354000"/>
    <x v="679"/>
    <d v="2010-09-13T05:00:00"/>
    <b v="0"/>
    <b v="0"/>
    <s v="theater/plays"/>
    <n v="40.049999999999997"/>
    <x v="3"/>
    <s v="plays"/>
  </r>
  <r>
    <n v="748"/>
    <s v="Martinez PLC"/>
    <s v="Cloned actuating architecture"/>
    <n v="194900"/>
    <n v="68137"/>
    <n v="2.8604135785256175"/>
    <x v="3"/>
    <n v="614"/>
    <x v="1"/>
    <s v="USD"/>
    <n v="1267423200"/>
    <n v="1269579600"/>
    <x v="680"/>
    <d v="2010-03-26T05:00:00"/>
    <b v="0"/>
    <b v="1"/>
    <s v="film &amp; video/animation"/>
    <n v="110.97231270358306"/>
    <x v="4"/>
    <s v="animation"/>
  </r>
  <r>
    <n v="749"/>
    <s v="Hunter-Logan"/>
    <s v="Down-sized needs-based task-force"/>
    <n v="8600"/>
    <n v="13527"/>
    <n v="0.63576550602498705"/>
    <x v="1"/>
    <n v="366"/>
    <x v="6"/>
    <s v="EUR"/>
    <n v="1412744400"/>
    <n v="1413781200"/>
    <x v="681"/>
    <d v="2014-10-20T05:00:00"/>
    <b v="0"/>
    <b v="1"/>
    <s v="technology/wearables"/>
    <n v="36.959016393442624"/>
    <x v="2"/>
    <s v="wearables"/>
  </r>
  <r>
    <n v="750"/>
    <s v="Ramos and Sons"/>
    <s v="Extended responsive Internet solution"/>
    <n v="100"/>
    <n v="1"/>
    <n v="100"/>
    <x v="0"/>
    <n v="1"/>
    <x v="4"/>
    <s v="GBP"/>
    <n v="1277960400"/>
    <n v="1280120400"/>
    <x v="682"/>
    <d v="2010-07-26T05:00:00"/>
    <b v="0"/>
    <b v="0"/>
    <s v="music/electric music"/>
    <n v="1"/>
    <x v="1"/>
    <s v="electric music"/>
  </r>
  <r>
    <n v="751"/>
    <s v="Lane-Barber"/>
    <s v="Universal value-added moderator"/>
    <n v="3600"/>
    <n v="8363"/>
    <n v="0.43046753557335882"/>
    <x v="1"/>
    <n v="270"/>
    <x v="1"/>
    <s v="USD"/>
    <n v="1458190800"/>
    <n v="1459486800"/>
    <x v="683"/>
    <d v="2016-04-01T05:00:00"/>
    <b v="1"/>
    <b v="1"/>
    <s v="publishing/nonfiction"/>
    <n v="30.974074074074075"/>
    <x v="5"/>
    <s v="nonfiction"/>
  </r>
  <r>
    <n v="752"/>
    <s v="Lowery Group"/>
    <s v="Sharable motivating emulation"/>
    <n v="5800"/>
    <n v="5362"/>
    <n v="1.081685938082805"/>
    <x v="3"/>
    <n v="114"/>
    <x v="1"/>
    <s v="USD"/>
    <n v="1280984400"/>
    <n v="1282539600"/>
    <x v="684"/>
    <d v="2010-08-23T05:00:00"/>
    <b v="0"/>
    <b v="1"/>
    <s v="theater/plays"/>
    <n v="47.035087719298247"/>
    <x v="3"/>
    <s v="plays"/>
  </r>
  <r>
    <n v="753"/>
    <s v="Guerrero-Griffin"/>
    <s v="Networked web-enabled product"/>
    <n v="4700"/>
    <n v="12065"/>
    <n v="0.38955656858682136"/>
    <x v="1"/>
    <n v="137"/>
    <x v="1"/>
    <s v="USD"/>
    <n v="1274590800"/>
    <n v="1275886800"/>
    <x v="674"/>
    <d v="2010-06-07T05:00:00"/>
    <b v="0"/>
    <b v="0"/>
    <s v="photography/photography books"/>
    <n v="88.065693430656935"/>
    <x v="7"/>
    <s v="photography books"/>
  </r>
  <r>
    <n v="754"/>
    <s v="Perez, Reed and Lee"/>
    <s v="Advanced dedicated encoding"/>
    <n v="70400"/>
    <n v="118603"/>
    <n v="0.59357689097240374"/>
    <x v="1"/>
    <n v="3205"/>
    <x v="1"/>
    <s v="USD"/>
    <n v="1351400400"/>
    <n v="1355983200"/>
    <x v="685"/>
    <d v="2012-12-20T06:00:00"/>
    <b v="0"/>
    <b v="0"/>
    <s v="theater/plays"/>
    <n v="37.005616224648989"/>
    <x v="3"/>
    <s v="plays"/>
  </r>
  <r>
    <n v="755"/>
    <s v="Chen, Pollard and Clarke"/>
    <s v="Stand-alone multi-state project"/>
    <n v="4500"/>
    <n v="7496"/>
    <n v="0.60032017075773747"/>
    <x v="1"/>
    <n v="288"/>
    <x v="3"/>
    <s v="DKK"/>
    <n v="1514354400"/>
    <n v="1515391200"/>
    <x v="605"/>
    <d v="2018-01-08T06:00:00"/>
    <b v="0"/>
    <b v="1"/>
    <s v="theater/plays"/>
    <n v="26.027777777777779"/>
    <x v="3"/>
    <s v="plays"/>
  </r>
  <r>
    <n v="756"/>
    <s v="Serrano, Gallagher and Griffith"/>
    <s v="Customizable bi-directional monitoring"/>
    <n v="1300"/>
    <n v="10037"/>
    <n v="0.12952077313938429"/>
    <x v="1"/>
    <n v="148"/>
    <x v="1"/>
    <s v="USD"/>
    <n v="1421733600"/>
    <n v="1422252000"/>
    <x v="686"/>
    <d v="2015-01-26T06:00:00"/>
    <b v="0"/>
    <b v="0"/>
    <s v="theater/plays"/>
    <n v="67.817567567567565"/>
    <x v="3"/>
    <s v="plays"/>
  </r>
  <r>
    <n v="757"/>
    <s v="Callahan-Gilbert"/>
    <s v="Profit-focused motivating function"/>
    <n v="1400"/>
    <n v="5696"/>
    <n v="0.24578651685393257"/>
    <x v="1"/>
    <n v="114"/>
    <x v="1"/>
    <s v="USD"/>
    <n v="1305176400"/>
    <n v="1305522000"/>
    <x v="687"/>
    <d v="2011-05-16T05:00:00"/>
    <b v="0"/>
    <b v="0"/>
    <s v="film &amp; video/drama"/>
    <n v="49.964912280701753"/>
    <x v="4"/>
    <s v="drama"/>
  </r>
  <r>
    <n v="758"/>
    <s v="Logan-Miranda"/>
    <s v="Proactive systemic firmware"/>
    <n v="29600"/>
    <n v="167005"/>
    <n v="0.17724020238915003"/>
    <x v="1"/>
    <n v="1518"/>
    <x v="0"/>
    <s v="CAD"/>
    <n v="1414126800"/>
    <n v="1414904400"/>
    <x v="688"/>
    <d v="2014-11-02T05:00:00"/>
    <b v="0"/>
    <b v="0"/>
    <s v="music/rock"/>
    <n v="110.01646903820817"/>
    <x v="1"/>
    <s v="rock"/>
  </r>
  <r>
    <n v="759"/>
    <s v="Rodriguez PLC"/>
    <s v="Grass-roots upward-trending installation"/>
    <n v="167500"/>
    <n v="114615"/>
    <n v="1.4614143000479867"/>
    <x v="0"/>
    <n v="1274"/>
    <x v="1"/>
    <s v="USD"/>
    <n v="1517810400"/>
    <n v="1520402400"/>
    <x v="689"/>
    <d v="2018-03-07T06:00:00"/>
    <b v="0"/>
    <b v="0"/>
    <s v="music/electric music"/>
    <n v="89.964678178963894"/>
    <x v="1"/>
    <s v="electric music"/>
  </r>
  <r>
    <n v="760"/>
    <s v="Smith-Kennedy"/>
    <s v="Virtual heuristic hub"/>
    <n v="48300"/>
    <n v="16592"/>
    <n v="2.9110414657666346"/>
    <x v="0"/>
    <n v="210"/>
    <x v="6"/>
    <s v="EUR"/>
    <n v="1564635600"/>
    <n v="1567141200"/>
    <x v="690"/>
    <d v="2019-08-30T05:00:00"/>
    <b v="0"/>
    <b v="1"/>
    <s v="games/video games"/>
    <n v="79.009523809523813"/>
    <x v="6"/>
    <s v="video games"/>
  </r>
  <r>
    <n v="761"/>
    <s v="Mitchell-Lee"/>
    <s v="Customizable leadingedge model"/>
    <n v="2200"/>
    <n v="14420"/>
    <n v="0.15256588072122051"/>
    <x v="1"/>
    <n v="166"/>
    <x v="1"/>
    <s v="USD"/>
    <n v="1500699600"/>
    <n v="1501131600"/>
    <x v="691"/>
    <d v="2017-07-27T05:00:00"/>
    <b v="0"/>
    <b v="0"/>
    <s v="music/rock"/>
    <n v="86.867469879518069"/>
    <x v="1"/>
    <s v="rock"/>
  </r>
  <r>
    <n v="762"/>
    <s v="Davis Ltd"/>
    <s v="Upgradable uniform service-desk"/>
    <n v="3500"/>
    <n v="6204"/>
    <n v="0.56415215989684075"/>
    <x v="1"/>
    <n v="100"/>
    <x v="2"/>
    <s v="AUD"/>
    <n v="1354082400"/>
    <n v="1355032800"/>
    <x v="692"/>
    <d v="2012-12-09T06:00:00"/>
    <b v="0"/>
    <b v="0"/>
    <s v="music/jazz"/>
    <n v="62.04"/>
    <x v="1"/>
    <s v="jazz"/>
  </r>
  <r>
    <n v="763"/>
    <s v="Rowland PLC"/>
    <s v="Inverse client-driven product"/>
    <n v="5600"/>
    <n v="6338"/>
    <n v="0.88355948248658878"/>
    <x v="1"/>
    <n v="235"/>
    <x v="1"/>
    <s v="USD"/>
    <n v="1336453200"/>
    <n v="1339477200"/>
    <x v="693"/>
    <d v="2012-06-12T05:00:00"/>
    <b v="0"/>
    <b v="1"/>
    <s v="theater/plays"/>
    <n v="26.970212765957445"/>
    <x v="3"/>
    <s v="plays"/>
  </r>
  <r>
    <n v="764"/>
    <s v="Shaffer-Mason"/>
    <s v="Managed bandwidth-monitored system engine"/>
    <n v="1100"/>
    <n v="8010"/>
    <n v="0.13732833957553059"/>
    <x v="1"/>
    <n v="148"/>
    <x v="1"/>
    <s v="USD"/>
    <n v="1305262800"/>
    <n v="1305954000"/>
    <x v="694"/>
    <d v="2011-05-21T05:00:00"/>
    <b v="0"/>
    <b v="0"/>
    <s v="music/rock"/>
    <n v="54.121621621621621"/>
    <x v="1"/>
    <s v="rock"/>
  </r>
  <r>
    <n v="765"/>
    <s v="Matthews LLC"/>
    <s v="Advanced transitional help-desk"/>
    <n v="3900"/>
    <n v="8125"/>
    <n v="0.48"/>
    <x v="1"/>
    <n v="198"/>
    <x v="1"/>
    <s v="USD"/>
    <n v="1492232400"/>
    <n v="1494392400"/>
    <x v="695"/>
    <d v="2017-05-10T05:00:00"/>
    <b v="1"/>
    <b v="1"/>
    <s v="music/indie rock"/>
    <n v="41.035353535353536"/>
    <x v="1"/>
    <s v="indie rock"/>
  </r>
  <r>
    <n v="766"/>
    <s v="Montgomery-Castro"/>
    <s v="De-engineered disintermediate encryption"/>
    <n v="43800"/>
    <n v="13653"/>
    <n v="3.2080861349154031"/>
    <x v="0"/>
    <n v="248"/>
    <x v="2"/>
    <s v="AUD"/>
    <n v="1537333200"/>
    <n v="1537419600"/>
    <x v="123"/>
    <d v="2018-09-20T05:00:00"/>
    <b v="0"/>
    <b v="0"/>
    <s v="film &amp; video/science fiction"/>
    <n v="55.052419354838712"/>
    <x v="4"/>
    <s v="science fiction"/>
  </r>
  <r>
    <n v="767"/>
    <s v="Hale, Pearson and Jenkins"/>
    <s v="Upgradable attitude-oriented project"/>
    <n v="97200"/>
    <n v="55372"/>
    <n v="1.7553998410749114"/>
    <x v="0"/>
    <n v="513"/>
    <x v="1"/>
    <s v="USD"/>
    <n v="1444107600"/>
    <n v="1447999200"/>
    <x v="696"/>
    <d v="2015-11-20T06:00:00"/>
    <b v="0"/>
    <b v="0"/>
    <s v="publishing/translations"/>
    <n v="107.93762183235867"/>
    <x v="5"/>
    <s v="translations"/>
  </r>
  <r>
    <n v="768"/>
    <s v="Ramirez-Calderon"/>
    <s v="Fundamental zero tolerance alliance"/>
    <n v="4800"/>
    <n v="11088"/>
    <n v="0.4329004329004329"/>
    <x v="1"/>
    <n v="150"/>
    <x v="1"/>
    <s v="USD"/>
    <n v="1386741600"/>
    <n v="1388037600"/>
    <x v="626"/>
    <d v="2013-12-26T06:00:00"/>
    <b v="0"/>
    <b v="0"/>
    <s v="theater/plays"/>
    <n v="73.92"/>
    <x v="3"/>
    <s v="plays"/>
  </r>
  <r>
    <n v="769"/>
    <s v="Johnson-Morales"/>
    <s v="Devolved 24hour forecast"/>
    <n v="125600"/>
    <n v="109106"/>
    <n v="1.1511740875845509"/>
    <x v="0"/>
    <n v="3410"/>
    <x v="1"/>
    <s v="USD"/>
    <n v="1376542800"/>
    <n v="1378789200"/>
    <x v="697"/>
    <d v="2013-09-10T05:00:00"/>
    <b v="0"/>
    <b v="0"/>
    <s v="games/video games"/>
    <n v="31.995894428152493"/>
    <x v="6"/>
    <s v="video games"/>
  </r>
  <r>
    <n v="770"/>
    <s v="Mathis-Rodriguez"/>
    <s v="User-centric attitude-oriented intranet"/>
    <n v="4300"/>
    <n v="11642"/>
    <n v="0.36935234495791103"/>
    <x v="1"/>
    <n v="216"/>
    <x v="6"/>
    <s v="EUR"/>
    <n v="1397451600"/>
    <n v="1398056400"/>
    <x v="698"/>
    <d v="2014-04-21T05:00:00"/>
    <b v="0"/>
    <b v="1"/>
    <s v="theater/plays"/>
    <n v="53.898148148148145"/>
    <x v="3"/>
    <s v="plays"/>
  </r>
  <r>
    <n v="771"/>
    <s v="Smith, Mack and Williams"/>
    <s v="Self-enabling 5thgeneration paradigm"/>
    <n v="5600"/>
    <n v="2769"/>
    <n v="2.0223907547851212"/>
    <x v="3"/>
    <n v="26"/>
    <x v="1"/>
    <s v="USD"/>
    <n v="1548482400"/>
    <n v="1550815200"/>
    <x v="699"/>
    <d v="2019-02-22T06:00:00"/>
    <b v="0"/>
    <b v="0"/>
    <s v="theater/plays"/>
    <n v="106.5"/>
    <x v="3"/>
    <s v="plays"/>
  </r>
  <r>
    <n v="772"/>
    <s v="Johnson-Pace"/>
    <s v="Persistent 3rdgeneration moratorium"/>
    <n v="149600"/>
    <n v="169586"/>
    <n v="0.88214829054285138"/>
    <x v="1"/>
    <n v="5139"/>
    <x v="1"/>
    <s v="USD"/>
    <n v="1549692000"/>
    <n v="1550037600"/>
    <x v="700"/>
    <d v="2019-02-13T06:00:00"/>
    <b v="0"/>
    <b v="0"/>
    <s v="music/indie rock"/>
    <n v="32.999805409612762"/>
    <x v="1"/>
    <s v="indie rock"/>
  </r>
  <r>
    <n v="773"/>
    <s v="Meza, Kirby and Patel"/>
    <s v="Cross-platform empowering project"/>
    <n v="53100"/>
    <n v="101185"/>
    <n v="0.52478134110787167"/>
    <x v="1"/>
    <n v="2353"/>
    <x v="1"/>
    <s v="USD"/>
    <n v="1492059600"/>
    <n v="1492923600"/>
    <x v="701"/>
    <d v="2017-04-23T05:00:00"/>
    <b v="0"/>
    <b v="0"/>
    <s v="theater/plays"/>
    <n v="43.00254993625159"/>
    <x v="3"/>
    <s v="plays"/>
  </r>
  <r>
    <n v="774"/>
    <s v="Gonzalez-Snow"/>
    <s v="Polarized user-facing interface"/>
    <n v="5000"/>
    <n v="6775"/>
    <n v="0.73800738007380073"/>
    <x v="1"/>
    <n v="78"/>
    <x v="6"/>
    <s v="EUR"/>
    <n v="1463979600"/>
    <n v="1467522000"/>
    <x v="702"/>
    <d v="2016-07-03T05:00:00"/>
    <b v="0"/>
    <b v="0"/>
    <s v="technology/web"/>
    <n v="86.858974358974365"/>
    <x v="2"/>
    <s v="web"/>
  </r>
  <r>
    <n v="775"/>
    <s v="Murphy LLC"/>
    <s v="Customer-focused non-volatile framework"/>
    <n v="9400"/>
    <n v="968"/>
    <n v="9.7107438016528924"/>
    <x v="0"/>
    <n v="10"/>
    <x v="1"/>
    <s v="USD"/>
    <n v="1415253600"/>
    <n v="1416117600"/>
    <x v="703"/>
    <d v="2014-11-16T06:00:00"/>
    <b v="0"/>
    <b v="0"/>
    <s v="music/rock"/>
    <n v="96.8"/>
    <x v="1"/>
    <s v="rock"/>
  </r>
  <r>
    <n v="776"/>
    <s v="Taylor-Rowe"/>
    <s v="Synchronized multimedia frame"/>
    <n v="110800"/>
    <n v="72623"/>
    <n v="1.5256874543877283"/>
    <x v="0"/>
    <n v="2201"/>
    <x v="1"/>
    <s v="USD"/>
    <n v="1562216400"/>
    <n v="1563771600"/>
    <x v="704"/>
    <d v="2019-07-22T05:00:00"/>
    <b v="0"/>
    <b v="0"/>
    <s v="theater/plays"/>
    <n v="32.995456610631528"/>
    <x v="3"/>
    <s v="plays"/>
  </r>
  <r>
    <n v="777"/>
    <s v="Henderson Ltd"/>
    <s v="Open-architected stable algorithm"/>
    <n v="93800"/>
    <n v="45987"/>
    <n v="2.0397068736816926"/>
    <x v="0"/>
    <n v="676"/>
    <x v="1"/>
    <s v="USD"/>
    <n v="1316754000"/>
    <n v="1319259600"/>
    <x v="431"/>
    <d v="2011-10-22T05:00:00"/>
    <b v="0"/>
    <b v="0"/>
    <s v="theater/plays"/>
    <n v="68.028106508875737"/>
    <x v="3"/>
    <s v="plays"/>
  </r>
  <r>
    <n v="778"/>
    <s v="Moss-Guzman"/>
    <s v="Cross-platform optimizing website"/>
    <n v="1300"/>
    <n v="10243"/>
    <n v="0.12691594259494288"/>
    <x v="1"/>
    <n v="174"/>
    <x v="5"/>
    <s v="CHF"/>
    <n v="1313211600"/>
    <n v="1313643600"/>
    <x v="705"/>
    <d v="2011-08-18T05:00:00"/>
    <b v="0"/>
    <b v="0"/>
    <s v="film &amp; video/animation"/>
    <n v="58.867816091954026"/>
    <x v="4"/>
    <s v="animation"/>
  </r>
  <r>
    <n v="779"/>
    <s v="Webb Group"/>
    <s v="Public-key actuating projection"/>
    <n v="108700"/>
    <n v="87293"/>
    <n v="1.2452315764150619"/>
    <x v="0"/>
    <n v="831"/>
    <x v="1"/>
    <s v="USD"/>
    <n v="1439528400"/>
    <n v="1440306000"/>
    <x v="706"/>
    <d v="2015-08-23T05:00:00"/>
    <b v="0"/>
    <b v="1"/>
    <s v="theater/plays"/>
    <n v="105.04572803850782"/>
    <x v="3"/>
    <s v="plays"/>
  </r>
  <r>
    <n v="780"/>
    <s v="Brooks-Rodriguez"/>
    <s v="Implemented intangible instruction set"/>
    <n v="5100"/>
    <n v="5421"/>
    <n v="0.94078583287216377"/>
    <x v="1"/>
    <n v="164"/>
    <x v="1"/>
    <s v="USD"/>
    <n v="1469163600"/>
    <n v="1470805200"/>
    <x v="707"/>
    <d v="2016-08-10T05:00:00"/>
    <b v="0"/>
    <b v="1"/>
    <s v="film &amp; video/drama"/>
    <n v="33.054878048780488"/>
    <x v="4"/>
    <s v="drama"/>
  </r>
  <r>
    <n v="781"/>
    <s v="Thomas Ltd"/>
    <s v="Cross-group interactive architecture"/>
    <n v="8700"/>
    <n v="4414"/>
    <n v="1.9710013593112823"/>
    <x v="3"/>
    <n v="56"/>
    <x v="5"/>
    <s v="CHF"/>
    <n v="1288501200"/>
    <n v="1292911200"/>
    <x v="708"/>
    <d v="2010-12-21T06:00:00"/>
    <b v="0"/>
    <b v="0"/>
    <s v="theater/plays"/>
    <n v="78.821428571428569"/>
    <x v="3"/>
    <s v="plays"/>
  </r>
  <r>
    <n v="782"/>
    <s v="Williams and Sons"/>
    <s v="Centralized asymmetric framework"/>
    <n v="5100"/>
    <n v="10981"/>
    <n v="0.46443857572170111"/>
    <x v="1"/>
    <n v="161"/>
    <x v="1"/>
    <s v="USD"/>
    <n v="1298959200"/>
    <n v="1301374800"/>
    <x v="709"/>
    <d v="2011-03-29T05:00:00"/>
    <b v="0"/>
    <b v="1"/>
    <s v="film &amp; video/animation"/>
    <n v="68.204968944099377"/>
    <x v="4"/>
    <s v="animation"/>
  </r>
  <r>
    <n v="783"/>
    <s v="Vega, Chan and Carney"/>
    <s v="Down-sized systematic utilization"/>
    <n v="7400"/>
    <n v="10451"/>
    <n v="0.70806621375944889"/>
    <x v="1"/>
    <n v="138"/>
    <x v="1"/>
    <s v="USD"/>
    <n v="1387260000"/>
    <n v="1387864800"/>
    <x v="710"/>
    <d v="2013-12-24T06:00:00"/>
    <b v="0"/>
    <b v="0"/>
    <s v="music/rock"/>
    <n v="75.731884057971016"/>
    <x v="1"/>
    <s v="rock"/>
  </r>
  <r>
    <n v="784"/>
    <s v="Byrd Group"/>
    <s v="Profound fault-tolerant model"/>
    <n v="88900"/>
    <n v="102535"/>
    <n v="0.86702101721363434"/>
    <x v="1"/>
    <n v="3308"/>
    <x v="1"/>
    <s v="USD"/>
    <n v="1457244000"/>
    <n v="1458190800"/>
    <x v="711"/>
    <d v="2016-03-17T05:00:00"/>
    <b v="0"/>
    <b v="0"/>
    <s v="technology/web"/>
    <n v="30.996070133010882"/>
    <x v="2"/>
    <s v="web"/>
  </r>
  <r>
    <n v="785"/>
    <s v="Peterson, Fletcher and Sanchez"/>
    <s v="Multi-channeled bi-directional moratorium"/>
    <n v="6700"/>
    <n v="12939"/>
    <n v="0.51781435968776568"/>
    <x v="1"/>
    <n v="127"/>
    <x v="2"/>
    <s v="AUD"/>
    <n v="1556341200"/>
    <n v="1559278800"/>
    <x v="157"/>
    <d v="2019-05-31T05:00:00"/>
    <b v="0"/>
    <b v="1"/>
    <s v="film &amp; video/animation"/>
    <n v="101.88188976377953"/>
    <x v="4"/>
    <s v="animation"/>
  </r>
  <r>
    <n v="786"/>
    <s v="Smith-Brown"/>
    <s v="Object-based content-based ability"/>
    <n v="1500"/>
    <n v="10946"/>
    <n v="0.13703636031427005"/>
    <x v="1"/>
    <n v="207"/>
    <x v="6"/>
    <s v="EUR"/>
    <n v="1522126800"/>
    <n v="1522731600"/>
    <x v="630"/>
    <d v="2018-04-03T05:00:00"/>
    <b v="0"/>
    <b v="1"/>
    <s v="music/jazz"/>
    <n v="52.879227053140099"/>
    <x v="1"/>
    <s v="jazz"/>
  </r>
  <r>
    <n v="787"/>
    <s v="Vance-Glover"/>
    <s v="Progressive coherent secured line"/>
    <n v="61200"/>
    <n v="60994"/>
    <n v="1.0033773813817752"/>
    <x v="0"/>
    <n v="859"/>
    <x v="0"/>
    <s v="CAD"/>
    <n v="1305954000"/>
    <n v="1306731600"/>
    <x v="712"/>
    <d v="2011-05-30T05:00:00"/>
    <b v="0"/>
    <b v="0"/>
    <s v="music/rock"/>
    <n v="71.005820721769496"/>
    <x v="1"/>
    <s v="rock"/>
  </r>
  <r>
    <n v="788"/>
    <s v="Joyce PLC"/>
    <s v="Synchronized directional capability"/>
    <n v="3600"/>
    <n v="3174"/>
    <n v="1.1342155009451795"/>
    <x v="2"/>
    <n v="31"/>
    <x v="1"/>
    <s v="USD"/>
    <n v="1350709200"/>
    <n v="1352527200"/>
    <x v="93"/>
    <d v="2012-11-10T06:00:00"/>
    <b v="0"/>
    <b v="0"/>
    <s v="film &amp; video/animation"/>
    <n v="102.38709677419355"/>
    <x v="4"/>
    <s v="animation"/>
  </r>
  <r>
    <n v="789"/>
    <s v="Kennedy-Miller"/>
    <s v="Cross-platform composite migration"/>
    <n v="9000"/>
    <n v="3351"/>
    <n v="2.6857654431512983"/>
    <x v="0"/>
    <n v="45"/>
    <x v="1"/>
    <s v="USD"/>
    <n v="1401166800"/>
    <n v="1404363600"/>
    <x v="713"/>
    <d v="2014-07-03T05:00:00"/>
    <b v="0"/>
    <b v="0"/>
    <s v="theater/plays"/>
    <n v="74.466666666666669"/>
    <x v="3"/>
    <s v="plays"/>
  </r>
  <r>
    <n v="790"/>
    <s v="White-Obrien"/>
    <s v="Operative local pricing structure"/>
    <n v="185900"/>
    <n v="56774"/>
    <n v="3.2743861626800999"/>
    <x v="3"/>
    <n v="1113"/>
    <x v="1"/>
    <s v="USD"/>
    <n v="1266127200"/>
    <n v="1266645600"/>
    <x v="714"/>
    <d v="2010-02-20T06:00:00"/>
    <b v="0"/>
    <b v="0"/>
    <s v="theater/plays"/>
    <n v="51.009883198562441"/>
    <x v="3"/>
    <s v="plays"/>
  </r>
  <r>
    <n v="791"/>
    <s v="Stafford, Hess and Raymond"/>
    <s v="Optional web-enabled extranet"/>
    <n v="2100"/>
    <n v="540"/>
    <n v="3.8888888888888888"/>
    <x v="0"/>
    <n v="6"/>
    <x v="1"/>
    <s v="USD"/>
    <n v="1481436000"/>
    <n v="1482818400"/>
    <x v="715"/>
    <d v="2016-12-27T06:00:00"/>
    <b v="0"/>
    <b v="0"/>
    <s v="food/food trucks"/>
    <n v="90"/>
    <x v="0"/>
    <s v="food trucks"/>
  </r>
  <r>
    <n v="792"/>
    <s v="Jordan, Schneider and Hall"/>
    <s v="Reduced 6thgeneration intranet"/>
    <n v="2000"/>
    <n v="680"/>
    <n v="2.9411764705882355"/>
    <x v="0"/>
    <n v="7"/>
    <x v="1"/>
    <s v="USD"/>
    <n v="1372222800"/>
    <n v="1374642000"/>
    <x v="716"/>
    <d v="2013-07-24T05:00:00"/>
    <b v="0"/>
    <b v="1"/>
    <s v="theater/plays"/>
    <n v="97.142857142857139"/>
    <x v="3"/>
    <s v="plays"/>
  </r>
  <r>
    <n v="793"/>
    <s v="Rodriguez, Cox and Rodriguez"/>
    <s v="Networked disintermediate leverage"/>
    <n v="1100"/>
    <n v="13045"/>
    <n v="8.4323495592180914E-2"/>
    <x v="1"/>
    <n v="181"/>
    <x v="5"/>
    <s v="CHF"/>
    <n v="1372136400"/>
    <n v="1372482000"/>
    <x v="448"/>
    <d v="2013-06-29T05:00:00"/>
    <b v="0"/>
    <b v="0"/>
    <s v="publishing/nonfiction"/>
    <n v="72.071823204419886"/>
    <x v="5"/>
    <s v="nonfiction"/>
  </r>
  <r>
    <n v="794"/>
    <s v="Welch Inc"/>
    <s v="Optional optimal website"/>
    <n v="6600"/>
    <n v="8276"/>
    <n v="0.79748670855485737"/>
    <x v="1"/>
    <n v="110"/>
    <x v="1"/>
    <s v="USD"/>
    <n v="1513922400"/>
    <n v="1514959200"/>
    <x v="717"/>
    <d v="2018-01-03T06:00:00"/>
    <b v="0"/>
    <b v="0"/>
    <s v="music/rock"/>
    <n v="75.236363636363635"/>
    <x v="1"/>
    <s v="rock"/>
  </r>
  <r>
    <n v="795"/>
    <s v="Vasquez Inc"/>
    <s v="Stand-alone asynchronous functionalities"/>
    <n v="7100"/>
    <n v="1022"/>
    <n v="6.9471624266144811"/>
    <x v="0"/>
    <n v="31"/>
    <x v="1"/>
    <s v="USD"/>
    <n v="1477976400"/>
    <n v="1478235600"/>
    <x v="718"/>
    <d v="2016-11-04T05:00:00"/>
    <b v="0"/>
    <b v="0"/>
    <s v="film &amp; video/drama"/>
    <n v="32.967741935483872"/>
    <x v="4"/>
    <s v="drama"/>
  </r>
  <r>
    <n v="796"/>
    <s v="Freeman-Ferguson"/>
    <s v="Profound full-range open system"/>
    <n v="7800"/>
    <n v="4275"/>
    <n v="1.8245614035087718"/>
    <x v="0"/>
    <n v="78"/>
    <x v="1"/>
    <s v="USD"/>
    <n v="1407474000"/>
    <n v="1408078800"/>
    <x v="719"/>
    <d v="2014-08-15T05:00:00"/>
    <b v="0"/>
    <b v="1"/>
    <s v="games/mobile games"/>
    <n v="54.807692307692307"/>
    <x v="6"/>
    <s v="mobile games"/>
  </r>
  <r>
    <n v="797"/>
    <s v="Houston, Moore and Rogers"/>
    <s v="Optional tangible utilization"/>
    <n v="7600"/>
    <n v="8332"/>
    <n v="0.91214594335093613"/>
    <x v="1"/>
    <n v="185"/>
    <x v="1"/>
    <s v="USD"/>
    <n v="1546149600"/>
    <n v="1548136800"/>
    <x v="720"/>
    <d v="2019-01-22T06:00:00"/>
    <b v="0"/>
    <b v="0"/>
    <s v="technology/web"/>
    <n v="45.037837837837834"/>
    <x v="2"/>
    <s v="web"/>
  </r>
  <r>
    <n v="798"/>
    <s v="Small-Fuentes"/>
    <s v="Seamless maximized product"/>
    <n v="3400"/>
    <n v="6408"/>
    <n v="0.53058676654182269"/>
    <x v="1"/>
    <n v="121"/>
    <x v="1"/>
    <s v="USD"/>
    <n v="1338440400"/>
    <n v="1340859600"/>
    <x v="721"/>
    <d v="2012-06-28T05:00:00"/>
    <b v="0"/>
    <b v="1"/>
    <s v="theater/plays"/>
    <n v="52.958677685950413"/>
    <x v="3"/>
    <s v="plays"/>
  </r>
  <r>
    <n v="799"/>
    <s v="Reid-Day"/>
    <s v="Devolved tertiary time-frame"/>
    <n v="84500"/>
    <n v="73522"/>
    <n v="1.1493158510377846"/>
    <x v="0"/>
    <n v="1225"/>
    <x v="4"/>
    <s v="GBP"/>
    <n v="1454133600"/>
    <n v="1454479200"/>
    <x v="722"/>
    <d v="2016-02-03T06:00:00"/>
    <b v="0"/>
    <b v="0"/>
    <s v="theater/plays"/>
    <n v="60.017959183673469"/>
    <x v="3"/>
    <s v="plays"/>
  </r>
  <r>
    <n v="800"/>
    <s v="Wallace LLC"/>
    <s v="Centralized regional function"/>
    <n v="100"/>
    <n v="1"/>
    <n v="100"/>
    <x v="0"/>
    <n v="1"/>
    <x v="5"/>
    <s v="CHF"/>
    <n v="1434085200"/>
    <n v="1434430800"/>
    <x v="139"/>
    <d v="2015-06-16T05:00:00"/>
    <b v="0"/>
    <b v="0"/>
    <s v="music/rock"/>
    <n v="1"/>
    <x v="1"/>
    <s v="rock"/>
  </r>
  <r>
    <n v="801"/>
    <s v="Olson-Bishop"/>
    <s v="User-friendly high-level initiative"/>
    <n v="2300"/>
    <n v="4667"/>
    <n v="0.49282194128990786"/>
    <x v="1"/>
    <n v="106"/>
    <x v="1"/>
    <s v="USD"/>
    <n v="1577772000"/>
    <n v="1579672800"/>
    <x v="723"/>
    <d v="2020-01-22T06:00:00"/>
    <b v="0"/>
    <b v="1"/>
    <s v="photography/photography books"/>
    <n v="44.028301886792455"/>
    <x v="7"/>
    <s v="photography books"/>
  </r>
  <r>
    <n v="802"/>
    <s v="Rodriguez, Anderson and Porter"/>
    <s v="Reverse-engineered zero-defect infrastructure"/>
    <n v="6200"/>
    <n v="12216"/>
    <n v="0.50753110674525215"/>
    <x v="1"/>
    <n v="142"/>
    <x v="1"/>
    <s v="USD"/>
    <n v="1562216400"/>
    <n v="1562389200"/>
    <x v="704"/>
    <d v="2019-07-06T05:00:00"/>
    <b v="0"/>
    <b v="0"/>
    <s v="photography/photography books"/>
    <n v="86.028169014084511"/>
    <x v="7"/>
    <s v="photography books"/>
  </r>
  <r>
    <n v="803"/>
    <s v="Perez, Brown and Meyers"/>
    <s v="Stand-alone background customer loyalty"/>
    <n v="6100"/>
    <n v="6527"/>
    <n v="0.93457943925233644"/>
    <x v="1"/>
    <n v="233"/>
    <x v="1"/>
    <s v="USD"/>
    <n v="1548568800"/>
    <n v="1551506400"/>
    <x v="724"/>
    <d v="2019-03-02T06:00:00"/>
    <b v="0"/>
    <b v="0"/>
    <s v="theater/plays"/>
    <n v="28.012875536480685"/>
    <x v="3"/>
    <s v="plays"/>
  </r>
  <r>
    <n v="804"/>
    <s v="English-Mccullough"/>
    <s v="Business-focused discrete software"/>
    <n v="2600"/>
    <n v="6987"/>
    <n v="0.37211965078002002"/>
    <x v="1"/>
    <n v="218"/>
    <x v="1"/>
    <s v="USD"/>
    <n v="1514872800"/>
    <n v="1516600800"/>
    <x v="725"/>
    <d v="2018-01-22T06:00:00"/>
    <b v="0"/>
    <b v="0"/>
    <s v="music/rock"/>
    <n v="32.050458715596328"/>
    <x v="1"/>
    <s v="rock"/>
  </r>
  <r>
    <n v="805"/>
    <s v="Smith-Nguyen"/>
    <s v="Advanced intermediate Graphic Interface"/>
    <n v="9700"/>
    <n v="4932"/>
    <n v="1.9667477696674778"/>
    <x v="0"/>
    <n v="67"/>
    <x v="2"/>
    <s v="AUD"/>
    <n v="1416031200"/>
    <n v="1420437600"/>
    <x v="660"/>
    <d v="2015-01-05T06:00:00"/>
    <b v="0"/>
    <b v="0"/>
    <s v="film &amp; video/documentary"/>
    <n v="73.611940298507463"/>
    <x v="4"/>
    <s v="documentary"/>
  </r>
  <r>
    <n v="806"/>
    <s v="Harmon-Madden"/>
    <s v="Adaptive holistic hub"/>
    <n v="700"/>
    <n v="8262"/>
    <n v="8.472524812394093E-2"/>
    <x v="1"/>
    <n v="76"/>
    <x v="1"/>
    <s v="USD"/>
    <n v="1330927200"/>
    <n v="1332997200"/>
    <x v="726"/>
    <d v="2012-03-29T05:00:00"/>
    <b v="0"/>
    <b v="1"/>
    <s v="film &amp; video/drama"/>
    <n v="108.71052631578948"/>
    <x v="4"/>
    <s v="drama"/>
  </r>
  <r>
    <n v="807"/>
    <s v="Walker-Taylor"/>
    <s v="Automated uniform concept"/>
    <n v="700"/>
    <n v="1848"/>
    <n v="0.37878787878787878"/>
    <x v="1"/>
    <n v="43"/>
    <x v="1"/>
    <s v="USD"/>
    <n v="1571115600"/>
    <n v="1574920800"/>
    <x v="727"/>
    <d v="2019-11-28T06:00:00"/>
    <b v="0"/>
    <b v="1"/>
    <s v="theater/plays"/>
    <n v="42.97674418604651"/>
    <x v="3"/>
    <s v="plays"/>
  </r>
  <r>
    <n v="808"/>
    <s v="Harris, Medina and Mitchell"/>
    <s v="Enhanced regional flexibility"/>
    <n v="5200"/>
    <n v="1583"/>
    <n v="3.2849020846493997"/>
    <x v="0"/>
    <n v="19"/>
    <x v="1"/>
    <s v="USD"/>
    <n v="1463461200"/>
    <n v="1464930000"/>
    <x v="728"/>
    <d v="2016-06-03T05:00:00"/>
    <b v="0"/>
    <b v="0"/>
    <s v="food/food trucks"/>
    <n v="83.315789473684205"/>
    <x v="0"/>
    <s v="food trucks"/>
  </r>
  <r>
    <n v="809"/>
    <s v="Williams and Sons"/>
    <s v="Public-key bottom-line algorithm"/>
    <n v="140800"/>
    <n v="88536"/>
    <n v="1.5903135447727479"/>
    <x v="0"/>
    <n v="2108"/>
    <x v="5"/>
    <s v="CHF"/>
    <n v="1344920400"/>
    <n v="1345006800"/>
    <x v="729"/>
    <d v="2012-08-15T05:00:00"/>
    <b v="0"/>
    <b v="0"/>
    <s v="film &amp; video/documentary"/>
    <n v="42"/>
    <x v="4"/>
    <s v="documentary"/>
  </r>
  <r>
    <n v="810"/>
    <s v="Ball-Fisher"/>
    <s v="Multi-layered intangible instruction set"/>
    <n v="6400"/>
    <n v="12360"/>
    <n v="0.51779935275080902"/>
    <x v="1"/>
    <n v="221"/>
    <x v="1"/>
    <s v="USD"/>
    <n v="1511848800"/>
    <n v="1512712800"/>
    <x v="730"/>
    <d v="2017-12-08T06:00:00"/>
    <b v="0"/>
    <b v="1"/>
    <s v="theater/plays"/>
    <n v="55.927601809954751"/>
    <x v="3"/>
    <s v="plays"/>
  </r>
  <r>
    <n v="811"/>
    <s v="Page, Holt and Mack"/>
    <s v="Fundamental methodical emulation"/>
    <n v="92500"/>
    <n v="71320"/>
    <n v="1.2969713965227145"/>
    <x v="0"/>
    <n v="679"/>
    <x v="1"/>
    <s v="USD"/>
    <n v="1452319200"/>
    <n v="1452492000"/>
    <x v="731"/>
    <d v="2016-01-11T06:00:00"/>
    <b v="0"/>
    <b v="1"/>
    <s v="games/video games"/>
    <n v="105.03681885125184"/>
    <x v="6"/>
    <s v="video games"/>
  </r>
  <r>
    <n v="812"/>
    <s v="Landry Group"/>
    <s v="Expanded value-added hardware"/>
    <n v="59700"/>
    <n v="134640"/>
    <n v="0.44340463458110518"/>
    <x v="1"/>
    <n v="2805"/>
    <x v="0"/>
    <s v="CAD"/>
    <n v="1523854800"/>
    <n v="1524286800"/>
    <x v="78"/>
    <d v="2018-04-21T05:00:00"/>
    <b v="0"/>
    <b v="0"/>
    <s v="publishing/nonfiction"/>
    <n v="48"/>
    <x v="5"/>
    <s v="nonfiction"/>
  </r>
  <r>
    <n v="813"/>
    <s v="Buckley Group"/>
    <s v="Diverse high-level attitude"/>
    <n v="3200"/>
    <n v="7661"/>
    <n v="0.41770003915937864"/>
    <x v="1"/>
    <n v="68"/>
    <x v="1"/>
    <s v="USD"/>
    <n v="1346043600"/>
    <n v="1346907600"/>
    <x v="732"/>
    <d v="2012-09-06T05:00:00"/>
    <b v="0"/>
    <b v="0"/>
    <s v="games/video games"/>
    <n v="112.66176470588235"/>
    <x v="6"/>
    <s v="video games"/>
  </r>
  <r>
    <n v="814"/>
    <s v="Vincent PLC"/>
    <s v="Visionary 24hour analyzer"/>
    <n v="3200"/>
    <n v="2950"/>
    <n v="1.0847457627118644"/>
    <x v="0"/>
    <n v="36"/>
    <x v="3"/>
    <s v="DKK"/>
    <n v="1464325200"/>
    <n v="1464498000"/>
    <x v="733"/>
    <d v="2016-05-29T05:00:00"/>
    <b v="0"/>
    <b v="1"/>
    <s v="music/rock"/>
    <n v="81.944444444444443"/>
    <x v="1"/>
    <s v="rock"/>
  </r>
  <r>
    <n v="815"/>
    <s v="Watson-Douglas"/>
    <s v="Centralized bandwidth-monitored leverage"/>
    <n v="9000"/>
    <n v="11721"/>
    <n v="0.76785257230611725"/>
    <x v="1"/>
    <n v="183"/>
    <x v="0"/>
    <s v="CAD"/>
    <n v="1511935200"/>
    <n v="1514181600"/>
    <x v="734"/>
    <d v="2017-12-25T06:00:00"/>
    <b v="0"/>
    <b v="0"/>
    <s v="music/rock"/>
    <n v="64.049180327868854"/>
    <x v="1"/>
    <s v="rock"/>
  </r>
  <r>
    <n v="816"/>
    <s v="Jones, Casey and Jones"/>
    <s v="Ergonomic mission-critical moratorium"/>
    <n v="2300"/>
    <n v="14150"/>
    <n v="0.16254416961130741"/>
    <x v="1"/>
    <n v="133"/>
    <x v="1"/>
    <s v="USD"/>
    <n v="1392012000"/>
    <n v="1392184800"/>
    <x v="406"/>
    <d v="2014-02-12T06:00:00"/>
    <b v="1"/>
    <b v="1"/>
    <s v="theater/plays"/>
    <n v="106.39097744360902"/>
    <x v="3"/>
    <s v="plays"/>
  </r>
  <r>
    <n v="817"/>
    <s v="Alvarez-Bauer"/>
    <s v="Front-line intermediate moderator"/>
    <n v="51300"/>
    <n v="189192"/>
    <n v="0.27115311429658762"/>
    <x v="1"/>
    <n v="2489"/>
    <x v="6"/>
    <s v="EUR"/>
    <n v="1556946000"/>
    <n v="1559365200"/>
    <x v="735"/>
    <d v="2019-06-01T05:00:00"/>
    <b v="0"/>
    <b v="1"/>
    <s v="publishing/nonfiction"/>
    <n v="76.011249497790274"/>
    <x v="5"/>
    <s v="nonfiction"/>
  </r>
  <r>
    <n v="818"/>
    <s v="Martinez LLC"/>
    <s v="Automated local secured line"/>
    <n v="700"/>
    <n v="7664"/>
    <n v="9.1336116910229651E-2"/>
    <x v="1"/>
    <n v="69"/>
    <x v="1"/>
    <s v="USD"/>
    <n v="1548050400"/>
    <n v="1549173600"/>
    <x v="736"/>
    <d v="2019-02-03T06:00:00"/>
    <b v="0"/>
    <b v="1"/>
    <s v="theater/plays"/>
    <n v="111.07246376811594"/>
    <x v="3"/>
    <s v="plays"/>
  </r>
  <r>
    <n v="819"/>
    <s v="Buck-Khan"/>
    <s v="Integrated bandwidth-monitored alliance"/>
    <n v="8900"/>
    <n v="4509"/>
    <n v="1.9738301175426924"/>
    <x v="0"/>
    <n v="47"/>
    <x v="1"/>
    <s v="USD"/>
    <n v="1353736800"/>
    <n v="1355032800"/>
    <x v="737"/>
    <d v="2012-12-09T06:00:00"/>
    <b v="1"/>
    <b v="0"/>
    <s v="games/video games"/>
    <n v="95.936170212765958"/>
    <x v="6"/>
    <s v="video games"/>
  </r>
  <r>
    <n v="820"/>
    <s v="Valdez, Williams and Meyer"/>
    <s v="Cross-group heuristic forecast"/>
    <n v="1500"/>
    <n v="12009"/>
    <n v="0.12490632025980515"/>
    <x v="1"/>
    <n v="279"/>
    <x v="4"/>
    <s v="GBP"/>
    <n v="1532840400"/>
    <n v="1533963600"/>
    <x v="192"/>
    <d v="2018-08-11T05:00:00"/>
    <b v="0"/>
    <b v="1"/>
    <s v="music/rock"/>
    <n v="43.043010752688176"/>
    <x v="1"/>
    <s v="rock"/>
  </r>
  <r>
    <n v="821"/>
    <s v="Alvarez-Andrews"/>
    <s v="Extended impactful secured line"/>
    <n v="4900"/>
    <n v="14273"/>
    <n v="0.34330554193231977"/>
    <x v="1"/>
    <n v="210"/>
    <x v="1"/>
    <s v="USD"/>
    <n v="1488261600"/>
    <n v="1489381200"/>
    <x v="738"/>
    <d v="2017-03-13T05:00:00"/>
    <b v="0"/>
    <b v="0"/>
    <s v="film &amp; video/documentary"/>
    <n v="67.966666666666669"/>
    <x v="4"/>
    <s v="documentary"/>
  </r>
  <r>
    <n v="822"/>
    <s v="Stewart and Sons"/>
    <s v="Distributed optimizing protocol"/>
    <n v="54000"/>
    <n v="188982"/>
    <n v="0.2857414991903991"/>
    <x v="1"/>
    <n v="2100"/>
    <x v="1"/>
    <s v="USD"/>
    <n v="1393567200"/>
    <n v="1395032400"/>
    <x v="739"/>
    <d v="2014-03-17T05:00:00"/>
    <b v="0"/>
    <b v="0"/>
    <s v="music/rock"/>
    <n v="89.991428571428571"/>
    <x v="1"/>
    <s v="rock"/>
  </r>
  <r>
    <n v="823"/>
    <s v="Dyer Inc"/>
    <s v="Secured well-modulated system engine"/>
    <n v="4100"/>
    <n v="14640"/>
    <n v="0.28005464480874315"/>
    <x v="1"/>
    <n v="252"/>
    <x v="1"/>
    <s v="USD"/>
    <n v="1410325200"/>
    <n v="1412485200"/>
    <x v="613"/>
    <d v="2014-10-05T05:00:00"/>
    <b v="1"/>
    <b v="1"/>
    <s v="music/rock"/>
    <n v="58.095238095238095"/>
    <x v="1"/>
    <s v="rock"/>
  </r>
  <r>
    <n v="824"/>
    <s v="Anderson, Williams and Cox"/>
    <s v="Streamlined national benchmark"/>
    <n v="85000"/>
    <n v="107516"/>
    <n v="0.79058000669667772"/>
    <x v="1"/>
    <n v="1280"/>
    <x v="1"/>
    <s v="USD"/>
    <n v="1276923600"/>
    <n v="1279688400"/>
    <x v="740"/>
    <d v="2010-07-21T05:00:00"/>
    <b v="0"/>
    <b v="1"/>
    <s v="publishing/nonfiction"/>
    <n v="83.996875000000003"/>
    <x v="5"/>
    <s v="nonfiction"/>
  </r>
  <r>
    <n v="825"/>
    <s v="Solomon PLC"/>
    <s v="Open-architected 24/7 infrastructure"/>
    <n v="3600"/>
    <n v="13950"/>
    <n v="0.25806451612903225"/>
    <x v="1"/>
    <n v="157"/>
    <x v="4"/>
    <s v="GBP"/>
    <n v="1500958800"/>
    <n v="1501995600"/>
    <x v="145"/>
    <d v="2017-08-06T05:00:00"/>
    <b v="0"/>
    <b v="0"/>
    <s v="film &amp; video/shorts"/>
    <n v="88.853503184713375"/>
    <x v="4"/>
    <s v="shorts"/>
  </r>
  <r>
    <n v="826"/>
    <s v="Miller-Hubbard"/>
    <s v="Digitized 6thgeneration Local Area Network"/>
    <n v="2800"/>
    <n v="12797"/>
    <n v="0.21880128155036338"/>
    <x v="1"/>
    <n v="194"/>
    <x v="1"/>
    <s v="USD"/>
    <n v="1292220000"/>
    <n v="1294639200"/>
    <x v="741"/>
    <d v="2011-01-10T06:00:00"/>
    <b v="0"/>
    <b v="1"/>
    <s v="theater/plays"/>
    <n v="65.963917525773198"/>
    <x v="3"/>
    <s v="plays"/>
  </r>
  <r>
    <n v="827"/>
    <s v="Miranda, Martinez and Lowery"/>
    <s v="Innovative actuating artificial intelligence"/>
    <n v="2300"/>
    <n v="6134"/>
    <n v="0.37495924356048255"/>
    <x v="1"/>
    <n v="82"/>
    <x v="2"/>
    <s v="AUD"/>
    <n v="1304398800"/>
    <n v="1305435600"/>
    <x v="742"/>
    <d v="2011-05-15T05:00:00"/>
    <b v="0"/>
    <b v="1"/>
    <s v="film &amp; video/drama"/>
    <n v="74.804878048780495"/>
    <x v="4"/>
    <s v="drama"/>
  </r>
  <r>
    <n v="828"/>
    <s v="Munoz, Cherry and Bell"/>
    <s v="Cross-platform reciprocal budgetary management"/>
    <n v="7100"/>
    <n v="4899"/>
    <n v="1.4492753623188406"/>
    <x v="0"/>
    <n v="70"/>
    <x v="1"/>
    <s v="USD"/>
    <n v="1535432400"/>
    <n v="1537592400"/>
    <x v="202"/>
    <d v="2018-09-22T05:00:00"/>
    <b v="0"/>
    <b v="0"/>
    <s v="theater/plays"/>
    <n v="69.98571428571428"/>
    <x v="3"/>
    <s v="plays"/>
  </r>
  <r>
    <n v="829"/>
    <s v="Baker-Higgins"/>
    <s v="Vision-oriented scalable portal"/>
    <n v="9600"/>
    <n v="4929"/>
    <n v="1.9476567255021302"/>
    <x v="0"/>
    <n v="154"/>
    <x v="1"/>
    <s v="USD"/>
    <n v="1433826000"/>
    <n v="1435122000"/>
    <x v="743"/>
    <d v="2015-06-24T05:00:00"/>
    <b v="0"/>
    <b v="0"/>
    <s v="theater/plays"/>
    <n v="32.006493506493506"/>
    <x v="3"/>
    <s v="plays"/>
  </r>
  <r>
    <n v="830"/>
    <s v="Johnson, Turner and Carroll"/>
    <s v="Persevering zero administration knowledge user"/>
    <n v="121600"/>
    <n v="1424"/>
    <n v="85.393258426966298"/>
    <x v="0"/>
    <n v="22"/>
    <x v="1"/>
    <s v="USD"/>
    <n v="1514959200"/>
    <n v="1520056800"/>
    <x v="744"/>
    <d v="2018-03-03T06:00:00"/>
    <b v="0"/>
    <b v="0"/>
    <s v="theater/plays"/>
    <n v="64.727272727272734"/>
    <x v="3"/>
    <s v="plays"/>
  </r>
  <r>
    <n v="831"/>
    <s v="Ward PLC"/>
    <s v="Front-line bottom-line Graphic Interface"/>
    <n v="97100"/>
    <n v="105817"/>
    <n v="0.91762193220371013"/>
    <x v="1"/>
    <n v="4233"/>
    <x v="1"/>
    <s v="USD"/>
    <n v="1332738000"/>
    <n v="1335675600"/>
    <x v="745"/>
    <d v="2012-04-29T05:00:00"/>
    <b v="0"/>
    <b v="0"/>
    <s v="photography/photography books"/>
    <n v="24.998110087408456"/>
    <x v="7"/>
    <s v="photography books"/>
  </r>
  <r>
    <n v="832"/>
    <s v="Bradley, Beck and Mayo"/>
    <s v="Synergized fault-tolerant hierarchy"/>
    <n v="43200"/>
    <n v="136156"/>
    <n v="0.3172831164252769"/>
    <x v="1"/>
    <n v="1297"/>
    <x v="3"/>
    <s v="DKK"/>
    <n v="1445490000"/>
    <n v="1448431200"/>
    <x v="746"/>
    <d v="2015-11-25T06:00:00"/>
    <b v="1"/>
    <b v="0"/>
    <s v="publishing/translations"/>
    <n v="104.97764070932922"/>
    <x v="5"/>
    <s v="translations"/>
  </r>
  <r>
    <n v="833"/>
    <s v="Levine, Martin and Hernandez"/>
    <s v="Expanded asynchronous groupware"/>
    <n v="6800"/>
    <n v="10723"/>
    <n v="0.63415089060897134"/>
    <x v="1"/>
    <n v="165"/>
    <x v="3"/>
    <s v="DKK"/>
    <n v="1297663200"/>
    <n v="1298613600"/>
    <x v="747"/>
    <d v="2011-02-25T06:00:00"/>
    <b v="0"/>
    <b v="0"/>
    <s v="publishing/translations"/>
    <n v="64.987878787878785"/>
    <x v="5"/>
    <s v="translations"/>
  </r>
  <r>
    <n v="834"/>
    <s v="Gallegos, Wagner and Gaines"/>
    <s v="Expanded fault-tolerant emulation"/>
    <n v="7300"/>
    <n v="11228"/>
    <n v="0.65016031350195935"/>
    <x v="1"/>
    <n v="119"/>
    <x v="1"/>
    <s v="USD"/>
    <n v="1371963600"/>
    <n v="1372482000"/>
    <x v="362"/>
    <d v="2013-06-29T05:00:00"/>
    <b v="0"/>
    <b v="0"/>
    <s v="theater/plays"/>
    <n v="94.352941176470594"/>
    <x v="3"/>
    <s v="plays"/>
  </r>
  <r>
    <n v="835"/>
    <s v="Hodges, Smith and Kelly"/>
    <s v="Future-proofed 24hour model"/>
    <n v="86200"/>
    <n v="77355"/>
    <n v="1.1143429642557041"/>
    <x v="0"/>
    <n v="1758"/>
    <x v="1"/>
    <s v="USD"/>
    <n v="1425103200"/>
    <n v="1425621600"/>
    <x v="748"/>
    <d v="2015-03-06T06:00:00"/>
    <b v="0"/>
    <b v="0"/>
    <s v="technology/web"/>
    <n v="44.001706484641637"/>
    <x v="2"/>
    <s v="web"/>
  </r>
  <r>
    <n v="836"/>
    <s v="Macias Inc"/>
    <s v="Optimized didactic intranet"/>
    <n v="8100"/>
    <n v="6086"/>
    <n v="1.3309234308248439"/>
    <x v="0"/>
    <n v="94"/>
    <x v="1"/>
    <s v="USD"/>
    <n v="1265349600"/>
    <n v="1266300000"/>
    <x v="749"/>
    <d v="2010-02-16T06:00:00"/>
    <b v="0"/>
    <b v="0"/>
    <s v="music/indie rock"/>
    <n v="64.744680851063833"/>
    <x v="1"/>
    <s v="indie rock"/>
  </r>
  <r>
    <n v="837"/>
    <s v="Cook-Ortiz"/>
    <s v="Right-sized dedicated standardization"/>
    <n v="17700"/>
    <n v="150960"/>
    <n v="0.11724960254372019"/>
    <x v="1"/>
    <n v="1797"/>
    <x v="1"/>
    <s v="USD"/>
    <n v="1301202000"/>
    <n v="1305867600"/>
    <x v="643"/>
    <d v="2011-05-20T05:00:00"/>
    <b v="0"/>
    <b v="0"/>
    <s v="music/jazz"/>
    <n v="84.00667779632721"/>
    <x v="1"/>
    <s v="jazz"/>
  </r>
  <r>
    <n v="838"/>
    <s v="Jordan-Fischer"/>
    <s v="Vision-oriented high-level extranet"/>
    <n v="6400"/>
    <n v="8890"/>
    <n v="0.71991001124859388"/>
    <x v="1"/>
    <n v="261"/>
    <x v="1"/>
    <s v="USD"/>
    <n v="1538024400"/>
    <n v="1538802000"/>
    <x v="750"/>
    <d v="2018-10-06T05:00:00"/>
    <b v="0"/>
    <b v="0"/>
    <s v="theater/plays"/>
    <n v="34.061302681992338"/>
    <x v="3"/>
    <s v="plays"/>
  </r>
  <r>
    <n v="839"/>
    <s v="Pierce-Ramirez"/>
    <s v="Organized scalable initiative"/>
    <n v="7700"/>
    <n v="14644"/>
    <n v="0.52581261950286806"/>
    <x v="1"/>
    <n v="157"/>
    <x v="1"/>
    <s v="USD"/>
    <n v="1395032400"/>
    <n v="1398920400"/>
    <x v="751"/>
    <d v="2014-05-01T05:00:00"/>
    <b v="0"/>
    <b v="1"/>
    <s v="film &amp; video/documentary"/>
    <n v="93.273885350318466"/>
    <x v="4"/>
    <s v="documentary"/>
  </r>
  <r>
    <n v="840"/>
    <s v="Howell and Sons"/>
    <s v="Enhanced regional moderator"/>
    <n v="116300"/>
    <n v="116583"/>
    <n v="0.99757254488218694"/>
    <x v="1"/>
    <n v="3533"/>
    <x v="1"/>
    <s v="USD"/>
    <n v="1405486800"/>
    <n v="1405659600"/>
    <x v="752"/>
    <d v="2014-07-18T05:00:00"/>
    <b v="0"/>
    <b v="1"/>
    <s v="theater/plays"/>
    <n v="32.998301726577978"/>
    <x v="3"/>
    <s v="plays"/>
  </r>
  <r>
    <n v="841"/>
    <s v="Garcia, Dunn and Richardson"/>
    <s v="Automated even-keeled emulation"/>
    <n v="9100"/>
    <n v="12991"/>
    <n v="0.70048495112000619"/>
    <x v="1"/>
    <n v="155"/>
    <x v="1"/>
    <s v="USD"/>
    <n v="1455861600"/>
    <n v="1457244000"/>
    <x v="753"/>
    <d v="2016-03-06T06:00:00"/>
    <b v="0"/>
    <b v="0"/>
    <s v="technology/web"/>
    <n v="83.812903225806451"/>
    <x v="2"/>
    <s v="web"/>
  </r>
  <r>
    <n v="842"/>
    <s v="Lawson and Sons"/>
    <s v="Reverse-engineered multi-tasking product"/>
    <n v="1500"/>
    <n v="8447"/>
    <n v="0.17757783828578194"/>
    <x v="1"/>
    <n v="132"/>
    <x v="6"/>
    <s v="EUR"/>
    <n v="1529038800"/>
    <n v="1529298000"/>
    <x v="754"/>
    <d v="2018-06-18T05:00:00"/>
    <b v="0"/>
    <b v="0"/>
    <s v="technology/wearables"/>
    <n v="63.992424242424242"/>
    <x v="2"/>
    <s v="wearables"/>
  </r>
  <r>
    <n v="843"/>
    <s v="Porter-Hicks"/>
    <s v="De-engineered next generation parallelism"/>
    <n v="8800"/>
    <n v="2703"/>
    <n v="3.2556418793932669"/>
    <x v="0"/>
    <n v="33"/>
    <x v="1"/>
    <s v="USD"/>
    <n v="1535259600"/>
    <n v="1535778000"/>
    <x v="755"/>
    <d v="2018-09-01T05:00:00"/>
    <b v="0"/>
    <b v="0"/>
    <s v="photography/photography books"/>
    <n v="81.909090909090907"/>
    <x v="7"/>
    <s v="photography books"/>
  </r>
  <r>
    <n v="844"/>
    <s v="Rodriguez-Hansen"/>
    <s v="Intuitive cohesive groupware"/>
    <n v="8800"/>
    <n v="8747"/>
    <n v="1.0060592203041043"/>
    <x v="3"/>
    <n v="94"/>
    <x v="1"/>
    <s v="USD"/>
    <n v="1327212000"/>
    <n v="1327471200"/>
    <x v="756"/>
    <d v="2012-01-25T06:00:00"/>
    <b v="0"/>
    <b v="0"/>
    <s v="film &amp; video/documentary"/>
    <n v="93.053191489361708"/>
    <x v="4"/>
    <s v="documentary"/>
  </r>
  <r>
    <n v="845"/>
    <s v="Williams LLC"/>
    <s v="Up-sized high-level access"/>
    <n v="69900"/>
    <n v="138087"/>
    <n v="0.50620261139716261"/>
    <x v="1"/>
    <n v="1354"/>
    <x v="4"/>
    <s v="GBP"/>
    <n v="1526360400"/>
    <n v="1529557200"/>
    <x v="757"/>
    <d v="2018-06-21T05:00:00"/>
    <b v="0"/>
    <b v="0"/>
    <s v="technology/web"/>
    <n v="101.98449039881831"/>
    <x v="2"/>
    <s v="web"/>
  </r>
  <r>
    <n v="846"/>
    <s v="Cooper, Stanley and Bryant"/>
    <s v="Phased empowering success"/>
    <n v="1000"/>
    <n v="5085"/>
    <n v="0.19665683382497542"/>
    <x v="1"/>
    <n v="48"/>
    <x v="1"/>
    <s v="USD"/>
    <n v="1532149200"/>
    <n v="1535259600"/>
    <x v="758"/>
    <d v="2018-08-26T05:00:00"/>
    <b v="1"/>
    <b v="1"/>
    <s v="technology/web"/>
    <n v="105.9375"/>
    <x v="2"/>
    <s v="web"/>
  </r>
  <r>
    <n v="847"/>
    <s v="Miller, Glenn and Adams"/>
    <s v="Distributed actuating project"/>
    <n v="4700"/>
    <n v="11174"/>
    <n v="0.42061929479148025"/>
    <x v="1"/>
    <n v="110"/>
    <x v="1"/>
    <s v="USD"/>
    <n v="1515304800"/>
    <n v="1515564000"/>
    <x v="759"/>
    <d v="2018-01-10T06:00:00"/>
    <b v="0"/>
    <b v="0"/>
    <s v="food/food trucks"/>
    <n v="101.58181818181818"/>
    <x v="0"/>
    <s v="food trucks"/>
  </r>
  <r>
    <n v="848"/>
    <s v="Cole, Salazar and Moreno"/>
    <s v="Robust motivating orchestration"/>
    <n v="3200"/>
    <n v="10831"/>
    <n v="0.2954482503923922"/>
    <x v="1"/>
    <n v="172"/>
    <x v="1"/>
    <s v="USD"/>
    <n v="1276318800"/>
    <n v="1277096400"/>
    <x v="760"/>
    <d v="2010-06-21T05:00:00"/>
    <b v="0"/>
    <b v="0"/>
    <s v="film &amp; video/drama"/>
    <n v="62.970930232558139"/>
    <x v="4"/>
    <s v="drama"/>
  </r>
  <r>
    <n v="849"/>
    <s v="Jones-Ryan"/>
    <s v="Vision-oriented uniform instruction set"/>
    <n v="6700"/>
    <n v="8917"/>
    <n v="0.7513737804194236"/>
    <x v="1"/>
    <n v="307"/>
    <x v="1"/>
    <s v="USD"/>
    <n v="1328767200"/>
    <n v="1329026400"/>
    <x v="761"/>
    <d v="2012-02-12T06:00:00"/>
    <b v="0"/>
    <b v="1"/>
    <s v="music/indie rock"/>
    <n v="29.045602605863191"/>
    <x v="1"/>
    <s v="indie rock"/>
  </r>
  <r>
    <n v="850"/>
    <s v="Hood, Perez and Meadows"/>
    <s v="Cross-group upward-trending hierarchy"/>
    <n v="100"/>
    <n v="1"/>
    <n v="100"/>
    <x v="0"/>
    <n v="1"/>
    <x v="1"/>
    <s v="USD"/>
    <n v="1321682400"/>
    <n v="1322978400"/>
    <x v="762"/>
    <d v="2011-12-04T06:00:00"/>
    <b v="1"/>
    <b v="0"/>
    <s v="music/rock"/>
    <n v="1"/>
    <x v="1"/>
    <s v="rock"/>
  </r>
  <r>
    <n v="851"/>
    <s v="Bright and Sons"/>
    <s v="Object-based needs-based info-mediaries"/>
    <n v="6000"/>
    <n v="12468"/>
    <n v="0.48123195380173245"/>
    <x v="1"/>
    <n v="160"/>
    <x v="1"/>
    <s v="USD"/>
    <n v="1335934800"/>
    <n v="1338786000"/>
    <x v="444"/>
    <d v="2012-06-04T05:00:00"/>
    <b v="0"/>
    <b v="0"/>
    <s v="music/electric music"/>
    <n v="77.924999999999997"/>
    <x v="1"/>
    <s v="electric music"/>
  </r>
  <r>
    <n v="852"/>
    <s v="Brady Ltd"/>
    <s v="Open-source reciprocal standardization"/>
    <n v="4900"/>
    <n v="2505"/>
    <n v="1.9560878243512974"/>
    <x v="0"/>
    <n v="31"/>
    <x v="1"/>
    <s v="USD"/>
    <n v="1310792400"/>
    <n v="1311656400"/>
    <x v="763"/>
    <d v="2011-07-26T05:00:00"/>
    <b v="0"/>
    <b v="1"/>
    <s v="games/video games"/>
    <n v="80.806451612903231"/>
    <x v="6"/>
    <s v="video games"/>
  </r>
  <r>
    <n v="853"/>
    <s v="Collier LLC"/>
    <s v="Secured well-modulated projection"/>
    <n v="17100"/>
    <n v="111502"/>
    <n v="0.15336047783896253"/>
    <x v="1"/>
    <n v="1467"/>
    <x v="0"/>
    <s v="CAD"/>
    <n v="1308546000"/>
    <n v="1308978000"/>
    <x v="764"/>
    <d v="2011-06-25T05:00:00"/>
    <b v="0"/>
    <b v="1"/>
    <s v="music/indie rock"/>
    <n v="76.006816632583508"/>
    <x v="1"/>
    <s v="indie rock"/>
  </r>
  <r>
    <n v="854"/>
    <s v="Campbell, Thomas and Obrien"/>
    <s v="Multi-channeled secondary middleware"/>
    <n v="171000"/>
    <n v="194309"/>
    <n v="0.88004158325141912"/>
    <x v="1"/>
    <n v="2662"/>
    <x v="0"/>
    <s v="CAD"/>
    <n v="1574056800"/>
    <n v="1576389600"/>
    <x v="765"/>
    <d v="2019-12-15T06:00:00"/>
    <b v="0"/>
    <b v="0"/>
    <s v="publishing/fiction"/>
    <n v="72.993613824192337"/>
    <x v="5"/>
    <s v="fiction"/>
  </r>
  <r>
    <n v="855"/>
    <s v="Moses-Terry"/>
    <s v="Horizontal clear-thinking framework"/>
    <n v="23400"/>
    <n v="23956"/>
    <n v="0.97679078310235434"/>
    <x v="1"/>
    <n v="452"/>
    <x v="2"/>
    <s v="AUD"/>
    <n v="1308373200"/>
    <n v="1311051600"/>
    <x v="766"/>
    <d v="2011-07-19T05:00:00"/>
    <b v="0"/>
    <b v="0"/>
    <s v="theater/plays"/>
    <n v="53"/>
    <x v="3"/>
    <s v="plays"/>
  </r>
  <r>
    <n v="856"/>
    <s v="Williams and Sons"/>
    <s v="Profound composite core"/>
    <n v="2400"/>
    <n v="8558"/>
    <n v="0.28043935498948352"/>
    <x v="1"/>
    <n v="158"/>
    <x v="1"/>
    <s v="USD"/>
    <n v="1335243600"/>
    <n v="1336712400"/>
    <x v="767"/>
    <d v="2012-05-11T05:00:00"/>
    <b v="0"/>
    <b v="0"/>
    <s v="food/food trucks"/>
    <n v="54.164556962025316"/>
    <x v="0"/>
    <s v="food trucks"/>
  </r>
  <r>
    <n v="857"/>
    <s v="Miranda, Gray and Hale"/>
    <s v="Programmable disintermediate matrices"/>
    <n v="5300"/>
    <n v="7413"/>
    <n v="0.71496020504519087"/>
    <x v="1"/>
    <n v="225"/>
    <x v="5"/>
    <s v="CHF"/>
    <n v="1328421600"/>
    <n v="1330408800"/>
    <x v="768"/>
    <d v="2012-02-28T06:00:00"/>
    <b v="1"/>
    <b v="0"/>
    <s v="film &amp; video/shorts"/>
    <n v="32.946666666666665"/>
    <x v="4"/>
    <s v="shorts"/>
  </r>
  <r>
    <n v="858"/>
    <s v="Ayala, Crawford and Taylor"/>
    <s v="Realigned 5thgeneration knowledge user"/>
    <n v="4000"/>
    <n v="2778"/>
    <n v="1.4398848092152627"/>
    <x v="0"/>
    <n v="35"/>
    <x v="1"/>
    <s v="USD"/>
    <n v="1524286800"/>
    <n v="1524891600"/>
    <x v="769"/>
    <d v="2018-04-28T05:00:00"/>
    <b v="1"/>
    <b v="0"/>
    <s v="food/food trucks"/>
    <n v="79.371428571428567"/>
    <x v="0"/>
    <s v="food trucks"/>
  </r>
  <r>
    <n v="859"/>
    <s v="Martinez Ltd"/>
    <s v="Multi-layered upward-trending groupware"/>
    <n v="7300"/>
    <n v="2594"/>
    <n v="2.8141865844255975"/>
    <x v="0"/>
    <n v="63"/>
    <x v="1"/>
    <s v="USD"/>
    <n v="1362117600"/>
    <n v="1363669200"/>
    <x v="770"/>
    <d v="2013-03-19T05:00:00"/>
    <b v="0"/>
    <b v="1"/>
    <s v="theater/plays"/>
    <n v="41.174603174603178"/>
    <x v="3"/>
    <s v="plays"/>
  </r>
  <r>
    <n v="860"/>
    <s v="Lee PLC"/>
    <s v="Re-contextualized leadingedge firmware"/>
    <n v="2000"/>
    <n v="5033"/>
    <n v="0.39737730975561297"/>
    <x v="1"/>
    <n v="65"/>
    <x v="1"/>
    <s v="USD"/>
    <n v="1550556000"/>
    <n v="1551420000"/>
    <x v="771"/>
    <d v="2019-03-01T06:00:00"/>
    <b v="0"/>
    <b v="1"/>
    <s v="technology/wearables"/>
    <n v="77.430769230769229"/>
    <x v="2"/>
    <s v="wearables"/>
  </r>
  <r>
    <n v="861"/>
    <s v="Young, Ramsey and Powell"/>
    <s v="Devolved disintermediate analyzer"/>
    <n v="8800"/>
    <n v="9317"/>
    <n v="0.94451003541912637"/>
    <x v="1"/>
    <n v="163"/>
    <x v="1"/>
    <s v="USD"/>
    <n v="1269147600"/>
    <n v="1269838800"/>
    <x v="772"/>
    <d v="2010-03-29T05:00:00"/>
    <b v="0"/>
    <b v="0"/>
    <s v="theater/plays"/>
    <n v="57.159509202453989"/>
    <x v="3"/>
    <s v="plays"/>
  </r>
  <r>
    <n v="862"/>
    <s v="Lewis and Sons"/>
    <s v="Profound disintermediate open system"/>
    <n v="3500"/>
    <n v="6560"/>
    <n v="0.53353658536585369"/>
    <x v="1"/>
    <n v="85"/>
    <x v="1"/>
    <s v="USD"/>
    <n v="1312174800"/>
    <n v="1312520400"/>
    <x v="773"/>
    <d v="2011-08-05T05:00:00"/>
    <b v="0"/>
    <b v="0"/>
    <s v="theater/plays"/>
    <n v="77.17647058823529"/>
    <x v="3"/>
    <s v="plays"/>
  </r>
  <r>
    <n v="863"/>
    <s v="Davis-Johnson"/>
    <s v="Automated reciprocal protocol"/>
    <n v="1400"/>
    <n v="5415"/>
    <n v="0.25854108956602029"/>
    <x v="1"/>
    <n v="217"/>
    <x v="1"/>
    <s v="USD"/>
    <n v="1434517200"/>
    <n v="1436504400"/>
    <x v="774"/>
    <d v="2015-07-10T05:00:00"/>
    <b v="0"/>
    <b v="1"/>
    <s v="film &amp; video/television"/>
    <n v="24.953917050691246"/>
    <x v="4"/>
    <s v="television"/>
  </r>
  <r>
    <n v="864"/>
    <s v="Stevenson-Thompson"/>
    <s v="Automated static workforce"/>
    <n v="4200"/>
    <n v="14577"/>
    <n v="0.28812512862728956"/>
    <x v="1"/>
    <n v="150"/>
    <x v="1"/>
    <s v="USD"/>
    <n v="1471582800"/>
    <n v="1472014800"/>
    <x v="775"/>
    <d v="2016-08-24T05:00:00"/>
    <b v="0"/>
    <b v="0"/>
    <s v="film &amp; video/shorts"/>
    <n v="97.18"/>
    <x v="4"/>
    <s v="shorts"/>
  </r>
  <r>
    <n v="865"/>
    <s v="Ellis, Smith and Armstrong"/>
    <s v="Horizontal attitude-oriented help-desk"/>
    <n v="81000"/>
    <n v="150515"/>
    <n v="0.53815234362023723"/>
    <x v="1"/>
    <n v="3272"/>
    <x v="1"/>
    <s v="USD"/>
    <n v="1410757200"/>
    <n v="1411534800"/>
    <x v="776"/>
    <d v="2014-09-24T05:00:00"/>
    <b v="0"/>
    <b v="0"/>
    <s v="theater/plays"/>
    <n v="46.000916870415651"/>
    <x v="3"/>
    <s v="plays"/>
  </r>
  <r>
    <n v="866"/>
    <s v="Jackson-Brown"/>
    <s v="Versatile 5thgeneration matrices"/>
    <n v="182800"/>
    <n v="79045"/>
    <n v="2.3126067429944968"/>
    <x v="3"/>
    <n v="898"/>
    <x v="1"/>
    <s v="USD"/>
    <n v="1304830800"/>
    <n v="1304917200"/>
    <x v="777"/>
    <d v="2011-05-09T05:00:00"/>
    <b v="0"/>
    <b v="0"/>
    <s v="photography/photography books"/>
    <n v="88.023385300668153"/>
    <x v="7"/>
    <s v="photography books"/>
  </r>
  <r>
    <n v="867"/>
    <s v="Kane, Pruitt and Rivera"/>
    <s v="Cross-platform next generation service-desk"/>
    <n v="4800"/>
    <n v="7797"/>
    <n v="0.61562139284340134"/>
    <x v="1"/>
    <n v="300"/>
    <x v="1"/>
    <s v="USD"/>
    <n v="1539061200"/>
    <n v="1539579600"/>
    <x v="778"/>
    <d v="2018-10-15T05:00:00"/>
    <b v="0"/>
    <b v="0"/>
    <s v="food/food trucks"/>
    <n v="25.99"/>
    <x v="0"/>
    <s v="food trucks"/>
  </r>
  <r>
    <n v="868"/>
    <s v="Wood, Buckley and Meza"/>
    <s v="Front-line web-enabled installation"/>
    <n v="7000"/>
    <n v="12939"/>
    <n v="0.5410000772857253"/>
    <x v="1"/>
    <n v="126"/>
    <x v="1"/>
    <s v="USD"/>
    <n v="1381554000"/>
    <n v="1382504400"/>
    <x v="779"/>
    <d v="2013-10-23T05:00:00"/>
    <b v="0"/>
    <b v="0"/>
    <s v="theater/plays"/>
    <n v="102.69047619047619"/>
    <x v="3"/>
    <s v="plays"/>
  </r>
  <r>
    <n v="869"/>
    <s v="Brown-Williams"/>
    <s v="Multi-channeled responsive product"/>
    <n v="161900"/>
    <n v="38376"/>
    <n v="4.2187825724411088"/>
    <x v="0"/>
    <n v="526"/>
    <x v="1"/>
    <s v="USD"/>
    <n v="1277096400"/>
    <n v="1278306000"/>
    <x v="780"/>
    <d v="2010-07-05T05:00:00"/>
    <b v="0"/>
    <b v="0"/>
    <s v="film &amp; video/drama"/>
    <n v="72.958174904942965"/>
    <x v="4"/>
    <s v="drama"/>
  </r>
  <r>
    <n v="870"/>
    <s v="Hansen-Austin"/>
    <s v="Adaptive demand-driven encryption"/>
    <n v="7700"/>
    <n v="6920"/>
    <n v="1.1127167630057804"/>
    <x v="0"/>
    <n v="121"/>
    <x v="1"/>
    <s v="USD"/>
    <n v="1440392400"/>
    <n v="1442552400"/>
    <x v="335"/>
    <d v="2015-09-18T05:00:00"/>
    <b v="0"/>
    <b v="0"/>
    <s v="theater/plays"/>
    <n v="57.190082644628099"/>
    <x v="3"/>
    <s v="plays"/>
  </r>
  <r>
    <n v="871"/>
    <s v="Santana-George"/>
    <s v="Re-engineered client-driven knowledge user"/>
    <n v="71500"/>
    <n v="194912"/>
    <n v="0.36683221145953043"/>
    <x v="1"/>
    <n v="2320"/>
    <x v="1"/>
    <s v="USD"/>
    <n v="1509512400"/>
    <n v="1511071200"/>
    <x v="535"/>
    <d v="2017-11-19T06:00:00"/>
    <b v="0"/>
    <b v="1"/>
    <s v="theater/plays"/>
    <n v="84.013793103448279"/>
    <x v="3"/>
    <s v="plays"/>
  </r>
  <r>
    <n v="872"/>
    <s v="Davis LLC"/>
    <s v="Compatible logistical paradigm"/>
    <n v="4700"/>
    <n v="7992"/>
    <n v="0.5880880880880881"/>
    <x v="1"/>
    <n v="81"/>
    <x v="2"/>
    <s v="AUD"/>
    <n v="1535950800"/>
    <n v="1536382800"/>
    <x v="270"/>
    <d v="2018-09-08T05:00:00"/>
    <b v="0"/>
    <b v="0"/>
    <s v="film &amp; video/science fiction"/>
    <n v="98.666666666666671"/>
    <x v="4"/>
    <s v="science fiction"/>
  </r>
  <r>
    <n v="873"/>
    <s v="Vazquez, Ochoa and Clark"/>
    <s v="Intuitive value-added installation"/>
    <n v="42100"/>
    <n v="79268"/>
    <n v="0.53110965332795079"/>
    <x v="1"/>
    <n v="1887"/>
    <x v="1"/>
    <s v="USD"/>
    <n v="1389160800"/>
    <n v="1389592800"/>
    <x v="781"/>
    <d v="2014-01-13T06:00:00"/>
    <b v="0"/>
    <b v="0"/>
    <s v="photography/photography books"/>
    <n v="42.007419183889773"/>
    <x v="7"/>
    <s v="photography books"/>
  </r>
  <r>
    <n v="874"/>
    <s v="Chung-Nguyen"/>
    <s v="Managed discrete parallelism"/>
    <n v="40200"/>
    <n v="139468"/>
    <n v="0.28823816215906156"/>
    <x v="1"/>
    <n v="4358"/>
    <x v="1"/>
    <s v="USD"/>
    <n v="1271998800"/>
    <n v="1275282000"/>
    <x v="782"/>
    <d v="2010-05-31T05:00:00"/>
    <b v="0"/>
    <b v="1"/>
    <s v="photography/photography books"/>
    <n v="32.002753556677376"/>
    <x v="7"/>
    <s v="photography books"/>
  </r>
  <r>
    <n v="875"/>
    <s v="Mueller-Harmon"/>
    <s v="Implemented tangible approach"/>
    <n v="7900"/>
    <n v="5465"/>
    <n v="1.4455626715462031"/>
    <x v="0"/>
    <n v="67"/>
    <x v="1"/>
    <s v="USD"/>
    <n v="1294898400"/>
    <n v="1294984800"/>
    <x v="783"/>
    <d v="2011-01-14T06:00:00"/>
    <b v="0"/>
    <b v="0"/>
    <s v="music/rock"/>
    <n v="81.567164179104481"/>
    <x v="1"/>
    <s v="rock"/>
  </r>
  <r>
    <n v="876"/>
    <s v="Dixon, Perez and Banks"/>
    <s v="Re-engineered encompassing definition"/>
    <n v="8300"/>
    <n v="2111"/>
    <n v="3.9317858834675508"/>
    <x v="0"/>
    <n v="57"/>
    <x v="0"/>
    <s v="CAD"/>
    <n v="1559970000"/>
    <n v="1562043600"/>
    <x v="784"/>
    <d v="2019-07-02T05:00:00"/>
    <b v="0"/>
    <b v="0"/>
    <s v="photography/photography books"/>
    <n v="37.035087719298247"/>
    <x v="7"/>
    <s v="photography books"/>
  </r>
  <r>
    <n v="877"/>
    <s v="Estrada Group"/>
    <s v="Multi-lateral uniform collaboration"/>
    <n v="163600"/>
    <n v="126628"/>
    <n v="1.2919733392298702"/>
    <x v="0"/>
    <n v="1229"/>
    <x v="1"/>
    <s v="USD"/>
    <n v="1469509200"/>
    <n v="1469595600"/>
    <x v="785"/>
    <d v="2016-07-27T05:00:00"/>
    <b v="0"/>
    <b v="0"/>
    <s v="food/food trucks"/>
    <n v="103.033360455655"/>
    <x v="0"/>
    <s v="food trucks"/>
  </r>
  <r>
    <n v="878"/>
    <s v="Lutz Group"/>
    <s v="Enterprise-wide foreground paradigm"/>
    <n v="2700"/>
    <n v="1012"/>
    <n v="2.6679841897233203"/>
    <x v="0"/>
    <n v="12"/>
    <x v="6"/>
    <s v="EUR"/>
    <n v="1579068000"/>
    <n v="1581141600"/>
    <x v="786"/>
    <d v="2020-02-08T06:00:00"/>
    <b v="0"/>
    <b v="0"/>
    <s v="music/metal"/>
    <n v="84.333333333333329"/>
    <x v="1"/>
    <s v="metal"/>
  </r>
  <r>
    <n v="879"/>
    <s v="Ortiz Inc"/>
    <s v="Stand-alone incremental parallelism"/>
    <n v="1000"/>
    <n v="5438"/>
    <n v="0.18389113644722324"/>
    <x v="1"/>
    <n v="53"/>
    <x v="1"/>
    <s v="USD"/>
    <n v="1487743200"/>
    <n v="1488520800"/>
    <x v="787"/>
    <d v="2017-03-03T06:00:00"/>
    <b v="0"/>
    <b v="0"/>
    <s v="publishing/nonfiction"/>
    <n v="102.60377358490567"/>
    <x v="5"/>
    <s v="nonfiction"/>
  </r>
  <r>
    <n v="880"/>
    <s v="Craig, Ellis and Miller"/>
    <s v="Persevering 5thgeneration throughput"/>
    <n v="84500"/>
    <n v="193101"/>
    <n v="0.43759483379164271"/>
    <x v="1"/>
    <n v="2414"/>
    <x v="1"/>
    <s v="USD"/>
    <n v="1563685200"/>
    <n v="1563858000"/>
    <x v="788"/>
    <d v="2019-07-23T05:00:00"/>
    <b v="0"/>
    <b v="0"/>
    <s v="music/electric music"/>
    <n v="79.992129246064621"/>
    <x v="1"/>
    <s v="electric music"/>
  </r>
  <r>
    <n v="881"/>
    <s v="Charles Inc"/>
    <s v="Implemented object-oriented synergy"/>
    <n v="81300"/>
    <n v="31665"/>
    <n v="2.5675035528185695"/>
    <x v="0"/>
    <n v="452"/>
    <x v="1"/>
    <s v="USD"/>
    <n v="1436418000"/>
    <n v="1438923600"/>
    <x v="330"/>
    <d v="2015-08-07T05:00:00"/>
    <b v="0"/>
    <b v="1"/>
    <s v="theater/plays"/>
    <n v="70.055309734513273"/>
    <x v="3"/>
    <s v="plays"/>
  </r>
  <r>
    <n v="882"/>
    <s v="White-Rosario"/>
    <s v="Balanced demand-driven definition"/>
    <n v="800"/>
    <n v="2960"/>
    <n v="0.27027027027027029"/>
    <x v="1"/>
    <n v="80"/>
    <x v="1"/>
    <s v="USD"/>
    <n v="1421820000"/>
    <n v="1422165600"/>
    <x v="789"/>
    <d v="2015-01-25T06:00:00"/>
    <b v="0"/>
    <b v="0"/>
    <s v="theater/plays"/>
    <n v="37"/>
    <x v="3"/>
    <s v="plays"/>
  </r>
  <r>
    <n v="883"/>
    <s v="Simmons-Villarreal"/>
    <s v="Customer-focused mobile Graphic Interface"/>
    <n v="3400"/>
    <n v="8089"/>
    <n v="0.42032389664977127"/>
    <x v="1"/>
    <n v="193"/>
    <x v="1"/>
    <s v="USD"/>
    <n v="1274763600"/>
    <n v="1277874000"/>
    <x v="790"/>
    <d v="2010-06-30T05:00:00"/>
    <b v="0"/>
    <b v="0"/>
    <s v="film &amp; video/shorts"/>
    <n v="41.911917098445599"/>
    <x v="4"/>
    <s v="shorts"/>
  </r>
  <r>
    <n v="884"/>
    <s v="Strickland Group"/>
    <s v="Horizontal secondary interface"/>
    <n v="170800"/>
    <n v="109374"/>
    <n v="1.5616142776162525"/>
    <x v="0"/>
    <n v="1886"/>
    <x v="1"/>
    <s v="USD"/>
    <n v="1399179600"/>
    <n v="1399352400"/>
    <x v="791"/>
    <d v="2014-05-06T05:00:00"/>
    <b v="0"/>
    <b v="1"/>
    <s v="theater/plays"/>
    <n v="57.992576882290564"/>
    <x v="3"/>
    <s v="plays"/>
  </r>
  <r>
    <n v="885"/>
    <s v="Lynch Ltd"/>
    <s v="Virtual analyzing collaboration"/>
    <n v="1800"/>
    <n v="2129"/>
    <n v="0.84546735556599339"/>
    <x v="1"/>
    <n v="52"/>
    <x v="1"/>
    <s v="USD"/>
    <n v="1275800400"/>
    <n v="1279083600"/>
    <x v="792"/>
    <d v="2010-07-14T05:00:00"/>
    <b v="0"/>
    <b v="0"/>
    <s v="theater/plays"/>
    <n v="40.942307692307693"/>
    <x v="3"/>
    <s v="plays"/>
  </r>
  <r>
    <n v="886"/>
    <s v="Sanders LLC"/>
    <s v="Multi-tiered explicit focus group"/>
    <n v="150600"/>
    <n v="127745"/>
    <n v="1.1789111119808995"/>
    <x v="0"/>
    <n v="1825"/>
    <x v="1"/>
    <s v="USD"/>
    <n v="1282798800"/>
    <n v="1284354000"/>
    <x v="793"/>
    <d v="2010-09-13T05:00:00"/>
    <b v="0"/>
    <b v="0"/>
    <s v="music/indie rock"/>
    <n v="69.9972602739726"/>
    <x v="1"/>
    <s v="indie rock"/>
  </r>
  <r>
    <n v="887"/>
    <s v="Cooper LLC"/>
    <s v="Multi-layered systematic knowledgebase"/>
    <n v="7800"/>
    <n v="2289"/>
    <n v="3.4076015727391873"/>
    <x v="0"/>
    <n v="31"/>
    <x v="1"/>
    <s v="USD"/>
    <n v="1437109200"/>
    <n v="1441170000"/>
    <x v="794"/>
    <d v="2015-09-02T05:00:00"/>
    <b v="0"/>
    <b v="1"/>
    <s v="theater/plays"/>
    <n v="73.838709677419359"/>
    <x v="3"/>
    <s v="plays"/>
  </r>
  <r>
    <n v="888"/>
    <s v="Palmer Ltd"/>
    <s v="Reverse-engineered uniform knowledge user"/>
    <n v="5800"/>
    <n v="12174"/>
    <n v="0.47642516839165433"/>
    <x v="1"/>
    <n v="290"/>
    <x v="1"/>
    <s v="USD"/>
    <n v="1491886800"/>
    <n v="1493528400"/>
    <x v="795"/>
    <d v="2017-04-30T05:00:00"/>
    <b v="0"/>
    <b v="0"/>
    <s v="theater/plays"/>
    <n v="41.979310344827589"/>
    <x v="3"/>
    <s v="plays"/>
  </r>
  <r>
    <n v="889"/>
    <s v="Santos Group"/>
    <s v="Secured dynamic capacity"/>
    <n v="5600"/>
    <n v="9508"/>
    <n v="0.5889777029869584"/>
    <x v="1"/>
    <n v="122"/>
    <x v="1"/>
    <s v="USD"/>
    <n v="1394600400"/>
    <n v="1395205200"/>
    <x v="796"/>
    <d v="2014-03-19T05:00:00"/>
    <b v="0"/>
    <b v="1"/>
    <s v="music/electric music"/>
    <n v="77.93442622950819"/>
    <x v="1"/>
    <s v="electric music"/>
  </r>
  <r>
    <n v="890"/>
    <s v="Christian, Kim and Jimenez"/>
    <s v="Devolved foreground throughput"/>
    <n v="134400"/>
    <n v="155849"/>
    <n v="0.86237319456653561"/>
    <x v="1"/>
    <n v="1470"/>
    <x v="1"/>
    <s v="USD"/>
    <n v="1561352400"/>
    <n v="1561438800"/>
    <x v="797"/>
    <d v="2019-06-25T05:00:00"/>
    <b v="0"/>
    <b v="0"/>
    <s v="music/indie rock"/>
    <n v="106.01972789115646"/>
    <x v="1"/>
    <s v="indie rock"/>
  </r>
  <r>
    <n v="891"/>
    <s v="Williams, Price and Hurley"/>
    <s v="Synchronized demand-driven infrastructure"/>
    <n v="3000"/>
    <n v="7758"/>
    <n v="0.38669760247486468"/>
    <x v="1"/>
    <n v="165"/>
    <x v="0"/>
    <s v="CAD"/>
    <n v="1322892000"/>
    <n v="1326693600"/>
    <x v="798"/>
    <d v="2012-01-16T06:00:00"/>
    <b v="0"/>
    <b v="0"/>
    <s v="film &amp; video/documentary"/>
    <n v="47.018181818181816"/>
    <x v="4"/>
    <s v="documentary"/>
  </r>
  <r>
    <n v="892"/>
    <s v="Anderson, Parks and Estrada"/>
    <s v="Realigned discrete structure"/>
    <n v="6000"/>
    <n v="13835"/>
    <n v="0.43368268883267075"/>
    <x v="1"/>
    <n v="182"/>
    <x v="1"/>
    <s v="USD"/>
    <n v="1274418000"/>
    <n v="1277960400"/>
    <x v="799"/>
    <d v="2010-07-01T05:00:00"/>
    <b v="0"/>
    <b v="0"/>
    <s v="publishing/translations"/>
    <n v="76.016483516483518"/>
    <x v="5"/>
    <s v="translations"/>
  </r>
  <r>
    <n v="893"/>
    <s v="Collins-Martinez"/>
    <s v="Progressive grid-enabled website"/>
    <n v="8400"/>
    <n v="10770"/>
    <n v="0.77994428969359331"/>
    <x v="1"/>
    <n v="199"/>
    <x v="6"/>
    <s v="EUR"/>
    <n v="1434344400"/>
    <n v="1434690000"/>
    <x v="800"/>
    <d v="2015-06-19T05:00:00"/>
    <b v="0"/>
    <b v="1"/>
    <s v="film &amp; video/documentary"/>
    <n v="54.120603015075375"/>
    <x v="4"/>
    <s v="documentary"/>
  </r>
  <r>
    <n v="894"/>
    <s v="Barrett Inc"/>
    <s v="Organic cohesive neural-net"/>
    <n v="1700"/>
    <n v="3208"/>
    <n v="0.52992518703241898"/>
    <x v="1"/>
    <n v="56"/>
    <x v="4"/>
    <s v="GBP"/>
    <n v="1373518800"/>
    <n v="1376110800"/>
    <x v="801"/>
    <d v="2013-08-10T05:00:00"/>
    <b v="0"/>
    <b v="1"/>
    <s v="film &amp; video/television"/>
    <n v="57.285714285714285"/>
    <x v="4"/>
    <s v="television"/>
  </r>
  <r>
    <n v="895"/>
    <s v="Adams-Rollins"/>
    <s v="Integrated demand-driven info-mediaries"/>
    <n v="159800"/>
    <n v="11108"/>
    <n v="14.386028087864602"/>
    <x v="0"/>
    <n v="107"/>
    <x v="1"/>
    <s v="USD"/>
    <n v="1517637600"/>
    <n v="1518415200"/>
    <x v="802"/>
    <d v="2018-02-12T06:00:00"/>
    <b v="0"/>
    <b v="0"/>
    <s v="theater/plays"/>
    <n v="103.81308411214954"/>
    <x v="3"/>
    <s v="plays"/>
  </r>
  <r>
    <n v="896"/>
    <s v="Wright-Bryant"/>
    <s v="Reverse-engineered client-server extranet"/>
    <n v="19800"/>
    <n v="153338"/>
    <n v="0.1291265048455047"/>
    <x v="1"/>
    <n v="1460"/>
    <x v="2"/>
    <s v="AUD"/>
    <n v="1310619600"/>
    <n v="1310878800"/>
    <x v="803"/>
    <d v="2011-07-17T05:00:00"/>
    <b v="0"/>
    <b v="1"/>
    <s v="food/food trucks"/>
    <n v="105.02602739726028"/>
    <x v="0"/>
    <s v="food trucks"/>
  </r>
  <r>
    <n v="897"/>
    <s v="Berry-Cannon"/>
    <s v="Organized discrete encoding"/>
    <n v="8800"/>
    <n v="2437"/>
    <n v="3.6109971276159212"/>
    <x v="0"/>
    <n v="27"/>
    <x v="1"/>
    <s v="USD"/>
    <n v="1556427600"/>
    <n v="1556600400"/>
    <x v="212"/>
    <d v="2019-04-30T05:00:00"/>
    <b v="0"/>
    <b v="0"/>
    <s v="theater/plays"/>
    <n v="90.259259259259252"/>
    <x v="3"/>
    <s v="plays"/>
  </r>
  <r>
    <n v="898"/>
    <s v="Davis-Gonzalez"/>
    <s v="Balanced regional flexibility"/>
    <n v="179100"/>
    <n v="93991"/>
    <n v="1.9055015905778212"/>
    <x v="0"/>
    <n v="1221"/>
    <x v="1"/>
    <s v="USD"/>
    <n v="1576476000"/>
    <n v="1576994400"/>
    <x v="804"/>
    <d v="2019-12-22T06:00:00"/>
    <b v="0"/>
    <b v="0"/>
    <s v="film &amp; video/documentary"/>
    <n v="76.978705978705975"/>
    <x v="4"/>
    <s v="documentary"/>
  </r>
  <r>
    <n v="899"/>
    <s v="Best-Young"/>
    <s v="Implemented multimedia time-frame"/>
    <n v="3100"/>
    <n v="12620"/>
    <n v="0.24564183835182252"/>
    <x v="1"/>
    <n v="123"/>
    <x v="5"/>
    <s v="CHF"/>
    <n v="1381122000"/>
    <n v="1382677200"/>
    <x v="805"/>
    <d v="2013-10-25T05:00:00"/>
    <b v="0"/>
    <b v="0"/>
    <s v="music/jazz"/>
    <n v="102.60162601626017"/>
    <x v="1"/>
    <s v="jazz"/>
  </r>
  <r>
    <n v="900"/>
    <s v="Powers, Smith and Deleon"/>
    <s v="Enhanced uniform service-desk"/>
    <n v="100"/>
    <n v="2"/>
    <n v="50"/>
    <x v="0"/>
    <n v="1"/>
    <x v="1"/>
    <s v="USD"/>
    <n v="1411102800"/>
    <n v="1411189200"/>
    <x v="806"/>
    <d v="2014-09-20T05:00:00"/>
    <b v="0"/>
    <b v="1"/>
    <s v="technology/web"/>
    <n v="2"/>
    <x v="2"/>
    <s v="web"/>
  </r>
  <r>
    <n v="901"/>
    <s v="Hogan Group"/>
    <s v="Versatile bottom-line definition"/>
    <n v="5600"/>
    <n v="8746"/>
    <n v="0.64029270523667958"/>
    <x v="1"/>
    <n v="159"/>
    <x v="1"/>
    <s v="USD"/>
    <n v="1531803600"/>
    <n v="1534654800"/>
    <x v="807"/>
    <d v="2018-08-19T05:00:00"/>
    <b v="0"/>
    <b v="1"/>
    <s v="music/rock"/>
    <n v="55.0062893081761"/>
    <x v="1"/>
    <s v="rock"/>
  </r>
  <r>
    <n v="902"/>
    <s v="Wang, Silva and Byrd"/>
    <s v="Integrated bifurcated software"/>
    <n v="1400"/>
    <n v="3534"/>
    <n v="0.39615166949632147"/>
    <x v="1"/>
    <n v="110"/>
    <x v="1"/>
    <s v="USD"/>
    <n v="1454133600"/>
    <n v="1457762400"/>
    <x v="722"/>
    <d v="2016-03-12T06:00:00"/>
    <b v="0"/>
    <b v="0"/>
    <s v="technology/web"/>
    <n v="32.127272727272725"/>
    <x v="2"/>
    <s v="web"/>
  </r>
  <r>
    <n v="903"/>
    <s v="Parker-Morris"/>
    <s v="Assimilated next generation instruction set"/>
    <n v="41000"/>
    <n v="709"/>
    <n v="57.827926657263752"/>
    <x v="2"/>
    <n v="14"/>
    <x v="1"/>
    <s v="USD"/>
    <n v="1336194000"/>
    <n v="1337490000"/>
    <x v="477"/>
    <d v="2012-05-20T05:00:00"/>
    <b v="0"/>
    <b v="1"/>
    <s v="publishing/nonfiction"/>
    <n v="50.642857142857146"/>
    <x v="5"/>
    <s v="nonfiction"/>
  </r>
  <r>
    <n v="904"/>
    <s v="Rodriguez, Johnson and Jackson"/>
    <s v="Digitized foreground array"/>
    <n v="6500"/>
    <n v="795"/>
    <n v="8.1761006289308185"/>
    <x v="0"/>
    <n v="16"/>
    <x v="1"/>
    <s v="USD"/>
    <n v="1349326800"/>
    <n v="1349672400"/>
    <x v="259"/>
    <d v="2012-10-08T05:00:00"/>
    <b v="0"/>
    <b v="0"/>
    <s v="publishing/radio &amp; podcasts"/>
    <n v="49.6875"/>
    <x v="5"/>
    <s v="radio &amp; podcasts"/>
  </r>
  <r>
    <n v="905"/>
    <s v="Haynes PLC"/>
    <s v="Re-engineered clear-thinking project"/>
    <n v="7900"/>
    <n v="12955"/>
    <n v="0.60980316480123509"/>
    <x v="1"/>
    <n v="236"/>
    <x v="1"/>
    <s v="USD"/>
    <n v="1379566800"/>
    <n v="1379826000"/>
    <x v="9"/>
    <d v="2013-09-22T05:00:00"/>
    <b v="0"/>
    <b v="0"/>
    <s v="theater/plays"/>
    <n v="54.894067796610166"/>
    <x v="3"/>
    <s v="plays"/>
  </r>
  <r>
    <n v="906"/>
    <s v="Hayes Group"/>
    <s v="Implemented even-keeled standardization"/>
    <n v="5500"/>
    <n v="8964"/>
    <n v="0.61356537260151722"/>
    <x v="1"/>
    <n v="191"/>
    <x v="1"/>
    <s v="USD"/>
    <n v="1494651600"/>
    <n v="1497762000"/>
    <x v="808"/>
    <d v="2017-06-18T05:00:00"/>
    <b v="1"/>
    <b v="1"/>
    <s v="film &amp; video/documentary"/>
    <n v="46.931937172774866"/>
    <x v="4"/>
    <s v="documentary"/>
  </r>
  <r>
    <n v="907"/>
    <s v="White, Pena and Calhoun"/>
    <s v="Quality-focused asymmetric adapter"/>
    <n v="9100"/>
    <n v="1843"/>
    <n v="4.9376017362995119"/>
    <x v="0"/>
    <n v="41"/>
    <x v="1"/>
    <s v="USD"/>
    <n v="1303880400"/>
    <n v="1304485200"/>
    <x v="809"/>
    <d v="2011-05-04T05:00:00"/>
    <b v="0"/>
    <b v="0"/>
    <s v="theater/plays"/>
    <n v="44.951219512195124"/>
    <x v="3"/>
    <s v="plays"/>
  </r>
  <r>
    <n v="908"/>
    <s v="Bryant-Pope"/>
    <s v="Networked intangible help-desk"/>
    <n v="38200"/>
    <n v="121950"/>
    <n v="0.31324313243132429"/>
    <x v="1"/>
    <n v="3934"/>
    <x v="1"/>
    <s v="USD"/>
    <n v="1335934800"/>
    <n v="1336885200"/>
    <x v="444"/>
    <d v="2012-05-13T05:00:00"/>
    <b v="0"/>
    <b v="0"/>
    <s v="games/video games"/>
    <n v="30.99898322318251"/>
    <x v="6"/>
    <s v="video games"/>
  </r>
  <r>
    <n v="909"/>
    <s v="Gates, Li and Thompson"/>
    <s v="Synchronized attitude-oriented frame"/>
    <n v="1800"/>
    <n v="8621"/>
    <n v="0.20879248347059506"/>
    <x v="1"/>
    <n v="80"/>
    <x v="0"/>
    <s v="CAD"/>
    <n v="1528088400"/>
    <n v="1530421200"/>
    <x v="384"/>
    <d v="2018-07-01T05:00:00"/>
    <b v="0"/>
    <b v="1"/>
    <s v="theater/plays"/>
    <n v="107.7625"/>
    <x v="3"/>
    <s v="plays"/>
  </r>
  <r>
    <n v="910"/>
    <s v="King-Morris"/>
    <s v="Proactive incremental architecture"/>
    <n v="154500"/>
    <n v="30215"/>
    <n v="5.113354294224723"/>
    <x v="3"/>
    <n v="296"/>
    <x v="1"/>
    <s v="USD"/>
    <n v="1421906400"/>
    <n v="1421992800"/>
    <x v="810"/>
    <d v="2015-01-23T06:00:00"/>
    <b v="0"/>
    <b v="0"/>
    <s v="theater/plays"/>
    <n v="102.07770270270271"/>
    <x v="3"/>
    <s v="plays"/>
  </r>
  <r>
    <n v="911"/>
    <s v="Carter, Cole and Curtis"/>
    <s v="Cloned responsive standardization"/>
    <n v="5800"/>
    <n v="11539"/>
    <n v="0.50264320998353407"/>
    <x v="1"/>
    <n v="462"/>
    <x v="1"/>
    <s v="USD"/>
    <n v="1568005200"/>
    <n v="1568178000"/>
    <x v="811"/>
    <d v="2019-09-11T05:00:00"/>
    <b v="1"/>
    <b v="0"/>
    <s v="technology/web"/>
    <n v="24.976190476190474"/>
    <x v="2"/>
    <s v="web"/>
  </r>
  <r>
    <n v="912"/>
    <s v="Sanchez-Parsons"/>
    <s v="Reduced bifurcated pricing structure"/>
    <n v="1800"/>
    <n v="14310"/>
    <n v="0.12578616352201258"/>
    <x v="1"/>
    <n v="179"/>
    <x v="1"/>
    <s v="USD"/>
    <n v="1346821200"/>
    <n v="1347944400"/>
    <x v="812"/>
    <d v="2012-09-18T05:00:00"/>
    <b v="1"/>
    <b v="0"/>
    <s v="film &amp; video/drama"/>
    <n v="79.944134078212286"/>
    <x v="4"/>
    <s v="drama"/>
  </r>
  <r>
    <n v="913"/>
    <s v="Rivera-Pearson"/>
    <s v="Re-engineered asymmetric challenge"/>
    <n v="70200"/>
    <n v="35536"/>
    <n v="1.9754615038271048"/>
    <x v="0"/>
    <n v="523"/>
    <x v="2"/>
    <s v="AUD"/>
    <n v="1557637200"/>
    <n v="1558760400"/>
    <x v="813"/>
    <d v="2019-05-25T05:00:00"/>
    <b v="0"/>
    <b v="0"/>
    <s v="film &amp; video/drama"/>
    <n v="67.946462715105156"/>
    <x v="4"/>
    <s v="drama"/>
  </r>
  <r>
    <n v="914"/>
    <s v="Ramirez, Padilla and Barrera"/>
    <s v="Diverse client-driven conglomeration"/>
    <n v="6400"/>
    <n v="3676"/>
    <n v="1.7410228509249184"/>
    <x v="0"/>
    <n v="141"/>
    <x v="4"/>
    <s v="GBP"/>
    <n v="1375592400"/>
    <n v="1376629200"/>
    <x v="814"/>
    <d v="2013-08-16T05:00:00"/>
    <b v="0"/>
    <b v="0"/>
    <s v="theater/plays"/>
    <n v="26.070921985815602"/>
    <x v="3"/>
    <s v="plays"/>
  </r>
  <r>
    <n v="915"/>
    <s v="Riggs Group"/>
    <s v="Configurable upward-trending solution"/>
    <n v="125900"/>
    <n v="195936"/>
    <n v="0.64255675322554306"/>
    <x v="1"/>
    <n v="1866"/>
    <x v="4"/>
    <s v="GBP"/>
    <n v="1503982800"/>
    <n v="1504760400"/>
    <x v="80"/>
    <d v="2017-09-07T05:00:00"/>
    <b v="0"/>
    <b v="0"/>
    <s v="film &amp; video/television"/>
    <n v="105.0032154340836"/>
    <x v="4"/>
    <s v="television"/>
  </r>
  <r>
    <n v="916"/>
    <s v="Clements Ltd"/>
    <s v="Persistent bandwidth-monitored framework"/>
    <n v="3700"/>
    <n v="1343"/>
    <n v="2.7550260610573343"/>
    <x v="0"/>
    <n v="52"/>
    <x v="1"/>
    <s v="USD"/>
    <n v="1418882400"/>
    <n v="1419660000"/>
    <x v="815"/>
    <d v="2014-12-27T06:00:00"/>
    <b v="0"/>
    <b v="0"/>
    <s v="photography/photography books"/>
    <n v="25.826923076923077"/>
    <x v="7"/>
    <s v="photography books"/>
  </r>
  <r>
    <n v="917"/>
    <s v="Cooper Inc"/>
    <s v="Polarized discrete product"/>
    <n v="3600"/>
    <n v="2097"/>
    <n v="1.7167381974248928"/>
    <x v="2"/>
    <n v="27"/>
    <x v="4"/>
    <s v="GBP"/>
    <n v="1309237200"/>
    <n v="1311310800"/>
    <x v="816"/>
    <d v="2011-07-22T05:00:00"/>
    <b v="0"/>
    <b v="1"/>
    <s v="film &amp; video/shorts"/>
    <n v="77.666666666666671"/>
    <x v="4"/>
    <s v="shorts"/>
  </r>
  <r>
    <n v="918"/>
    <s v="Jones-Gonzalez"/>
    <s v="Seamless dynamic website"/>
    <n v="3800"/>
    <n v="9021"/>
    <n v="0.42123933045116951"/>
    <x v="1"/>
    <n v="156"/>
    <x v="5"/>
    <s v="CHF"/>
    <n v="1343365200"/>
    <n v="1344315600"/>
    <x v="474"/>
    <d v="2012-08-07T05:00:00"/>
    <b v="0"/>
    <b v="0"/>
    <s v="publishing/radio &amp; podcasts"/>
    <n v="57.82692307692308"/>
    <x v="5"/>
    <s v="radio &amp; podcasts"/>
  </r>
  <r>
    <n v="919"/>
    <s v="Fox Ltd"/>
    <s v="Extended multimedia firmware"/>
    <n v="35600"/>
    <n v="20915"/>
    <n v="1.7021276595744681"/>
    <x v="0"/>
    <n v="225"/>
    <x v="2"/>
    <s v="AUD"/>
    <n v="1507957200"/>
    <n v="1510725600"/>
    <x v="817"/>
    <d v="2017-11-15T06:00:00"/>
    <b v="0"/>
    <b v="1"/>
    <s v="theater/plays"/>
    <n v="92.955555555555549"/>
    <x v="3"/>
    <s v="plays"/>
  </r>
  <r>
    <n v="920"/>
    <s v="Green, Murphy and Webb"/>
    <s v="Versatile directional project"/>
    <n v="5300"/>
    <n v="9676"/>
    <n v="0.54774700289375777"/>
    <x v="1"/>
    <n v="255"/>
    <x v="1"/>
    <s v="USD"/>
    <n v="1549519200"/>
    <n v="1551247200"/>
    <x v="818"/>
    <d v="2019-02-27T06:00:00"/>
    <b v="1"/>
    <b v="0"/>
    <s v="film &amp; video/animation"/>
    <n v="37.945098039215686"/>
    <x v="4"/>
    <s v="animation"/>
  </r>
  <r>
    <n v="921"/>
    <s v="Stevenson PLC"/>
    <s v="Profound directional knowledge user"/>
    <n v="160400"/>
    <n v="1210"/>
    <n v="132.56198347107437"/>
    <x v="0"/>
    <n v="38"/>
    <x v="1"/>
    <s v="USD"/>
    <n v="1329026400"/>
    <n v="1330236000"/>
    <x v="819"/>
    <d v="2012-02-26T06:00:00"/>
    <b v="0"/>
    <b v="0"/>
    <s v="technology/web"/>
    <n v="31.842105263157894"/>
    <x v="2"/>
    <s v="web"/>
  </r>
  <r>
    <n v="922"/>
    <s v="Soto-Anthony"/>
    <s v="Ameliorated logistical capability"/>
    <n v="51400"/>
    <n v="90440"/>
    <n v="0.56833259619637333"/>
    <x v="1"/>
    <n v="2261"/>
    <x v="1"/>
    <s v="USD"/>
    <n v="1544335200"/>
    <n v="1545112800"/>
    <x v="609"/>
    <d v="2018-12-18T06:00:00"/>
    <b v="0"/>
    <b v="1"/>
    <s v="music/world music"/>
    <n v="40"/>
    <x v="1"/>
    <s v="world music"/>
  </r>
  <r>
    <n v="923"/>
    <s v="Wise and Sons"/>
    <s v="Sharable discrete definition"/>
    <n v="1700"/>
    <n v="4044"/>
    <n v="0.42037586547972305"/>
    <x v="1"/>
    <n v="40"/>
    <x v="1"/>
    <s v="USD"/>
    <n v="1279083600"/>
    <n v="1279170000"/>
    <x v="547"/>
    <d v="2010-07-15T05:00:00"/>
    <b v="0"/>
    <b v="0"/>
    <s v="theater/plays"/>
    <n v="101.1"/>
    <x v="3"/>
    <s v="plays"/>
  </r>
  <r>
    <n v="924"/>
    <s v="Butler-Barr"/>
    <s v="User-friendly next generation core"/>
    <n v="39400"/>
    <n v="192292"/>
    <n v="0.20489671957231709"/>
    <x v="1"/>
    <n v="2289"/>
    <x v="6"/>
    <s v="EUR"/>
    <n v="1572498000"/>
    <n v="1573452000"/>
    <x v="820"/>
    <d v="2019-11-11T06:00:00"/>
    <b v="0"/>
    <b v="0"/>
    <s v="theater/plays"/>
    <n v="84.006989951944078"/>
    <x v="3"/>
    <s v="plays"/>
  </r>
  <r>
    <n v="925"/>
    <s v="Wilson, Jefferson and Anderson"/>
    <s v="Profit-focused empowering system engine"/>
    <n v="3000"/>
    <n v="6722"/>
    <n v="0.44629574531389465"/>
    <x v="1"/>
    <n v="65"/>
    <x v="1"/>
    <s v="USD"/>
    <n v="1506056400"/>
    <n v="1507093200"/>
    <x v="821"/>
    <d v="2017-10-04T05:00:00"/>
    <b v="0"/>
    <b v="0"/>
    <s v="theater/plays"/>
    <n v="103.41538461538461"/>
    <x v="3"/>
    <s v="plays"/>
  </r>
  <r>
    <n v="926"/>
    <s v="Brown-Oliver"/>
    <s v="Synchronized cohesive encoding"/>
    <n v="8700"/>
    <n v="1577"/>
    <n v="5.516804058338618"/>
    <x v="0"/>
    <n v="15"/>
    <x v="1"/>
    <s v="USD"/>
    <n v="1463029200"/>
    <n v="1463374800"/>
    <x v="151"/>
    <d v="2016-05-16T05:00:00"/>
    <b v="0"/>
    <b v="0"/>
    <s v="food/food trucks"/>
    <n v="105.13333333333334"/>
    <x v="0"/>
    <s v="food trucks"/>
  </r>
  <r>
    <n v="927"/>
    <s v="Davis-Gardner"/>
    <s v="Synergistic dynamic utilization"/>
    <n v="7200"/>
    <n v="3301"/>
    <n v="2.1811572250833082"/>
    <x v="0"/>
    <n v="37"/>
    <x v="1"/>
    <s v="USD"/>
    <n v="1342069200"/>
    <n v="1344574800"/>
    <x v="822"/>
    <d v="2012-08-10T05:00:00"/>
    <b v="0"/>
    <b v="0"/>
    <s v="theater/plays"/>
    <n v="89.21621621621621"/>
    <x v="3"/>
    <s v="plays"/>
  </r>
  <r>
    <n v="928"/>
    <s v="Dawson Group"/>
    <s v="Triple-buffered bi-directional model"/>
    <n v="167400"/>
    <n v="196386"/>
    <n v="0.85240292077846691"/>
    <x v="1"/>
    <n v="3777"/>
    <x v="6"/>
    <s v="EUR"/>
    <n v="1388296800"/>
    <n v="1389074400"/>
    <x v="823"/>
    <d v="2014-01-07T06:00:00"/>
    <b v="0"/>
    <b v="0"/>
    <s v="technology/web"/>
    <n v="51.995234312946785"/>
    <x v="2"/>
    <s v="web"/>
  </r>
  <r>
    <n v="929"/>
    <s v="Turner-Terrell"/>
    <s v="Polarized tertiary function"/>
    <n v="5500"/>
    <n v="11952"/>
    <n v="0.46017402945113789"/>
    <x v="1"/>
    <n v="184"/>
    <x v="4"/>
    <s v="GBP"/>
    <n v="1493787600"/>
    <n v="1494997200"/>
    <x v="824"/>
    <d v="2017-05-17T05:00:00"/>
    <b v="0"/>
    <b v="0"/>
    <s v="theater/plays"/>
    <n v="64.956521739130437"/>
    <x v="3"/>
    <s v="plays"/>
  </r>
  <r>
    <n v="930"/>
    <s v="Hall, Buchanan and Benton"/>
    <s v="Configurable fault-tolerant structure"/>
    <n v="3500"/>
    <n v="3930"/>
    <n v="0.89058524173027986"/>
    <x v="1"/>
    <n v="85"/>
    <x v="1"/>
    <s v="USD"/>
    <n v="1424844000"/>
    <n v="1425448800"/>
    <x v="825"/>
    <d v="2015-03-04T06:00:00"/>
    <b v="0"/>
    <b v="1"/>
    <s v="theater/plays"/>
    <n v="46.235294117647058"/>
    <x v="3"/>
    <s v="plays"/>
  </r>
  <r>
    <n v="931"/>
    <s v="Lowery, Hayden and Cruz"/>
    <s v="Digitized 24/7 budgetary management"/>
    <n v="7900"/>
    <n v="5729"/>
    <n v="1.3789492057950776"/>
    <x v="0"/>
    <n v="112"/>
    <x v="1"/>
    <s v="USD"/>
    <n v="1403931600"/>
    <n v="1404104400"/>
    <x v="826"/>
    <d v="2014-06-30T05:00:00"/>
    <b v="0"/>
    <b v="1"/>
    <s v="theater/plays"/>
    <n v="51.151785714285715"/>
    <x v="3"/>
    <s v="plays"/>
  </r>
  <r>
    <n v="932"/>
    <s v="Mora, Miller and Harper"/>
    <s v="Stand-alone zero tolerance algorithm"/>
    <n v="2300"/>
    <n v="4883"/>
    <n v="0.4710219127585501"/>
    <x v="1"/>
    <n v="144"/>
    <x v="1"/>
    <s v="USD"/>
    <n v="1394514000"/>
    <n v="1394773200"/>
    <x v="827"/>
    <d v="2014-03-14T05:00:00"/>
    <b v="0"/>
    <b v="0"/>
    <s v="music/rock"/>
    <n v="33.909722222222221"/>
    <x v="1"/>
    <s v="rock"/>
  </r>
  <r>
    <n v="933"/>
    <s v="Espinoza Group"/>
    <s v="Implemented tangible support"/>
    <n v="73000"/>
    <n v="175015"/>
    <n v="0.41710710510527671"/>
    <x v="1"/>
    <n v="1902"/>
    <x v="1"/>
    <s v="USD"/>
    <n v="1365397200"/>
    <n v="1366520400"/>
    <x v="828"/>
    <d v="2013-04-21T05:00:00"/>
    <b v="0"/>
    <b v="0"/>
    <s v="theater/plays"/>
    <n v="92.016298633017882"/>
    <x v="3"/>
    <s v="plays"/>
  </r>
  <r>
    <n v="934"/>
    <s v="Davis, Crawford and Lopez"/>
    <s v="Reactive radical framework"/>
    <n v="6200"/>
    <n v="11280"/>
    <n v="0.54964539007092195"/>
    <x v="1"/>
    <n v="105"/>
    <x v="1"/>
    <s v="USD"/>
    <n v="1456120800"/>
    <n v="1456639200"/>
    <x v="829"/>
    <d v="2016-02-28T06:00:00"/>
    <b v="0"/>
    <b v="0"/>
    <s v="theater/plays"/>
    <n v="107.42857142857143"/>
    <x v="3"/>
    <s v="plays"/>
  </r>
  <r>
    <n v="935"/>
    <s v="Richards, Stevens and Fleming"/>
    <s v="Object-based full-range knowledge user"/>
    <n v="6100"/>
    <n v="10012"/>
    <n v="0.60926887734718338"/>
    <x v="1"/>
    <n v="132"/>
    <x v="1"/>
    <s v="USD"/>
    <n v="1437714000"/>
    <n v="1438318800"/>
    <x v="830"/>
    <d v="2015-07-31T05:00:00"/>
    <b v="0"/>
    <b v="0"/>
    <s v="theater/plays"/>
    <n v="75.848484848484844"/>
    <x v="3"/>
    <s v="plays"/>
  </r>
  <r>
    <n v="936"/>
    <s v="Brown Ltd"/>
    <s v="Enhanced composite contingency"/>
    <n v="103200"/>
    <n v="1690"/>
    <n v="61.065088757396452"/>
    <x v="0"/>
    <n v="21"/>
    <x v="1"/>
    <s v="USD"/>
    <n v="1563771600"/>
    <n v="1564030800"/>
    <x v="831"/>
    <d v="2019-07-25T05:00:00"/>
    <b v="1"/>
    <b v="0"/>
    <s v="theater/plays"/>
    <n v="80.476190476190482"/>
    <x v="3"/>
    <s v="plays"/>
  </r>
  <r>
    <n v="937"/>
    <s v="Tapia, Sandoval and Hurley"/>
    <s v="Cloned fresh-thinking model"/>
    <n v="171000"/>
    <n v="84891"/>
    <n v="2.0143478107219845"/>
    <x v="3"/>
    <n v="976"/>
    <x v="1"/>
    <s v="USD"/>
    <n v="1448517600"/>
    <n v="1449295200"/>
    <x v="832"/>
    <d v="2015-12-05T06:00:00"/>
    <b v="0"/>
    <b v="0"/>
    <s v="film &amp; video/documentary"/>
    <n v="86.978483606557376"/>
    <x v="4"/>
    <s v="documentary"/>
  </r>
  <r>
    <n v="938"/>
    <s v="Allen Inc"/>
    <s v="Total dedicated benchmark"/>
    <n v="9200"/>
    <n v="10093"/>
    <n v="0.9115228376102249"/>
    <x v="1"/>
    <n v="96"/>
    <x v="1"/>
    <s v="USD"/>
    <n v="1528779600"/>
    <n v="1531890000"/>
    <x v="833"/>
    <d v="2018-07-18T05:00:00"/>
    <b v="0"/>
    <b v="1"/>
    <s v="publishing/fiction"/>
    <n v="105.13541666666667"/>
    <x v="5"/>
    <s v="fiction"/>
  </r>
  <r>
    <n v="939"/>
    <s v="Williams, Johnson and Campbell"/>
    <s v="Streamlined human-resource Graphic Interface"/>
    <n v="7800"/>
    <n v="3839"/>
    <n v="2.031779109143006"/>
    <x v="0"/>
    <n v="67"/>
    <x v="1"/>
    <s v="USD"/>
    <n v="1304744400"/>
    <n v="1306213200"/>
    <x v="834"/>
    <d v="2011-05-24T05:00:00"/>
    <b v="0"/>
    <b v="1"/>
    <s v="games/video games"/>
    <n v="57.298507462686565"/>
    <x v="6"/>
    <s v="video games"/>
  </r>
  <r>
    <n v="940"/>
    <s v="Wiggins Ltd"/>
    <s v="Upgradable analyzing core"/>
    <n v="9900"/>
    <n v="6161"/>
    <n v="1.6068819996753774"/>
    <x v="2"/>
    <n v="66"/>
    <x v="0"/>
    <s v="CAD"/>
    <n v="1354341600"/>
    <n v="1356242400"/>
    <x v="835"/>
    <d v="2012-12-23T06:00:00"/>
    <b v="0"/>
    <b v="0"/>
    <s v="technology/web"/>
    <n v="93.348484848484844"/>
    <x v="2"/>
    <s v="web"/>
  </r>
  <r>
    <n v="941"/>
    <s v="Luna-Horne"/>
    <s v="Profound exuding pricing structure"/>
    <n v="43000"/>
    <n v="5615"/>
    <n v="7.6580587711487089"/>
    <x v="0"/>
    <n v="78"/>
    <x v="1"/>
    <s v="USD"/>
    <n v="1294552800"/>
    <n v="1297576800"/>
    <x v="836"/>
    <d v="2011-02-13T06:00:00"/>
    <b v="1"/>
    <b v="0"/>
    <s v="theater/plays"/>
    <n v="71.987179487179489"/>
    <x v="3"/>
    <s v="plays"/>
  </r>
  <r>
    <n v="942"/>
    <s v="Allen Inc"/>
    <s v="Horizontal optimizing model"/>
    <n v="9600"/>
    <n v="6205"/>
    <n v="1.5471394037066881"/>
    <x v="0"/>
    <n v="67"/>
    <x v="2"/>
    <s v="AUD"/>
    <n v="1295935200"/>
    <n v="1296194400"/>
    <x v="837"/>
    <d v="2011-01-28T06:00:00"/>
    <b v="0"/>
    <b v="0"/>
    <s v="theater/plays"/>
    <n v="92.611940298507463"/>
    <x v="3"/>
    <s v="plays"/>
  </r>
  <r>
    <n v="943"/>
    <s v="Peterson, Gonzalez and Spencer"/>
    <s v="Synchronized fault-tolerant algorithm"/>
    <n v="7500"/>
    <n v="11969"/>
    <n v="0.62661876514328685"/>
    <x v="1"/>
    <n v="114"/>
    <x v="1"/>
    <s v="USD"/>
    <n v="1411534800"/>
    <n v="1414558800"/>
    <x v="219"/>
    <d v="2014-10-29T05:00:00"/>
    <b v="0"/>
    <b v="0"/>
    <s v="food/food trucks"/>
    <n v="104.99122807017544"/>
    <x v="0"/>
    <s v="food trucks"/>
  </r>
  <r>
    <n v="944"/>
    <s v="Walter Inc"/>
    <s v="Streamlined 5thgeneration intranet"/>
    <n v="10000"/>
    <n v="8142"/>
    <n v="1.2281994595922379"/>
    <x v="0"/>
    <n v="263"/>
    <x v="2"/>
    <s v="AUD"/>
    <n v="1486706400"/>
    <n v="1488348000"/>
    <x v="365"/>
    <d v="2017-03-01T06:00:00"/>
    <b v="0"/>
    <b v="0"/>
    <s v="photography/photography books"/>
    <n v="30.958174904942965"/>
    <x v="7"/>
    <s v="photography books"/>
  </r>
  <r>
    <n v="945"/>
    <s v="Sanders, Farley and Huffman"/>
    <s v="Cross-group clear-thinking task-force"/>
    <n v="172000"/>
    <n v="55805"/>
    <n v="3.0821610966759252"/>
    <x v="0"/>
    <n v="1691"/>
    <x v="1"/>
    <s v="USD"/>
    <n v="1333602000"/>
    <n v="1334898000"/>
    <x v="838"/>
    <d v="2012-04-20T05:00:00"/>
    <b v="1"/>
    <b v="0"/>
    <s v="photography/photography books"/>
    <n v="33.001182732111175"/>
    <x v="7"/>
    <s v="photography books"/>
  </r>
  <r>
    <n v="946"/>
    <s v="Hall, Holmes and Walker"/>
    <s v="Public-key bandwidth-monitored intranet"/>
    <n v="153700"/>
    <n v="15238"/>
    <n v="10.086625541409633"/>
    <x v="0"/>
    <n v="181"/>
    <x v="1"/>
    <s v="USD"/>
    <n v="1308200400"/>
    <n v="1308373200"/>
    <x v="839"/>
    <d v="2011-06-18T05:00:00"/>
    <b v="0"/>
    <b v="0"/>
    <s v="theater/plays"/>
    <n v="84.187845303867405"/>
    <x v="3"/>
    <s v="plays"/>
  </r>
  <r>
    <n v="947"/>
    <s v="Smith-Powell"/>
    <s v="Upgradable clear-thinking hardware"/>
    <n v="3600"/>
    <n v="961"/>
    <n v="3.7460978147762747"/>
    <x v="0"/>
    <n v="13"/>
    <x v="1"/>
    <s v="USD"/>
    <n v="1411707600"/>
    <n v="1412312400"/>
    <x v="840"/>
    <d v="2014-10-03T05:00:00"/>
    <b v="0"/>
    <b v="0"/>
    <s v="theater/plays"/>
    <n v="73.92307692307692"/>
    <x v="3"/>
    <s v="plays"/>
  </r>
  <r>
    <n v="948"/>
    <s v="Smith-Hill"/>
    <s v="Integrated holistic paradigm"/>
    <n v="9400"/>
    <n v="5918"/>
    <n v="1.5883744508279825"/>
    <x v="3"/>
    <n v="160"/>
    <x v="1"/>
    <s v="USD"/>
    <n v="1418364000"/>
    <n v="1419228000"/>
    <x v="841"/>
    <d v="2014-12-22T06:00:00"/>
    <b v="1"/>
    <b v="1"/>
    <s v="film &amp; video/documentary"/>
    <n v="36.987499999999997"/>
    <x v="4"/>
    <s v="documentary"/>
  </r>
  <r>
    <n v="949"/>
    <s v="Wright LLC"/>
    <s v="Seamless clear-thinking conglomeration"/>
    <n v="5900"/>
    <n v="9520"/>
    <n v="0.61974789915966388"/>
    <x v="1"/>
    <n v="203"/>
    <x v="1"/>
    <s v="USD"/>
    <n v="1429333200"/>
    <n v="1430974800"/>
    <x v="842"/>
    <d v="2015-05-07T05:00:00"/>
    <b v="0"/>
    <b v="0"/>
    <s v="technology/web"/>
    <n v="46.896551724137929"/>
    <x v="2"/>
    <s v="web"/>
  </r>
  <r>
    <n v="950"/>
    <s v="Williams, Orozco and Gomez"/>
    <s v="Persistent content-based methodology"/>
    <n v="100"/>
    <n v="5"/>
    <n v="20"/>
    <x v="0"/>
    <n v="1"/>
    <x v="1"/>
    <s v="USD"/>
    <n v="1555390800"/>
    <n v="1555822800"/>
    <x v="843"/>
    <d v="2019-04-21T05:00:00"/>
    <b v="0"/>
    <b v="1"/>
    <s v="theater/plays"/>
    <n v="5"/>
    <x v="3"/>
    <s v="plays"/>
  </r>
  <r>
    <n v="951"/>
    <s v="Peterson Ltd"/>
    <s v="Re-engineered 24hour matrix"/>
    <n v="14500"/>
    <n v="159056"/>
    <n v="9.1162860879187207E-2"/>
    <x v="1"/>
    <n v="1559"/>
    <x v="1"/>
    <s v="USD"/>
    <n v="1482732000"/>
    <n v="1482818400"/>
    <x v="844"/>
    <d v="2016-12-27T06:00:00"/>
    <b v="0"/>
    <b v="1"/>
    <s v="music/rock"/>
    <n v="102.02437459910199"/>
    <x v="1"/>
    <s v="rock"/>
  </r>
  <r>
    <n v="952"/>
    <s v="Cummings-Hayes"/>
    <s v="Virtual multi-tasking core"/>
    <n v="145500"/>
    <n v="101987"/>
    <n v="1.4266524164844538"/>
    <x v="3"/>
    <n v="2266"/>
    <x v="1"/>
    <s v="USD"/>
    <n v="1470718800"/>
    <n v="1471928400"/>
    <x v="845"/>
    <d v="2016-08-23T05:00:00"/>
    <b v="0"/>
    <b v="0"/>
    <s v="film &amp; video/documentary"/>
    <n v="45.007502206531335"/>
    <x v="4"/>
    <s v="documentary"/>
  </r>
  <r>
    <n v="953"/>
    <s v="Boyle Ltd"/>
    <s v="Streamlined fault-tolerant conglomeration"/>
    <n v="3300"/>
    <n v="1980"/>
    <n v="1.6666666666666667"/>
    <x v="0"/>
    <n v="21"/>
    <x v="1"/>
    <s v="USD"/>
    <n v="1450591200"/>
    <n v="1453701600"/>
    <x v="846"/>
    <d v="2016-01-25T06:00:00"/>
    <b v="0"/>
    <b v="1"/>
    <s v="film &amp; video/science fiction"/>
    <n v="94.285714285714292"/>
    <x v="4"/>
    <s v="science fiction"/>
  </r>
  <r>
    <n v="954"/>
    <s v="Henderson, Parker and Diaz"/>
    <s v="Enterprise-wide client-driven policy"/>
    <n v="42600"/>
    <n v="156384"/>
    <n v="0.27240638428483732"/>
    <x v="1"/>
    <n v="1548"/>
    <x v="2"/>
    <s v="AUD"/>
    <n v="1348290000"/>
    <n v="1350363600"/>
    <x v="110"/>
    <d v="2012-10-16T05:00:00"/>
    <b v="0"/>
    <b v="0"/>
    <s v="technology/web"/>
    <n v="101.02325581395348"/>
    <x v="2"/>
    <s v="web"/>
  </r>
  <r>
    <n v="955"/>
    <s v="Moss-Obrien"/>
    <s v="Function-based next generation emulation"/>
    <n v="700"/>
    <n v="7763"/>
    <n v="9.0171325518485126E-2"/>
    <x v="1"/>
    <n v="80"/>
    <x v="1"/>
    <s v="USD"/>
    <n v="1353823200"/>
    <n v="1353996000"/>
    <x v="847"/>
    <d v="2012-11-27T06:00:00"/>
    <b v="0"/>
    <b v="0"/>
    <s v="theater/plays"/>
    <n v="97.037499999999994"/>
    <x v="3"/>
    <s v="plays"/>
  </r>
  <r>
    <n v="956"/>
    <s v="Wood Inc"/>
    <s v="Re-engineered composite focus group"/>
    <n v="187600"/>
    <n v="35698"/>
    <n v="5.2551963695445121"/>
    <x v="0"/>
    <n v="830"/>
    <x v="1"/>
    <s v="USD"/>
    <n v="1450764000"/>
    <n v="1451109600"/>
    <x v="848"/>
    <d v="2015-12-26T06:00:00"/>
    <b v="0"/>
    <b v="0"/>
    <s v="film &amp; video/science fiction"/>
    <n v="43.00963855421687"/>
    <x v="4"/>
    <s v="science fiction"/>
  </r>
  <r>
    <n v="957"/>
    <s v="Riley, Cohen and Goodman"/>
    <s v="Profound mission-critical function"/>
    <n v="9800"/>
    <n v="12434"/>
    <n v="0.7881614926813576"/>
    <x v="1"/>
    <n v="131"/>
    <x v="1"/>
    <s v="USD"/>
    <n v="1329372000"/>
    <n v="1329631200"/>
    <x v="849"/>
    <d v="2012-02-19T06:00:00"/>
    <b v="0"/>
    <b v="0"/>
    <s v="theater/plays"/>
    <n v="94.916030534351151"/>
    <x v="3"/>
    <s v="plays"/>
  </r>
  <r>
    <n v="958"/>
    <s v="Green, Robinson and Ho"/>
    <s v="De-engineered zero-defect open system"/>
    <n v="1100"/>
    <n v="8081"/>
    <n v="0.13612176710803117"/>
    <x v="1"/>
    <n v="112"/>
    <x v="1"/>
    <s v="USD"/>
    <n v="1277096400"/>
    <n v="1278997200"/>
    <x v="780"/>
    <d v="2010-07-13T05:00:00"/>
    <b v="0"/>
    <b v="0"/>
    <s v="film &amp; video/animation"/>
    <n v="72.151785714285708"/>
    <x v="4"/>
    <s v="animation"/>
  </r>
  <r>
    <n v="959"/>
    <s v="Black-Graham"/>
    <s v="Operative hybrid utilization"/>
    <n v="145000"/>
    <n v="6631"/>
    <n v="21.866988387875132"/>
    <x v="0"/>
    <n v="130"/>
    <x v="1"/>
    <s v="USD"/>
    <n v="1277701200"/>
    <n v="1280120400"/>
    <x v="140"/>
    <d v="2010-07-26T05:00:00"/>
    <b v="0"/>
    <b v="0"/>
    <s v="publishing/translations"/>
    <n v="51.007692307692309"/>
    <x v="5"/>
    <s v="translations"/>
  </r>
  <r>
    <n v="960"/>
    <s v="Robbins Group"/>
    <s v="Function-based interactive matrix"/>
    <n v="5500"/>
    <n v="4678"/>
    <n v="1.1757161179991449"/>
    <x v="0"/>
    <n v="55"/>
    <x v="1"/>
    <s v="USD"/>
    <n v="1454911200"/>
    <n v="1458104400"/>
    <x v="850"/>
    <d v="2016-03-16T05:00:00"/>
    <b v="0"/>
    <b v="0"/>
    <s v="technology/web"/>
    <n v="85.054545454545448"/>
    <x v="2"/>
    <s v="web"/>
  </r>
  <r>
    <n v="961"/>
    <s v="Mason, Case and May"/>
    <s v="Optimized content-based collaboration"/>
    <n v="5700"/>
    <n v="6800"/>
    <n v="0.83823529411764708"/>
    <x v="1"/>
    <n v="155"/>
    <x v="1"/>
    <s v="USD"/>
    <n v="1297922400"/>
    <n v="1298268000"/>
    <x v="851"/>
    <d v="2011-02-21T06:00:00"/>
    <b v="0"/>
    <b v="0"/>
    <s v="publishing/translations"/>
    <n v="43.87096774193548"/>
    <x v="5"/>
    <s v="translations"/>
  </r>
  <r>
    <n v="962"/>
    <s v="Harris, Russell and Mitchell"/>
    <s v="User-centric cohesive policy"/>
    <n v="3600"/>
    <n v="10657"/>
    <n v="0.33780613681148541"/>
    <x v="1"/>
    <n v="266"/>
    <x v="1"/>
    <s v="USD"/>
    <n v="1384408800"/>
    <n v="1386223200"/>
    <x v="852"/>
    <d v="2013-12-05T06:00:00"/>
    <b v="0"/>
    <b v="0"/>
    <s v="food/food trucks"/>
    <n v="40.063909774436091"/>
    <x v="0"/>
    <s v="food trucks"/>
  </r>
  <r>
    <n v="963"/>
    <s v="Rodriguez-Robinson"/>
    <s v="Ergonomic methodical hub"/>
    <n v="5900"/>
    <n v="4997"/>
    <n v="1.180708425055033"/>
    <x v="0"/>
    <n v="114"/>
    <x v="6"/>
    <s v="EUR"/>
    <n v="1299304800"/>
    <n v="1299823200"/>
    <x v="853"/>
    <d v="2011-03-11T06:00:00"/>
    <b v="0"/>
    <b v="1"/>
    <s v="photography/photography books"/>
    <n v="43.833333333333336"/>
    <x v="7"/>
    <s v="photography books"/>
  </r>
  <r>
    <n v="964"/>
    <s v="Peck, Higgins and Smith"/>
    <s v="Devolved disintermediate encryption"/>
    <n v="3700"/>
    <n v="13164"/>
    <n v="0.2810695837131571"/>
    <x v="1"/>
    <n v="155"/>
    <x v="1"/>
    <s v="USD"/>
    <n v="1431320400"/>
    <n v="1431752400"/>
    <x v="854"/>
    <d v="2015-05-16T05:00:00"/>
    <b v="0"/>
    <b v="0"/>
    <s v="theater/plays"/>
    <n v="84.92903225806451"/>
    <x v="3"/>
    <s v="plays"/>
  </r>
  <r>
    <n v="965"/>
    <s v="Nunez-King"/>
    <s v="Phased clear-thinking policy"/>
    <n v="2200"/>
    <n v="8501"/>
    <n v="0.25879308316668626"/>
    <x v="1"/>
    <n v="207"/>
    <x v="4"/>
    <s v="GBP"/>
    <n v="1264399200"/>
    <n v="1267855200"/>
    <x v="67"/>
    <d v="2010-03-06T06:00:00"/>
    <b v="0"/>
    <b v="0"/>
    <s v="music/rock"/>
    <n v="41.067632850241544"/>
    <x v="1"/>
    <s v="rock"/>
  </r>
  <r>
    <n v="966"/>
    <s v="Davis and Sons"/>
    <s v="Seamless solution-oriented capacity"/>
    <n v="1700"/>
    <n v="13468"/>
    <n v="0.12622512622512622"/>
    <x v="1"/>
    <n v="245"/>
    <x v="1"/>
    <s v="USD"/>
    <n v="1497502800"/>
    <n v="1497675600"/>
    <x v="855"/>
    <d v="2017-06-17T05:00:00"/>
    <b v="0"/>
    <b v="0"/>
    <s v="theater/plays"/>
    <n v="54.971428571428568"/>
    <x v="3"/>
    <s v="plays"/>
  </r>
  <r>
    <n v="967"/>
    <s v="Howard-Douglas"/>
    <s v="Organized human-resource attitude"/>
    <n v="88400"/>
    <n v="121138"/>
    <n v="0.72974623982565334"/>
    <x v="1"/>
    <n v="1573"/>
    <x v="1"/>
    <s v="USD"/>
    <n v="1333688400"/>
    <n v="1336885200"/>
    <x v="107"/>
    <d v="2012-05-13T05:00:00"/>
    <b v="0"/>
    <b v="0"/>
    <s v="music/world music"/>
    <n v="77.010807374443743"/>
    <x v="1"/>
    <s v="world music"/>
  </r>
  <r>
    <n v="968"/>
    <s v="Gonzalez-White"/>
    <s v="Open-architected disintermediate budgetary management"/>
    <n v="2400"/>
    <n v="8117"/>
    <n v="0.29567574226931131"/>
    <x v="1"/>
    <n v="114"/>
    <x v="1"/>
    <s v="USD"/>
    <n v="1293861600"/>
    <n v="1295157600"/>
    <x v="344"/>
    <d v="2011-01-16T06:00:00"/>
    <b v="0"/>
    <b v="0"/>
    <s v="food/food trucks"/>
    <n v="71.201754385964918"/>
    <x v="0"/>
    <s v="food trucks"/>
  </r>
  <r>
    <n v="969"/>
    <s v="Lopez-King"/>
    <s v="Multi-lateral radical solution"/>
    <n v="7900"/>
    <n v="8550"/>
    <n v="0.92397660818713445"/>
    <x v="1"/>
    <n v="93"/>
    <x v="1"/>
    <s v="USD"/>
    <n v="1576994400"/>
    <n v="1577599200"/>
    <x v="856"/>
    <d v="2019-12-29T06:00:00"/>
    <b v="0"/>
    <b v="0"/>
    <s v="theater/plays"/>
    <n v="91.935483870967744"/>
    <x v="3"/>
    <s v="plays"/>
  </r>
  <r>
    <n v="970"/>
    <s v="Glover-Nelson"/>
    <s v="Inverse context-sensitive info-mediaries"/>
    <n v="94900"/>
    <n v="57659"/>
    <n v="1.6458835567734438"/>
    <x v="0"/>
    <n v="594"/>
    <x v="1"/>
    <s v="USD"/>
    <n v="1304917200"/>
    <n v="1305003600"/>
    <x v="857"/>
    <d v="2011-05-10T05:00:00"/>
    <b v="0"/>
    <b v="0"/>
    <s v="theater/plays"/>
    <n v="97.069023569023571"/>
    <x v="3"/>
    <s v="plays"/>
  </r>
  <r>
    <n v="971"/>
    <s v="Garner and Sons"/>
    <s v="Versatile neutral workforce"/>
    <n v="5100"/>
    <n v="1414"/>
    <n v="3.6067892503536068"/>
    <x v="0"/>
    <n v="24"/>
    <x v="1"/>
    <s v="USD"/>
    <n v="1381208400"/>
    <n v="1381726800"/>
    <x v="858"/>
    <d v="2013-10-14T05:00:00"/>
    <b v="0"/>
    <b v="0"/>
    <s v="film &amp; video/television"/>
    <n v="58.916666666666664"/>
    <x v="4"/>
    <s v="television"/>
  </r>
  <r>
    <n v="972"/>
    <s v="Sellers, Roach and Garrison"/>
    <s v="Multi-tiered systematic knowledge user"/>
    <n v="42700"/>
    <n v="97524"/>
    <n v="0.43784094171691074"/>
    <x v="1"/>
    <n v="1681"/>
    <x v="1"/>
    <s v="USD"/>
    <n v="1401685200"/>
    <n v="1402462800"/>
    <x v="859"/>
    <d v="2014-06-11T05:00:00"/>
    <b v="0"/>
    <b v="1"/>
    <s v="technology/web"/>
    <n v="58.015466983938133"/>
    <x v="2"/>
    <s v="web"/>
  </r>
  <r>
    <n v="973"/>
    <s v="Herrera, Bennett and Silva"/>
    <s v="Programmable multi-state algorithm"/>
    <n v="121100"/>
    <n v="26176"/>
    <n v="4.6263753056234718"/>
    <x v="0"/>
    <n v="252"/>
    <x v="1"/>
    <s v="USD"/>
    <n v="1291960800"/>
    <n v="1292133600"/>
    <x v="860"/>
    <d v="2010-12-12T06:00:00"/>
    <b v="0"/>
    <b v="1"/>
    <s v="theater/plays"/>
    <n v="103.87301587301587"/>
    <x v="3"/>
    <s v="plays"/>
  </r>
  <r>
    <n v="974"/>
    <s v="Thomas, Clay and Mendoza"/>
    <s v="Multi-channeled reciprocal interface"/>
    <n v="800"/>
    <n v="2991"/>
    <n v="0.26746907388833169"/>
    <x v="1"/>
    <n v="32"/>
    <x v="1"/>
    <s v="USD"/>
    <n v="1368853200"/>
    <n v="1368939600"/>
    <x v="170"/>
    <d v="2013-05-19T05:00:00"/>
    <b v="0"/>
    <b v="0"/>
    <s v="music/indie rock"/>
    <n v="93.46875"/>
    <x v="1"/>
    <s v="indie rock"/>
  </r>
  <r>
    <n v="975"/>
    <s v="Ayala Group"/>
    <s v="Right-sized maximized migration"/>
    <n v="5400"/>
    <n v="8366"/>
    <n v="0.64546975854649769"/>
    <x v="1"/>
    <n v="135"/>
    <x v="1"/>
    <s v="USD"/>
    <n v="1448776800"/>
    <n v="1452146400"/>
    <x v="861"/>
    <d v="2016-01-07T06:00:00"/>
    <b v="0"/>
    <b v="1"/>
    <s v="theater/plays"/>
    <n v="61.970370370370368"/>
    <x v="3"/>
    <s v="plays"/>
  </r>
  <r>
    <n v="976"/>
    <s v="Huerta, Roberts and Dickerson"/>
    <s v="Self-enabling value-added artificial intelligence"/>
    <n v="4000"/>
    <n v="12886"/>
    <n v="0.31041440322830982"/>
    <x v="1"/>
    <n v="140"/>
    <x v="1"/>
    <s v="USD"/>
    <n v="1296194400"/>
    <n v="1296712800"/>
    <x v="862"/>
    <d v="2011-02-03T06:00:00"/>
    <b v="0"/>
    <b v="1"/>
    <s v="theater/plays"/>
    <n v="92.042857142857144"/>
    <x v="3"/>
    <s v="plays"/>
  </r>
  <r>
    <n v="977"/>
    <s v="Johnson Group"/>
    <s v="Vision-oriented interactive solution"/>
    <n v="7000"/>
    <n v="5177"/>
    <n v="1.3521344407958278"/>
    <x v="0"/>
    <n v="67"/>
    <x v="1"/>
    <s v="USD"/>
    <n v="1517983200"/>
    <n v="1520748000"/>
    <x v="863"/>
    <d v="2018-03-11T06:00:00"/>
    <b v="0"/>
    <b v="0"/>
    <s v="food/food trucks"/>
    <n v="77.268656716417908"/>
    <x v="0"/>
    <s v="food trucks"/>
  </r>
  <r>
    <n v="978"/>
    <s v="Bailey, Nguyen and Martinez"/>
    <s v="Fundamental user-facing productivity"/>
    <n v="1000"/>
    <n v="8641"/>
    <n v="0.11572734637194769"/>
    <x v="1"/>
    <n v="92"/>
    <x v="1"/>
    <s v="USD"/>
    <n v="1478930400"/>
    <n v="1480831200"/>
    <x v="864"/>
    <d v="2016-12-04T06:00:00"/>
    <b v="0"/>
    <b v="0"/>
    <s v="games/video games"/>
    <n v="93.923913043478265"/>
    <x v="6"/>
    <s v="video games"/>
  </r>
  <r>
    <n v="979"/>
    <s v="Williams, Martin and Meyer"/>
    <s v="Innovative well-modulated capability"/>
    <n v="60200"/>
    <n v="86244"/>
    <n v="0.69801957237604939"/>
    <x v="1"/>
    <n v="1015"/>
    <x v="4"/>
    <s v="GBP"/>
    <n v="1426395600"/>
    <n v="1426914000"/>
    <x v="527"/>
    <d v="2015-03-21T05:00:00"/>
    <b v="0"/>
    <b v="0"/>
    <s v="theater/plays"/>
    <n v="84.969458128078813"/>
    <x v="3"/>
    <s v="plays"/>
  </r>
  <r>
    <n v="980"/>
    <s v="Huff-Johnson"/>
    <s v="Universal fault-tolerant orchestration"/>
    <n v="195200"/>
    <n v="78630"/>
    <n v="2.482513035736996"/>
    <x v="0"/>
    <n v="742"/>
    <x v="1"/>
    <s v="USD"/>
    <n v="1446181200"/>
    <n v="1446616800"/>
    <x v="865"/>
    <d v="2015-11-04T06:00:00"/>
    <b v="1"/>
    <b v="0"/>
    <s v="publishing/nonfiction"/>
    <n v="105.97035040431267"/>
    <x v="5"/>
    <s v="nonfiction"/>
  </r>
  <r>
    <n v="981"/>
    <s v="Diaz-Little"/>
    <s v="Grass-roots executive synergy"/>
    <n v="6700"/>
    <n v="11941"/>
    <n v="0.56109203584289424"/>
    <x v="1"/>
    <n v="323"/>
    <x v="1"/>
    <s v="USD"/>
    <n v="1514181600"/>
    <n v="1517032800"/>
    <x v="866"/>
    <d v="2018-01-27T06:00:00"/>
    <b v="0"/>
    <b v="0"/>
    <s v="technology/web"/>
    <n v="36.969040247678016"/>
    <x v="2"/>
    <s v="web"/>
  </r>
  <r>
    <n v="982"/>
    <s v="Freeman-French"/>
    <s v="Multi-layered optimal application"/>
    <n v="7200"/>
    <n v="6115"/>
    <n v="1.1774325429272281"/>
    <x v="0"/>
    <n v="75"/>
    <x v="1"/>
    <s v="USD"/>
    <n v="1311051600"/>
    <n v="1311224400"/>
    <x v="867"/>
    <d v="2011-07-21T05:00:00"/>
    <b v="0"/>
    <b v="1"/>
    <s v="film &amp; video/documentary"/>
    <n v="81.533333333333331"/>
    <x v="4"/>
    <s v="documentary"/>
  </r>
  <r>
    <n v="983"/>
    <s v="Beck-Weber"/>
    <s v="Business-focused full-range core"/>
    <n v="129100"/>
    <n v="188404"/>
    <n v="0.68522961295938511"/>
    <x v="1"/>
    <n v="2326"/>
    <x v="1"/>
    <s v="USD"/>
    <n v="1564894800"/>
    <n v="1566190800"/>
    <x v="868"/>
    <d v="2019-08-19T05:00:00"/>
    <b v="0"/>
    <b v="0"/>
    <s v="film &amp; video/documentary"/>
    <n v="80.999140154772135"/>
    <x v="4"/>
    <s v="documentary"/>
  </r>
  <r>
    <n v="984"/>
    <s v="Lewis-Jacobson"/>
    <s v="Exclusive system-worthy Graphic Interface"/>
    <n v="6500"/>
    <n v="9910"/>
    <n v="0.65590312815338048"/>
    <x v="1"/>
    <n v="381"/>
    <x v="1"/>
    <s v="USD"/>
    <n v="1567918800"/>
    <n v="1570165200"/>
    <x v="105"/>
    <d v="2019-10-04T05:00:00"/>
    <b v="0"/>
    <b v="0"/>
    <s v="theater/plays"/>
    <n v="26.010498687664043"/>
    <x v="3"/>
    <s v="plays"/>
  </r>
  <r>
    <n v="985"/>
    <s v="Logan-Curtis"/>
    <s v="Enhanced optimal ability"/>
    <n v="170600"/>
    <n v="114523"/>
    <n v="1.4896570994472726"/>
    <x v="0"/>
    <n v="4405"/>
    <x v="1"/>
    <s v="USD"/>
    <n v="1386309600"/>
    <n v="1388556000"/>
    <x v="481"/>
    <d v="2014-01-01T06:00:00"/>
    <b v="0"/>
    <b v="1"/>
    <s v="music/rock"/>
    <n v="25.998410896708286"/>
    <x v="1"/>
    <s v="rock"/>
  </r>
  <r>
    <n v="986"/>
    <s v="Chan, Washington and Callahan"/>
    <s v="Optional zero administration neural-net"/>
    <n v="7800"/>
    <n v="3144"/>
    <n v="2.4809160305343512"/>
    <x v="0"/>
    <n v="92"/>
    <x v="1"/>
    <s v="USD"/>
    <n v="1301979600"/>
    <n v="1303189200"/>
    <x v="253"/>
    <d v="2011-04-19T05:00:00"/>
    <b v="0"/>
    <b v="0"/>
    <s v="music/rock"/>
    <n v="34.173913043478258"/>
    <x v="1"/>
    <s v="rock"/>
  </r>
  <r>
    <n v="987"/>
    <s v="Wilson Group"/>
    <s v="Ameliorated foreground focus group"/>
    <n v="6200"/>
    <n v="13441"/>
    <n v="0.46127520273789152"/>
    <x v="1"/>
    <n v="480"/>
    <x v="1"/>
    <s v="USD"/>
    <n v="1493269200"/>
    <n v="1494478800"/>
    <x v="869"/>
    <d v="2017-05-11T05:00:00"/>
    <b v="0"/>
    <b v="0"/>
    <s v="film &amp; video/documentary"/>
    <n v="28.002083333333335"/>
    <x v="4"/>
    <s v="documentary"/>
  </r>
  <r>
    <n v="988"/>
    <s v="Gardner, Ryan and Gutierrez"/>
    <s v="Triple-buffered multi-tasking matrices"/>
    <n v="9400"/>
    <n v="4899"/>
    <n v="1.9187589303939578"/>
    <x v="0"/>
    <n v="64"/>
    <x v="1"/>
    <s v="USD"/>
    <n v="1478930400"/>
    <n v="1480744800"/>
    <x v="864"/>
    <d v="2016-12-03T06:00:00"/>
    <b v="0"/>
    <b v="0"/>
    <s v="publishing/radio &amp; podcasts"/>
    <n v="76.546875"/>
    <x v="5"/>
    <s v="radio &amp; podcasts"/>
  </r>
  <r>
    <n v="989"/>
    <s v="Hernandez Inc"/>
    <s v="Versatile dedicated migration"/>
    <n v="2400"/>
    <n v="11990"/>
    <n v="0.20016680567139283"/>
    <x v="1"/>
    <n v="226"/>
    <x v="1"/>
    <s v="USD"/>
    <n v="1555390800"/>
    <n v="1555822800"/>
    <x v="843"/>
    <d v="2019-04-21T05:00:00"/>
    <b v="0"/>
    <b v="0"/>
    <s v="publishing/translations"/>
    <n v="53.053097345132741"/>
    <x v="5"/>
    <s v="translations"/>
  </r>
  <r>
    <n v="990"/>
    <s v="Ortiz-Roberts"/>
    <s v="Devolved foreground customer loyalty"/>
    <n v="7800"/>
    <n v="6839"/>
    <n v="1.1405176195350197"/>
    <x v="0"/>
    <n v="64"/>
    <x v="1"/>
    <s v="USD"/>
    <n v="1456984800"/>
    <n v="1458882000"/>
    <x v="289"/>
    <d v="2016-03-25T05:00:00"/>
    <b v="0"/>
    <b v="1"/>
    <s v="film &amp; video/drama"/>
    <n v="106.859375"/>
    <x v="4"/>
    <s v="drama"/>
  </r>
  <r>
    <n v="991"/>
    <s v="Ramirez LLC"/>
    <s v="Reduced reciprocal focus group"/>
    <n v="9800"/>
    <n v="11091"/>
    <n v="0.88359931475971509"/>
    <x v="1"/>
    <n v="241"/>
    <x v="1"/>
    <s v="USD"/>
    <n v="1411621200"/>
    <n v="1411966800"/>
    <x v="870"/>
    <d v="2014-09-29T05:00:00"/>
    <b v="0"/>
    <b v="1"/>
    <s v="music/rock"/>
    <n v="46.020746887966808"/>
    <x v="1"/>
    <s v="rock"/>
  </r>
  <r>
    <n v="992"/>
    <s v="Morrow Inc"/>
    <s v="Networked global migration"/>
    <n v="3100"/>
    <n v="13223"/>
    <n v="0.23443999092490359"/>
    <x v="1"/>
    <n v="132"/>
    <x v="1"/>
    <s v="USD"/>
    <n v="1525669200"/>
    <n v="1526878800"/>
    <x v="871"/>
    <d v="2018-05-21T05:00:00"/>
    <b v="0"/>
    <b v="1"/>
    <s v="film &amp; video/drama"/>
    <n v="100.17424242424242"/>
    <x v="4"/>
    <s v="drama"/>
  </r>
  <r>
    <n v="993"/>
    <s v="Erickson-Rogers"/>
    <s v="De-engineered even-keeled definition"/>
    <n v="9800"/>
    <n v="7608"/>
    <n v="1.288117770767613"/>
    <x v="3"/>
    <n v="75"/>
    <x v="6"/>
    <s v="EUR"/>
    <n v="1450936800"/>
    <n v="1452405600"/>
    <x v="872"/>
    <d v="2016-01-10T06:00:00"/>
    <b v="0"/>
    <b v="1"/>
    <s v="photography/photography books"/>
    <n v="101.44"/>
    <x v="7"/>
    <s v="photography books"/>
  </r>
  <r>
    <n v="994"/>
    <s v="Leach, Rich and Price"/>
    <s v="Implemented bi-directional flexibility"/>
    <n v="141100"/>
    <n v="74073"/>
    <n v="1.9048776207255005"/>
    <x v="0"/>
    <n v="842"/>
    <x v="1"/>
    <s v="USD"/>
    <n v="1413522000"/>
    <n v="1414040400"/>
    <x v="873"/>
    <d v="2014-10-23T05:00:00"/>
    <b v="0"/>
    <b v="1"/>
    <s v="publishing/translations"/>
    <n v="87.972684085510693"/>
    <x v="5"/>
    <s v="translations"/>
  </r>
  <r>
    <n v="995"/>
    <s v="Manning-Hamilton"/>
    <s v="Vision-oriented scalable definition"/>
    <n v="97300"/>
    <n v="153216"/>
    <n v="0.63505116959064323"/>
    <x v="1"/>
    <n v="2043"/>
    <x v="1"/>
    <s v="USD"/>
    <n v="1541307600"/>
    <n v="1543816800"/>
    <x v="874"/>
    <d v="2018-12-03T06:00:00"/>
    <b v="0"/>
    <b v="1"/>
    <s v="food/food trucks"/>
    <n v="74.995594713656388"/>
    <x v="0"/>
    <s v="food trucks"/>
  </r>
  <r>
    <n v="996"/>
    <s v="Butler LLC"/>
    <s v="Future-proofed upward-trending migration"/>
    <n v="6600"/>
    <n v="4814"/>
    <n v="1.3710012463647694"/>
    <x v="0"/>
    <n v="112"/>
    <x v="1"/>
    <s v="USD"/>
    <n v="1357106400"/>
    <n v="1359698400"/>
    <x v="875"/>
    <d v="2013-02-01T06:00:00"/>
    <b v="0"/>
    <b v="0"/>
    <s v="theater/plays"/>
    <n v="42.982142857142854"/>
    <x v="3"/>
    <s v="plays"/>
  </r>
  <r>
    <n v="997"/>
    <s v="Ball LLC"/>
    <s v="Right-sized full-range throughput"/>
    <n v="7600"/>
    <n v="4603"/>
    <n v="1.6510971105800565"/>
    <x v="3"/>
    <n v="139"/>
    <x v="6"/>
    <s v="EUR"/>
    <n v="1390197600"/>
    <n v="1390629600"/>
    <x v="876"/>
    <d v="2014-01-25T06:00:00"/>
    <b v="0"/>
    <b v="0"/>
    <s v="theater/plays"/>
    <n v="33.115107913669064"/>
    <x v="3"/>
    <s v="plays"/>
  </r>
  <r>
    <n v="998"/>
    <s v="Taylor, Santiago and Flores"/>
    <s v="Polarized composite customer loyalty"/>
    <n v="66600"/>
    <n v="37823"/>
    <n v="1.7608333553657827"/>
    <x v="0"/>
    <n v="374"/>
    <x v="1"/>
    <s v="USD"/>
    <n v="1265868000"/>
    <n v="1267077600"/>
    <x v="877"/>
    <d v="2010-02-25T06:00:00"/>
    <b v="0"/>
    <b v="1"/>
    <s v="music/indie rock"/>
    <n v="101.13101604278074"/>
    <x v="1"/>
    <s v="indie rock"/>
  </r>
  <r>
    <n v="999"/>
    <s v="Hernandez, Norton and Kelley"/>
    <s v="Expanded eco-centric policy"/>
    <n v="111100"/>
    <n v="62819"/>
    <n v="1.7685732023750775"/>
    <x v="3"/>
    <n v="1122"/>
    <x v="1"/>
    <s v="USD"/>
    <n v="1467176400"/>
    <n v="1467781200"/>
    <x v="878"/>
    <d v="2016-07-06T05:00:00"/>
    <b v="0"/>
    <b v="0"/>
    <s v="food/food trucks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8FEEE-F318-49E8-8E59-A9D7B17D22F5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F1A9-B73A-4148-B7D4-36B288F590B8}" name="category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3"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" fld="1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E68FD-4C23-48B1-9F69-3188103816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4" sqref="C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.25" customWidth="1"/>
    <col min="8" max="8" width="13" bestFit="1" customWidth="1"/>
    <col min="11" max="12" width="11.125" bestFit="1" customWidth="1"/>
    <col min="13" max="13" width="24.5" style="10" customWidth="1"/>
    <col min="14" max="14" width="22.875" style="10" customWidth="1"/>
    <col min="17" max="17" width="28" bestFit="1" customWidth="1"/>
    <col min="18" max="18" width="17.75" customWidth="1"/>
    <col min="19" max="19" width="15.625" customWidth="1"/>
    <col min="20" max="20" width="14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8" t="s">
        <v>2071</v>
      </c>
      <c r="N1" s="8" t="s">
        <v>2072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s="9">
        <f>(((K2/60)/60)/24)+DATE(1970,1,1)</f>
        <v>42336.25</v>
      </c>
      <c r="N2" s="9">
        <f>(((L2/60)/60)/24)+DATE(1970,1,1)</f>
        <v>42353.25</v>
      </c>
      <c r="O2" t="b">
        <v>0</v>
      </c>
      <c r="P2" t="b">
        <v>0</v>
      </c>
      <c r="Q2" t="s">
        <v>17</v>
      </c>
      <c r="R2" t="e">
        <f>E2/H2</f>
        <v>#DIV/0!</v>
      </c>
      <c r="S2" t="str">
        <f>LEFT(Q2,FIND("/",Q2)-1)</f>
        <v>food</v>
      </c>
      <c r="T2" t="str">
        <f>RIGHT(Q2,LEN(Q2)-FIND("/",Q2))</f>
        <v>food trucks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s="9">
        <f>(((K3/60)/60)/24)+DATE(1970,1,1)</f>
        <v>41870.208333333336</v>
      </c>
      <c r="N3" s="9">
        <f>(((L3/60)/60)/24)+DATE(1970,1,1)</f>
        <v>41872.208333333336</v>
      </c>
      <c r="O3" t="b">
        <v>0</v>
      </c>
      <c r="P3" t="b">
        <v>1</v>
      </c>
      <c r="Q3" t="s">
        <v>23</v>
      </c>
      <c r="R3">
        <f>E3/H3</f>
        <v>92.151898734177209</v>
      </c>
      <c r="S3" t="str">
        <f>LEFT(Q3,FIND("/",Q3)-1)</f>
        <v>music</v>
      </c>
      <c r="T3" t="str">
        <f>RIGHT(Q3,LEN(Q3)-FIND("/",Q3))</f>
        <v>rock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s="9">
        <f>(((K4/60)/60)/24)+DATE(1970,1,1)</f>
        <v>41595.25</v>
      </c>
      <c r="N4" s="9">
        <f>(((L4/60)/60)/24)+DATE(1970,1,1)</f>
        <v>41597.25</v>
      </c>
      <c r="O4" t="b">
        <v>0</v>
      </c>
      <c r="P4" t="b">
        <v>0</v>
      </c>
      <c r="Q4" t="s">
        <v>28</v>
      </c>
      <c r="R4">
        <f>E4/H4</f>
        <v>100.01614035087719</v>
      </c>
      <c r="S4" t="str">
        <f>LEFT(Q4,FIND("/",Q4)-1)</f>
        <v>technology</v>
      </c>
      <c r="T4" t="str">
        <f>RIGHT(Q4,LEN(Q4)-FIND("/",Q4))</f>
        <v>web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(E5/D5)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s="9">
        <f>(((K5/60)/60)/24)+DATE(1970,1,1)</f>
        <v>43688.208333333328</v>
      </c>
      <c r="N5" s="9">
        <f>(((L5/60)/60)/24)+DATE(1970,1,1)</f>
        <v>43728.208333333328</v>
      </c>
      <c r="O5" t="b">
        <v>0</v>
      </c>
      <c r="P5" t="b">
        <v>0</v>
      </c>
      <c r="Q5" t="s">
        <v>23</v>
      </c>
      <c r="R5">
        <f>E5/H5</f>
        <v>103.20833333333333</v>
      </c>
      <c r="S5" t="str">
        <f>LEFT(Q5,FIND("/",Q5)-1)</f>
        <v>music</v>
      </c>
      <c r="T5" t="str">
        <f>RIGHT(Q5,LEN(Q5)-FIND("/",Q5))</f>
        <v>rock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(E6/D6)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s="9">
        <f>(((K6/60)/60)/24)+DATE(1970,1,1)</f>
        <v>43485.25</v>
      </c>
      <c r="N6" s="9">
        <f>(((L6/60)/60)/24)+DATE(1970,1,1)</f>
        <v>43489.25</v>
      </c>
      <c r="O6" t="b">
        <v>0</v>
      </c>
      <c r="P6" t="b">
        <v>0</v>
      </c>
      <c r="Q6" t="s">
        <v>33</v>
      </c>
      <c r="R6">
        <f>E6/H6</f>
        <v>99.339622641509436</v>
      </c>
      <c r="S6" t="str">
        <f>LEFT(Q6,FIND("/",Q6)-1)</f>
        <v>theater</v>
      </c>
      <c r="T6" t="str">
        <f>RIGHT(Q6,LEN(Q6)-FIND("/",Q6))</f>
        <v>plays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(E7/D7)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s="9">
        <f>(((K7/60)/60)/24)+DATE(1970,1,1)</f>
        <v>41149.208333333336</v>
      </c>
      <c r="N7" s="9">
        <f>(((L7/60)/60)/24)+DATE(1970,1,1)</f>
        <v>41160.208333333336</v>
      </c>
      <c r="O7" t="b">
        <v>0</v>
      </c>
      <c r="P7" t="b">
        <v>0</v>
      </c>
      <c r="Q7" t="s">
        <v>33</v>
      </c>
      <c r="R7">
        <f>E7/H7</f>
        <v>75.833333333333329</v>
      </c>
      <c r="S7" t="str">
        <f>LEFT(Q7,FIND("/",Q7)-1)</f>
        <v>theater</v>
      </c>
      <c r="T7" t="str">
        <f>RIGHT(Q7,LEN(Q7)-FIND("/",Q7))</f>
        <v>plays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(E8/D8)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s="9">
        <f>(((K8/60)/60)/24)+DATE(1970,1,1)</f>
        <v>42991.208333333328</v>
      </c>
      <c r="N8" s="9">
        <f>(((L8/60)/60)/24)+DATE(1970,1,1)</f>
        <v>42992.208333333328</v>
      </c>
      <c r="O8" t="b">
        <v>0</v>
      </c>
      <c r="P8" t="b">
        <v>0</v>
      </c>
      <c r="Q8" t="s">
        <v>42</v>
      </c>
      <c r="R8">
        <f>E8/H8</f>
        <v>60.555555555555557</v>
      </c>
      <c r="S8" t="str">
        <f>LEFT(Q8,FIND("/",Q8)-1)</f>
        <v>film &amp; video</v>
      </c>
      <c r="T8" t="str">
        <f>RIGHT(Q8,LEN(Q8)-FIND("/",Q8))</f>
        <v>documentary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(E9/D9)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s="9">
        <f>(((K9/60)/60)/24)+DATE(1970,1,1)</f>
        <v>42229.208333333328</v>
      </c>
      <c r="N9" s="9">
        <f>(((L9/60)/60)/24)+DATE(1970,1,1)</f>
        <v>42231.208333333328</v>
      </c>
      <c r="O9" t="b">
        <v>0</v>
      </c>
      <c r="P9" t="b">
        <v>0</v>
      </c>
      <c r="Q9" t="s">
        <v>33</v>
      </c>
      <c r="R9">
        <f>E9/H9</f>
        <v>64.93832599118943</v>
      </c>
      <c r="S9" t="str">
        <f>LEFT(Q9,FIND("/",Q9)-1)</f>
        <v>theater</v>
      </c>
      <c r="T9" t="str">
        <f>RIGHT(Q9,LEN(Q9)-FIND("/",Q9))</f>
        <v>plays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(E10/D10)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s="9">
        <f>(((K10/60)/60)/24)+DATE(1970,1,1)</f>
        <v>40399.208333333336</v>
      </c>
      <c r="N10" s="9">
        <f>(((L10/60)/60)/24)+DATE(1970,1,1)</f>
        <v>40401.208333333336</v>
      </c>
      <c r="O10" t="b">
        <v>0</v>
      </c>
      <c r="P10" t="b">
        <v>0</v>
      </c>
      <c r="Q10" t="s">
        <v>33</v>
      </c>
      <c r="R10">
        <f>E10/H10</f>
        <v>30.997175141242938</v>
      </c>
      <c r="S10" t="str">
        <f>LEFT(Q10,FIND("/",Q10)-1)</f>
        <v>theater</v>
      </c>
      <c r="T10" t="str">
        <f>RIGHT(Q10,LEN(Q10)-FIND("/",Q10))</f>
        <v>plays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(E11/D11)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s="9">
        <f>(((K11/60)/60)/24)+DATE(1970,1,1)</f>
        <v>41536.208333333336</v>
      </c>
      <c r="N11" s="9">
        <f>(((L11/60)/60)/24)+DATE(1970,1,1)</f>
        <v>41585.25</v>
      </c>
      <c r="O11" t="b">
        <v>0</v>
      </c>
      <c r="P11" t="b">
        <v>0</v>
      </c>
      <c r="Q11" t="s">
        <v>50</v>
      </c>
      <c r="R11">
        <f>E11/H11</f>
        <v>72.909090909090907</v>
      </c>
      <c r="S11" t="str">
        <f>LEFT(Q11,FIND("/",Q11)-1)</f>
        <v>music</v>
      </c>
      <c r="T11" t="str">
        <f>RIGHT(Q11,LEN(Q11)-FIND("/",Q11))</f>
        <v>electric music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(E12/D12)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s="9">
        <f>(((K12/60)/60)/24)+DATE(1970,1,1)</f>
        <v>40404.208333333336</v>
      </c>
      <c r="N12" s="9">
        <f>(((L12/60)/60)/24)+DATE(1970,1,1)</f>
        <v>40452.208333333336</v>
      </c>
      <c r="O12" t="b">
        <v>0</v>
      </c>
      <c r="P12" t="b">
        <v>0</v>
      </c>
      <c r="Q12" t="s">
        <v>53</v>
      </c>
      <c r="R12">
        <f>E12/H12</f>
        <v>62.9</v>
      </c>
      <c r="S12" t="str">
        <f>LEFT(Q12,FIND("/",Q12)-1)</f>
        <v>film &amp; video</v>
      </c>
      <c r="T12" t="str">
        <f>RIGHT(Q12,LEN(Q12)-FIND("/",Q12))</f>
        <v>drama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(E13/D13)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s="9">
        <f>(((K13/60)/60)/24)+DATE(1970,1,1)</f>
        <v>40442.208333333336</v>
      </c>
      <c r="N13" s="9">
        <f>(((L13/60)/60)/24)+DATE(1970,1,1)</f>
        <v>40448.208333333336</v>
      </c>
      <c r="O13" t="b">
        <v>0</v>
      </c>
      <c r="P13" t="b">
        <v>1</v>
      </c>
      <c r="Q13" t="s">
        <v>33</v>
      </c>
      <c r="R13">
        <f>E13/H13</f>
        <v>112.22222222222223</v>
      </c>
      <c r="S13" t="str">
        <f>LEFT(Q13,FIND("/",Q13)-1)</f>
        <v>theater</v>
      </c>
      <c r="T13" t="str">
        <f>RIGHT(Q13,LEN(Q13)-FIND("/",Q13))</f>
        <v>plays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(E14/D14)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s="9">
        <f>(((K14/60)/60)/24)+DATE(1970,1,1)</f>
        <v>43760.208333333328</v>
      </c>
      <c r="N14" s="9">
        <f>(((L14/60)/60)/24)+DATE(1970,1,1)</f>
        <v>43768.208333333328</v>
      </c>
      <c r="O14" t="b">
        <v>0</v>
      </c>
      <c r="P14" t="b">
        <v>0</v>
      </c>
      <c r="Q14" t="s">
        <v>53</v>
      </c>
      <c r="R14">
        <f>E14/H14</f>
        <v>102.34545454545454</v>
      </c>
      <c r="S14" t="str">
        <f>LEFT(Q14,FIND("/",Q14)-1)</f>
        <v>film &amp; video</v>
      </c>
      <c r="T14" t="str">
        <f>RIGHT(Q14,LEN(Q14)-FIND("/",Q14))</f>
        <v>drama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(E15/D15)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s="9">
        <f>(((K15/60)/60)/24)+DATE(1970,1,1)</f>
        <v>42532.208333333328</v>
      </c>
      <c r="N15" s="9">
        <f>(((L15/60)/60)/24)+DATE(1970,1,1)</f>
        <v>42544.208333333328</v>
      </c>
      <c r="O15" t="b">
        <v>0</v>
      </c>
      <c r="P15" t="b">
        <v>0</v>
      </c>
      <c r="Q15" t="s">
        <v>60</v>
      </c>
      <c r="R15">
        <f>E15/H15</f>
        <v>105.05102040816327</v>
      </c>
      <c r="S15" t="str">
        <f>LEFT(Q15,FIND("/",Q15)-1)</f>
        <v>music</v>
      </c>
      <c r="T15" t="str">
        <f>RIGHT(Q15,LEN(Q15)-FIND("/",Q15))</f>
        <v>indie rock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(E16/D16)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s="9">
        <f>(((K16/60)/60)/24)+DATE(1970,1,1)</f>
        <v>40974.25</v>
      </c>
      <c r="N16" s="9">
        <f>(((L16/60)/60)/24)+DATE(1970,1,1)</f>
        <v>41001.208333333336</v>
      </c>
      <c r="O16" t="b">
        <v>0</v>
      </c>
      <c r="P16" t="b">
        <v>0</v>
      </c>
      <c r="Q16" t="s">
        <v>60</v>
      </c>
      <c r="R16">
        <f>E16/H16</f>
        <v>94.144999999999996</v>
      </c>
      <c r="S16" t="str">
        <f>LEFT(Q16,FIND("/",Q16)-1)</f>
        <v>music</v>
      </c>
      <c r="T16" t="str">
        <f>RIGHT(Q16,LEN(Q16)-FIND("/",Q16))</f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(E17/D17)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s="9">
        <f>(((K17/60)/60)/24)+DATE(1970,1,1)</f>
        <v>43809.25</v>
      </c>
      <c r="N17" s="9">
        <f>(((L17/60)/60)/24)+DATE(1970,1,1)</f>
        <v>43813.25</v>
      </c>
      <c r="O17" t="b">
        <v>0</v>
      </c>
      <c r="P17" t="b">
        <v>0</v>
      </c>
      <c r="Q17" t="s">
        <v>65</v>
      </c>
      <c r="R17">
        <f>E17/H17</f>
        <v>84.986725663716811</v>
      </c>
      <c r="S17" t="str">
        <f>LEFT(Q17,FIND("/",Q17)-1)</f>
        <v>technology</v>
      </c>
      <c r="T17" t="str">
        <f>RIGHT(Q17,LEN(Q17)-FIND("/",Q17))</f>
        <v>wearables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(E18/D18)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s="9">
        <f>(((K18/60)/60)/24)+DATE(1970,1,1)</f>
        <v>41661.25</v>
      </c>
      <c r="N18" s="9">
        <f>(((L18/60)/60)/24)+DATE(1970,1,1)</f>
        <v>41683.25</v>
      </c>
      <c r="O18" t="b">
        <v>0</v>
      </c>
      <c r="P18" t="b">
        <v>0</v>
      </c>
      <c r="Q18" t="s">
        <v>68</v>
      </c>
      <c r="R18">
        <f>E18/H18</f>
        <v>110.41</v>
      </c>
      <c r="S18" t="str">
        <f>LEFT(Q18,FIND("/",Q18)-1)</f>
        <v>publishing</v>
      </c>
      <c r="T18" t="str">
        <f>RIGHT(Q18,LEN(Q18)-FIND("/",Q18))</f>
        <v>nonfiction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(E19/D19)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s="9">
        <f>(((K19/60)/60)/24)+DATE(1970,1,1)</f>
        <v>40555.25</v>
      </c>
      <c r="N19" s="9">
        <f>(((L19/60)/60)/24)+DATE(1970,1,1)</f>
        <v>40556.25</v>
      </c>
      <c r="O19" t="b">
        <v>0</v>
      </c>
      <c r="P19" t="b">
        <v>0</v>
      </c>
      <c r="Q19" t="s">
        <v>71</v>
      </c>
      <c r="R19">
        <f>E19/H19</f>
        <v>107.96236989591674</v>
      </c>
      <c r="S19" t="str">
        <f>LEFT(Q19,FIND("/",Q19)-1)</f>
        <v>film &amp; video</v>
      </c>
      <c r="T19" t="str">
        <f>RIGHT(Q19,LEN(Q19)-FIND("/",Q19))</f>
        <v>animation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(E20/D20)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s="9">
        <f>(((K20/60)/60)/24)+DATE(1970,1,1)</f>
        <v>43351.208333333328</v>
      </c>
      <c r="N20" s="9">
        <f>(((L20/60)/60)/24)+DATE(1970,1,1)</f>
        <v>43359.208333333328</v>
      </c>
      <c r="O20" t="b">
        <v>0</v>
      </c>
      <c r="P20" t="b">
        <v>0</v>
      </c>
      <c r="Q20" t="s">
        <v>33</v>
      </c>
      <c r="R20">
        <f>E20/H20</f>
        <v>45.103703703703701</v>
      </c>
      <c r="S20" t="str">
        <f>LEFT(Q20,FIND("/",Q20)-1)</f>
        <v>theater</v>
      </c>
      <c r="T20" t="str">
        <f>RIGHT(Q20,LEN(Q20)-FIND("/",Q20))</f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(E21/D21)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s="9">
        <f>(((K21/60)/60)/24)+DATE(1970,1,1)</f>
        <v>43528.25</v>
      </c>
      <c r="N21" s="9">
        <f>(((L21/60)/60)/24)+DATE(1970,1,1)</f>
        <v>43549.208333333328</v>
      </c>
      <c r="O21" t="b">
        <v>0</v>
      </c>
      <c r="P21" t="b">
        <v>1</v>
      </c>
      <c r="Q21" t="s">
        <v>33</v>
      </c>
      <c r="R21">
        <f>E21/H21</f>
        <v>45.001483679525222</v>
      </c>
      <c r="S21" t="str">
        <f>LEFT(Q21,FIND("/",Q21)-1)</f>
        <v>theater</v>
      </c>
      <c r="T21" t="str">
        <f>RIGHT(Q21,LEN(Q21)-FIND("/",Q21))</f>
        <v>plays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(E22/D22)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s="9">
        <f>(((K22/60)/60)/24)+DATE(1970,1,1)</f>
        <v>41848.208333333336</v>
      </c>
      <c r="N22" s="9">
        <f>(((L22/60)/60)/24)+DATE(1970,1,1)</f>
        <v>41848.208333333336</v>
      </c>
      <c r="O22" t="b">
        <v>0</v>
      </c>
      <c r="P22" t="b">
        <v>0</v>
      </c>
      <c r="Q22" t="s">
        <v>53</v>
      </c>
      <c r="R22">
        <f>E22/H22</f>
        <v>105.97134670487107</v>
      </c>
      <c r="S22" t="str">
        <f>LEFT(Q22,FIND("/",Q22)-1)</f>
        <v>film &amp; video</v>
      </c>
      <c r="T22" t="str">
        <f>RIGHT(Q22,LEN(Q22)-FIND("/",Q22))</f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(E23/D23)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s="9">
        <f>(((K23/60)/60)/24)+DATE(1970,1,1)</f>
        <v>40770.208333333336</v>
      </c>
      <c r="N23" s="9">
        <f>(((L23/60)/60)/24)+DATE(1970,1,1)</f>
        <v>40804.208333333336</v>
      </c>
      <c r="O23" t="b">
        <v>0</v>
      </c>
      <c r="P23" t="b">
        <v>0</v>
      </c>
      <c r="Q23" t="s">
        <v>33</v>
      </c>
      <c r="R23">
        <f>E23/H23</f>
        <v>69.055555555555557</v>
      </c>
      <c r="S23" t="str">
        <f>LEFT(Q23,FIND("/",Q23)-1)</f>
        <v>theater</v>
      </c>
      <c r="T23" t="str">
        <f>RIGHT(Q23,LEN(Q23)-FIND("/",Q23))</f>
        <v>plays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(E24/D24)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s="9">
        <f>(((K24/60)/60)/24)+DATE(1970,1,1)</f>
        <v>43193.208333333328</v>
      </c>
      <c r="N24" s="9">
        <f>(((L24/60)/60)/24)+DATE(1970,1,1)</f>
        <v>43208.208333333328</v>
      </c>
      <c r="O24" t="b">
        <v>0</v>
      </c>
      <c r="P24" t="b">
        <v>0</v>
      </c>
      <c r="Q24" t="s">
        <v>33</v>
      </c>
      <c r="R24">
        <f>E24/H24</f>
        <v>85.044943820224717</v>
      </c>
      <c r="S24" t="str">
        <f>LEFT(Q24,FIND("/",Q24)-1)</f>
        <v>theater</v>
      </c>
      <c r="T24" t="str">
        <f>RIGHT(Q24,LEN(Q24)-FIND("/",Q24))</f>
        <v>plays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(E25/D25)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s="9">
        <f>(((K25/60)/60)/24)+DATE(1970,1,1)</f>
        <v>43510.25</v>
      </c>
      <c r="N25" s="9">
        <f>(((L25/60)/60)/24)+DATE(1970,1,1)</f>
        <v>43563.208333333328</v>
      </c>
      <c r="O25" t="b">
        <v>0</v>
      </c>
      <c r="P25" t="b">
        <v>0</v>
      </c>
      <c r="Q25" t="s">
        <v>42</v>
      </c>
      <c r="R25">
        <f>E25/H25</f>
        <v>105.22535211267606</v>
      </c>
      <c r="S25" t="str">
        <f>LEFT(Q25,FIND("/",Q25)-1)</f>
        <v>film &amp; video</v>
      </c>
      <c r="T25" t="str">
        <f>RIGHT(Q25,LEN(Q25)-FIND("/",Q25))</f>
        <v>documentary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(E26/D26)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s="9">
        <f>(((K26/60)/60)/24)+DATE(1970,1,1)</f>
        <v>41811.208333333336</v>
      </c>
      <c r="N26" s="9">
        <f>(((L26/60)/60)/24)+DATE(1970,1,1)</f>
        <v>41813.208333333336</v>
      </c>
      <c r="O26" t="b">
        <v>0</v>
      </c>
      <c r="P26" t="b">
        <v>0</v>
      </c>
      <c r="Q26" t="s">
        <v>65</v>
      </c>
      <c r="R26">
        <f>E26/H26</f>
        <v>39.003741114852225</v>
      </c>
      <c r="S26" t="str">
        <f>LEFT(Q26,FIND("/",Q26)-1)</f>
        <v>technology</v>
      </c>
      <c r="T26" t="str">
        <f>RIGHT(Q26,LEN(Q26)-FIND("/",Q26))</f>
        <v>wearables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(E27/D27)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s="9">
        <f>(((K27/60)/60)/24)+DATE(1970,1,1)</f>
        <v>40681.208333333336</v>
      </c>
      <c r="N27" s="9">
        <f>(((L27/60)/60)/24)+DATE(1970,1,1)</f>
        <v>40701.208333333336</v>
      </c>
      <c r="O27" t="b">
        <v>0</v>
      </c>
      <c r="P27" t="b">
        <v>1</v>
      </c>
      <c r="Q27" t="s">
        <v>89</v>
      </c>
      <c r="R27">
        <f>E27/H27</f>
        <v>73.030674846625772</v>
      </c>
      <c r="S27" t="str">
        <f>LEFT(Q27,FIND("/",Q27)-1)</f>
        <v>games</v>
      </c>
      <c r="T27" t="str">
        <f>RIGHT(Q27,LEN(Q27)-FIND("/",Q27))</f>
        <v>video games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(E28/D28)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s="9">
        <f>(((K28/60)/60)/24)+DATE(1970,1,1)</f>
        <v>43312.208333333328</v>
      </c>
      <c r="N28" s="9">
        <f>(((L28/60)/60)/24)+DATE(1970,1,1)</f>
        <v>43339.208333333328</v>
      </c>
      <c r="O28" t="b">
        <v>0</v>
      </c>
      <c r="P28" t="b">
        <v>0</v>
      </c>
      <c r="Q28" t="s">
        <v>33</v>
      </c>
      <c r="R28">
        <f>E28/H28</f>
        <v>35.009459459459457</v>
      </c>
      <c r="S28" t="str">
        <f>LEFT(Q28,FIND("/",Q28)-1)</f>
        <v>theater</v>
      </c>
      <c r="T28" t="str">
        <f>RIGHT(Q28,LEN(Q28)-FIND("/",Q28))</f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(E29/D29)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s="9">
        <f>(((K29/60)/60)/24)+DATE(1970,1,1)</f>
        <v>42280.208333333328</v>
      </c>
      <c r="N29" s="9">
        <f>(((L29/60)/60)/24)+DATE(1970,1,1)</f>
        <v>42288.208333333328</v>
      </c>
      <c r="O29" t="b">
        <v>0</v>
      </c>
      <c r="P29" t="b">
        <v>0</v>
      </c>
      <c r="Q29" t="s">
        <v>23</v>
      </c>
      <c r="R29">
        <f>E29/H29</f>
        <v>106.6</v>
      </c>
      <c r="S29" t="str">
        <f>LEFT(Q29,FIND("/",Q29)-1)</f>
        <v>music</v>
      </c>
      <c r="T29" t="str">
        <f>RIGHT(Q29,LEN(Q29)-FIND("/",Q29))</f>
        <v>rock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(E30/D30)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s="9">
        <f>(((K30/60)/60)/24)+DATE(1970,1,1)</f>
        <v>40218.25</v>
      </c>
      <c r="N30" s="9">
        <f>(((L30/60)/60)/24)+DATE(1970,1,1)</f>
        <v>40241.25</v>
      </c>
      <c r="O30" t="b">
        <v>0</v>
      </c>
      <c r="P30" t="b">
        <v>1</v>
      </c>
      <c r="Q30" t="s">
        <v>33</v>
      </c>
      <c r="R30">
        <f>E30/H30</f>
        <v>61.997747747747745</v>
      </c>
      <c r="S30" t="str">
        <f>LEFT(Q30,FIND("/",Q30)-1)</f>
        <v>theater</v>
      </c>
      <c r="T30" t="str">
        <f>RIGHT(Q30,LEN(Q30)-FIND("/",Q30))</f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(E31/D31)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s="9">
        <f>(((K31/60)/60)/24)+DATE(1970,1,1)</f>
        <v>43301.208333333328</v>
      </c>
      <c r="N31" s="9">
        <f>(((L31/60)/60)/24)+DATE(1970,1,1)</f>
        <v>43341.208333333328</v>
      </c>
      <c r="O31" t="b">
        <v>0</v>
      </c>
      <c r="P31" t="b">
        <v>0</v>
      </c>
      <c r="Q31" t="s">
        <v>100</v>
      </c>
      <c r="R31">
        <f>E31/H31</f>
        <v>94.000622665006233</v>
      </c>
      <c r="S31" t="str">
        <f>LEFT(Q31,FIND("/",Q31)-1)</f>
        <v>film &amp; video</v>
      </c>
      <c r="T31" t="str">
        <f>RIGHT(Q31,LEN(Q31)-FIND("/",Q31))</f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(E32/D32)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s="9">
        <f>(((K32/60)/60)/24)+DATE(1970,1,1)</f>
        <v>43609.208333333328</v>
      </c>
      <c r="N32" s="9">
        <f>(((L32/60)/60)/24)+DATE(1970,1,1)</f>
        <v>43614.208333333328</v>
      </c>
      <c r="O32" t="b">
        <v>0</v>
      </c>
      <c r="P32" t="b">
        <v>0</v>
      </c>
      <c r="Q32" t="s">
        <v>71</v>
      </c>
      <c r="R32">
        <f>E32/H32</f>
        <v>112.05426356589147</v>
      </c>
      <c r="S32" t="str">
        <f>LEFT(Q32,FIND("/",Q32)-1)</f>
        <v>film &amp; video</v>
      </c>
      <c r="T32" t="str">
        <f>RIGHT(Q32,LEN(Q32)-FIND("/",Q32))</f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(E33/D33)</f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s="9">
        <f>(((K33/60)/60)/24)+DATE(1970,1,1)</f>
        <v>42374.25</v>
      </c>
      <c r="N33" s="9">
        <f>(((L33/60)/60)/24)+DATE(1970,1,1)</f>
        <v>42402.25</v>
      </c>
      <c r="O33" t="b">
        <v>0</v>
      </c>
      <c r="P33" t="b">
        <v>0</v>
      </c>
      <c r="Q33" t="s">
        <v>89</v>
      </c>
      <c r="R33">
        <f>E33/H33</f>
        <v>48.008849557522126</v>
      </c>
      <c r="S33" t="str">
        <f>LEFT(Q33,FIND("/",Q33)-1)</f>
        <v>games</v>
      </c>
      <c r="T33" t="str">
        <f>RIGHT(Q33,LEN(Q33)-FIND("/",Q33))</f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(E34/D34)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s="9">
        <f>(((K34/60)/60)/24)+DATE(1970,1,1)</f>
        <v>43110.25</v>
      </c>
      <c r="N34" s="9">
        <f>(((L34/60)/60)/24)+DATE(1970,1,1)</f>
        <v>43137.25</v>
      </c>
      <c r="O34" t="b">
        <v>0</v>
      </c>
      <c r="P34" t="b">
        <v>0</v>
      </c>
      <c r="Q34" t="s">
        <v>42</v>
      </c>
      <c r="R34">
        <f>E34/H34</f>
        <v>38.004334633723452</v>
      </c>
      <c r="S34" t="str">
        <f>LEFT(Q34,FIND("/",Q34)-1)</f>
        <v>film &amp; video</v>
      </c>
      <c r="T34" t="str">
        <f>RIGHT(Q34,LEN(Q34)-FIND("/",Q34))</f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(E35/D35)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s="9">
        <f>(((K35/60)/60)/24)+DATE(1970,1,1)</f>
        <v>41917.208333333336</v>
      </c>
      <c r="N35" s="9">
        <f>(((L35/60)/60)/24)+DATE(1970,1,1)</f>
        <v>41954.25</v>
      </c>
      <c r="O35" t="b">
        <v>0</v>
      </c>
      <c r="P35" t="b">
        <v>0</v>
      </c>
      <c r="Q35" t="s">
        <v>33</v>
      </c>
      <c r="R35">
        <f>E35/H35</f>
        <v>35.000184535892231</v>
      </c>
      <c r="S35" t="str">
        <f>LEFT(Q35,FIND("/",Q35)-1)</f>
        <v>theater</v>
      </c>
      <c r="T35" t="str">
        <f>RIGHT(Q35,LEN(Q35)-FIND("/",Q35))</f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(E36/D36)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s="9">
        <f>(((K36/60)/60)/24)+DATE(1970,1,1)</f>
        <v>42817.208333333328</v>
      </c>
      <c r="N36" s="9">
        <f>(((L36/60)/60)/24)+DATE(1970,1,1)</f>
        <v>42822.208333333328</v>
      </c>
      <c r="O36" t="b">
        <v>0</v>
      </c>
      <c r="P36" t="b">
        <v>0</v>
      </c>
      <c r="Q36" t="s">
        <v>42</v>
      </c>
      <c r="R36">
        <f>E36/H36</f>
        <v>85</v>
      </c>
      <c r="S36" t="str">
        <f>LEFT(Q36,FIND("/",Q36)-1)</f>
        <v>film &amp; video</v>
      </c>
      <c r="T36" t="str">
        <f>RIGHT(Q36,LEN(Q36)-FIND("/",Q36))</f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(E37/D37)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s="9">
        <f>(((K37/60)/60)/24)+DATE(1970,1,1)</f>
        <v>43484.25</v>
      </c>
      <c r="N37" s="9">
        <f>(((L37/60)/60)/24)+DATE(1970,1,1)</f>
        <v>43526.25</v>
      </c>
      <c r="O37" t="b">
        <v>0</v>
      </c>
      <c r="P37" t="b">
        <v>1</v>
      </c>
      <c r="Q37" t="s">
        <v>53</v>
      </c>
      <c r="R37">
        <f>E37/H37</f>
        <v>95.993893129770996</v>
      </c>
      <c r="S37" t="str">
        <f>LEFT(Q37,FIND("/",Q37)-1)</f>
        <v>film &amp; video</v>
      </c>
      <c r="T37" t="str">
        <f>RIGHT(Q37,LEN(Q37)-FIND("/",Q37))</f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(E38/D38)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s="9">
        <f>(((K38/60)/60)/24)+DATE(1970,1,1)</f>
        <v>40600.25</v>
      </c>
      <c r="N38" s="9">
        <f>(((L38/60)/60)/24)+DATE(1970,1,1)</f>
        <v>40625.208333333336</v>
      </c>
      <c r="O38" t="b">
        <v>0</v>
      </c>
      <c r="P38" t="b">
        <v>0</v>
      </c>
      <c r="Q38" t="s">
        <v>33</v>
      </c>
      <c r="R38">
        <f>E38/H38</f>
        <v>68.8125</v>
      </c>
      <c r="S38" t="str">
        <f>LEFT(Q38,FIND("/",Q38)-1)</f>
        <v>theater</v>
      </c>
      <c r="T38" t="str">
        <f>RIGHT(Q38,LEN(Q38)-FIND("/",Q38))</f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(E39/D39)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s="9">
        <f>(((K39/60)/60)/24)+DATE(1970,1,1)</f>
        <v>43744.208333333328</v>
      </c>
      <c r="N39" s="9">
        <f>(((L39/60)/60)/24)+DATE(1970,1,1)</f>
        <v>43777.25</v>
      </c>
      <c r="O39" t="b">
        <v>0</v>
      </c>
      <c r="P39" t="b">
        <v>1</v>
      </c>
      <c r="Q39" t="s">
        <v>119</v>
      </c>
      <c r="R39">
        <f>E39/H39</f>
        <v>105.97196261682242</v>
      </c>
      <c r="S39" t="str">
        <f>LEFT(Q39,FIND("/",Q39)-1)</f>
        <v>publishing</v>
      </c>
      <c r="T39" t="str">
        <f>RIGHT(Q39,LEN(Q39)-FIND("/",Q39))</f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(E40/D40)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s="9">
        <f>(((K40/60)/60)/24)+DATE(1970,1,1)</f>
        <v>40469.208333333336</v>
      </c>
      <c r="N40" s="9">
        <f>(((L40/60)/60)/24)+DATE(1970,1,1)</f>
        <v>40474.208333333336</v>
      </c>
      <c r="O40" t="b">
        <v>0</v>
      </c>
      <c r="P40" t="b">
        <v>0</v>
      </c>
      <c r="Q40" t="s">
        <v>122</v>
      </c>
      <c r="R40">
        <f>E40/H40</f>
        <v>75.261194029850742</v>
      </c>
      <c r="S40" t="str">
        <f>LEFT(Q40,FIND("/",Q40)-1)</f>
        <v>photography</v>
      </c>
      <c r="T40" t="str">
        <f>RIGHT(Q40,LEN(Q40)-FIND("/",Q40))</f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(E41/D41)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s="9">
        <f>(((K41/60)/60)/24)+DATE(1970,1,1)</f>
        <v>41330.25</v>
      </c>
      <c r="N41" s="9">
        <f>(((L41/60)/60)/24)+DATE(1970,1,1)</f>
        <v>41344.208333333336</v>
      </c>
      <c r="O41" t="b">
        <v>0</v>
      </c>
      <c r="P41" t="b">
        <v>0</v>
      </c>
      <c r="Q41" t="s">
        <v>33</v>
      </c>
      <c r="R41">
        <f>E41/H41</f>
        <v>57.125</v>
      </c>
      <c r="S41" t="str">
        <f>LEFT(Q41,FIND("/",Q41)-1)</f>
        <v>theater</v>
      </c>
      <c r="T41" t="str">
        <f>RIGHT(Q41,LEN(Q41)-FIND("/",Q41))</f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(E42/D42)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s="9">
        <f>(((K42/60)/60)/24)+DATE(1970,1,1)</f>
        <v>40334.208333333336</v>
      </c>
      <c r="N42" s="9">
        <f>(((L42/60)/60)/24)+DATE(1970,1,1)</f>
        <v>40353.208333333336</v>
      </c>
      <c r="O42" t="b">
        <v>0</v>
      </c>
      <c r="P42" t="b">
        <v>1</v>
      </c>
      <c r="Q42" t="s">
        <v>65</v>
      </c>
      <c r="R42">
        <f>E42/H42</f>
        <v>75.141414141414145</v>
      </c>
      <c r="S42" t="str">
        <f>LEFT(Q42,FIND("/",Q42)-1)</f>
        <v>technology</v>
      </c>
      <c r="T42" t="str">
        <f>RIGHT(Q42,LEN(Q42)-FIND("/",Q42))</f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(E43/D43)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s="9">
        <f>(((K43/60)/60)/24)+DATE(1970,1,1)</f>
        <v>41156.208333333336</v>
      </c>
      <c r="N43" s="9">
        <f>(((L43/60)/60)/24)+DATE(1970,1,1)</f>
        <v>41182.208333333336</v>
      </c>
      <c r="O43" t="b">
        <v>0</v>
      </c>
      <c r="P43" t="b">
        <v>1</v>
      </c>
      <c r="Q43" t="s">
        <v>23</v>
      </c>
      <c r="R43">
        <f>E43/H43</f>
        <v>107.42342342342343</v>
      </c>
      <c r="S43" t="str">
        <f>LEFT(Q43,FIND("/",Q43)-1)</f>
        <v>music</v>
      </c>
      <c r="T43" t="str">
        <f>RIGHT(Q43,LEN(Q43)-FIND("/",Q43))</f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(E44/D44)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s="9">
        <f>(((K44/60)/60)/24)+DATE(1970,1,1)</f>
        <v>40728.208333333336</v>
      </c>
      <c r="N44" s="9">
        <f>(((L44/60)/60)/24)+DATE(1970,1,1)</f>
        <v>40737.208333333336</v>
      </c>
      <c r="O44" t="b">
        <v>0</v>
      </c>
      <c r="P44" t="b">
        <v>0</v>
      </c>
      <c r="Q44" t="s">
        <v>17</v>
      </c>
      <c r="R44">
        <f>E44/H44</f>
        <v>35.995495495495497</v>
      </c>
      <c r="S44" t="str">
        <f>LEFT(Q44,FIND("/",Q44)-1)</f>
        <v>food</v>
      </c>
      <c r="T44" t="str">
        <f>RIGHT(Q44,LEN(Q44)-FIND("/",Q44))</f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(E45/D45)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s="9">
        <f>(((K45/60)/60)/24)+DATE(1970,1,1)</f>
        <v>41844.208333333336</v>
      </c>
      <c r="N45" s="9">
        <f>(((L45/60)/60)/24)+DATE(1970,1,1)</f>
        <v>41860.208333333336</v>
      </c>
      <c r="O45" t="b">
        <v>0</v>
      </c>
      <c r="P45" t="b">
        <v>0</v>
      </c>
      <c r="Q45" t="s">
        <v>133</v>
      </c>
      <c r="R45">
        <f>E45/H45</f>
        <v>26.998873148744366</v>
      </c>
      <c r="S45" t="str">
        <f>LEFT(Q45,FIND("/",Q45)-1)</f>
        <v>publishing</v>
      </c>
      <c r="T45" t="str">
        <f>RIGHT(Q45,LEN(Q45)-FIND("/",Q45))</f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(E46/D46)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s="9">
        <f>(((K46/60)/60)/24)+DATE(1970,1,1)</f>
        <v>43541.208333333328</v>
      </c>
      <c r="N46" s="9">
        <f>(((L46/60)/60)/24)+DATE(1970,1,1)</f>
        <v>43542.208333333328</v>
      </c>
      <c r="O46" t="b">
        <v>0</v>
      </c>
      <c r="P46" t="b">
        <v>0</v>
      </c>
      <c r="Q46" t="s">
        <v>119</v>
      </c>
      <c r="R46">
        <f>E46/H46</f>
        <v>107.56122448979592</v>
      </c>
      <c r="S46" t="str">
        <f>LEFT(Q46,FIND("/",Q46)-1)</f>
        <v>publishing</v>
      </c>
      <c r="T46" t="str">
        <f>RIGHT(Q46,LEN(Q46)-FIND("/",Q46))</f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(E47/D47)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s="9">
        <f>(((K47/60)/60)/24)+DATE(1970,1,1)</f>
        <v>42676.208333333328</v>
      </c>
      <c r="N47" s="9">
        <f>(((L47/60)/60)/24)+DATE(1970,1,1)</f>
        <v>42691.25</v>
      </c>
      <c r="O47" t="b">
        <v>0</v>
      </c>
      <c r="P47" t="b">
        <v>1</v>
      </c>
      <c r="Q47" t="s">
        <v>33</v>
      </c>
      <c r="R47">
        <f>E47/H47</f>
        <v>94.375</v>
      </c>
      <c r="S47" t="str">
        <f>LEFT(Q47,FIND("/",Q47)-1)</f>
        <v>theater</v>
      </c>
      <c r="T47" t="str">
        <f>RIGHT(Q47,LEN(Q47)-FIND("/",Q47))</f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(E48/D48)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s="9">
        <f>(((K48/60)/60)/24)+DATE(1970,1,1)</f>
        <v>40367.208333333336</v>
      </c>
      <c r="N48" s="9">
        <f>(((L48/60)/60)/24)+DATE(1970,1,1)</f>
        <v>40390.208333333336</v>
      </c>
      <c r="O48" t="b">
        <v>0</v>
      </c>
      <c r="P48" t="b">
        <v>0</v>
      </c>
      <c r="Q48" t="s">
        <v>23</v>
      </c>
      <c r="R48">
        <f>E48/H48</f>
        <v>46.163043478260867</v>
      </c>
      <c r="S48" t="str">
        <f>LEFT(Q48,FIND("/",Q48)-1)</f>
        <v>music</v>
      </c>
      <c r="T48" t="str">
        <f>RIGHT(Q48,LEN(Q48)-FIND("/",Q48))</f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(E49/D49)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s="9">
        <f>(((K49/60)/60)/24)+DATE(1970,1,1)</f>
        <v>41727.208333333336</v>
      </c>
      <c r="N49" s="9">
        <f>(((L49/60)/60)/24)+DATE(1970,1,1)</f>
        <v>41757.208333333336</v>
      </c>
      <c r="O49" t="b">
        <v>0</v>
      </c>
      <c r="P49" t="b">
        <v>0</v>
      </c>
      <c r="Q49" t="s">
        <v>33</v>
      </c>
      <c r="R49">
        <f>E49/H49</f>
        <v>47.845637583892618</v>
      </c>
      <c r="S49" t="str">
        <f>LEFT(Q49,FIND("/",Q49)-1)</f>
        <v>theater</v>
      </c>
      <c r="T49" t="str">
        <f>RIGHT(Q49,LEN(Q49)-FIND("/",Q49))</f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(E50/D50)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s="9">
        <f>(((K50/60)/60)/24)+DATE(1970,1,1)</f>
        <v>42180.208333333328</v>
      </c>
      <c r="N50" s="9">
        <f>(((L50/60)/60)/24)+DATE(1970,1,1)</f>
        <v>42192.208333333328</v>
      </c>
      <c r="O50" t="b">
        <v>0</v>
      </c>
      <c r="P50" t="b">
        <v>0</v>
      </c>
      <c r="Q50" t="s">
        <v>33</v>
      </c>
      <c r="R50">
        <f>E50/H50</f>
        <v>53.007815713698065</v>
      </c>
      <c r="S50" t="str">
        <f>LEFT(Q50,FIND("/",Q50)-1)</f>
        <v>theater</v>
      </c>
      <c r="T50" t="str">
        <f>RIGHT(Q50,LEN(Q50)-FIND("/",Q50))</f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(E51/D51)</f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s="9">
        <f>(((K51/60)/60)/24)+DATE(1970,1,1)</f>
        <v>43758.208333333328</v>
      </c>
      <c r="N51" s="9">
        <f>(((L51/60)/60)/24)+DATE(1970,1,1)</f>
        <v>43803.25</v>
      </c>
      <c r="O51" t="b">
        <v>0</v>
      </c>
      <c r="P51" t="b">
        <v>0</v>
      </c>
      <c r="Q51" t="s">
        <v>23</v>
      </c>
      <c r="R51">
        <f>E51/H51</f>
        <v>45.059405940594061</v>
      </c>
      <c r="S51" t="str">
        <f>LEFT(Q51,FIND("/",Q51)-1)</f>
        <v>music</v>
      </c>
      <c r="T51" t="str">
        <f>RIGHT(Q51,LEN(Q51)-FIND("/",Q51))</f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(E52/D52)</f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s="9">
        <f>(((K52/60)/60)/24)+DATE(1970,1,1)</f>
        <v>41487.208333333336</v>
      </c>
      <c r="N52" s="9">
        <f>(((L52/60)/60)/24)+DATE(1970,1,1)</f>
        <v>41515.208333333336</v>
      </c>
      <c r="O52" t="b">
        <v>0</v>
      </c>
      <c r="P52" t="b">
        <v>0</v>
      </c>
      <c r="Q52" t="s">
        <v>148</v>
      </c>
      <c r="R52">
        <f>E52/H52</f>
        <v>2</v>
      </c>
      <c r="S52" t="str">
        <f>LEFT(Q52,FIND("/",Q52)-1)</f>
        <v>music</v>
      </c>
      <c r="T52" t="str">
        <f>RIGHT(Q52,LEN(Q52)-FIND("/",Q52))</f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(E53/D53)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s="9">
        <f>(((K53/60)/60)/24)+DATE(1970,1,1)</f>
        <v>40995.208333333336</v>
      </c>
      <c r="N53" s="9">
        <f>(((L53/60)/60)/24)+DATE(1970,1,1)</f>
        <v>41011.208333333336</v>
      </c>
      <c r="O53" t="b">
        <v>0</v>
      </c>
      <c r="P53" t="b">
        <v>1</v>
      </c>
      <c r="Q53" t="s">
        <v>65</v>
      </c>
      <c r="R53">
        <f>E53/H53</f>
        <v>99.006816632583508</v>
      </c>
      <c r="S53" t="str">
        <f>LEFT(Q53,FIND("/",Q53)-1)</f>
        <v>technology</v>
      </c>
      <c r="T53" t="str">
        <f>RIGHT(Q53,LEN(Q53)-FIND("/",Q53))</f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(E54/D54)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s="9">
        <f>(((K54/60)/60)/24)+DATE(1970,1,1)</f>
        <v>40436.208333333336</v>
      </c>
      <c r="N54" s="9">
        <f>(((L54/60)/60)/24)+DATE(1970,1,1)</f>
        <v>40440.208333333336</v>
      </c>
      <c r="O54" t="b">
        <v>0</v>
      </c>
      <c r="P54" t="b">
        <v>0</v>
      </c>
      <c r="Q54" t="s">
        <v>33</v>
      </c>
      <c r="R54">
        <f>E54/H54</f>
        <v>32.786666666666669</v>
      </c>
      <c r="S54" t="str">
        <f>LEFT(Q54,FIND("/",Q54)-1)</f>
        <v>theater</v>
      </c>
      <c r="T54" t="str">
        <f>RIGHT(Q54,LEN(Q54)-FIND("/",Q54))</f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(E55/D55)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s="9">
        <f>(((K55/60)/60)/24)+DATE(1970,1,1)</f>
        <v>41779.208333333336</v>
      </c>
      <c r="N55" s="9">
        <f>(((L55/60)/60)/24)+DATE(1970,1,1)</f>
        <v>41818.208333333336</v>
      </c>
      <c r="O55" t="b">
        <v>0</v>
      </c>
      <c r="P55" t="b">
        <v>0</v>
      </c>
      <c r="Q55" t="s">
        <v>53</v>
      </c>
      <c r="R55">
        <f>E55/H55</f>
        <v>59.119617224880386</v>
      </c>
      <c r="S55" t="str">
        <f>LEFT(Q55,FIND("/",Q55)-1)</f>
        <v>film &amp; video</v>
      </c>
      <c r="T55" t="str">
        <f>RIGHT(Q55,LEN(Q55)-FIND("/",Q55))</f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(E56/D56)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s="9">
        <f>(((K56/60)/60)/24)+DATE(1970,1,1)</f>
        <v>43170.25</v>
      </c>
      <c r="N56" s="9">
        <f>(((L56/60)/60)/24)+DATE(1970,1,1)</f>
        <v>43176.208333333328</v>
      </c>
      <c r="O56" t="b">
        <v>0</v>
      </c>
      <c r="P56" t="b">
        <v>0</v>
      </c>
      <c r="Q56" t="s">
        <v>65</v>
      </c>
      <c r="R56">
        <f>E56/H56</f>
        <v>44.93333333333333</v>
      </c>
      <c r="S56" t="str">
        <f>LEFT(Q56,FIND("/",Q56)-1)</f>
        <v>technology</v>
      </c>
      <c r="T56" t="str">
        <f>RIGHT(Q56,LEN(Q56)-FIND("/",Q56))</f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(E57/D57)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s="9">
        <f>(((K57/60)/60)/24)+DATE(1970,1,1)</f>
        <v>43311.208333333328</v>
      </c>
      <c r="N57" s="9">
        <f>(((L57/60)/60)/24)+DATE(1970,1,1)</f>
        <v>43316.208333333328</v>
      </c>
      <c r="O57" t="b">
        <v>0</v>
      </c>
      <c r="P57" t="b">
        <v>0</v>
      </c>
      <c r="Q57" t="s">
        <v>159</v>
      </c>
      <c r="R57">
        <f>E57/H57</f>
        <v>89.664122137404576</v>
      </c>
      <c r="S57" t="str">
        <f>LEFT(Q57,FIND("/",Q57)-1)</f>
        <v>music</v>
      </c>
      <c r="T57" t="str">
        <f>RIGHT(Q57,LEN(Q57)-FIND("/",Q57))</f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(E58/D58)</f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s="9">
        <f>(((K58/60)/60)/24)+DATE(1970,1,1)</f>
        <v>42014.25</v>
      </c>
      <c r="N58" s="9">
        <f>(((L58/60)/60)/24)+DATE(1970,1,1)</f>
        <v>42021.25</v>
      </c>
      <c r="O58" t="b">
        <v>0</v>
      </c>
      <c r="P58" t="b">
        <v>0</v>
      </c>
      <c r="Q58" t="s">
        <v>65</v>
      </c>
      <c r="R58">
        <f>E58/H58</f>
        <v>70.079268292682926</v>
      </c>
      <c r="S58" t="str">
        <f>LEFT(Q58,FIND("/",Q58)-1)</f>
        <v>technology</v>
      </c>
      <c r="T58" t="str">
        <f>RIGHT(Q58,LEN(Q58)-FIND("/",Q58))</f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(E59/D59)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s="9">
        <f>(((K59/60)/60)/24)+DATE(1970,1,1)</f>
        <v>42979.208333333328</v>
      </c>
      <c r="N59" s="9">
        <f>(((L59/60)/60)/24)+DATE(1970,1,1)</f>
        <v>42991.208333333328</v>
      </c>
      <c r="O59" t="b">
        <v>0</v>
      </c>
      <c r="P59" t="b">
        <v>0</v>
      </c>
      <c r="Q59" t="s">
        <v>89</v>
      </c>
      <c r="R59">
        <f>E59/H59</f>
        <v>31.059701492537314</v>
      </c>
      <c r="S59" t="str">
        <f>LEFT(Q59,FIND("/",Q59)-1)</f>
        <v>games</v>
      </c>
      <c r="T59" t="str">
        <f>RIGHT(Q59,LEN(Q59)-FIND("/",Q59))</f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(E60/D60)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s="9">
        <f>(((K60/60)/60)/24)+DATE(1970,1,1)</f>
        <v>42268.208333333328</v>
      </c>
      <c r="N60" s="9">
        <f>(((L60/60)/60)/24)+DATE(1970,1,1)</f>
        <v>42281.208333333328</v>
      </c>
      <c r="O60" t="b">
        <v>0</v>
      </c>
      <c r="P60" t="b">
        <v>0</v>
      </c>
      <c r="Q60" t="s">
        <v>33</v>
      </c>
      <c r="R60">
        <f>E60/H60</f>
        <v>29.061611374407583</v>
      </c>
      <c r="S60" t="str">
        <f>LEFT(Q60,FIND("/",Q60)-1)</f>
        <v>theater</v>
      </c>
      <c r="T60" t="str">
        <f>RIGHT(Q60,LEN(Q60)-FIND("/",Q60))</f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(E61/D61)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s="9">
        <f>(((K61/60)/60)/24)+DATE(1970,1,1)</f>
        <v>42898.208333333328</v>
      </c>
      <c r="N61" s="9">
        <f>(((L61/60)/60)/24)+DATE(1970,1,1)</f>
        <v>42913.208333333328</v>
      </c>
      <c r="O61" t="b">
        <v>0</v>
      </c>
      <c r="P61" t="b">
        <v>1</v>
      </c>
      <c r="Q61" t="s">
        <v>33</v>
      </c>
      <c r="R61">
        <f>E61/H61</f>
        <v>30.0859375</v>
      </c>
      <c r="S61" t="str">
        <f>LEFT(Q61,FIND("/",Q61)-1)</f>
        <v>theater</v>
      </c>
      <c r="T61" t="str">
        <f>RIGHT(Q61,LEN(Q61)-FIND("/",Q61))</f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(E62/D62)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s="9">
        <f>(((K62/60)/60)/24)+DATE(1970,1,1)</f>
        <v>41107.208333333336</v>
      </c>
      <c r="N62" s="9">
        <f>(((L62/60)/60)/24)+DATE(1970,1,1)</f>
        <v>41110.208333333336</v>
      </c>
      <c r="O62" t="b">
        <v>0</v>
      </c>
      <c r="P62" t="b">
        <v>0</v>
      </c>
      <c r="Q62" t="s">
        <v>33</v>
      </c>
      <c r="R62">
        <f>E62/H62</f>
        <v>84.998125000000002</v>
      </c>
      <c r="S62" t="str">
        <f>LEFT(Q62,FIND("/",Q62)-1)</f>
        <v>theater</v>
      </c>
      <c r="T62" t="str">
        <f>RIGHT(Q62,LEN(Q62)-FIND("/",Q62))</f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(E63/D63)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s="9">
        <f>(((K63/60)/60)/24)+DATE(1970,1,1)</f>
        <v>40595.25</v>
      </c>
      <c r="N63" s="9">
        <f>(((L63/60)/60)/24)+DATE(1970,1,1)</f>
        <v>40635.208333333336</v>
      </c>
      <c r="O63" t="b">
        <v>0</v>
      </c>
      <c r="P63" t="b">
        <v>0</v>
      </c>
      <c r="Q63" t="s">
        <v>33</v>
      </c>
      <c r="R63">
        <f>E63/H63</f>
        <v>82.001775410563695</v>
      </c>
      <c r="S63" t="str">
        <f>LEFT(Q63,FIND("/",Q63)-1)</f>
        <v>theater</v>
      </c>
      <c r="T63" t="str">
        <f>RIGHT(Q63,LEN(Q63)-FIND("/",Q63))</f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(E64/D64)</f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s="9">
        <f>(((K64/60)/60)/24)+DATE(1970,1,1)</f>
        <v>42160.208333333328</v>
      </c>
      <c r="N64" s="9">
        <f>(((L64/60)/60)/24)+DATE(1970,1,1)</f>
        <v>42161.208333333328</v>
      </c>
      <c r="O64" t="b">
        <v>0</v>
      </c>
      <c r="P64" t="b">
        <v>0</v>
      </c>
      <c r="Q64" t="s">
        <v>28</v>
      </c>
      <c r="R64">
        <f>E64/H64</f>
        <v>58.040160642570278</v>
      </c>
      <c r="S64" t="str">
        <f>LEFT(Q64,FIND("/",Q64)-1)</f>
        <v>technology</v>
      </c>
      <c r="T64" t="str">
        <f>RIGHT(Q64,LEN(Q64)-FIND("/",Q64))</f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(E65/D65)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s="9">
        <f>(((K65/60)/60)/24)+DATE(1970,1,1)</f>
        <v>42853.208333333328</v>
      </c>
      <c r="N65" s="9">
        <f>(((L65/60)/60)/24)+DATE(1970,1,1)</f>
        <v>42859.208333333328</v>
      </c>
      <c r="O65" t="b">
        <v>0</v>
      </c>
      <c r="P65" t="b">
        <v>0</v>
      </c>
      <c r="Q65" t="s">
        <v>33</v>
      </c>
      <c r="R65">
        <f>E65/H65</f>
        <v>111.4</v>
      </c>
      <c r="S65" t="str">
        <f>LEFT(Q65,FIND("/",Q65)-1)</f>
        <v>theater</v>
      </c>
      <c r="T65" t="str">
        <f>RIGHT(Q65,LEN(Q65)-FIND("/",Q65))</f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(E66/D66)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s="9">
        <f>(((K66/60)/60)/24)+DATE(1970,1,1)</f>
        <v>43283.208333333328</v>
      </c>
      <c r="N66" s="9">
        <f>(((L66/60)/60)/24)+DATE(1970,1,1)</f>
        <v>43298.208333333328</v>
      </c>
      <c r="O66" t="b">
        <v>0</v>
      </c>
      <c r="P66" t="b">
        <v>1</v>
      </c>
      <c r="Q66" t="s">
        <v>28</v>
      </c>
      <c r="R66">
        <f>E66/H66</f>
        <v>71.94736842105263</v>
      </c>
      <c r="S66" t="str">
        <f>LEFT(Q66,FIND("/",Q66)-1)</f>
        <v>technology</v>
      </c>
      <c r="T66" t="str">
        <f>RIGHT(Q66,LEN(Q66)-FIND("/",Q66))</f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(E67/D67)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s="9">
        <f>(((K67/60)/60)/24)+DATE(1970,1,1)</f>
        <v>40570.25</v>
      </c>
      <c r="N67" s="9">
        <f>(((L67/60)/60)/24)+DATE(1970,1,1)</f>
        <v>40577.25</v>
      </c>
      <c r="O67" t="b">
        <v>0</v>
      </c>
      <c r="P67" t="b">
        <v>0</v>
      </c>
      <c r="Q67" t="s">
        <v>33</v>
      </c>
      <c r="R67">
        <f>E67/H67</f>
        <v>61.038135593220339</v>
      </c>
      <c r="S67" t="str">
        <f>LEFT(Q67,FIND("/",Q67)-1)</f>
        <v>theater</v>
      </c>
      <c r="T67" t="str">
        <f>RIGHT(Q67,LEN(Q67)-FIND("/",Q67))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(E68/D68)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s="9">
        <f>(((K68/60)/60)/24)+DATE(1970,1,1)</f>
        <v>42102.208333333328</v>
      </c>
      <c r="N68" s="9">
        <f>(((L68/60)/60)/24)+DATE(1970,1,1)</f>
        <v>42107.208333333328</v>
      </c>
      <c r="O68" t="b">
        <v>0</v>
      </c>
      <c r="P68" t="b">
        <v>1</v>
      </c>
      <c r="Q68" t="s">
        <v>33</v>
      </c>
      <c r="R68">
        <f>E68/H68</f>
        <v>108.91666666666667</v>
      </c>
      <c r="S68" t="str">
        <f>LEFT(Q68,FIND("/",Q68)-1)</f>
        <v>theater</v>
      </c>
      <c r="T68" t="str">
        <f>RIGHT(Q68,LEN(Q68)-FIND("/",Q68))</f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(E69/D69)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s="9">
        <f>(((K69/60)/60)/24)+DATE(1970,1,1)</f>
        <v>40203.25</v>
      </c>
      <c r="N69" s="9">
        <f>(((L69/60)/60)/24)+DATE(1970,1,1)</f>
        <v>40208.25</v>
      </c>
      <c r="O69" t="b">
        <v>0</v>
      </c>
      <c r="P69" t="b">
        <v>1</v>
      </c>
      <c r="Q69" t="s">
        <v>65</v>
      </c>
      <c r="R69">
        <f>E69/H69</f>
        <v>29.001722017220171</v>
      </c>
      <c r="S69" t="str">
        <f>LEFT(Q69,FIND("/",Q69)-1)</f>
        <v>technology</v>
      </c>
      <c r="T69" t="str">
        <f>RIGHT(Q69,LEN(Q69)-FIND("/",Q69))</f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(E70/D70)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s="9">
        <f>(((K70/60)/60)/24)+DATE(1970,1,1)</f>
        <v>42943.208333333328</v>
      </c>
      <c r="N70" s="9">
        <f>(((L70/60)/60)/24)+DATE(1970,1,1)</f>
        <v>42990.208333333328</v>
      </c>
      <c r="O70" t="b">
        <v>0</v>
      </c>
      <c r="P70" t="b">
        <v>1</v>
      </c>
      <c r="Q70" t="s">
        <v>33</v>
      </c>
      <c r="R70">
        <f>E70/H70</f>
        <v>58.975609756097562</v>
      </c>
      <c r="S70" t="str">
        <f>LEFT(Q70,FIND("/",Q70)-1)</f>
        <v>theater</v>
      </c>
      <c r="T70" t="str">
        <f>RIGHT(Q70,LEN(Q70)-FIND("/",Q70))</f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(E71/D71)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s="9">
        <f>(((K71/60)/60)/24)+DATE(1970,1,1)</f>
        <v>40531.25</v>
      </c>
      <c r="N71" s="9">
        <f>(((L71/60)/60)/24)+DATE(1970,1,1)</f>
        <v>40565.25</v>
      </c>
      <c r="O71" t="b">
        <v>0</v>
      </c>
      <c r="P71" t="b">
        <v>0</v>
      </c>
      <c r="Q71" t="s">
        <v>33</v>
      </c>
      <c r="R71">
        <f>E71/H71</f>
        <v>111.82352941176471</v>
      </c>
      <c r="S71" t="str">
        <f>LEFT(Q71,FIND("/",Q71)-1)</f>
        <v>theater</v>
      </c>
      <c r="T71" t="str">
        <f>RIGHT(Q71,LEN(Q71)-FIND("/",Q71))</f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(E72/D72)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s="9">
        <f>(((K72/60)/60)/24)+DATE(1970,1,1)</f>
        <v>40484.208333333336</v>
      </c>
      <c r="N72" s="9">
        <f>(((L72/60)/60)/24)+DATE(1970,1,1)</f>
        <v>40533.25</v>
      </c>
      <c r="O72" t="b">
        <v>0</v>
      </c>
      <c r="P72" t="b">
        <v>1</v>
      </c>
      <c r="Q72" t="s">
        <v>33</v>
      </c>
      <c r="R72">
        <f>E72/H72</f>
        <v>63.995555555555555</v>
      </c>
      <c r="S72" t="str">
        <f>LEFT(Q72,FIND("/",Q72)-1)</f>
        <v>theater</v>
      </c>
      <c r="T72" t="str">
        <f>RIGHT(Q72,LEN(Q72)-FIND("/",Q72))</f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(E73/D73)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s="9">
        <f>(((K73/60)/60)/24)+DATE(1970,1,1)</f>
        <v>43799.25</v>
      </c>
      <c r="N73" s="9">
        <f>(((L73/60)/60)/24)+DATE(1970,1,1)</f>
        <v>43803.25</v>
      </c>
      <c r="O73" t="b">
        <v>0</v>
      </c>
      <c r="P73" t="b">
        <v>0</v>
      </c>
      <c r="Q73" t="s">
        <v>33</v>
      </c>
      <c r="R73">
        <f>E73/H73</f>
        <v>85.315789473684205</v>
      </c>
      <c r="S73" t="str">
        <f>LEFT(Q73,FIND("/",Q73)-1)</f>
        <v>theater</v>
      </c>
      <c r="T73" t="str">
        <f>RIGHT(Q73,LEN(Q73)-FIND("/",Q73))</f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(E74/D74)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s="9">
        <f>(((K74/60)/60)/24)+DATE(1970,1,1)</f>
        <v>42186.208333333328</v>
      </c>
      <c r="N74" s="9">
        <f>(((L74/60)/60)/24)+DATE(1970,1,1)</f>
        <v>42222.208333333328</v>
      </c>
      <c r="O74" t="b">
        <v>0</v>
      </c>
      <c r="P74" t="b">
        <v>0</v>
      </c>
      <c r="Q74" t="s">
        <v>71</v>
      </c>
      <c r="R74">
        <f>E74/H74</f>
        <v>74.481481481481481</v>
      </c>
      <c r="S74" t="str">
        <f>LEFT(Q74,FIND("/",Q74)-1)</f>
        <v>film &amp; video</v>
      </c>
      <c r="T74" t="str">
        <f>RIGHT(Q74,LEN(Q74)-FIND("/",Q74))</f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(E75/D75)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s="9">
        <f>(((K75/60)/60)/24)+DATE(1970,1,1)</f>
        <v>42701.25</v>
      </c>
      <c r="N75" s="9">
        <f>(((L75/60)/60)/24)+DATE(1970,1,1)</f>
        <v>42704.25</v>
      </c>
      <c r="O75" t="b">
        <v>0</v>
      </c>
      <c r="P75" t="b">
        <v>0</v>
      </c>
      <c r="Q75" t="s">
        <v>159</v>
      </c>
      <c r="R75">
        <f>E75/H75</f>
        <v>105.14772727272727</v>
      </c>
      <c r="S75" t="str">
        <f>LEFT(Q75,FIND("/",Q75)-1)</f>
        <v>music</v>
      </c>
      <c r="T75" t="str">
        <f>RIGHT(Q75,LEN(Q75)-FIND("/",Q75))</f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(E76/D76)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s="9">
        <f>(((K76/60)/60)/24)+DATE(1970,1,1)</f>
        <v>42456.208333333328</v>
      </c>
      <c r="N76" s="9">
        <f>(((L76/60)/60)/24)+DATE(1970,1,1)</f>
        <v>42457.208333333328</v>
      </c>
      <c r="O76" t="b">
        <v>0</v>
      </c>
      <c r="P76" t="b">
        <v>0</v>
      </c>
      <c r="Q76" t="s">
        <v>148</v>
      </c>
      <c r="R76">
        <f>E76/H76</f>
        <v>56.188235294117646</v>
      </c>
      <c r="S76" t="str">
        <f>LEFT(Q76,FIND("/",Q76)-1)</f>
        <v>music</v>
      </c>
      <c r="T76" t="str">
        <f>RIGHT(Q76,LEN(Q76)-FIND("/",Q76))</f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(E77/D77)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s="9">
        <f>(((K77/60)/60)/24)+DATE(1970,1,1)</f>
        <v>43296.208333333328</v>
      </c>
      <c r="N77" s="9">
        <f>(((L77/60)/60)/24)+DATE(1970,1,1)</f>
        <v>43304.208333333328</v>
      </c>
      <c r="O77" t="b">
        <v>0</v>
      </c>
      <c r="P77" t="b">
        <v>0</v>
      </c>
      <c r="Q77" t="s">
        <v>122</v>
      </c>
      <c r="R77">
        <f>E77/H77</f>
        <v>85.917647058823533</v>
      </c>
      <c r="S77" t="str">
        <f>LEFT(Q77,FIND("/",Q77)-1)</f>
        <v>photography</v>
      </c>
      <c r="T77" t="str">
        <f>RIGHT(Q77,LEN(Q77)-FIND("/",Q77))</f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(E78/D78)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s="9">
        <f>(((K78/60)/60)/24)+DATE(1970,1,1)</f>
        <v>42027.25</v>
      </c>
      <c r="N78" s="9">
        <f>(((L78/60)/60)/24)+DATE(1970,1,1)</f>
        <v>42076.208333333328</v>
      </c>
      <c r="O78" t="b">
        <v>1</v>
      </c>
      <c r="P78" t="b">
        <v>1</v>
      </c>
      <c r="Q78" t="s">
        <v>33</v>
      </c>
      <c r="R78">
        <f>E78/H78</f>
        <v>57.00296912114014</v>
      </c>
      <c r="S78" t="str">
        <f>LEFT(Q78,FIND("/",Q78)-1)</f>
        <v>theater</v>
      </c>
      <c r="T78" t="str">
        <f>RIGHT(Q78,LEN(Q78)-FIND("/",Q78))</f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(E79/D79)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s="9">
        <f>(((K79/60)/60)/24)+DATE(1970,1,1)</f>
        <v>40448.208333333336</v>
      </c>
      <c r="N79" s="9">
        <f>(((L79/60)/60)/24)+DATE(1970,1,1)</f>
        <v>40462.208333333336</v>
      </c>
      <c r="O79" t="b">
        <v>0</v>
      </c>
      <c r="P79" t="b">
        <v>1</v>
      </c>
      <c r="Q79" t="s">
        <v>71</v>
      </c>
      <c r="R79">
        <f>E79/H79</f>
        <v>79.642857142857139</v>
      </c>
      <c r="S79" t="str">
        <f>LEFT(Q79,FIND("/",Q79)-1)</f>
        <v>film &amp; video</v>
      </c>
      <c r="T79" t="str">
        <f>RIGHT(Q79,LEN(Q79)-FIND("/",Q79))</f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(E80/D80)</f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s="9">
        <f>(((K80/60)/60)/24)+DATE(1970,1,1)</f>
        <v>43206.208333333328</v>
      </c>
      <c r="N80" s="9">
        <f>(((L80/60)/60)/24)+DATE(1970,1,1)</f>
        <v>43207.208333333328</v>
      </c>
      <c r="O80" t="b">
        <v>0</v>
      </c>
      <c r="P80" t="b">
        <v>0</v>
      </c>
      <c r="Q80" t="s">
        <v>206</v>
      </c>
      <c r="R80">
        <f>E80/H80</f>
        <v>41.018181818181816</v>
      </c>
      <c r="S80" t="str">
        <f>LEFT(Q80,FIND("/",Q80)-1)</f>
        <v>publishing</v>
      </c>
      <c r="T80" t="str">
        <f>RIGHT(Q80,LEN(Q80)-FIND("/",Q80))</f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(E81/D81)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s="9">
        <f>(((K81/60)/60)/24)+DATE(1970,1,1)</f>
        <v>43267.208333333328</v>
      </c>
      <c r="N81" s="9">
        <f>(((L81/60)/60)/24)+DATE(1970,1,1)</f>
        <v>43272.208333333328</v>
      </c>
      <c r="O81" t="b">
        <v>0</v>
      </c>
      <c r="P81" t="b">
        <v>0</v>
      </c>
      <c r="Q81" t="s">
        <v>33</v>
      </c>
      <c r="R81">
        <f>E81/H81</f>
        <v>48.004773269689736</v>
      </c>
      <c r="S81" t="str">
        <f>LEFT(Q81,FIND("/",Q81)-1)</f>
        <v>theater</v>
      </c>
      <c r="T81" t="str">
        <f>RIGHT(Q81,LEN(Q81)-FIND("/",Q81))</f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(E82/D82)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s="9">
        <f>(((K82/60)/60)/24)+DATE(1970,1,1)</f>
        <v>42976.208333333328</v>
      </c>
      <c r="N82" s="9">
        <f>(((L82/60)/60)/24)+DATE(1970,1,1)</f>
        <v>43006.208333333328</v>
      </c>
      <c r="O82" t="b">
        <v>0</v>
      </c>
      <c r="P82" t="b">
        <v>0</v>
      </c>
      <c r="Q82" t="s">
        <v>89</v>
      </c>
      <c r="R82">
        <f>E82/H82</f>
        <v>55.212598425196852</v>
      </c>
      <c r="S82" t="str">
        <f>LEFT(Q82,FIND("/",Q82)-1)</f>
        <v>games</v>
      </c>
      <c r="T82" t="str">
        <f>RIGHT(Q82,LEN(Q82)-FIND("/",Q82))</f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(E83/D83)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s="9">
        <f>(((K83/60)/60)/24)+DATE(1970,1,1)</f>
        <v>43062.25</v>
      </c>
      <c r="N83" s="9">
        <f>(((L83/60)/60)/24)+DATE(1970,1,1)</f>
        <v>43087.25</v>
      </c>
      <c r="O83" t="b">
        <v>0</v>
      </c>
      <c r="P83" t="b">
        <v>0</v>
      </c>
      <c r="Q83" t="s">
        <v>23</v>
      </c>
      <c r="R83">
        <f>E83/H83</f>
        <v>92.109489051094897</v>
      </c>
      <c r="S83" t="str">
        <f>LEFT(Q83,FIND("/",Q83)-1)</f>
        <v>music</v>
      </c>
      <c r="T83" t="str">
        <f>RIGHT(Q83,LEN(Q83)-FIND("/",Q83))</f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(E84/D84)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s="9">
        <f>(((K84/60)/60)/24)+DATE(1970,1,1)</f>
        <v>43482.25</v>
      </c>
      <c r="N84" s="9">
        <f>(((L84/60)/60)/24)+DATE(1970,1,1)</f>
        <v>43489.25</v>
      </c>
      <c r="O84" t="b">
        <v>0</v>
      </c>
      <c r="P84" t="b">
        <v>1</v>
      </c>
      <c r="Q84" t="s">
        <v>89</v>
      </c>
      <c r="R84">
        <f>E84/H84</f>
        <v>83.183333333333337</v>
      </c>
      <c r="S84" t="str">
        <f>LEFT(Q84,FIND("/",Q84)-1)</f>
        <v>games</v>
      </c>
      <c r="T84" t="str">
        <f>RIGHT(Q84,LEN(Q84)-FIND("/",Q84))</f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(E85/D85)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s="9">
        <f>(((K85/60)/60)/24)+DATE(1970,1,1)</f>
        <v>42579.208333333328</v>
      </c>
      <c r="N85" s="9">
        <f>(((L85/60)/60)/24)+DATE(1970,1,1)</f>
        <v>42601.208333333328</v>
      </c>
      <c r="O85" t="b">
        <v>0</v>
      </c>
      <c r="P85" t="b">
        <v>0</v>
      </c>
      <c r="Q85" t="s">
        <v>50</v>
      </c>
      <c r="R85">
        <f>E85/H85</f>
        <v>39.996000000000002</v>
      </c>
      <c r="S85" t="str">
        <f>LEFT(Q85,FIND("/",Q85)-1)</f>
        <v>music</v>
      </c>
      <c r="T85" t="str">
        <f>RIGHT(Q85,LEN(Q85)-FIND("/",Q85))</f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(E86/D86)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s="9">
        <f>(((K86/60)/60)/24)+DATE(1970,1,1)</f>
        <v>41118.208333333336</v>
      </c>
      <c r="N86" s="9">
        <f>(((L86/60)/60)/24)+DATE(1970,1,1)</f>
        <v>41128.208333333336</v>
      </c>
      <c r="O86" t="b">
        <v>0</v>
      </c>
      <c r="P86" t="b">
        <v>0</v>
      </c>
      <c r="Q86" t="s">
        <v>65</v>
      </c>
      <c r="R86">
        <f>E86/H86</f>
        <v>111.1336898395722</v>
      </c>
      <c r="S86" t="str">
        <f>LEFT(Q86,FIND("/",Q86)-1)</f>
        <v>technology</v>
      </c>
      <c r="T86" t="str">
        <f>RIGHT(Q86,LEN(Q86)-FIND("/",Q86))</f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(E87/D87)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s="9">
        <f>(((K87/60)/60)/24)+DATE(1970,1,1)</f>
        <v>40797.208333333336</v>
      </c>
      <c r="N87" s="9">
        <f>(((L87/60)/60)/24)+DATE(1970,1,1)</f>
        <v>40805.208333333336</v>
      </c>
      <c r="O87" t="b">
        <v>0</v>
      </c>
      <c r="P87" t="b">
        <v>0</v>
      </c>
      <c r="Q87" t="s">
        <v>60</v>
      </c>
      <c r="R87">
        <f>E87/H87</f>
        <v>90.563380281690144</v>
      </c>
      <c r="S87" t="str">
        <f>LEFT(Q87,FIND("/",Q87)-1)</f>
        <v>music</v>
      </c>
      <c r="T87" t="str">
        <f>RIGHT(Q87,LEN(Q87)-FIND("/",Q87))</f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(E88/D88)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s="9">
        <f>(((K88/60)/60)/24)+DATE(1970,1,1)</f>
        <v>42128.208333333328</v>
      </c>
      <c r="N88" s="9">
        <f>(((L88/60)/60)/24)+DATE(1970,1,1)</f>
        <v>42141.208333333328</v>
      </c>
      <c r="O88" t="b">
        <v>1</v>
      </c>
      <c r="P88" t="b">
        <v>0</v>
      </c>
      <c r="Q88" t="s">
        <v>33</v>
      </c>
      <c r="R88">
        <f>E88/H88</f>
        <v>61.108374384236456</v>
      </c>
      <c r="S88" t="str">
        <f>LEFT(Q88,FIND("/",Q88)-1)</f>
        <v>theater</v>
      </c>
      <c r="T88" t="str">
        <f>RIGHT(Q88,LEN(Q88)-FIND("/",Q88))</f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(E89/D89)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s="9">
        <f>(((K89/60)/60)/24)+DATE(1970,1,1)</f>
        <v>40610.25</v>
      </c>
      <c r="N89" s="9">
        <f>(((L89/60)/60)/24)+DATE(1970,1,1)</f>
        <v>40621.208333333336</v>
      </c>
      <c r="O89" t="b">
        <v>0</v>
      </c>
      <c r="P89" t="b">
        <v>1</v>
      </c>
      <c r="Q89" t="s">
        <v>23</v>
      </c>
      <c r="R89">
        <f>E89/H89</f>
        <v>83.022941970310384</v>
      </c>
      <c r="S89" t="str">
        <f>LEFT(Q89,FIND("/",Q89)-1)</f>
        <v>music</v>
      </c>
      <c r="T89" t="str">
        <f>RIGHT(Q89,LEN(Q89)-FIND("/",Q89))</f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(E90/D90)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s="9">
        <f>(((K90/60)/60)/24)+DATE(1970,1,1)</f>
        <v>42110.208333333328</v>
      </c>
      <c r="N90" s="9">
        <f>(((L90/60)/60)/24)+DATE(1970,1,1)</f>
        <v>42132.208333333328</v>
      </c>
      <c r="O90" t="b">
        <v>0</v>
      </c>
      <c r="P90" t="b">
        <v>0</v>
      </c>
      <c r="Q90" t="s">
        <v>206</v>
      </c>
      <c r="R90">
        <f>E90/H90</f>
        <v>110.76106194690266</v>
      </c>
      <c r="S90" t="str">
        <f>LEFT(Q90,FIND("/",Q90)-1)</f>
        <v>publishing</v>
      </c>
      <c r="T90" t="str">
        <f>RIGHT(Q90,LEN(Q90)-FIND("/",Q90))</f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(E91/D91)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s="9">
        <f>(((K91/60)/60)/24)+DATE(1970,1,1)</f>
        <v>40283.208333333336</v>
      </c>
      <c r="N91" s="9">
        <f>(((L91/60)/60)/24)+DATE(1970,1,1)</f>
        <v>40285.208333333336</v>
      </c>
      <c r="O91" t="b">
        <v>0</v>
      </c>
      <c r="P91" t="b">
        <v>0</v>
      </c>
      <c r="Q91" t="s">
        <v>33</v>
      </c>
      <c r="R91">
        <f>E91/H91</f>
        <v>89.458333333333329</v>
      </c>
      <c r="S91" t="str">
        <f>LEFT(Q91,FIND("/",Q91)-1)</f>
        <v>theater</v>
      </c>
      <c r="T91" t="str">
        <f>RIGHT(Q91,LEN(Q91)-FIND("/",Q91))</f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(E92/D92)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s="9">
        <f>(((K92/60)/60)/24)+DATE(1970,1,1)</f>
        <v>42425.25</v>
      </c>
      <c r="N92" s="9">
        <f>(((L92/60)/60)/24)+DATE(1970,1,1)</f>
        <v>42425.25</v>
      </c>
      <c r="O92" t="b">
        <v>0</v>
      </c>
      <c r="P92" t="b">
        <v>1</v>
      </c>
      <c r="Q92" t="s">
        <v>33</v>
      </c>
      <c r="R92">
        <f>E92/H92</f>
        <v>57.849056603773583</v>
      </c>
      <c r="S92" t="str">
        <f>LEFT(Q92,FIND("/",Q92)-1)</f>
        <v>theater</v>
      </c>
      <c r="T92" t="str">
        <f>RIGHT(Q92,LEN(Q92)-FIND("/",Q92))</f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(E93/D93)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s="9">
        <f>(((K93/60)/60)/24)+DATE(1970,1,1)</f>
        <v>42588.208333333328</v>
      </c>
      <c r="N93" s="9">
        <f>(((L93/60)/60)/24)+DATE(1970,1,1)</f>
        <v>42616.208333333328</v>
      </c>
      <c r="O93" t="b">
        <v>0</v>
      </c>
      <c r="P93" t="b">
        <v>0</v>
      </c>
      <c r="Q93" t="s">
        <v>206</v>
      </c>
      <c r="R93">
        <f>E93/H93</f>
        <v>109.99705449189985</v>
      </c>
      <c r="S93" t="str">
        <f>LEFT(Q93,FIND("/",Q93)-1)</f>
        <v>publishing</v>
      </c>
      <c r="T93" t="str">
        <f>RIGHT(Q93,LEN(Q93)-FIND("/",Q93))</f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(E94/D94)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s="9">
        <f>(((K94/60)/60)/24)+DATE(1970,1,1)</f>
        <v>40352.208333333336</v>
      </c>
      <c r="N94" s="9">
        <f>(((L94/60)/60)/24)+DATE(1970,1,1)</f>
        <v>40353.208333333336</v>
      </c>
      <c r="O94" t="b">
        <v>0</v>
      </c>
      <c r="P94" t="b">
        <v>1</v>
      </c>
      <c r="Q94" t="s">
        <v>89</v>
      </c>
      <c r="R94">
        <f>E94/H94</f>
        <v>103.96586345381526</v>
      </c>
      <c r="S94" t="str">
        <f>LEFT(Q94,FIND("/",Q94)-1)</f>
        <v>games</v>
      </c>
      <c r="T94" t="str">
        <f>RIGHT(Q94,LEN(Q94)-FIND("/",Q94))</f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(E95/D95)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s="9">
        <f>(((K95/60)/60)/24)+DATE(1970,1,1)</f>
        <v>41202.208333333336</v>
      </c>
      <c r="N95" s="9">
        <f>(((L95/60)/60)/24)+DATE(1970,1,1)</f>
        <v>41206.208333333336</v>
      </c>
      <c r="O95" t="b">
        <v>0</v>
      </c>
      <c r="P95" t="b">
        <v>1</v>
      </c>
      <c r="Q95" t="s">
        <v>33</v>
      </c>
      <c r="R95">
        <f>E95/H95</f>
        <v>107.99508196721311</v>
      </c>
      <c r="S95" t="str">
        <f>LEFT(Q95,FIND("/",Q95)-1)</f>
        <v>theater</v>
      </c>
      <c r="T95" t="str">
        <f>RIGHT(Q95,LEN(Q95)-FIND("/",Q95))</f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(E96/D96)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s="9">
        <f>(((K96/60)/60)/24)+DATE(1970,1,1)</f>
        <v>43562.208333333328</v>
      </c>
      <c r="N96" s="9">
        <f>(((L96/60)/60)/24)+DATE(1970,1,1)</f>
        <v>43573.208333333328</v>
      </c>
      <c r="O96" t="b">
        <v>0</v>
      </c>
      <c r="P96" t="b">
        <v>0</v>
      </c>
      <c r="Q96" t="s">
        <v>28</v>
      </c>
      <c r="R96">
        <f>E96/H96</f>
        <v>48.927777777777777</v>
      </c>
      <c r="S96" t="str">
        <f>LEFT(Q96,FIND("/",Q96)-1)</f>
        <v>technology</v>
      </c>
      <c r="T96" t="str">
        <f>RIGHT(Q96,LEN(Q96)-FIND("/",Q96))</f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(E97/D97)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s="9">
        <f>(((K97/60)/60)/24)+DATE(1970,1,1)</f>
        <v>43752.208333333328</v>
      </c>
      <c r="N97" s="9">
        <f>(((L97/60)/60)/24)+DATE(1970,1,1)</f>
        <v>43759.208333333328</v>
      </c>
      <c r="O97" t="b">
        <v>0</v>
      </c>
      <c r="P97" t="b">
        <v>0</v>
      </c>
      <c r="Q97" t="s">
        <v>42</v>
      </c>
      <c r="R97">
        <f>E97/H97</f>
        <v>37.666666666666664</v>
      </c>
      <c r="S97" t="str">
        <f>LEFT(Q97,FIND("/",Q97)-1)</f>
        <v>film &amp; video</v>
      </c>
      <c r="T97" t="str">
        <f>RIGHT(Q97,LEN(Q97)-FIND("/",Q97))</f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(E98/D98)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s="9">
        <f>(((K98/60)/60)/24)+DATE(1970,1,1)</f>
        <v>40612.25</v>
      </c>
      <c r="N98" s="9">
        <f>(((L98/60)/60)/24)+DATE(1970,1,1)</f>
        <v>40625.208333333336</v>
      </c>
      <c r="O98" t="b">
        <v>0</v>
      </c>
      <c r="P98" t="b">
        <v>0</v>
      </c>
      <c r="Q98" t="s">
        <v>33</v>
      </c>
      <c r="R98">
        <f>E98/H98</f>
        <v>64.999141999141997</v>
      </c>
      <c r="S98" t="str">
        <f>LEFT(Q98,FIND("/",Q98)-1)</f>
        <v>theater</v>
      </c>
      <c r="T98" t="str">
        <f>RIGHT(Q98,LEN(Q98)-FIND("/",Q98))</f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(E99/D99)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s="9">
        <f>(((K99/60)/60)/24)+DATE(1970,1,1)</f>
        <v>42180.208333333328</v>
      </c>
      <c r="N99" s="9">
        <f>(((L99/60)/60)/24)+DATE(1970,1,1)</f>
        <v>42234.208333333328</v>
      </c>
      <c r="O99" t="b">
        <v>0</v>
      </c>
      <c r="P99" t="b">
        <v>0</v>
      </c>
      <c r="Q99" t="s">
        <v>17</v>
      </c>
      <c r="R99">
        <f>E99/H99</f>
        <v>106.61061946902655</v>
      </c>
      <c r="S99" t="str">
        <f>LEFT(Q99,FIND("/",Q99)-1)</f>
        <v>food</v>
      </c>
      <c r="T99" t="str">
        <f>RIGHT(Q99,LEN(Q99)-FIND("/",Q99))</f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(E100/D100)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s="9">
        <f>(((K100/60)/60)/24)+DATE(1970,1,1)</f>
        <v>42212.208333333328</v>
      </c>
      <c r="N100" s="9">
        <f>(((L100/60)/60)/24)+DATE(1970,1,1)</f>
        <v>42216.208333333328</v>
      </c>
      <c r="O100" t="b">
        <v>0</v>
      </c>
      <c r="P100" t="b">
        <v>0</v>
      </c>
      <c r="Q100" t="s">
        <v>89</v>
      </c>
      <c r="R100">
        <f>E100/H100</f>
        <v>27.009016393442622</v>
      </c>
      <c r="S100" t="str">
        <f>LEFT(Q100,FIND("/",Q100)-1)</f>
        <v>games</v>
      </c>
      <c r="T100" t="str">
        <f>RIGHT(Q100,LEN(Q100)-FIND("/",Q100))</f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(E101/D101)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s="9">
        <f>(((K101/60)/60)/24)+DATE(1970,1,1)</f>
        <v>41968.25</v>
      </c>
      <c r="N101" s="9">
        <f>(((L101/60)/60)/24)+DATE(1970,1,1)</f>
        <v>41997.25</v>
      </c>
      <c r="O101" t="b">
        <v>0</v>
      </c>
      <c r="P101" t="b">
        <v>0</v>
      </c>
      <c r="Q101" t="s">
        <v>33</v>
      </c>
      <c r="R101">
        <f>E101/H101</f>
        <v>91.16463414634147</v>
      </c>
      <c r="S101" t="str">
        <f>LEFT(Q101,FIND("/",Q101)-1)</f>
        <v>theater</v>
      </c>
      <c r="T101" t="str">
        <f>RIGHT(Q101,LEN(Q101)-FIND("/",Q101))</f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(E102/D102)</f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s="9">
        <f>(((K102/60)/60)/24)+DATE(1970,1,1)</f>
        <v>40835.208333333336</v>
      </c>
      <c r="N102" s="9">
        <f>(((L102/60)/60)/24)+DATE(1970,1,1)</f>
        <v>40853.208333333336</v>
      </c>
      <c r="O102" t="b">
        <v>0</v>
      </c>
      <c r="P102" t="b">
        <v>0</v>
      </c>
      <c r="Q102" t="s">
        <v>33</v>
      </c>
      <c r="R102">
        <f>E102/H102</f>
        <v>1</v>
      </c>
      <c r="S102" t="str">
        <f>LEFT(Q102,FIND("/",Q102)-1)</f>
        <v>theater</v>
      </c>
      <c r="T102" t="str">
        <f>RIGHT(Q102,LEN(Q102)-FIND("/",Q102))</f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(E103/D103)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s="9">
        <f>(((K103/60)/60)/24)+DATE(1970,1,1)</f>
        <v>42056.25</v>
      </c>
      <c r="N103" s="9">
        <f>(((L103/60)/60)/24)+DATE(1970,1,1)</f>
        <v>42063.25</v>
      </c>
      <c r="O103" t="b">
        <v>0</v>
      </c>
      <c r="P103" t="b">
        <v>1</v>
      </c>
      <c r="Q103" t="s">
        <v>50</v>
      </c>
      <c r="R103">
        <f>E103/H103</f>
        <v>56.054878048780488</v>
      </c>
      <c r="S103" t="str">
        <f>LEFT(Q103,FIND("/",Q103)-1)</f>
        <v>music</v>
      </c>
      <c r="T103" t="str">
        <f>RIGHT(Q103,LEN(Q103)-FIND("/",Q103))</f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(E104/D104)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s="9">
        <f>(((K104/60)/60)/24)+DATE(1970,1,1)</f>
        <v>43234.208333333328</v>
      </c>
      <c r="N104" s="9">
        <f>(((L104/60)/60)/24)+DATE(1970,1,1)</f>
        <v>43241.208333333328</v>
      </c>
      <c r="O104" t="b">
        <v>0</v>
      </c>
      <c r="P104" t="b">
        <v>1</v>
      </c>
      <c r="Q104" t="s">
        <v>65</v>
      </c>
      <c r="R104">
        <f>E104/H104</f>
        <v>31.017857142857142</v>
      </c>
      <c r="S104" t="str">
        <f>LEFT(Q104,FIND("/",Q104)-1)</f>
        <v>technology</v>
      </c>
      <c r="T104" t="str">
        <f>RIGHT(Q104,LEN(Q104)-FIND("/",Q104))</f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(E105/D105)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s="9">
        <f>(((K105/60)/60)/24)+DATE(1970,1,1)</f>
        <v>40475.208333333336</v>
      </c>
      <c r="N105" s="9">
        <f>(((L105/60)/60)/24)+DATE(1970,1,1)</f>
        <v>40484.208333333336</v>
      </c>
      <c r="O105" t="b">
        <v>0</v>
      </c>
      <c r="P105" t="b">
        <v>0</v>
      </c>
      <c r="Q105" t="s">
        <v>50</v>
      </c>
      <c r="R105">
        <f>E105/H105</f>
        <v>66.513513513513516</v>
      </c>
      <c r="S105" t="str">
        <f>LEFT(Q105,FIND("/",Q105)-1)</f>
        <v>music</v>
      </c>
      <c r="T105" t="str">
        <f>RIGHT(Q105,LEN(Q105)-FIND("/",Q105))</f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(E106/D106)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s="9">
        <f>(((K106/60)/60)/24)+DATE(1970,1,1)</f>
        <v>42878.208333333328</v>
      </c>
      <c r="N106" s="9">
        <f>(((L106/60)/60)/24)+DATE(1970,1,1)</f>
        <v>42879.208333333328</v>
      </c>
      <c r="O106" t="b">
        <v>0</v>
      </c>
      <c r="P106" t="b">
        <v>0</v>
      </c>
      <c r="Q106" t="s">
        <v>60</v>
      </c>
      <c r="R106">
        <f>E106/H106</f>
        <v>89.005216484089729</v>
      </c>
      <c r="S106" t="str">
        <f>LEFT(Q106,FIND("/",Q106)-1)</f>
        <v>music</v>
      </c>
      <c r="T106" t="str">
        <f>RIGHT(Q106,LEN(Q106)-FIND("/",Q106))</f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(E107/D107)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s="9">
        <f>(((K107/60)/60)/24)+DATE(1970,1,1)</f>
        <v>41366.208333333336</v>
      </c>
      <c r="N107" s="9">
        <f>(((L107/60)/60)/24)+DATE(1970,1,1)</f>
        <v>41384.208333333336</v>
      </c>
      <c r="O107" t="b">
        <v>0</v>
      </c>
      <c r="P107" t="b">
        <v>0</v>
      </c>
      <c r="Q107" t="s">
        <v>28</v>
      </c>
      <c r="R107">
        <f>E107/H107</f>
        <v>103.46315789473684</v>
      </c>
      <c r="S107" t="str">
        <f>LEFT(Q107,FIND("/",Q107)-1)</f>
        <v>technology</v>
      </c>
      <c r="T107" t="str">
        <f>RIGHT(Q107,LEN(Q107)-FIND("/",Q107))</f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(E108/D108)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s="9">
        <f>(((K108/60)/60)/24)+DATE(1970,1,1)</f>
        <v>43716.208333333328</v>
      </c>
      <c r="N108" s="9">
        <f>(((L108/60)/60)/24)+DATE(1970,1,1)</f>
        <v>43721.208333333328</v>
      </c>
      <c r="O108" t="b">
        <v>0</v>
      </c>
      <c r="P108" t="b">
        <v>0</v>
      </c>
      <c r="Q108" t="s">
        <v>33</v>
      </c>
      <c r="R108">
        <f>E108/H108</f>
        <v>95.278911564625844</v>
      </c>
      <c r="S108" t="str">
        <f>LEFT(Q108,FIND("/",Q108)-1)</f>
        <v>theater</v>
      </c>
      <c r="T108" t="str">
        <f>RIGHT(Q108,LEN(Q108)-FIND("/",Q108))</f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(E109/D109)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s="9">
        <f>(((K109/60)/60)/24)+DATE(1970,1,1)</f>
        <v>43213.208333333328</v>
      </c>
      <c r="N109" s="9">
        <f>(((L109/60)/60)/24)+DATE(1970,1,1)</f>
        <v>43230.208333333328</v>
      </c>
      <c r="O109" t="b">
        <v>0</v>
      </c>
      <c r="P109" t="b">
        <v>1</v>
      </c>
      <c r="Q109" t="s">
        <v>33</v>
      </c>
      <c r="R109">
        <f>E109/H109</f>
        <v>75.895348837209298</v>
      </c>
      <c r="S109" t="str">
        <f>LEFT(Q109,FIND("/",Q109)-1)</f>
        <v>theater</v>
      </c>
      <c r="T109" t="str">
        <f>RIGHT(Q109,LEN(Q109)-FIND("/",Q109))</f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(E110/D110)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s="9">
        <f>(((K110/60)/60)/24)+DATE(1970,1,1)</f>
        <v>41005.208333333336</v>
      </c>
      <c r="N110" s="9">
        <f>(((L110/60)/60)/24)+DATE(1970,1,1)</f>
        <v>41042.208333333336</v>
      </c>
      <c r="O110" t="b">
        <v>0</v>
      </c>
      <c r="P110" t="b">
        <v>0</v>
      </c>
      <c r="Q110" t="s">
        <v>42</v>
      </c>
      <c r="R110">
        <f>E110/H110</f>
        <v>107.57831325301204</v>
      </c>
      <c r="S110" t="str">
        <f>LEFT(Q110,FIND("/",Q110)-1)</f>
        <v>film &amp; video</v>
      </c>
      <c r="T110" t="str">
        <f>RIGHT(Q110,LEN(Q110)-FIND("/",Q110))</f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(E111/D111)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s="9">
        <f>(((K111/60)/60)/24)+DATE(1970,1,1)</f>
        <v>41651.25</v>
      </c>
      <c r="N111" s="9">
        <f>(((L111/60)/60)/24)+DATE(1970,1,1)</f>
        <v>41653.25</v>
      </c>
      <c r="O111" t="b">
        <v>0</v>
      </c>
      <c r="P111" t="b">
        <v>0</v>
      </c>
      <c r="Q111" t="s">
        <v>269</v>
      </c>
      <c r="R111">
        <f>E111/H111</f>
        <v>51.31666666666667</v>
      </c>
      <c r="S111" t="str">
        <f>LEFT(Q111,FIND("/",Q111)-1)</f>
        <v>film &amp; video</v>
      </c>
      <c r="T111" t="str">
        <f>RIGHT(Q111,LEN(Q111)-FIND("/",Q111))</f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(E112/D112)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s="9">
        <f>(((K112/60)/60)/24)+DATE(1970,1,1)</f>
        <v>43354.208333333328</v>
      </c>
      <c r="N112" s="9">
        <f>(((L112/60)/60)/24)+DATE(1970,1,1)</f>
        <v>43373.208333333328</v>
      </c>
      <c r="O112" t="b">
        <v>0</v>
      </c>
      <c r="P112" t="b">
        <v>0</v>
      </c>
      <c r="Q112" t="s">
        <v>17</v>
      </c>
      <c r="R112">
        <f>E112/H112</f>
        <v>71.983108108108112</v>
      </c>
      <c r="S112" t="str">
        <f>LEFT(Q112,FIND("/",Q112)-1)</f>
        <v>food</v>
      </c>
      <c r="T112" t="str">
        <f>RIGHT(Q112,LEN(Q112)-FIND("/",Q112))</f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(E113/D113)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s="9">
        <f>(((K113/60)/60)/24)+DATE(1970,1,1)</f>
        <v>41174.208333333336</v>
      </c>
      <c r="N113" s="9">
        <f>(((L113/60)/60)/24)+DATE(1970,1,1)</f>
        <v>41180.208333333336</v>
      </c>
      <c r="O113" t="b">
        <v>0</v>
      </c>
      <c r="P113" t="b">
        <v>0</v>
      </c>
      <c r="Q113" t="s">
        <v>133</v>
      </c>
      <c r="R113">
        <f>E113/H113</f>
        <v>108.95414201183432</v>
      </c>
      <c r="S113" t="str">
        <f>LEFT(Q113,FIND("/",Q113)-1)</f>
        <v>publishing</v>
      </c>
      <c r="T113" t="str">
        <f>RIGHT(Q113,LEN(Q113)-FIND("/",Q113))</f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(E114/D114)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s="9">
        <f>(((K114/60)/60)/24)+DATE(1970,1,1)</f>
        <v>41875.208333333336</v>
      </c>
      <c r="N114" s="9">
        <f>(((L114/60)/60)/24)+DATE(1970,1,1)</f>
        <v>41890.208333333336</v>
      </c>
      <c r="O114" t="b">
        <v>0</v>
      </c>
      <c r="P114" t="b">
        <v>0</v>
      </c>
      <c r="Q114" t="s">
        <v>28</v>
      </c>
      <c r="R114">
        <f>E114/H114</f>
        <v>35</v>
      </c>
      <c r="S114" t="str">
        <f>LEFT(Q114,FIND("/",Q114)-1)</f>
        <v>technology</v>
      </c>
      <c r="T114" t="str">
        <f>RIGHT(Q114,LEN(Q114)-FIND("/",Q114))</f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(E115/D115)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s="9">
        <f>(((K115/60)/60)/24)+DATE(1970,1,1)</f>
        <v>42990.208333333328</v>
      </c>
      <c r="N115" s="9">
        <f>(((L115/60)/60)/24)+DATE(1970,1,1)</f>
        <v>42997.208333333328</v>
      </c>
      <c r="O115" t="b">
        <v>0</v>
      </c>
      <c r="P115" t="b">
        <v>0</v>
      </c>
      <c r="Q115" t="s">
        <v>17</v>
      </c>
      <c r="R115">
        <f>E115/H115</f>
        <v>94.938931297709928</v>
      </c>
      <c r="S115" t="str">
        <f>LEFT(Q115,FIND("/",Q115)-1)</f>
        <v>food</v>
      </c>
      <c r="T115" t="str">
        <f>RIGHT(Q115,LEN(Q115)-FIND("/",Q115))</f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(E116/D116)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s="9">
        <f>(((K116/60)/60)/24)+DATE(1970,1,1)</f>
        <v>43564.208333333328</v>
      </c>
      <c r="N116" s="9">
        <f>(((L116/60)/60)/24)+DATE(1970,1,1)</f>
        <v>43565.208333333328</v>
      </c>
      <c r="O116" t="b">
        <v>0</v>
      </c>
      <c r="P116" t="b">
        <v>1</v>
      </c>
      <c r="Q116" t="s">
        <v>65</v>
      </c>
      <c r="R116">
        <f>E116/H116</f>
        <v>109.65079365079364</v>
      </c>
      <c r="S116" t="str">
        <f>LEFT(Q116,FIND("/",Q116)-1)</f>
        <v>technology</v>
      </c>
      <c r="T116" t="str">
        <f>RIGHT(Q116,LEN(Q116)-FIND("/",Q116))</f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(E117/D117)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s="9">
        <f>(((K117/60)/60)/24)+DATE(1970,1,1)</f>
        <v>43056.25</v>
      </c>
      <c r="N117" s="9">
        <f>(((L117/60)/60)/24)+DATE(1970,1,1)</f>
        <v>43091.25</v>
      </c>
      <c r="O117" t="b">
        <v>0</v>
      </c>
      <c r="P117" t="b">
        <v>0</v>
      </c>
      <c r="Q117" t="s">
        <v>119</v>
      </c>
      <c r="R117">
        <f>E117/H117</f>
        <v>44.001815980629537</v>
      </c>
      <c r="S117" t="str">
        <f>LEFT(Q117,FIND("/",Q117)-1)</f>
        <v>publishing</v>
      </c>
      <c r="T117" t="str">
        <f>RIGHT(Q117,LEN(Q117)-FIND("/",Q117))</f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(E118/D118)</f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s="9">
        <f>(((K118/60)/60)/24)+DATE(1970,1,1)</f>
        <v>42265.208333333328</v>
      </c>
      <c r="N118" s="9">
        <f>(((L118/60)/60)/24)+DATE(1970,1,1)</f>
        <v>42266.208333333328</v>
      </c>
      <c r="O118" t="b">
        <v>0</v>
      </c>
      <c r="P118" t="b">
        <v>0</v>
      </c>
      <c r="Q118" t="s">
        <v>33</v>
      </c>
      <c r="R118">
        <f>E118/H118</f>
        <v>86.794520547945211</v>
      </c>
      <c r="S118" t="str">
        <f>LEFT(Q118,FIND("/",Q118)-1)</f>
        <v>theater</v>
      </c>
      <c r="T118" t="str">
        <f>RIGHT(Q118,LEN(Q118)-FIND("/",Q118))</f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(E119/D119)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s="9">
        <f>(((K119/60)/60)/24)+DATE(1970,1,1)</f>
        <v>40808.208333333336</v>
      </c>
      <c r="N119" s="9">
        <f>(((L119/60)/60)/24)+DATE(1970,1,1)</f>
        <v>40814.208333333336</v>
      </c>
      <c r="O119" t="b">
        <v>0</v>
      </c>
      <c r="P119" t="b">
        <v>0</v>
      </c>
      <c r="Q119" t="s">
        <v>269</v>
      </c>
      <c r="R119">
        <f>E119/H119</f>
        <v>30.992727272727272</v>
      </c>
      <c r="S119" t="str">
        <f>LEFT(Q119,FIND("/",Q119)-1)</f>
        <v>film &amp; video</v>
      </c>
      <c r="T119" t="str">
        <f>RIGHT(Q119,LEN(Q119)-FIND("/",Q119))</f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(E120/D120)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s="9">
        <f>(((K120/60)/60)/24)+DATE(1970,1,1)</f>
        <v>41665.25</v>
      </c>
      <c r="N120" s="9">
        <f>(((L120/60)/60)/24)+DATE(1970,1,1)</f>
        <v>41671.25</v>
      </c>
      <c r="O120" t="b">
        <v>0</v>
      </c>
      <c r="P120" t="b">
        <v>0</v>
      </c>
      <c r="Q120" t="s">
        <v>122</v>
      </c>
      <c r="R120">
        <f>E120/H120</f>
        <v>94.791044776119406</v>
      </c>
      <c r="S120" t="str">
        <f>LEFT(Q120,FIND("/",Q120)-1)</f>
        <v>photography</v>
      </c>
      <c r="T120" t="str">
        <f>RIGHT(Q120,LEN(Q120)-FIND("/",Q120))</f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(E121/D121)</f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s="9">
        <f>(((K121/60)/60)/24)+DATE(1970,1,1)</f>
        <v>41806.208333333336</v>
      </c>
      <c r="N121" s="9">
        <f>(((L121/60)/60)/24)+DATE(1970,1,1)</f>
        <v>41823.208333333336</v>
      </c>
      <c r="O121" t="b">
        <v>0</v>
      </c>
      <c r="P121" t="b">
        <v>1</v>
      </c>
      <c r="Q121" t="s">
        <v>42</v>
      </c>
      <c r="R121">
        <f>E121/H121</f>
        <v>69.79220779220779</v>
      </c>
      <c r="S121" t="str">
        <f>LEFT(Q121,FIND("/",Q121)-1)</f>
        <v>film &amp; video</v>
      </c>
      <c r="T121" t="str">
        <f>RIGHT(Q121,LEN(Q121)-FIND("/",Q121))</f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(E122/D122)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s="9">
        <f>(((K122/60)/60)/24)+DATE(1970,1,1)</f>
        <v>42111.208333333328</v>
      </c>
      <c r="N122" s="9">
        <f>(((L122/60)/60)/24)+DATE(1970,1,1)</f>
        <v>42115.208333333328</v>
      </c>
      <c r="O122" t="b">
        <v>0</v>
      </c>
      <c r="P122" t="b">
        <v>1</v>
      </c>
      <c r="Q122" t="s">
        <v>292</v>
      </c>
      <c r="R122">
        <f>E122/H122</f>
        <v>63.003367003367003</v>
      </c>
      <c r="S122" t="str">
        <f>LEFT(Q122,FIND("/",Q122)-1)</f>
        <v>games</v>
      </c>
      <c r="T122" t="str">
        <f>RIGHT(Q122,LEN(Q122)-FIND("/",Q122))</f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(E123/D123)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s="9">
        <f>(((K123/60)/60)/24)+DATE(1970,1,1)</f>
        <v>41917.208333333336</v>
      </c>
      <c r="N123" s="9">
        <f>(((L123/60)/60)/24)+DATE(1970,1,1)</f>
        <v>41930.208333333336</v>
      </c>
      <c r="O123" t="b">
        <v>0</v>
      </c>
      <c r="P123" t="b">
        <v>0</v>
      </c>
      <c r="Q123" t="s">
        <v>89</v>
      </c>
      <c r="R123">
        <f>E123/H123</f>
        <v>110.0343300110742</v>
      </c>
      <c r="S123" t="str">
        <f>LEFT(Q123,FIND("/",Q123)-1)</f>
        <v>games</v>
      </c>
      <c r="T123" t="str">
        <f>RIGHT(Q123,LEN(Q123)-FIND("/",Q123))</f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(E124/D124)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s="9">
        <f>(((K124/60)/60)/24)+DATE(1970,1,1)</f>
        <v>41970.25</v>
      </c>
      <c r="N124" s="9">
        <f>(((L124/60)/60)/24)+DATE(1970,1,1)</f>
        <v>41997.25</v>
      </c>
      <c r="O124" t="b">
        <v>0</v>
      </c>
      <c r="P124" t="b">
        <v>0</v>
      </c>
      <c r="Q124" t="s">
        <v>119</v>
      </c>
      <c r="R124">
        <f>E124/H124</f>
        <v>25.997933274284026</v>
      </c>
      <c r="S124" t="str">
        <f>LEFT(Q124,FIND("/",Q124)-1)</f>
        <v>publishing</v>
      </c>
      <c r="T124" t="str">
        <f>RIGHT(Q124,LEN(Q124)-FIND("/",Q124))</f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(E125/D125)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s="9">
        <f>(((K125/60)/60)/24)+DATE(1970,1,1)</f>
        <v>42332.25</v>
      </c>
      <c r="N125" s="9">
        <f>(((L125/60)/60)/24)+DATE(1970,1,1)</f>
        <v>42335.25</v>
      </c>
      <c r="O125" t="b">
        <v>1</v>
      </c>
      <c r="P125" t="b">
        <v>0</v>
      </c>
      <c r="Q125" t="s">
        <v>33</v>
      </c>
      <c r="R125">
        <f>E125/H125</f>
        <v>49.987915407854985</v>
      </c>
      <c r="S125" t="str">
        <f>LEFT(Q125,FIND("/",Q125)-1)</f>
        <v>theater</v>
      </c>
      <c r="T125" t="str">
        <f>RIGHT(Q125,LEN(Q125)-FIND("/",Q125))</f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(E126/D126)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s="9">
        <f>(((K126/60)/60)/24)+DATE(1970,1,1)</f>
        <v>43598.208333333328</v>
      </c>
      <c r="N126" s="9">
        <f>(((L126/60)/60)/24)+DATE(1970,1,1)</f>
        <v>43651.208333333328</v>
      </c>
      <c r="O126" t="b">
        <v>0</v>
      </c>
      <c r="P126" t="b">
        <v>0</v>
      </c>
      <c r="Q126" t="s">
        <v>122</v>
      </c>
      <c r="R126">
        <f>E126/H126</f>
        <v>101.72340425531915</v>
      </c>
      <c r="S126" t="str">
        <f>LEFT(Q126,FIND("/",Q126)-1)</f>
        <v>photography</v>
      </c>
      <c r="T126" t="str">
        <f>RIGHT(Q126,LEN(Q126)-FIND("/",Q126))</f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(E127/D127)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s="9">
        <f>(((K127/60)/60)/24)+DATE(1970,1,1)</f>
        <v>43362.208333333328</v>
      </c>
      <c r="N127" s="9">
        <f>(((L127/60)/60)/24)+DATE(1970,1,1)</f>
        <v>43366.208333333328</v>
      </c>
      <c r="O127" t="b">
        <v>0</v>
      </c>
      <c r="P127" t="b">
        <v>0</v>
      </c>
      <c r="Q127" t="s">
        <v>33</v>
      </c>
      <c r="R127">
        <f>E127/H127</f>
        <v>47.083333333333336</v>
      </c>
      <c r="S127" t="str">
        <f>LEFT(Q127,FIND("/",Q127)-1)</f>
        <v>theater</v>
      </c>
      <c r="T127" t="str">
        <f>RIGHT(Q127,LEN(Q127)-FIND("/",Q127))</f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(E128/D128)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s="9">
        <f>(((K128/60)/60)/24)+DATE(1970,1,1)</f>
        <v>42596.208333333328</v>
      </c>
      <c r="N128" s="9">
        <f>(((L128/60)/60)/24)+DATE(1970,1,1)</f>
        <v>42624.208333333328</v>
      </c>
      <c r="O128" t="b">
        <v>0</v>
      </c>
      <c r="P128" t="b">
        <v>1</v>
      </c>
      <c r="Q128" t="s">
        <v>33</v>
      </c>
      <c r="R128">
        <f>E128/H128</f>
        <v>89.944444444444443</v>
      </c>
      <c r="S128" t="str">
        <f>LEFT(Q128,FIND("/",Q128)-1)</f>
        <v>theater</v>
      </c>
      <c r="T128" t="str">
        <f>RIGHT(Q128,LEN(Q128)-FIND("/",Q128))</f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(E129/D129)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s="9">
        <f>(((K129/60)/60)/24)+DATE(1970,1,1)</f>
        <v>40310.208333333336</v>
      </c>
      <c r="N129" s="9">
        <f>(((L129/60)/60)/24)+DATE(1970,1,1)</f>
        <v>40313.208333333336</v>
      </c>
      <c r="O129" t="b">
        <v>0</v>
      </c>
      <c r="P129" t="b">
        <v>0</v>
      </c>
      <c r="Q129" t="s">
        <v>33</v>
      </c>
      <c r="R129">
        <f>E129/H129</f>
        <v>78.96875</v>
      </c>
      <c r="S129" t="str">
        <f>LEFT(Q129,FIND("/",Q129)-1)</f>
        <v>theater</v>
      </c>
      <c r="T129" t="str">
        <f>RIGHT(Q129,LEN(Q129)-FIND("/",Q129))</f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(E130/D130)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s="9">
        <f>(((K130/60)/60)/24)+DATE(1970,1,1)</f>
        <v>40417.208333333336</v>
      </c>
      <c r="N130" s="9">
        <f>(((L130/60)/60)/24)+DATE(1970,1,1)</f>
        <v>40430.208333333336</v>
      </c>
      <c r="O130" t="b">
        <v>0</v>
      </c>
      <c r="P130" t="b">
        <v>0</v>
      </c>
      <c r="Q130" t="s">
        <v>23</v>
      </c>
      <c r="R130">
        <f>E130/H130</f>
        <v>80.067669172932327</v>
      </c>
      <c r="S130" t="str">
        <f>LEFT(Q130,FIND("/",Q130)-1)</f>
        <v>music</v>
      </c>
      <c r="T130" t="str">
        <f>RIGHT(Q130,LEN(Q130)-FIND("/",Q130))</f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(E131/D131)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s="9">
        <f>(((K131/60)/60)/24)+DATE(1970,1,1)</f>
        <v>42038.25</v>
      </c>
      <c r="N131" s="9">
        <f>(((L131/60)/60)/24)+DATE(1970,1,1)</f>
        <v>42063.25</v>
      </c>
      <c r="O131" t="b">
        <v>0</v>
      </c>
      <c r="P131" t="b">
        <v>0</v>
      </c>
      <c r="Q131" t="s">
        <v>17</v>
      </c>
      <c r="R131">
        <f>E131/H131</f>
        <v>86.472727272727269</v>
      </c>
      <c r="S131" t="str">
        <f>LEFT(Q131,FIND("/",Q131)-1)</f>
        <v>food</v>
      </c>
      <c r="T131" t="str">
        <f>RIGHT(Q131,LEN(Q131)-FIND("/",Q131))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(E132/D132)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s="9">
        <f>(((K132/60)/60)/24)+DATE(1970,1,1)</f>
        <v>40842.208333333336</v>
      </c>
      <c r="N132" s="9">
        <f>(((L132/60)/60)/24)+DATE(1970,1,1)</f>
        <v>40858.25</v>
      </c>
      <c r="O132" t="b">
        <v>0</v>
      </c>
      <c r="P132" t="b">
        <v>0</v>
      </c>
      <c r="Q132" t="s">
        <v>53</v>
      </c>
      <c r="R132">
        <f>E132/H132</f>
        <v>28.001876172607879</v>
      </c>
      <c r="S132" t="str">
        <f>LEFT(Q132,FIND("/",Q132)-1)</f>
        <v>film &amp; video</v>
      </c>
      <c r="T132" t="str">
        <f>RIGHT(Q132,LEN(Q132)-FIND("/",Q132))</f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(E133/D133)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s="9">
        <f>(((K133/60)/60)/24)+DATE(1970,1,1)</f>
        <v>41607.25</v>
      </c>
      <c r="N133" s="9">
        <f>(((L133/60)/60)/24)+DATE(1970,1,1)</f>
        <v>41620.25</v>
      </c>
      <c r="O133" t="b">
        <v>0</v>
      </c>
      <c r="P133" t="b">
        <v>0</v>
      </c>
      <c r="Q133" t="s">
        <v>28</v>
      </c>
      <c r="R133">
        <f>E133/H133</f>
        <v>67.996725337699544</v>
      </c>
      <c r="S133" t="str">
        <f>LEFT(Q133,FIND("/",Q133)-1)</f>
        <v>technology</v>
      </c>
      <c r="T133" t="str">
        <f>RIGHT(Q133,LEN(Q133)-FIND("/",Q133))</f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(E134/D134)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s="9">
        <f>(((K134/60)/60)/24)+DATE(1970,1,1)</f>
        <v>43112.25</v>
      </c>
      <c r="N134" s="9">
        <f>(((L134/60)/60)/24)+DATE(1970,1,1)</f>
        <v>43128.25</v>
      </c>
      <c r="O134" t="b">
        <v>0</v>
      </c>
      <c r="P134" t="b">
        <v>1</v>
      </c>
      <c r="Q134" t="s">
        <v>33</v>
      </c>
      <c r="R134">
        <f>E134/H134</f>
        <v>43.078651685393261</v>
      </c>
      <c r="S134" t="str">
        <f>LEFT(Q134,FIND("/",Q134)-1)</f>
        <v>theater</v>
      </c>
      <c r="T134" t="str">
        <f>RIGHT(Q134,LEN(Q134)-FIND("/",Q134))</f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(E135/D135)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s="9">
        <f>(((K135/60)/60)/24)+DATE(1970,1,1)</f>
        <v>40767.208333333336</v>
      </c>
      <c r="N135" s="9">
        <f>(((L135/60)/60)/24)+DATE(1970,1,1)</f>
        <v>40789.208333333336</v>
      </c>
      <c r="O135" t="b">
        <v>0</v>
      </c>
      <c r="P135" t="b">
        <v>0</v>
      </c>
      <c r="Q135" t="s">
        <v>319</v>
      </c>
      <c r="R135">
        <f>E135/H135</f>
        <v>87.95597484276729</v>
      </c>
      <c r="S135" t="str">
        <f>LEFT(Q135,FIND("/",Q135)-1)</f>
        <v>music</v>
      </c>
      <c r="T135" t="str">
        <f>RIGHT(Q135,LEN(Q135)-FIND("/",Q135))</f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(E136/D136)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s="9">
        <f>(((K136/60)/60)/24)+DATE(1970,1,1)</f>
        <v>40713.208333333336</v>
      </c>
      <c r="N136" s="9">
        <f>(((L136/60)/60)/24)+DATE(1970,1,1)</f>
        <v>40762.208333333336</v>
      </c>
      <c r="O136" t="b">
        <v>0</v>
      </c>
      <c r="P136" t="b">
        <v>1</v>
      </c>
      <c r="Q136" t="s">
        <v>42</v>
      </c>
      <c r="R136">
        <f>E136/H136</f>
        <v>94.987234042553197</v>
      </c>
      <c r="S136" t="str">
        <f>LEFT(Q136,FIND("/",Q136)-1)</f>
        <v>film &amp; video</v>
      </c>
      <c r="T136" t="str">
        <f>RIGHT(Q136,LEN(Q136)-FIND("/",Q136))</f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(E137/D137)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s="9">
        <f>(((K137/60)/60)/24)+DATE(1970,1,1)</f>
        <v>41340.25</v>
      </c>
      <c r="N137" s="9">
        <f>(((L137/60)/60)/24)+DATE(1970,1,1)</f>
        <v>41345.208333333336</v>
      </c>
      <c r="O137" t="b">
        <v>0</v>
      </c>
      <c r="P137" t="b">
        <v>1</v>
      </c>
      <c r="Q137" t="s">
        <v>33</v>
      </c>
      <c r="R137">
        <f>E137/H137</f>
        <v>46.905982905982903</v>
      </c>
      <c r="S137" t="str">
        <f>LEFT(Q137,FIND("/",Q137)-1)</f>
        <v>theater</v>
      </c>
      <c r="T137" t="str">
        <f>RIGHT(Q137,LEN(Q137)-FIND("/",Q137))</f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(E138/D138)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s="9">
        <f>(((K138/60)/60)/24)+DATE(1970,1,1)</f>
        <v>41797.208333333336</v>
      </c>
      <c r="N138" s="9">
        <f>(((L138/60)/60)/24)+DATE(1970,1,1)</f>
        <v>41809.208333333336</v>
      </c>
      <c r="O138" t="b">
        <v>0</v>
      </c>
      <c r="P138" t="b">
        <v>1</v>
      </c>
      <c r="Q138" t="s">
        <v>53</v>
      </c>
      <c r="R138">
        <f>E138/H138</f>
        <v>46.913793103448278</v>
      </c>
      <c r="S138" t="str">
        <f>LEFT(Q138,FIND("/",Q138)-1)</f>
        <v>film &amp; video</v>
      </c>
      <c r="T138" t="str">
        <f>RIGHT(Q138,LEN(Q138)-FIND("/",Q138))</f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(E139/D139)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s="9">
        <f>(((K139/60)/60)/24)+DATE(1970,1,1)</f>
        <v>40457.208333333336</v>
      </c>
      <c r="N139" s="9">
        <f>(((L139/60)/60)/24)+DATE(1970,1,1)</f>
        <v>40463.208333333336</v>
      </c>
      <c r="O139" t="b">
        <v>0</v>
      </c>
      <c r="P139" t="b">
        <v>0</v>
      </c>
      <c r="Q139" t="s">
        <v>68</v>
      </c>
      <c r="R139">
        <f>E139/H139</f>
        <v>94.24</v>
      </c>
      <c r="S139" t="str">
        <f>LEFT(Q139,FIND("/",Q139)-1)</f>
        <v>publishing</v>
      </c>
      <c r="T139" t="str">
        <f>RIGHT(Q139,LEN(Q139)-FIND("/",Q139))</f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(E140/D140)</f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s="9">
        <f>(((K140/60)/60)/24)+DATE(1970,1,1)</f>
        <v>41180.208333333336</v>
      </c>
      <c r="N140" s="9">
        <f>(((L140/60)/60)/24)+DATE(1970,1,1)</f>
        <v>41186.208333333336</v>
      </c>
      <c r="O140" t="b">
        <v>0</v>
      </c>
      <c r="P140" t="b">
        <v>0</v>
      </c>
      <c r="Q140" t="s">
        <v>292</v>
      </c>
      <c r="R140">
        <f>E140/H140</f>
        <v>80.139130434782615</v>
      </c>
      <c r="S140" t="str">
        <f>LEFT(Q140,FIND("/",Q140)-1)</f>
        <v>games</v>
      </c>
      <c r="T140" t="str">
        <f>RIGHT(Q140,LEN(Q140)-FIND("/",Q140))</f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(E141/D141)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s="9">
        <f>(((K141/60)/60)/24)+DATE(1970,1,1)</f>
        <v>42115.208333333328</v>
      </c>
      <c r="N141" s="9">
        <f>(((L141/60)/60)/24)+DATE(1970,1,1)</f>
        <v>42131.208333333328</v>
      </c>
      <c r="O141" t="b">
        <v>0</v>
      </c>
      <c r="P141" t="b">
        <v>1</v>
      </c>
      <c r="Q141" t="s">
        <v>65</v>
      </c>
      <c r="R141">
        <f>E141/H141</f>
        <v>59.036809815950917</v>
      </c>
      <c r="S141" t="str">
        <f>LEFT(Q141,FIND("/",Q141)-1)</f>
        <v>technology</v>
      </c>
      <c r="T141" t="str">
        <f>RIGHT(Q141,LEN(Q141)-FIND("/",Q141))</f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(E142/D142)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s="9">
        <f>(((K142/60)/60)/24)+DATE(1970,1,1)</f>
        <v>43156.25</v>
      </c>
      <c r="N142" s="9">
        <f>(((L142/60)/60)/24)+DATE(1970,1,1)</f>
        <v>43161.25</v>
      </c>
      <c r="O142" t="b">
        <v>0</v>
      </c>
      <c r="P142" t="b">
        <v>0</v>
      </c>
      <c r="Q142" t="s">
        <v>42</v>
      </c>
      <c r="R142">
        <f>E142/H142</f>
        <v>65.989247311827953</v>
      </c>
      <c r="S142" t="str">
        <f>LEFT(Q142,FIND("/",Q142)-1)</f>
        <v>film &amp; video</v>
      </c>
      <c r="T142" t="str">
        <f>RIGHT(Q142,LEN(Q142)-FIND("/",Q142))</f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(E143/D143)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s="9">
        <f>(((K143/60)/60)/24)+DATE(1970,1,1)</f>
        <v>42167.208333333328</v>
      </c>
      <c r="N143" s="9">
        <f>(((L143/60)/60)/24)+DATE(1970,1,1)</f>
        <v>42173.208333333328</v>
      </c>
      <c r="O143" t="b">
        <v>0</v>
      </c>
      <c r="P143" t="b">
        <v>0</v>
      </c>
      <c r="Q143" t="s">
        <v>28</v>
      </c>
      <c r="R143">
        <f>E143/H143</f>
        <v>60.992530345471522</v>
      </c>
      <c r="S143" t="str">
        <f>LEFT(Q143,FIND("/",Q143)-1)</f>
        <v>technology</v>
      </c>
      <c r="T143" t="str">
        <f>RIGHT(Q143,LEN(Q143)-FIND("/",Q143))</f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(E144/D144)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s="9">
        <f>(((K144/60)/60)/24)+DATE(1970,1,1)</f>
        <v>41005.208333333336</v>
      </c>
      <c r="N144" s="9">
        <f>(((L144/60)/60)/24)+DATE(1970,1,1)</f>
        <v>41046.208333333336</v>
      </c>
      <c r="O144" t="b">
        <v>0</v>
      </c>
      <c r="P144" t="b">
        <v>0</v>
      </c>
      <c r="Q144" t="s">
        <v>28</v>
      </c>
      <c r="R144">
        <f>E144/H144</f>
        <v>98.307692307692307</v>
      </c>
      <c r="S144" t="str">
        <f>LEFT(Q144,FIND("/",Q144)-1)</f>
        <v>technology</v>
      </c>
      <c r="T144" t="str">
        <f>RIGHT(Q144,LEN(Q144)-FIND("/",Q144))</f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(E145/D145)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s="9">
        <f>(((K145/60)/60)/24)+DATE(1970,1,1)</f>
        <v>40357.208333333336</v>
      </c>
      <c r="N145" s="9">
        <f>(((L145/60)/60)/24)+DATE(1970,1,1)</f>
        <v>40377.208333333336</v>
      </c>
      <c r="O145" t="b">
        <v>0</v>
      </c>
      <c r="P145" t="b">
        <v>0</v>
      </c>
      <c r="Q145" t="s">
        <v>60</v>
      </c>
      <c r="R145">
        <f>E145/H145</f>
        <v>104.6</v>
      </c>
      <c r="S145" t="str">
        <f>LEFT(Q145,FIND("/",Q145)-1)</f>
        <v>music</v>
      </c>
      <c r="T145" t="str">
        <f>RIGHT(Q145,LEN(Q145)-FIND("/",Q145))</f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(E146/D146)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s="9">
        <f>(((K146/60)/60)/24)+DATE(1970,1,1)</f>
        <v>43633.208333333328</v>
      </c>
      <c r="N146" s="9">
        <f>(((L146/60)/60)/24)+DATE(1970,1,1)</f>
        <v>43641.208333333328</v>
      </c>
      <c r="O146" t="b">
        <v>0</v>
      </c>
      <c r="P146" t="b">
        <v>0</v>
      </c>
      <c r="Q146" t="s">
        <v>33</v>
      </c>
      <c r="R146">
        <f>E146/H146</f>
        <v>86.066666666666663</v>
      </c>
      <c r="S146" t="str">
        <f>LEFT(Q146,FIND("/",Q146)-1)</f>
        <v>theater</v>
      </c>
      <c r="T146" t="str">
        <f>RIGHT(Q146,LEN(Q146)-FIND("/",Q146))</f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(E147/D147)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s="9">
        <f>(((K147/60)/60)/24)+DATE(1970,1,1)</f>
        <v>41889.208333333336</v>
      </c>
      <c r="N147" s="9">
        <f>(((L147/60)/60)/24)+DATE(1970,1,1)</f>
        <v>41894.208333333336</v>
      </c>
      <c r="O147" t="b">
        <v>0</v>
      </c>
      <c r="P147" t="b">
        <v>0</v>
      </c>
      <c r="Q147" t="s">
        <v>65</v>
      </c>
      <c r="R147">
        <f>E147/H147</f>
        <v>76.989583333333329</v>
      </c>
      <c r="S147" t="str">
        <f>LEFT(Q147,FIND("/",Q147)-1)</f>
        <v>technology</v>
      </c>
      <c r="T147" t="str">
        <f>RIGHT(Q147,LEN(Q147)-FIND("/",Q147))</f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(E148/D148)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s="9">
        <f>(((K148/60)/60)/24)+DATE(1970,1,1)</f>
        <v>40855.25</v>
      </c>
      <c r="N148" s="9">
        <f>(((L148/60)/60)/24)+DATE(1970,1,1)</f>
        <v>40875.25</v>
      </c>
      <c r="O148" t="b">
        <v>0</v>
      </c>
      <c r="P148" t="b">
        <v>0</v>
      </c>
      <c r="Q148" t="s">
        <v>33</v>
      </c>
      <c r="R148">
        <f>E148/H148</f>
        <v>29.764705882352942</v>
      </c>
      <c r="S148" t="str">
        <f>LEFT(Q148,FIND("/",Q148)-1)</f>
        <v>theater</v>
      </c>
      <c r="T148" t="str">
        <f>RIGHT(Q148,LEN(Q148)-FIND("/",Q148))</f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(E149/D149)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s="9">
        <f>(((K149/60)/60)/24)+DATE(1970,1,1)</f>
        <v>42534.208333333328</v>
      </c>
      <c r="N149" s="9">
        <f>(((L149/60)/60)/24)+DATE(1970,1,1)</f>
        <v>42540.208333333328</v>
      </c>
      <c r="O149" t="b">
        <v>0</v>
      </c>
      <c r="P149" t="b">
        <v>1</v>
      </c>
      <c r="Q149" t="s">
        <v>33</v>
      </c>
      <c r="R149">
        <f>E149/H149</f>
        <v>46.91959798994975</v>
      </c>
      <c r="S149" t="str">
        <f>LEFT(Q149,FIND("/",Q149)-1)</f>
        <v>theater</v>
      </c>
      <c r="T149" t="str">
        <f>RIGHT(Q149,LEN(Q149)-FIND("/",Q149))</f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(E150/D150)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s="9">
        <f>(((K150/60)/60)/24)+DATE(1970,1,1)</f>
        <v>42941.208333333328</v>
      </c>
      <c r="N150" s="9">
        <f>(((L150/60)/60)/24)+DATE(1970,1,1)</f>
        <v>42950.208333333328</v>
      </c>
      <c r="O150" t="b">
        <v>0</v>
      </c>
      <c r="P150" t="b">
        <v>0</v>
      </c>
      <c r="Q150" t="s">
        <v>65</v>
      </c>
      <c r="R150">
        <f>E150/H150</f>
        <v>105.18691588785046</v>
      </c>
      <c r="S150" t="str">
        <f>LEFT(Q150,FIND("/",Q150)-1)</f>
        <v>technology</v>
      </c>
      <c r="T150" t="str">
        <f>RIGHT(Q150,LEN(Q150)-FIND("/",Q150))</f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(E151/D151)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s="9">
        <f>(((K151/60)/60)/24)+DATE(1970,1,1)</f>
        <v>41275.25</v>
      </c>
      <c r="N151" s="9">
        <f>(((L151/60)/60)/24)+DATE(1970,1,1)</f>
        <v>41327.25</v>
      </c>
      <c r="O151" t="b">
        <v>0</v>
      </c>
      <c r="P151" t="b">
        <v>0</v>
      </c>
      <c r="Q151" t="s">
        <v>60</v>
      </c>
      <c r="R151">
        <f>E151/H151</f>
        <v>69.907692307692301</v>
      </c>
      <c r="S151" t="str">
        <f>LEFT(Q151,FIND("/",Q151)-1)</f>
        <v>music</v>
      </c>
      <c r="T151" t="str">
        <f>RIGHT(Q151,LEN(Q151)-FIND("/",Q151))</f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(E152/D152)</f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s="9">
        <f>(((K152/60)/60)/24)+DATE(1970,1,1)</f>
        <v>43450.25</v>
      </c>
      <c r="N152" s="9">
        <f>(((L152/60)/60)/24)+DATE(1970,1,1)</f>
        <v>43451.25</v>
      </c>
      <c r="O152" t="b">
        <v>0</v>
      </c>
      <c r="P152" t="b">
        <v>0</v>
      </c>
      <c r="Q152" t="s">
        <v>23</v>
      </c>
      <c r="R152">
        <f>E152/H152</f>
        <v>1</v>
      </c>
      <c r="S152" t="str">
        <f>LEFT(Q152,FIND("/",Q152)-1)</f>
        <v>music</v>
      </c>
      <c r="T152" t="str">
        <f>RIGHT(Q152,LEN(Q152)-FIND("/",Q152))</f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(E153/D153)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s="9">
        <f>(((K153/60)/60)/24)+DATE(1970,1,1)</f>
        <v>41799.208333333336</v>
      </c>
      <c r="N153" s="9">
        <f>(((L153/60)/60)/24)+DATE(1970,1,1)</f>
        <v>41850.208333333336</v>
      </c>
      <c r="O153" t="b">
        <v>0</v>
      </c>
      <c r="P153" t="b">
        <v>0</v>
      </c>
      <c r="Q153" t="s">
        <v>50</v>
      </c>
      <c r="R153">
        <f>E153/H153</f>
        <v>60.011588275391958</v>
      </c>
      <c r="S153" t="str">
        <f>LEFT(Q153,FIND("/",Q153)-1)</f>
        <v>music</v>
      </c>
      <c r="T153" t="str">
        <f>RIGHT(Q153,LEN(Q153)-FIND("/",Q153))</f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(E154/D154)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s="9">
        <f>(((K154/60)/60)/24)+DATE(1970,1,1)</f>
        <v>42783.25</v>
      </c>
      <c r="N154" s="9">
        <f>(((L154/60)/60)/24)+DATE(1970,1,1)</f>
        <v>42790.25</v>
      </c>
      <c r="O154" t="b">
        <v>0</v>
      </c>
      <c r="P154" t="b">
        <v>0</v>
      </c>
      <c r="Q154" t="s">
        <v>60</v>
      </c>
      <c r="R154">
        <f>E154/H154</f>
        <v>52.006220379146917</v>
      </c>
      <c r="S154" t="str">
        <f>LEFT(Q154,FIND("/",Q154)-1)</f>
        <v>music</v>
      </c>
      <c r="T154" t="str">
        <f>RIGHT(Q154,LEN(Q154)-FIND("/",Q154))</f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(E155/D155)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s="9">
        <f>(((K155/60)/60)/24)+DATE(1970,1,1)</f>
        <v>41201.208333333336</v>
      </c>
      <c r="N155" s="9">
        <f>(((L155/60)/60)/24)+DATE(1970,1,1)</f>
        <v>41207.208333333336</v>
      </c>
      <c r="O155" t="b">
        <v>0</v>
      </c>
      <c r="P155" t="b">
        <v>0</v>
      </c>
      <c r="Q155" t="s">
        <v>33</v>
      </c>
      <c r="R155">
        <f>E155/H155</f>
        <v>31.000176025347649</v>
      </c>
      <c r="S155" t="str">
        <f>LEFT(Q155,FIND("/",Q155)-1)</f>
        <v>theater</v>
      </c>
      <c r="T155" t="str">
        <f>RIGHT(Q155,LEN(Q155)-FIND("/",Q155))</f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(E156/D156)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s="9">
        <f>(((K156/60)/60)/24)+DATE(1970,1,1)</f>
        <v>42502.208333333328</v>
      </c>
      <c r="N156" s="9">
        <f>(((L156/60)/60)/24)+DATE(1970,1,1)</f>
        <v>42525.208333333328</v>
      </c>
      <c r="O156" t="b">
        <v>0</v>
      </c>
      <c r="P156" t="b">
        <v>1</v>
      </c>
      <c r="Q156" t="s">
        <v>60</v>
      </c>
      <c r="R156">
        <f>E156/H156</f>
        <v>95.042492917847028</v>
      </c>
      <c r="S156" t="str">
        <f>LEFT(Q156,FIND("/",Q156)-1)</f>
        <v>music</v>
      </c>
      <c r="T156" t="str">
        <f>RIGHT(Q156,LEN(Q156)-FIND("/",Q156))</f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(E157/D157)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s="9">
        <f>(((K157/60)/60)/24)+DATE(1970,1,1)</f>
        <v>40262.208333333336</v>
      </c>
      <c r="N157" s="9">
        <f>(((L157/60)/60)/24)+DATE(1970,1,1)</f>
        <v>40277.208333333336</v>
      </c>
      <c r="O157" t="b">
        <v>0</v>
      </c>
      <c r="P157" t="b">
        <v>0</v>
      </c>
      <c r="Q157" t="s">
        <v>33</v>
      </c>
      <c r="R157">
        <f>E157/H157</f>
        <v>75.968174204355108</v>
      </c>
      <c r="S157" t="str">
        <f>LEFT(Q157,FIND("/",Q157)-1)</f>
        <v>theater</v>
      </c>
      <c r="T157" t="str">
        <f>RIGHT(Q157,LEN(Q157)-FIND("/",Q157))</f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(E158/D158)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s="9">
        <f>(((K158/60)/60)/24)+DATE(1970,1,1)</f>
        <v>43743.208333333328</v>
      </c>
      <c r="N158" s="9">
        <f>(((L158/60)/60)/24)+DATE(1970,1,1)</f>
        <v>43767.208333333328</v>
      </c>
      <c r="O158" t="b">
        <v>0</v>
      </c>
      <c r="P158" t="b">
        <v>0</v>
      </c>
      <c r="Q158" t="s">
        <v>23</v>
      </c>
      <c r="R158">
        <f>E158/H158</f>
        <v>71.013192612137203</v>
      </c>
      <c r="S158" t="str">
        <f>LEFT(Q158,FIND("/",Q158)-1)</f>
        <v>music</v>
      </c>
      <c r="T158" t="str">
        <f>RIGHT(Q158,LEN(Q158)-FIND("/",Q158))</f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(E159/D159)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s="9">
        <f>(((K159/60)/60)/24)+DATE(1970,1,1)</f>
        <v>41638.25</v>
      </c>
      <c r="N159" s="9">
        <f>(((L159/60)/60)/24)+DATE(1970,1,1)</f>
        <v>41650.25</v>
      </c>
      <c r="O159" t="b">
        <v>0</v>
      </c>
      <c r="P159" t="b">
        <v>0</v>
      </c>
      <c r="Q159" t="s">
        <v>122</v>
      </c>
      <c r="R159">
        <f>E159/H159</f>
        <v>73.733333333333334</v>
      </c>
      <c r="S159" t="str">
        <f>LEFT(Q159,FIND("/",Q159)-1)</f>
        <v>photography</v>
      </c>
      <c r="T159" t="str">
        <f>RIGHT(Q159,LEN(Q159)-FIND("/",Q159))</f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(E160/D160)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s="9">
        <f>(((K160/60)/60)/24)+DATE(1970,1,1)</f>
        <v>42346.25</v>
      </c>
      <c r="N160" s="9">
        <f>(((L160/60)/60)/24)+DATE(1970,1,1)</f>
        <v>42347.25</v>
      </c>
      <c r="O160" t="b">
        <v>0</v>
      </c>
      <c r="P160" t="b">
        <v>0</v>
      </c>
      <c r="Q160" t="s">
        <v>23</v>
      </c>
      <c r="R160">
        <f>E160/H160</f>
        <v>113.17073170731707</v>
      </c>
      <c r="S160" t="str">
        <f>LEFT(Q160,FIND("/",Q160)-1)</f>
        <v>music</v>
      </c>
      <c r="T160" t="str">
        <f>RIGHT(Q160,LEN(Q160)-FIND("/",Q160))</f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(E161/D161)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s="9">
        <f>(((K161/60)/60)/24)+DATE(1970,1,1)</f>
        <v>43551.208333333328</v>
      </c>
      <c r="N161" s="9">
        <f>(((L161/60)/60)/24)+DATE(1970,1,1)</f>
        <v>43569.208333333328</v>
      </c>
      <c r="O161" t="b">
        <v>0</v>
      </c>
      <c r="P161" t="b">
        <v>1</v>
      </c>
      <c r="Q161" t="s">
        <v>33</v>
      </c>
      <c r="R161">
        <f>E161/H161</f>
        <v>105.00933552992861</v>
      </c>
      <c r="S161" t="str">
        <f>LEFT(Q161,FIND("/",Q161)-1)</f>
        <v>theater</v>
      </c>
      <c r="T161" t="str">
        <f>RIGHT(Q161,LEN(Q161)-FIND("/",Q161))</f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(E162/D162)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s="9">
        <f>(((K162/60)/60)/24)+DATE(1970,1,1)</f>
        <v>43582.208333333328</v>
      </c>
      <c r="N162" s="9">
        <f>(((L162/60)/60)/24)+DATE(1970,1,1)</f>
        <v>43598.208333333328</v>
      </c>
      <c r="O162" t="b">
        <v>0</v>
      </c>
      <c r="P162" t="b">
        <v>0</v>
      </c>
      <c r="Q162" t="s">
        <v>65</v>
      </c>
      <c r="R162">
        <f>E162/H162</f>
        <v>79.176829268292678</v>
      </c>
      <c r="S162" t="str">
        <f>LEFT(Q162,FIND("/",Q162)-1)</f>
        <v>technology</v>
      </c>
      <c r="T162" t="str">
        <f>RIGHT(Q162,LEN(Q162)-FIND("/",Q162))</f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(E163/D163)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s="9">
        <f>(((K163/60)/60)/24)+DATE(1970,1,1)</f>
        <v>42270.208333333328</v>
      </c>
      <c r="N163" s="9">
        <f>(((L163/60)/60)/24)+DATE(1970,1,1)</f>
        <v>42276.208333333328</v>
      </c>
      <c r="O163" t="b">
        <v>0</v>
      </c>
      <c r="P163" t="b">
        <v>1</v>
      </c>
      <c r="Q163" t="s">
        <v>28</v>
      </c>
      <c r="R163">
        <f>E163/H163</f>
        <v>57.333333333333336</v>
      </c>
      <c r="S163" t="str">
        <f>LEFT(Q163,FIND("/",Q163)-1)</f>
        <v>technology</v>
      </c>
      <c r="T163" t="str">
        <f>RIGHT(Q163,LEN(Q163)-FIND("/",Q163))</f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(E164/D164)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s="9">
        <f>(((K164/60)/60)/24)+DATE(1970,1,1)</f>
        <v>43442.25</v>
      </c>
      <c r="N164" s="9">
        <f>(((L164/60)/60)/24)+DATE(1970,1,1)</f>
        <v>43472.25</v>
      </c>
      <c r="O164" t="b">
        <v>0</v>
      </c>
      <c r="P164" t="b">
        <v>0</v>
      </c>
      <c r="Q164" t="s">
        <v>23</v>
      </c>
      <c r="R164">
        <f>E164/H164</f>
        <v>58.178343949044589</v>
      </c>
      <c r="S164" t="str">
        <f>LEFT(Q164,FIND("/",Q164)-1)</f>
        <v>music</v>
      </c>
      <c r="T164" t="str">
        <f>RIGHT(Q164,LEN(Q164)-FIND("/",Q164))</f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(E165/D165)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s="9">
        <f>(((K165/60)/60)/24)+DATE(1970,1,1)</f>
        <v>43028.208333333328</v>
      </c>
      <c r="N165" s="9">
        <f>(((L165/60)/60)/24)+DATE(1970,1,1)</f>
        <v>43077.25</v>
      </c>
      <c r="O165" t="b">
        <v>0</v>
      </c>
      <c r="P165" t="b">
        <v>1</v>
      </c>
      <c r="Q165" t="s">
        <v>122</v>
      </c>
      <c r="R165">
        <f>E165/H165</f>
        <v>36.032520325203251</v>
      </c>
      <c r="S165" t="str">
        <f>LEFT(Q165,FIND("/",Q165)-1)</f>
        <v>photography</v>
      </c>
      <c r="T165" t="str">
        <f>RIGHT(Q165,LEN(Q165)-FIND("/",Q165))</f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(E166/D166)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s="9">
        <f>(((K166/60)/60)/24)+DATE(1970,1,1)</f>
        <v>43016.208333333328</v>
      </c>
      <c r="N166" s="9">
        <f>(((L166/60)/60)/24)+DATE(1970,1,1)</f>
        <v>43017.208333333328</v>
      </c>
      <c r="O166" t="b">
        <v>0</v>
      </c>
      <c r="P166" t="b">
        <v>0</v>
      </c>
      <c r="Q166" t="s">
        <v>33</v>
      </c>
      <c r="R166">
        <f>E166/H166</f>
        <v>107.99068767908309</v>
      </c>
      <c r="S166" t="str">
        <f>LEFT(Q166,FIND("/",Q166)-1)</f>
        <v>theater</v>
      </c>
      <c r="T166" t="str">
        <f>RIGHT(Q166,LEN(Q166)-FIND("/",Q166))</f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(E167/D167)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s="9">
        <f>(((K167/60)/60)/24)+DATE(1970,1,1)</f>
        <v>42948.208333333328</v>
      </c>
      <c r="N167" s="9">
        <f>(((L167/60)/60)/24)+DATE(1970,1,1)</f>
        <v>42980.208333333328</v>
      </c>
      <c r="O167" t="b">
        <v>0</v>
      </c>
      <c r="P167" t="b">
        <v>0</v>
      </c>
      <c r="Q167" t="s">
        <v>28</v>
      </c>
      <c r="R167">
        <f>E167/H167</f>
        <v>44.005985634477256</v>
      </c>
      <c r="S167" t="str">
        <f>LEFT(Q167,FIND("/",Q167)-1)</f>
        <v>technology</v>
      </c>
      <c r="T167" t="str">
        <f>RIGHT(Q167,LEN(Q167)-FIND("/",Q167))</f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(E168/D168)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s="9">
        <f>(((K168/60)/60)/24)+DATE(1970,1,1)</f>
        <v>40534.25</v>
      </c>
      <c r="N168" s="9">
        <f>(((L168/60)/60)/24)+DATE(1970,1,1)</f>
        <v>40538.25</v>
      </c>
      <c r="O168" t="b">
        <v>0</v>
      </c>
      <c r="P168" t="b">
        <v>0</v>
      </c>
      <c r="Q168" t="s">
        <v>122</v>
      </c>
      <c r="R168">
        <f>E168/H168</f>
        <v>55.077868852459019</v>
      </c>
      <c r="S168" t="str">
        <f>LEFT(Q168,FIND("/",Q168)-1)</f>
        <v>photography</v>
      </c>
      <c r="T168" t="str">
        <f>RIGHT(Q168,LEN(Q168)-FIND("/",Q168))</f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(E169/D169)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s="9">
        <f>(((K169/60)/60)/24)+DATE(1970,1,1)</f>
        <v>41435.208333333336</v>
      </c>
      <c r="N169" s="9">
        <f>(((L169/60)/60)/24)+DATE(1970,1,1)</f>
        <v>41445.208333333336</v>
      </c>
      <c r="O169" t="b">
        <v>0</v>
      </c>
      <c r="P169" t="b">
        <v>0</v>
      </c>
      <c r="Q169" t="s">
        <v>33</v>
      </c>
      <c r="R169">
        <f>E169/H169</f>
        <v>74</v>
      </c>
      <c r="S169" t="str">
        <f>LEFT(Q169,FIND("/",Q169)-1)</f>
        <v>theater</v>
      </c>
      <c r="T169" t="str">
        <f>RIGHT(Q169,LEN(Q169)-FIND("/",Q169))</f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(E170/D170)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s="9">
        <f>(((K170/60)/60)/24)+DATE(1970,1,1)</f>
        <v>43518.25</v>
      </c>
      <c r="N170" s="9">
        <f>(((L170/60)/60)/24)+DATE(1970,1,1)</f>
        <v>43541.208333333328</v>
      </c>
      <c r="O170" t="b">
        <v>0</v>
      </c>
      <c r="P170" t="b">
        <v>1</v>
      </c>
      <c r="Q170" t="s">
        <v>60</v>
      </c>
      <c r="R170">
        <f>E170/H170</f>
        <v>41.996858638743454</v>
      </c>
      <c r="S170" t="str">
        <f>LEFT(Q170,FIND("/",Q170)-1)</f>
        <v>music</v>
      </c>
      <c r="T170" t="str">
        <f>RIGHT(Q170,LEN(Q170)-FIND("/",Q170))</f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(E171/D171)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s="9">
        <f>(((K171/60)/60)/24)+DATE(1970,1,1)</f>
        <v>41077.208333333336</v>
      </c>
      <c r="N171" s="9">
        <f>(((L171/60)/60)/24)+DATE(1970,1,1)</f>
        <v>41105.208333333336</v>
      </c>
      <c r="O171" t="b">
        <v>0</v>
      </c>
      <c r="P171" t="b">
        <v>1</v>
      </c>
      <c r="Q171" t="s">
        <v>100</v>
      </c>
      <c r="R171">
        <f>E171/H171</f>
        <v>77.988161010260455</v>
      </c>
      <c r="S171" t="str">
        <f>LEFT(Q171,FIND("/",Q171)-1)</f>
        <v>film &amp; video</v>
      </c>
      <c r="T171" t="str">
        <f>RIGHT(Q171,LEN(Q171)-FIND("/",Q171))</f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(E172/D172)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s="9">
        <f>(((K172/60)/60)/24)+DATE(1970,1,1)</f>
        <v>42950.208333333328</v>
      </c>
      <c r="N172" s="9">
        <f>(((L172/60)/60)/24)+DATE(1970,1,1)</f>
        <v>42957.208333333328</v>
      </c>
      <c r="O172" t="b">
        <v>0</v>
      </c>
      <c r="P172" t="b">
        <v>0</v>
      </c>
      <c r="Q172" t="s">
        <v>60</v>
      </c>
      <c r="R172">
        <f>E172/H172</f>
        <v>82.507462686567166</v>
      </c>
      <c r="S172" t="str">
        <f>LEFT(Q172,FIND("/",Q172)-1)</f>
        <v>music</v>
      </c>
      <c r="T172" t="str">
        <f>RIGHT(Q172,LEN(Q172)-FIND("/",Q172))</f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(E173/D173)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s="9">
        <f>(((K173/60)/60)/24)+DATE(1970,1,1)</f>
        <v>41718.208333333336</v>
      </c>
      <c r="N173" s="9">
        <f>(((L173/60)/60)/24)+DATE(1970,1,1)</f>
        <v>41740.208333333336</v>
      </c>
      <c r="O173" t="b">
        <v>0</v>
      </c>
      <c r="P173" t="b">
        <v>0</v>
      </c>
      <c r="Q173" t="s">
        <v>206</v>
      </c>
      <c r="R173">
        <f>E173/H173</f>
        <v>104.2</v>
      </c>
      <c r="S173" t="str">
        <f>LEFT(Q173,FIND("/",Q173)-1)</f>
        <v>publishing</v>
      </c>
      <c r="T173" t="str">
        <f>RIGHT(Q173,LEN(Q173)-FIND("/",Q173))</f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(E174/D174)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s="9">
        <f>(((K174/60)/60)/24)+DATE(1970,1,1)</f>
        <v>41839.208333333336</v>
      </c>
      <c r="N174" s="9">
        <f>(((L174/60)/60)/24)+DATE(1970,1,1)</f>
        <v>41854.208333333336</v>
      </c>
      <c r="O174" t="b">
        <v>0</v>
      </c>
      <c r="P174" t="b">
        <v>1</v>
      </c>
      <c r="Q174" t="s">
        <v>42</v>
      </c>
      <c r="R174">
        <f>E174/H174</f>
        <v>25.5</v>
      </c>
      <c r="S174" t="str">
        <f>LEFT(Q174,FIND("/",Q174)-1)</f>
        <v>film &amp; video</v>
      </c>
      <c r="T174" t="str">
        <f>RIGHT(Q174,LEN(Q174)-FIND("/",Q174))</f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(E175/D175)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s="9">
        <f>(((K175/60)/60)/24)+DATE(1970,1,1)</f>
        <v>41412.208333333336</v>
      </c>
      <c r="N175" s="9">
        <f>(((L175/60)/60)/24)+DATE(1970,1,1)</f>
        <v>41418.208333333336</v>
      </c>
      <c r="O175" t="b">
        <v>0</v>
      </c>
      <c r="P175" t="b">
        <v>0</v>
      </c>
      <c r="Q175" t="s">
        <v>33</v>
      </c>
      <c r="R175">
        <f>E175/H175</f>
        <v>100.98334401024984</v>
      </c>
      <c r="S175" t="str">
        <f>LEFT(Q175,FIND("/",Q175)-1)</f>
        <v>theater</v>
      </c>
      <c r="T175" t="str">
        <f>RIGHT(Q175,LEN(Q175)-FIND("/",Q175))</f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(E176/D176)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s="9">
        <f>(((K176/60)/60)/24)+DATE(1970,1,1)</f>
        <v>42282.208333333328</v>
      </c>
      <c r="N176" s="9">
        <f>(((L176/60)/60)/24)+DATE(1970,1,1)</f>
        <v>42283.208333333328</v>
      </c>
      <c r="O176" t="b">
        <v>0</v>
      </c>
      <c r="P176" t="b">
        <v>1</v>
      </c>
      <c r="Q176" t="s">
        <v>65</v>
      </c>
      <c r="R176">
        <f>E176/H176</f>
        <v>111.83333333333333</v>
      </c>
      <c r="S176" t="str">
        <f>LEFT(Q176,FIND("/",Q176)-1)</f>
        <v>technology</v>
      </c>
      <c r="T176" t="str">
        <f>RIGHT(Q176,LEN(Q176)-FIND("/",Q176))</f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(E177/D177)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s="9">
        <f>(((K177/60)/60)/24)+DATE(1970,1,1)</f>
        <v>42613.208333333328</v>
      </c>
      <c r="N177" s="9">
        <f>(((L177/60)/60)/24)+DATE(1970,1,1)</f>
        <v>42632.208333333328</v>
      </c>
      <c r="O177" t="b">
        <v>0</v>
      </c>
      <c r="P177" t="b">
        <v>0</v>
      </c>
      <c r="Q177" t="s">
        <v>33</v>
      </c>
      <c r="R177">
        <f>E177/H177</f>
        <v>41.999115044247787</v>
      </c>
      <c r="S177" t="str">
        <f>LEFT(Q177,FIND("/",Q177)-1)</f>
        <v>theater</v>
      </c>
      <c r="T177" t="str">
        <f>RIGHT(Q177,LEN(Q177)-FIND("/",Q177))</f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(E178/D178)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s="9">
        <f>(((K178/60)/60)/24)+DATE(1970,1,1)</f>
        <v>42616.208333333328</v>
      </c>
      <c r="N178" s="9">
        <f>(((L178/60)/60)/24)+DATE(1970,1,1)</f>
        <v>42625.208333333328</v>
      </c>
      <c r="O178" t="b">
        <v>0</v>
      </c>
      <c r="P178" t="b">
        <v>0</v>
      </c>
      <c r="Q178" t="s">
        <v>33</v>
      </c>
      <c r="R178">
        <f>E178/H178</f>
        <v>110.05115089514067</v>
      </c>
      <c r="S178" t="str">
        <f>LEFT(Q178,FIND("/",Q178)-1)</f>
        <v>theater</v>
      </c>
      <c r="T178" t="str">
        <f>RIGHT(Q178,LEN(Q178)-FIND("/",Q178))</f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(E179/D179)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s="9">
        <f>(((K179/60)/60)/24)+DATE(1970,1,1)</f>
        <v>40497.25</v>
      </c>
      <c r="N179" s="9">
        <f>(((L179/60)/60)/24)+DATE(1970,1,1)</f>
        <v>40522.25</v>
      </c>
      <c r="O179" t="b">
        <v>0</v>
      </c>
      <c r="P179" t="b">
        <v>0</v>
      </c>
      <c r="Q179" t="s">
        <v>33</v>
      </c>
      <c r="R179">
        <f>E179/H179</f>
        <v>58.997079225994888</v>
      </c>
      <c r="S179" t="str">
        <f>LEFT(Q179,FIND("/",Q179)-1)</f>
        <v>theater</v>
      </c>
      <c r="T179" t="str">
        <f>RIGHT(Q179,LEN(Q179)-FIND("/",Q179))</f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(E180/D180)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s="9">
        <f>(((K180/60)/60)/24)+DATE(1970,1,1)</f>
        <v>42999.208333333328</v>
      </c>
      <c r="N180" s="9">
        <f>(((L180/60)/60)/24)+DATE(1970,1,1)</f>
        <v>43008.208333333328</v>
      </c>
      <c r="O180" t="b">
        <v>0</v>
      </c>
      <c r="P180" t="b">
        <v>0</v>
      </c>
      <c r="Q180" t="s">
        <v>17</v>
      </c>
      <c r="R180">
        <f>E180/H180</f>
        <v>32.985714285714288</v>
      </c>
      <c r="S180" t="str">
        <f>LEFT(Q180,FIND("/",Q180)-1)</f>
        <v>food</v>
      </c>
      <c r="T180" t="str">
        <f>RIGHT(Q180,LEN(Q180)-FIND("/",Q180))</f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(E181/D181)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s="9">
        <f>(((K181/60)/60)/24)+DATE(1970,1,1)</f>
        <v>41350.208333333336</v>
      </c>
      <c r="N181" s="9">
        <f>(((L181/60)/60)/24)+DATE(1970,1,1)</f>
        <v>41351.208333333336</v>
      </c>
      <c r="O181" t="b">
        <v>0</v>
      </c>
      <c r="P181" t="b">
        <v>1</v>
      </c>
      <c r="Q181" t="s">
        <v>33</v>
      </c>
      <c r="R181">
        <f>E181/H181</f>
        <v>45.005654509471306</v>
      </c>
      <c r="S181" t="str">
        <f>LEFT(Q181,FIND("/",Q181)-1)</f>
        <v>theater</v>
      </c>
      <c r="T181" t="str">
        <f>RIGHT(Q181,LEN(Q181)-FIND("/",Q181))</f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(E182/D182)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s="9">
        <f>(((K182/60)/60)/24)+DATE(1970,1,1)</f>
        <v>40259.208333333336</v>
      </c>
      <c r="N182" s="9">
        <f>(((L182/60)/60)/24)+DATE(1970,1,1)</f>
        <v>40264.208333333336</v>
      </c>
      <c r="O182" t="b">
        <v>0</v>
      </c>
      <c r="P182" t="b">
        <v>0</v>
      </c>
      <c r="Q182" t="s">
        <v>65</v>
      </c>
      <c r="R182">
        <f>E182/H182</f>
        <v>81.98196487897485</v>
      </c>
      <c r="S182" t="str">
        <f>LEFT(Q182,FIND("/",Q182)-1)</f>
        <v>technology</v>
      </c>
      <c r="T182" t="str">
        <f>RIGHT(Q182,LEN(Q182)-FIND("/",Q182))</f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(E183/D183)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s="9">
        <f>(((K183/60)/60)/24)+DATE(1970,1,1)</f>
        <v>43012.208333333328</v>
      </c>
      <c r="N183" s="9">
        <f>(((L183/60)/60)/24)+DATE(1970,1,1)</f>
        <v>43030.208333333328</v>
      </c>
      <c r="O183" t="b">
        <v>0</v>
      </c>
      <c r="P183" t="b">
        <v>0</v>
      </c>
      <c r="Q183" t="s">
        <v>28</v>
      </c>
      <c r="R183">
        <f>E183/H183</f>
        <v>39.080882352941174</v>
      </c>
      <c r="S183" t="str">
        <f>LEFT(Q183,FIND("/",Q183)-1)</f>
        <v>technology</v>
      </c>
      <c r="T183" t="str">
        <f>RIGHT(Q183,LEN(Q183)-FIND("/",Q183))</f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(E184/D184)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s="9">
        <f>(((K184/60)/60)/24)+DATE(1970,1,1)</f>
        <v>43631.208333333328</v>
      </c>
      <c r="N184" s="9">
        <f>(((L184/60)/60)/24)+DATE(1970,1,1)</f>
        <v>43647.208333333328</v>
      </c>
      <c r="O184" t="b">
        <v>0</v>
      </c>
      <c r="P184" t="b">
        <v>0</v>
      </c>
      <c r="Q184" t="s">
        <v>33</v>
      </c>
      <c r="R184">
        <f>E184/H184</f>
        <v>58.996383363471971</v>
      </c>
      <c r="S184" t="str">
        <f>LEFT(Q184,FIND("/",Q184)-1)</f>
        <v>theater</v>
      </c>
      <c r="T184" t="str">
        <f>RIGHT(Q184,LEN(Q184)-FIND("/",Q184))</f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(E185/D185)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s="9">
        <f>(((K185/60)/60)/24)+DATE(1970,1,1)</f>
        <v>40430.208333333336</v>
      </c>
      <c r="N185" s="9">
        <f>(((L185/60)/60)/24)+DATE(1970,1,1)</f>
        <v>40443.208333333336</v>
      </c>
      <c r="O185" t="b">
        <v>0</v>
      </c>
      <c r="P185" t="b">
        <v>0</v>
      </c>
      <c r="Q185" t="s">
        <v>23</v>
      </c>
      <c r="R185">
        <f>E185/H185</f>
        <v>40.988372093023258</v>
      </c>
      <c r="S185" t="str">
        <f>LEFT(Q185,FIND("/",Q185)-1)</f>
        <v>music</v>
      </c>
      <c r="T185" t="str">
        <f>RIGHT(Q185,LEN(Q185)-FIND("/",Q185))</f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(E186/D186)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s="9">
        <f>(((K186/60)/60)/24)+DATE(1970,1,1)</f>
        <v>43588.208333333328</v>
      </c>
      <c r="N186" s="9">
        <f>(((L186/60)/60)/24)+DATE(1970,1,1)</f>
        <v>43589.208333333328</v>
      </c>
      <c r="O186" t="b">
        <v>0</v>
      </c>
      <c r="P186" t="b">
        <v>0</v>
      </c>
      <c r="Q186" t="s">
        <v>33</v>
      </c>
      <c r="R186">
        <f>E186/H186</f>
        <v>31.029411764705884</v>
      </c>
      <c r="S186" t="str">
        <f>LEFT(Q186,FIND("/",Q186)-1)</f>
        <v>theater</v>
      </c>
      <c r="T186" t="str">
        <f>RIGHT(Q186,LEN(Q186)-FIND("/",Q186))</f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(E187/D187)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s="9">
        <f>(((K187/60)/60)/24)+DATE(1970,1,1)</f>
        <v>43233.208333333328</v>
      </c>
      <c r="N187" s="9">
        <f>(((L187/60)/60)/24)+DATE(1970,1,1)</f>
        <v>43244.208333333328</v>
      </c>
      <c r="O187" t="b">
        <v>0</v>
      </c>
      <c r="P187" t="b">
        <v>0</v>
      </c>
      <c r="Q187" t="s">
        <v>269</v>
      </c>
      <c r="R187">
        <f>E187/H187</f>
        <v>37.789473684210527</v>
      </c>
      <c r="S187" t="str">
        <f>LEFT(Q187,FIND("/",Q187)-1)</f>
        <v>film &amp; video</v>
      </c>
      <c r="T187" t="str">
        <f>RIGHT(Q187,LEN(Q187)-FIND("/",Q187))</f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(E188/D188)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s="9">
        <f>(((K188/60)/60)/24)+DATE(1970,1,1)</f>
        <v>41782.208333333336</v>
      </c>
      <c r="N188" s="9">
        <f>(((L188/60)/60)/24)+DATE(1970,1,1)</f>
        <v>41797.208333333336</v>
      </c>
      <c r="O188" t="b">
        <v>0</v>
      </c>
      <c r="P188" t="b">
        <v>0</v>
      </c>
      <c r="Q188" t="s">
        <v>33</v>
      </c>
      <c r="R188">
        <f>E188/H188</f>
        <v>32.006772009029348</v>
      </c>
      <c r="S188" t="str">
        <f>LEFT(Q188,FIND("/",Q188)-1)</f>
        <v>theater</v>
      </c>
      <c r="T188" t="str">
        <f>RIGHT(Q188,LEN(Q188)-FIND("/",Q188))</f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(E189/D189)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s="9">
        <f>(((K189/60)/60)/24)+DATE(1970,1,1)</f>
        <v>41328.25</v>
      </c>
      <c r="N189" s="9">
        <f>(((L189/60)/60)/24)+DATE(1970,1,1)</f>
        <v>41356.208333333336</v>
      </c>
      <c r="O189" t="b">
        <v>0</v>
      </c>
      <c r="P189" t="b">
        <v>1</v>
      </c>
      <c r="Q189" t="s">
        <v>100</v>
      </c>
      <c r="R189">
        <f>E189/H189</f>
        <v>95.966712898751737</v>
      </c>
      <c r="S189" t="str">
        <f>LEFT(Q189,FIND("/",Q189)-1)</f>
        <v>film &amp; video</v>
      </c>
      <c r="T189" t="str">
        <f>RIGHT(Q189,LEN(Q189)-FIND("/",Q189))</f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(E190/D190)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s="9">
        <f>(((K190/60)/60)/24)+DATE(1970,1,1)</f>
        <v>41975.25</v>
      </c>
      <c r="N190" s="9">
        <f>(((L190/60)/60)/24)+DATE(1970,1,1)</f>
        <v>41976.25</v>
      </c>
      <c r="O190" t="b">
        <v>0</v>
      </c>
      <c r="P190" t="b">
        <v>0</v>
      </c>
      <c r="Q190" t="s">
        <v>33</v>
      </c>
      <c r="R190">
        <f>E190/H190</f>
        <v>75</v>
      </c>
      <c r="S190" t="str">
        <f>LEFT(Q190,FIND("/",Q190)-1)</f>
        <v>theater</v>
      </c>
      <c r="T190" t="str">
        <f>RIGHT(Q190,LEN(Q190)-FIND("/",Q190))</f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(E191/D191)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s="9">
        <f>(((K191/60)/60)/24)+DATE(1970,1,1)</f>
        <v>42433.25</v>
      </c>
      <c r="N191" s="9">
        <f>(((L191/60)/60)/24)+DATE(1970,1,1)</f>
        <v>42433.25</v>
      </c>
      <c r="O191" t="b">
        <v>0</v>
      </c>
      <c r="P191" t="b">
        <v>0</v>
      </c>
      <c r="Q191" t="s">
        <v>33</v>
      </c>
      <c r="R191">
        <f>E191/H191</f>
        <v>102.0498866213152</v>
      </c>
      <c r="S191" t="str">
        <f>LEFT(Q191,FIND("/",Q191)-1)</f>
        <v>theater</v>
      </c>
      <c r="T191" t="str">
        <f>RIGHT(Q191,LEN(Q191)-FIND("/",Q191))</f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(E192/D192)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s="9">
        <f>(((K192/60)/60)/24)+DATE(1970,1,1)</f>
        <v>41429.208333333336</v>
      </c>
      <c r="N192" s="9">
        <f>(((L192/60)/60)/24)+DATE(1970,1,1)</f>
        <v>41430.208333333336</v>
      </c>
      <c r="O192" t="b">
        <v>0</v>
      </c>
      <c r="P192" t="b">
        <v>1</v>
      </c>
      <c r="Q192" t="s">
        <v>33</v>
      </c>
      <c r="R192">
        <f>E192/H192</f>
        <v>105.75</v>
      </c>
      <c r="S192" t="str">
        <f>LEFT(Q192,FIND("/",Q192)-1)</f>
        <v>theater</v>
      </c>
      <c r="T192" t="str">
        <f>RIGHT(Q192,LEN(Q192)-FIND("/",Q192))</f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(E193/D193)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s="9">
        <f>(((K193/60)/60)/24)+DATE(1970,1,1)</f>
        <v>43536.208333333328</v>
      </c>
      <c r="N193" s="9">
        <f>(((L193/60)/60)/24)+DATE(1970,1,1)</f>
        <v>43539.208333333328</v>
      </c>
      <c r="O193" t="b">
        <v>0</v>
      </c>
      <c r="P193" t="b">
        <v>0</v>
      </c>
      <c r="Q193" t="s">
        <v>33</v>
      </c>
      <c r="R193">
        <f>E193/H193</f>
        <v>37.069767441860463</v>
      </c>
      <c r="S193" t="str">
        <f>LEFT(Q193,FIND("/",Q193)-1)</f>
        <v>theater</v>
      </c>
      <c r="T193" t="str">
        <f>RIGHT(Q193,LEN(Q193)-FIND("/",Q193))</f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(E194/D194)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s="9">
        <f>(((K194/60)/60)/24)+DATE(1970,1,1)</f>
        <v>41817.208333333336</v>
      </c>
      <c r="N194" s="9">
        <f>(((L194/60)/60)/24)+DATE(1970,1,1)</f>
        <v>41821.208333333336</v>
      </c>
      <c r="O194" t="b">
        <v>0</v>
      </c>
      <c r="P194" t="b">
        <v>0</v>
      </c>
      <c r="Q194" t="s">
        <v>23</v>
      </c>
      <c r="R194">
        <f>E194/H194</f>
        <v>35.049382716049379</v>
      </c>
      <c r="S194" t="str">
        <f>LEFT(Q194,FIND("/",Q194)-1)</f>
        <v>music</v>
      </c>
      <c r="T194" t="str">
        <f>RIGHT(Q194,LEN(Q194)-FIND("/",Q194))</f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(E195/D195)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s="9">
        <f>(((K195/60)/60)/24)+DATE(1970,1,1)</f>
        <v>43198.208333333328</v>
      </c>
      <c r="N195" s="9">
        <f>(((L195/60)/60)/24)+DATE(1970,1,1)</f>
        <v>43202.208333333328</v>
      </c>
      <c r="O195" t="b">
        <v>1</v>
      </c>
      <c r="P195" t="b">
        <v>0</v>
      </c>
      <c r="Q195" t="s">
        <v>60</v>
      </c>
      <c r="R195">
        <f>E195/H195</f>
        <v>46.338461538461537</v>
      </c>
      <c r="S195" t="str">
        <f>LEFT(Q195,FIND("/",Q195)-1)</f>
        <v>music</v>
      </c>
      <c r="T195" t="str">
        <f>RIGHT(Q195,LEN(Q195)-FIND("/",Q195))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(E196/D196)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s="9">
        <f>(((K196/60)/60)/24)+DATE(1970,1,1)</f>
        <v>42261.208333333328</v>
      </c>
      <c r="N196" s="9">
        <f>(((L196/60)/60)/24)+DATE(1970,1,1)</f>
        <v>42277.208333333328</v>
      </c>
      <c r="O196" t="b">
        <v>0</v>
      </c>
      <c r="P196" t="b">
        <v>0</v>
      </c>
      <c r="Q196" t="s">
        <v>148</v>
      </c>
      <c r="R196">
        <f>E196/H196</f>
        <v>69.174603174603178</v>
      </c>
      <c r="S196" t="str">
        <f>LEFT(Q196,FIND("/",Q196)-1)</f>
        <v>music</v>
      </c>
      <c r="T196" t="str">
        <f>RIGHT(Q196,LEN(Q196)-FIND("/",Q196))</f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(E197/D197)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s="9">
        <f>(((K197/60)/60)/24)+DATE(1970,1,1)</f>
        <v>43310.208333333328</v>
      </c>
      <c r="N197" s="9">
        <f>(((L197/60)/60)/24)+DATE(1970,1,1)</f>
        <v>43317.208333333328</v>
      </c>
      <c r="O197" t="b">
        <v>0</v>
      </c>
      <c r="P197" t="b">
        <v>0</v>
      </c>
      <c r="Q197" t="s">
        <v>50</v>
      </c>
      <c r="R197">
        <f>E197/H197</f>
        <v>109.07824427480917</v>
      </c>
      <c r="S197" t="str">
        <f>LEFT(Q197,FIND("/",Q197)-1)</f>
        <v>music</v>
      </c>
      <c r="T197" t="str">
        <f>RIGHT(Q197,LEN(Q197)-FIND("/",Q197))</f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(E198/D198)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s="9">
        <f>(((K198/60)/60)/24)+DATE(1970,1,1)</f>
        <v>42616.208333333328</v>
      </c>
      <c r="N198" s="9">
        <f>(((L198/60)/60)/24)+DATE(1970,1,1)</f>
        <v>42635.208333333328</v>
      </c>
      <c r="O198" t="b">
        <v>0</v>
      </c>
      <c r="P198" t="b">
        <v>0</v>
      </c>
      <c r="Q198" t="s">
        <v>65</v>
      </c>
      <c r="R198">
        <f>E198/H198</f>
        <v>51.78</v>
      </c>
      <c r="S198" t="str">
        <f>LEFT(Q198,FIND("/",Q198)-1)</f>
        <v>technology</v>
      </c>
      <c r="T198" t="str">
        <f>RIGHT(Q198,LEN(Q198)-FIND("/",Q198))</f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(E199/D199)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s="9">
        <f>(((K199/60)/60)/24)+DATE(1970,1,1)</f>
        <v>42909.208333333328</v>
      </c>
      <c r="N199" s="9">
        <f>(((L199/60)/60)/24)+DATE(1970,1,1)</f>
        <v>42923.208333333328</v>
      </c>
      <c r="O199" t="b">
        <v>0</v>
      </c>
      <c r="P199" t="b">
        <v>0</v>
      </c>
      <c r="Q199" t="s">
        <v>53</v>
      </c>
      <c r="R199">
        <f>E199/H199</f>
        <v>82.010055304172951</v>
      </c>
      <c r="S199" t="str">
        <f>LEFT(Q199,FIND("/",Q199)-1)</f>
        <v>film &amp; video</v>
      </c>
      <c r="T199" t="str">
        <f>RIGHT(Q199,LEN(Q199)-FIND("/",Q199))</f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(E200/D200)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s="9">
        <f>(((K200/60)/60)/24)+DATE(1970,1,1)</f>
        <v>40396.208333333336</v>
      </c>
      <c r="N200" s="9">
        <f>(((L200/60)/60)/24)+DATE(1970,1,1)</f>
        <v>40425.208333333336</v>
      </c>
      <c r="O200" t="b">
        <v>0</v>
      </c>
      <c r="P200" t="b">
        <v>0</v>
      </c>
      <c r="Q200" t="s">
        <v>50</v>
      </c>
      <c r="R200">
        <f>E200/H200</f>
        <v>35.958333333333336</v>
      </c>
      <c r="S200" t="str">
        <f>LEFT(Q200,FIND("/",Q200)-1)</f>
        <v>music</v>
      </c>
      <c r="T200" t="str">
        <f>RIGHT(Q200,LEN(Q200)-FIND("/",Q200))</f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(E201/D201)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s="9">
        <f>(((K201/60)/60)/24)+DATE(1970,1,1)</f>
        <v>42192.208333333328</v>
      </c>
      <c r="N201" s="9">
        <f>(((L201/60)/60)/24)+DATE(1970,1,1)</f>
        <v>42196.208333333328</v>
      </c>
      <c r="O201" t="b">
        <v>0</v>
      </c>
      <c r="P201" t="b">
        <v>0</v>
      </c>
      <c r="Q201" t="s">
        <v>23</v>
      </c>
      <c r="R201">
        <f>E201/H201</f>
        <v>74.461538461538467</v>
      </c>
      <c r="S201" t="str">
        <f>LEFT(Q201,FIND("/",Q201)-1)</f>
        <v>music</v>
      </c>
      <c r="T201" t="str">
        <f>RIGHT(Q201,LEN(Q201)-FIND("/",Q201))</f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(E202/D202)</f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s="9">
        <f>(((K202/60)/60)/24)+DATE(1970,1,1)</f>
        <v>40262.208333333336</v>
      </c>
      <c r="N202" s="9">
        <f>(((L202/60)/60)/24)+DATE(1970,1,1)</f>
        <v>40273.208333333336</v>
      </c>
      <c r="O202" t="b">
        <v>0</v>
      </c>
      <c r="P202" t="b">
        <v>0</v>
      </c>
      <c r="Q202" t="s">
        <v>33</v>
      </c>
      <c r="R202">
        <f>E202/H202</f>
        <v>2</v>
      </c>
      <c r="S202" t="str">
        <f>LEFT(Q202,FIND("/",Q202)-1)</f>
        <v>theater</v>
      </c>
      <c r="T202" t="str">
        <f>RIGHT(Q202,LEN(Q202)-FIND("/",Q202))</f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(E203/D203)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s="9">
        <f>(((K203/60)/60)/24)+DATE(1970,1,1)</f>
        <v>41845.208333333336</v>
      </c>
      <c r="N203" s="9">
        <f>(((L203/60)/60)/24)+DATE(1970,1,1)</f>
        <v>41863.208333333336</v>
      </c>
      <c r="O203" t="b">
        <v>0</v>
      </c>
      <c r="P203" t="b">
        <v>0</v>
      </c>
      <c r="Q203" t="s">
        <v>28</v>
      </c>
      <c r="R203">
        <f>E203/H203</f>
        <v>91.114649681528661</v>
      </c>
      <c r="S203" t="str">
        <f>LEFT(Q203,FIND("/",Q203)-1)</f>
        <v>technology</v>
      </c>
      <c r="T203" t="str">
        <f>RIGHT(Q203,LEN(Q203)-FIND("/",Q203))</f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(E204/D204)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s="9">
        <f>(((K204/60)/60)/24)+DATE(1970,1,1)</f>
        <v>40818.208333333336</v>
      </c>
      <c r="N204" s="9">
        <f>(((L204/60)/60)/24)+DATE(1970,1,1)</f>
        <v>40822.208333333336</v>
      </c>
      <c r="O204" t="b">
        <v>0</v>
      </c>
      <c r="P204" t="b">
        <v>0</v>
      </c>
      <c r="Q204" t="s">
        <v>17</v>
      </c>
      <c r="R204">
        <f>E204/H204</f>
        <v>79.792682926829272</v>
      </c>
      <c r="S204" t="str">
        <f>LEFT(Q204,FIND("/",Q204)-1)</f>
        <v>food</v>
      </c>
      <c r="T204" t="str">
        <f>RIGHT(Q204,LEN(Q204)-FIND("/",Q204))</f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(E205/D205)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s="9">
        <f>(((K205/60)/60)/24)+DATE(1970,1,1)</f>
        <v>42752.25</v>
      </c>
      <c r="N205" s="9">
        <f>(((L205/60)/60)/24)+DATE(1970,1,1)</f>
        <v>42754.25</v>
      </c>
      <c r="O205" t="b">
        <v>0</v>
      </c>
      <c r="P205" t="b">
        <v>0</v>
      </c>
      <c r="Q205" t="s">
        <v>33</v>
      </c>
      <c r="R205">
        <f>E205/H205</f>
        <v>42.999777678968428</v>
      </c>
      <c r="S205" t="str">
        <f>LEFT(Q205,FIND("/",Q205)-1)</f>
        <v>theater</v>
      </c>
      <c r="T205" t="str">
        <f>RIGHT(Q205,LEN(Q205)-FIND("/",Q205))</f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(E206/D206)</f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s="9">
        <f>(((K206/60)/60)/24)+DATE(1970,1,1)</f>
        <v>40636.208333333336</v>
      </c>
      <c r="N206" s="9">
        <f>(((L206/60)/60)/24)+DATE(1970,1,1)</f>
        <v>40646.208333333336</v>
      </c>
      <c r="O206" t="b">
        <v>0</v>
      </c>
      <c r="P206" t="b">
        <v>0</v>
      </c>
      <c r="Q206" t="s">
        <v>159</v>
      </c>
      <c r="R206">
        <f>E206/H206</f>
        <v>63.225000000000001</v>
      </c>
      <c r="S206" t="str">
        <f>LEFT(Q206,FIND("/",Q206)-1)</f>
        <v>music</v>
      </c>
      <c r="T206" t="str">
        <f>RIGHT(Q206,LEN(Q206)-FIND("/",Q206))</f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(E207/D207)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s="9">
        <f>(((K207/60)/60)/24)+DATE(1970,1,1)</f>
        <v>43390.208333333328</v>
      </c>
      <c r="N207" s="9">
        <f>(((L207/60)/60)/24)+DATE(1970,1,1)</f>
        <v>43402.208333333328</v>
      </c>
      <c r="O207" t="b">
        <v>1</v>
      </c>
      <c r="P207" t="b">
        <v>0</v>
      </c>
      <c r="Q207" t="s">
        <v>33</v>
      </c>
      <c r="R207">
        <f>E207/H207</f>
        <v>70.174999999999997</v>
      </c>
      <c r="S207" t="str">
        <f>LEFT(Q207,FIND("/",Q207)-1)</f>
        <v>theater</v>
      </c>
      <c r="T207" t="str">
        <f>RIGHT(Q207,LEN(Q207)-FIND("/",Q207))</f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(E208/D208)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s="9">
        <f>(((K208/60)/60)/24)+DATE(1970,1,1)</f>
        <v>40236.25</v>
      </c>
      <c r="N208" s="9">
        <f>(((L208/60)/60)/24)+DATE(1970,1,1)</f>
        <v>40245.25</v>
      </c>
      <c r="O208" t="b">
        <v>0</v>
      </c>
      <c r="P208" t="b">
        <v>0</v>
      </c>
      <c r="Q208" t="s">
        <v>119</v>
      </c>
      <c r="R208">
        <f>E208/H208</f>
        <v>61.333333333333336</v>
      </c>
      <c r="S208" t="str">
        <f>LEFT(Q208,FIND("/",Q208)-1)</f>
        <v>publishing</v>
      </c>
      <c r="T208" t="str">
        <f>RIGHT(Q208,LEN(Q208)-FIND("/",Q208))</f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(E209/D209)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s="9">
        <f>(((K209/60)/60)/24)+DATE(1970,1,1)</f>
        <v>43340.208333333328</v>
      </c>
      <c r="N209" s="9">
        <f>(((L209/60)/60)/24)+DATE(1970,1,1)</f>
        <v>43360.208333333328</v>
      </c>
      <c r="O209" t="b">
        <v>0</v>
      </c>
      <c r="P209" t="b">
        <v>1</v>
      </c>
      <c r="Q209" t="s">
        <v>23</v>
      </c>
      <c r="R209">
        <f>E209/H209</f>
        <v>99</v>
      </c>
      <c r="S209" t="str">
        <f>LEFT(Q209,FIND("/",Q209)-1)</f>
        <v>music</v>
      </c>
      <c r="T209" t="str">
        <f>RIGHT(Q209,LEN(Q209)-FIND("/",Q209))</f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(E210/D210)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s="9">
        <f>(((K210/60)/60)/24)+DATE(1970,1,1)</f>
        <v>43048.25</v>
      </c>
      <c r="N210" s="9">
        <f>(((L210/60)/60)/24)+DATE(1970,1,1)</f>
        <v>43072.25</v>
      </c>
      <c r="O210" t="b">
        <v>0</v>
      </c>
      <c r="P210" t="b">
        <v>0</v>
      </c>
      <c r="Q210" t="s">
        <v>42</v>
      </c>
      <c r="R210">
        <f>E210/H210</f>
        <v>96.984900146127615</v>
      </c>
      <c r="S210" t="str">
        <f>LEFT(Q210,FIND("/",Q210)-1)</f>
        <v>film &amp; video</v>
      </c>
      <c r="T210" t="str">
        <f>RIGHT(Q210,LEN(Q210)-FIND("/",Q210))</f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(E211/D211)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s="9">
        <f>(((K211/60)/60)/24)+DATE(1970,1,1)</f>
        <v>42496.208333333328</v>
      </c>
      <c r="N211" s="9">
        <f>(((L211/60)/60)/24)+DATE(1970,1,1)</f>
        <v>42503.208333333328</v>
      </c>
      <c r="O211" t="b">
        <v>0</v>
      </c>
      <c r="P211" t="b">
        <v>0</v>
      </c>
      <c r="Q211" t="s">
        <v>42</v>
      </c>
      <c r="R211">
        <f>E211/H211</f>
        <v>51.004950495049506</v>
      </c>
      <c r="S211" t="str">
        <f>LEFT(Q211,FIND("/",Q211)-1)</f>
        <v>film &amp; video</v>
      </c>
      <c r="T211" t="str">
        <f>RIGHT(Q211,LEN(Q211)-FIND("/",Q211))</f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(E212/D212)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s="9">
        <f>(((K212/60)/60)/24)+DATE(1970,1,1)</f>
        <v>42797.25</v>
      </c>
      <c r="N212" s="9">
        <f>(((L212/60)/60)/24)+DATE(1970,1,1)</f>
        <v>42824.208333333328</v>
      </c>
      <c r="O212" t="b">
        <v>0</v>
      </c>
      <c r="P212" t="b">
        <v>0</v>
      </c>
      <c r="Q212" t="s">
        <v>474</v>
      </c>
      <c r="R212">
        <f>E212/H212</f>
        <v>28.044247787610619</v>
      </c>
      <c r="S212" t="str">
        <f>LEFT(Q212,FIND("/",Q212)-1)</f>
        <v>film &amp; video</v>
      </c>
      <c r="T212" t="str">
        <f>RIGHT(Q212,LEN(Q212)-FIND("/",Q212))</f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(E213/D213)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s="9">
        <f>(((K213/60)/60)/24)+DATE(1970,1,1)</f>
        <v>41513.208333333336</v>
      </c>
      <c r="N213" s="9">
        <f>(((L213/60)/60)/24)+DATE(1970,1,1)</f>
        <v>41537.208333333336</v>
      </c>
      <c r="O213" t="b">
        <v>0</v>
      </c>
      <c r="P213" t="b">
        <v>0</v>
      </c>
      <c r="Q213" t="s">
        <v>33</v>
      </c>
      <c r="R213">
        <f>E213/H213</f>
        <v>60.984615384615381</v>
      </c>
      <c r="S213" t="str">
        <f>LEFT(Q213,FIND("/",Q213)-1)</f>
        <v>theater</v>
      </c>
      <c r="T213" t="str">
        <f>RIGHT(Q213,LEN(Q213)-FIND("/",Q213))</f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(E214/D214)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s="9">
        <f>(((K214/60)/60)/24)+DATE(1970,1,1)</f>
        <v>43814.25</v>
      </c>
      <c r="N214" s="9">
        <f>(((L214/60)/60)/24)+DATE(1970,1,1)</f>
        <v>43860.25</v>
      </c>
      <c r="O214" t="b">
        <v>0</v>
      </c>
      <c r="P214" t="b">
        <v>0</v>
      </c>
      <c r="Q214" t="s">
        <v>33</v>
      </c>
      <c r="R214">
        <f>E214/H214</f>
        <v>73.214285714285708</v>
      </c>
      <c r="S214" t="str">
        <f>LEFT(Q214,FIND("/",Q214)-1)</f>
        <v>theater</v>
      </c>
      <c r="T214" t="str">
        <f>RIGHT(Q214,LEN(Q214)-FIND("/",Q214))</f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(E215/D215)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s="9">
        <f>(((K215/60)/60)/24)+DATE(1970,1,1)</f>
        <v>40488.208333333336</v>
      </c>
      <c r="N215" s="9">
        <f>(((L215/60)/60)/24)+DATE(1970,1,1)</f>
        <v>40496.25</v>
      </c>
      <c r="O215" t="b">
        <v>0</v>
      </c>
      <c r="P215" t="b">
        <v>1</v>
      </c>
      <c r="Q215" t="s">
        <v>60</v>
      </c>
      <c r="R215">
        <f>E215/H215</f>
        <v>39.997435299603637</v>
      </c>
      <c r="S215" t="str">
        <f>LEFT(Q215,FIND("/",Q215)-1)</f>
        <v>music</v>
      </c>
      <c r="T215" t="str">
        <f>RIGHT(Q215,LEN(Q215)-FIND("/",Q215))</f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(E216/D216)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s="9">
        <f>(((K216/60)/60)/24)+DATE(1970,1,1)</f>
        <v>40409.208333333336</v>
      </c>
      <c r="N216" s="9">
        <f>(((L216/60)/60)/24)+DATE(1970,1,1)</f>
        <v>40415.208333333336</v>
      </c>
      <c r="O216" t="b">
        <v>0</v>
      </c>
      <c r="P216" t="b">
        <v>0</v>
      </c>
      <c r="Q216" t="s">
        <v>23</v>
      </c>
      <c r="R216">
        <f>E216/H216</f>
        <v>86.812121212121212</v>
      </c>
      <c r="S216" t="str">
        <f>LEFT(Q216,FIND("/",Q216)-1)</f>
        <v>music</v>
      </c>
      <c r="T216" t="str">
        <f>RIGHT(Q216,LEN(Q216)-FIND("/",Q216))</f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(E217/D217)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s="9">
        <f>(((K217/60)/60)/24)+DATE(1970,1,1)</f>
        <v>43509.25</v>
      </c>
      <c r="N217" s="9">
        <f>(((L217/60)/60)/24)+DATE(1970,1,1)</f>
        <v>43511.25</v>
      </c>
      <c r="O217" t="b">
        <v>0</v>
      </c>
      <c r="P217" t="b">
        <v>0</v>
      </c>
      <c r="Q217" t="s">
        <v>33</v>
      </c>
      <c r="R217">
        <f>E217/H217</f>
        <v>42.125874125874127</v>
      </c>
      <c r="S217" t="str">
        <f>LEFT(Q217,FIND("/",Q217)-1)</f>
        <v>theater</v>
      </c>
      <c r="T217" t="str">
        <f>RIGHT(Q217,LEN(Q217)-FIND("/",Q217))</f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(E218/D218)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s="9">
        <f>(((K218/60)/60)/24)+DATE(1970,1,1)</f>
        <v>40869.25</v>
      </c>
      <c r="N218" s="9">
        <f>(((L218/60)/60)/24)+DATE(1970,1,1)</f>
        <v>40871.25</v>
      </c>
      <c r="O218" t="b">
        <v>0</v>
      </c>
      <c r="P218" t="b">
        <v>0</v>
      </c>
      <c r="Q218" t="s">
        <v>33</v>
      </c>
      <c r="R218">
        <f>E218/H218</f>
        <v>103.97851239669421</v>
      </c>
      <c r="S218" t="str">
        <f>LEFT(Q218,FIND("/",Q218)-1)</f>
        <v>theater</v>
      </c>
      <c r="T218" t="str">
        <f>RIGHT(Q218,LEN(Q218)-FIND("/",Q218))</f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(E219/D219)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s="9">
        <f>(((K219/60)/60)/24)+DATE(1970,1,1)</f>
        <v>43583.208333333328</v>
      </c>
      <c r="N219" s="9">
        <f>(((L219/60)/60)/24)+DATE(1970,1,1)</f>
        <v>43592.208333333328</v>
      </c>
      <c r="O219" t="b">
        <v>0</v>
      </c>
      <c r="P219" t="b">
        <v>0</v>
      </c>
      <c r="Q219" t="s">
        <v>474</v>
      </c>
      <c r="R219">
        <f>E219/H219</f>
        <v>62.003211991434689</v>
      </c>
      <c r="S219" t="str">
        <f>LEFT(Q219,FIND("/",Q219)-1)</f>
        <v>film &amp; video</v>
      </c>
      <c r="T219" t="str">
        <f>RIGHT(Q219,LEN(Q219)-FIND("/",Q219))</f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(E220/D220)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s="9">
        <f>(((K220/60)/60)/24)+DATE(1970,1,1)</f>
        <v>40858.25</v>
      </c>
      <c r="N220" s="9">
        <f>(((L220/60)/60)/24)+DATE(1970,1,1)</f>
        <v>40892.25</v>
      </c>
      <c r="O220" t="b">
        <v>0</v>
      </c>
      <c r="P220" t="b">
        <v>1</v>
      </c>
      <c r="Q220" t="s">
        <v>100</v>
      </c>
      <c r="R220">
        <f>E220/H220</f>
        <v>31.005037783375315</v>
      </c>
      <c r="S220" t="str">
        <f>LEFT(Q220,FIND("/",Q220)-1)</f>
        <v>film &amp; video</v>
      </c>
      <c r="T220" t="str">
        <f>RIGHT(Q220,LEN(Q220)-FIND("/",Q220))</f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(E221/D221)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s="9">
        <f>(((K221/60)/60)/24)+DATE(1970,1,1)</f>
        <v>41137.208333333336</v>
      </c>
      <c r="N221" s="9">
        <f>(((L221/60)/60)/24)+DATE(1970,1,1)</f>
        <v>41149.208333333336</v>
      </c>
      <c r="O221" t="b">
        <v>0</v>
      </c>
      <c r="P221" t="b">
        <v>0</v>
      </c>
      <c r="Q221" t="s">
        <v>71</v>
      </c>
      <c r="R221">
        <f>E221/H221</f>
        <v>89.991552956465242</v>
      </c>
      <c r="S221" t="str">
        <f>LEFT(Q221,FIND("/",Q221)-1)</f>
        <v>film &amp; video</v>
      </c>
      <c r="T221" t="str">
        <f>RIGHT(Q221,LEN(Q221)-FIND("/",Q221))</f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(E222/D222)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s="9">
        <f>(((K222/60)/60)/24)+DATE(1970,1,1)</f>
        <v>40725.208333333336</v>
      </c>
      <c r="N222" s="9">
        <f>(((L222/60)/60)/24)+DATE(1970,1,1)</f>
        <v>40743.208333333336</v>
      </c>
      <c r="O222" t="b">
        <v>1</v>
      </c>
      <c r="P222" t="b">
        <v>0</v>
      </c>
      <c r="Q222" t="s">
        <v>33</v>
      </c>
      <c r="R222">
        <f>E222/H222</f>
        <v>39.235294117647058</v>
      </c>
      <c r="S222" t="str">
        <f>LEFT(Q222,FIND("/",Q222)-1)</f>
        <v>theater</v>
      </c>
      <c r="T222" t="str">
        <f>RIGHT(Q222,LEN(Q222)-FIND("/",Q222))</f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(E223/D223)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s="9">
        <f>(((K223/60)/60)/24)+DATE(1970,1,1)</f>
        <v>41081.208333333336</v>
      </c>
      <c r="N223" s="9">
        <f>(((L223/60)/60)/24)+DATE(1970,1,1)</f>
        <v>41083.208333333336</v>
      </c>
      <c r="O223" t="b">
        <v>1</v>
      </c>
      <c r="P223" t="b">
        <v>0</v>
      </c>
      <c r="Q223" t="s">
        <v>17</v>
      </c>
      <c r="R223">
        <f>E223/H223</f>
        <v>54.993116108306566</v>
      </c>
      <c r="S223" t="str">
        <f>LEFT(Q223,FIND("/",Q223)-1)</f>
        <v>food</v>
      </c>
      <c r="T223" t="str">
        <f>RIGHT(Q223,LEN(Q223)-FIND("/",Q223))</f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(E224/D224)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s="9">
        <f>(((K224/60)/60)/24)+DATE(1970,1,1)</f>
        <v>41914.208333333336</v>
      </c>
      <c r="N224" s="9">
        <f>(((L224/60)/60)/24)+DATE(1970,1,1)</f>
        <v>41915.208333333336</v>
      </c>
      <c r="O224" t="b">
        <v>0</v>
      </c>
      <c r="P224" t="b">
        <v>0</v>
      </c>
      <c r="Q224" t="s">
        <v>122</v>
      </c>
      <c r="R224">
        <f>E224/H224</f>
        <v>47.992753623188406</v>
      </c>
      <c r="S224" t="str">
        <f>LEFT(Q224,FIND("/",Q224)-1)</f>
        <v>photography</v>
      </c>
      <c r="T224" t="str">
        <f>RIGHT(Q224,LEN(Q224)-FIND("/",Q224))</f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(E225/D225)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s="9">
        <f>(((K225/60)/60)/24)+DATE(1970,1,1)</f>
        <v>42445.208333333328</v>
      </c>
      <c r="N225" s="9">
        <f>(((L225/60)/60)/24)+DATE(1970,1,1)</f>
        <v>42459.208333333328</v>
      </c>
      <c r="O225" t="b">
        <v>0</v>
      </c>
      <c r="P225" t="b">
        <v>0</v>
      </c>
      <c r="Q225" t="s">
        <v>33</v>
      </c>
      <c r="R225">
        <f>E225/H225</f>
        <v>87.966702470461868</v>
      </c>
      <c r="S225" t="str">
        <f>LEFT(Q225,FIND("/",Q225)-1)</f>
        <v>theater</v>
      </c>
      <c r="T225" t="str">
        <f>RIGHT(Q225,LEN(Q225)-FIND("/",Q225))</f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(E226/D226)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s="9">
        <f>(((K226/60)/60)/24)+DATE(1970,1,1)</f>
        <v>41906.208333333336</v>
      </c>
      <c r="N226" s="9">
        <f>(((L226/60)/60)/24)+DATE(1970,1,1)</f>
        <v>41951.25</v>
      </c>
      <c r="O226" t="b">
        <v>0</v>
      </c>
      <c r="P226" t="b">
        <v>0</v>
      </c>
      <c r="Q226" t="s">
        <v>474</v>
      </c>
      <c r="R226">
        <f>E226/H226</f>
        <v>51.999165275459099</v>
      </c>
      <c r="S226" t="str">
        <f>LEFT(Q226,FIND("/",Q226)-1)</f>
        <v>film &amp; video</v>
      </c>
      <c r="T226" t="str">
        <f>RIGHT(Q226,LEN(Q226)-FIND("/",Q226))</f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(E227/D227)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s="9">
        <f>(((K227/60)/60)/24)+DATE(1970,1,1)</f>
        <v>41762.208333333336</v>
      </c>
      <c r="N227" s="9">
        <f>(((L227/60)/60)/24)+DATE(1970,1,1)</f>
        <v>41762.208333333336</v>
      </c>
      <c r="O227" t="b">
        <v>1</v>
      </c>
      <c r="P227" t="b">
        <v>0</v>
      </c>
      <c r="Q227" t="s">
        <v>23</v>
      </c>
      <c r="R227">
        <f>E227/H227</f>
        <v>29.999659863945578</v>
      </c>
      <c r="S227" t="str">
        <f>LEFT(Q227,FIND("/",Q227)-1)</f>
        <v>music</v>
      </c>
      <c r="T227" t="str">
        <f>RIGHT(Q227,LEN(Q227)-FIND("/",Q227))</f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(E228/D228)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s="9">
        <f>(((K228/60)/60)/24)+DATE(1970,1,1)</f>
        <v>40276.208333333336</v>
      </c>
      <c r="N228" s="9">
        <f>(((L228/60)/60)/24)+DATE(1970,1,1)</f>
        <v>40313.208333333336</v>
      </c>
      <c r="O228" t="b">
        <v>0</v>
      </c>
      <c r="P228" t="b">
        <v>0</v>
      </c>
      <c r="Q228" t="s">
        <v>122</v>
      </c>
      <c r="R228">
        <f>E228/H228</f>
        <v>98.205357142857139</v>
      </c>
      <c r="S228" t="str">
        <f>LEFT(Q228,FIND("/",Q228)-1)</f>
        <v>photography</v>
      </c>
      <c r="T228" t="str">
        <f>RIGHT(Q228,LEN(Q228)-FIND("/",Q228))</f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(E229/D229)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s="9">
        <f>(((K229/60)/60)/24)+DATE(1970,1,1)</f>
        <v>42139.208333333328</v>
      </c>
      <c r="N229" s="9">
        <f>(((L229/60)/60)/24)+DATE(1970,1,1)</f>
        <v>42145.208333333328</v>
      </c>
      <c r="O229" t="b">
        <v>0</v>
      </c>
      <c r="P229" t="b">
        <v>0</v>
      </c>
      <c r="Q229" t="s">
        <v>292</v>
      </c>
      <c r="R229">
        <f>E229/H229</f>
        <v>108.96182396606575</v>
      </c>
      <c r="S229" t="str">
        <f>LEFT(Q229,FIND("/",Q229)-1)</f>
        <v>games</v>
      </c>
      <c r="T229" t="str">
        <f>RIGHT(Q229,LEN(Q229)-FIND("/",Q229))</f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(E230/D230)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s="9">
        <f>(((K230/60)/60)/24)+DATE(1970,1,1)</f>
        <v>42613.208333333328</v>
      </c>
      <c r="N230" s="9">
        <f>(((L230/60)/60)/24)+DATE(1970,1,1)</f>
        <v>42638.208333333328</v>
      </c>
      <c r="O230" t="b">
        <v>0</v>
      </c>
      <c r="P230" t="b">
        <v>0</v>
      </c>
      <c r="Q230" t="s">
        <v>71</v>
      </c>
      <c r="R230">
        <f>E230/H230</f>
        <v>66.998379254457049</v>
      </c>
      <c r="S230" t="str">
        <f>LEFT(Q230,FIND("/",Q230)-1)</f>
        <v>film &amp; video</v>
      </c>
      <c r="T230" t="str">
        <f>RIGHT(Q230,LEN(Q230)-FIND("/",Q230))</f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(E231/D231)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s="9">
        <f>(((K231/60)/60)/24)+DATE(1970,1,1)</f>
        <v>42887.208333333328</v>
      </c>
      <c r="N231" s="9">
        <f>(((L231/60)/60)/24)+DATE(1970,1,1)</f>
        <v>42935.208333333328</v>
      </c>
      <c r="O231" t="b">
        <v>0</v>
      </c>
      <c r="P231" t="b">
        <v>1</v>
      </c>
      <c r="Q231" t="s">
        <v>292</v>
      </c>
      <c r="R231">
        <f>E231/H231</f>
        <v>64.99333594668758</v>
      </c>
      <c r="S231" t="str">
        <f>LEFT(Q231,FIND("/",Q231)-1)</f>
        <v>games</v>
      </c>
      <c r="T231" t="str">
        <f>RIGHT(Q231,LEN(Q231)-FIND("/",Q231))</f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(E232/D232)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s="9">
        <f>(((K232/60)/60)/24)+DATE(1970,1,1)</f>
        <v>43805.25</v>
      </c>
      <c r="N232" s="9">
        <f>(((L232/60)/60)/24)+DATE(1970,1,1)</f>
        <v>43805.25</v>
      </c>
      <c r="O232" t="b">
        <v>0</v>
      </c>
      <c r="P232" t="b">
        <v>0</v>
      </c>
      <c r="Q232" t="s">
        <v>89</v>
      </c>
      <c r="R232">
        <f>E232/H232</f>
        <v>99.841584158415841</v>
      </c>
      <c r="S232" t="str">
        <f>LEFT(Q232,FIND("/",Q232)-1)</f>
        <v>games</v>
      </c>
      <c r="T232" t="str">
        <f>RIGHT(Q232,LEN(Q232)-FIND("/",Q232))</f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(E233/D233)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s="9">
        <f>(((K233/60)/60)/24)+DATE(1970,1,1)</f>
        <v>41415.208333333336</v>
      </c>
      <c r="N233" s="9">
        <f>(((L233/60)/60)/24)+DATE(1970,1,1)</f>
        <v>41473.208333333336</v>
      </c>
      <c r="O233" t="b">
        <v>0</v>
      </c>
      <c r="P233" t="b">
        <v>0</v>
      </c>
      <c r="Q233" t="s">
        <v>33</v>
      </c>
      <c r="R233">
        <f>E233/H233</f>
        <v>82.432835820895519</v>
      </c>
      <c r="S233" t="str">
        <f>LEFT(Q233,FIND("/",Q233)-1)</f>
        <v>theater</v>
      </c>
      <c r="T233" t="str">
        <f>RIGHT(Q233,LEN(Q233)-FIND("/",Q233))</f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(E234/D234)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s="9">
        <f>(((K234/60)/60)/24)+DATE(1970,1,1)</f>
        <v>42576.208333333328</v>
      </c>
      <c r="N234" s="9">
        <f>(((L234/60)/60)/24)+DATE(1970,1,1)</f>
        <v>42577.208333333328</v>
      </c>
      <c r="O234" t="b">
        <v>0</v>
      </c>
      <c r="P234" t="b">
        <v>0</v>
      </c>
      <c r="Q234" t="s">
        <v>33</v>
      </c>
      <c r="R234">
        <f>E234/H234</f>
        <v>63.293478260869563</v>
      </c>
      <c r="S234" t="str">
        <f>LEFT(Q234,FIND("/",Q234)-1)</f>
        <v>theater</v>
      </c>
      <c r="T234" t="str">
        <f>RIGHT(Q234,LEN(Q234)-FIND("/",Q234))</f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(E235/D235)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s="9">
        <f>(((K235/60)/60)/24)+DATE(1970,1,1)</f>
        <v>40706.208333333336</v>
      </c>
      <c r="N235" s="9">
        <f>(((L235/60)/60)/24)+DATE(1970,1,1)</f>
        <v>40722.208333333336</v>
      </c>
      <c r="O235" t="b">
        <v>0</v>
      </c>
      <c r="P235" t="b">
        <v>0</v>
      </c>
      <c r="Q235" t="s">
        <v>71</v>
      </c>
      <c r="R235">
        <f>E235/H235</f>
        <v>96.774193548387103</v>
      </c>
      <c r="S235" t="str">
        <f>LEFT(Q235,FIND("/",Q235)-1)</f>
        <v>film &amp; video</v>
      </c>
      <c r="T235" t="str">
        <f>RIGHT(Q235,LEN(Q235)-FIND("/",Q235))</f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(E236/D236)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s="9">
        <f>(((K236/60)/60)/24)+DATE(1970,1,1)</f>
        <v>42969.208333333328</v>
      </c>
      <c r="N236" s="9">
        <f>(((L236/60)/60)/24)+DATE(1970,1,1)</f>
        <v>42976.208333333328</v>
      </c>
      <c r="O236" t="b">
        <v>0</v>
      </c>
      <c r="P236" t="b">
        <v>1</v>
      </c>
      <c r="Q236" t="s">
        <v>89</v>
      </c>
      <c r="R236">
        <f>E236/H236</f>
        <v>54.906040268456373</v>
      </c>
      <c r="S236" t="str">
        <f>LEFT(Q236,FIND("/",Q236)-1)</f>
        <v>games</v>
      </c>
      <c r="T236" t="str">
        <f>RIGHT(Q236,LEN(Q236)-FIND("/",Q236))</f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(E237/D237)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s="9">
        <f>(((K237/60)/60)/24)+DATE(1970,1,1)</f>
        <v>42779.25</v>
      </c>
      <c r="N237" s="9">
        <f>(((L237/60)/60)/24)+DATE(1970,1,1)</f>
        <v>42784.25</v>
      </c>
      <c r="O237" t="b">
        <v>0</v>
      </c>
      <c r="P237" t="b">
        <v>0</v>
      </c>
      <c r="Q237" t="s">
        <v>71</v>
      </c>
      <c r="R237">
        <f>E237/H237</f>
        <v>39.010869565217391</v>
      </c>
      <c r="S237" t="str">
        <f>LEFT(Q237,FIND("/",Q237)-1)</f>
        <v>film &amp; video</v>
      </c>
      <c r="T237" t="str">
        <f>RIGHT(Q237,LEN(Q237)-FIND("/",Q237))</f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(E238/D238)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s="9">
        <f>(((K238/60)/60)/24)+DATE(1970,1,1)</f>
        <v>43641.208333333328</v>
      </c>
      <c r="N238" s="9">
        <f>(((L238/60)/60)/24)+DATE(1970,1,1)</f>
        <v>43648.208333333328</v>
      </c>
      <c r="O238" t="b">
        <v>0</v>
      </c>
      <c r="P238" t="b">
        <v>1</v>
      </c>
      <c r="Q238" t="s">
        <v>23</v>
      </c>
      <c r="R238">
        <f>E238/H238</f>
        <v>75.84210526315789</v>
      </c>
      <c r="S238" t="str">
        <f>LEFT(Q238,FIND("/",Q238)-1)</f>
        <v>music</v>
      </c>
      <c r="T238" t="str">
        <f>RIGHT(Q238,LEN(Q238)-FIND("/",Q238))</f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(E239/D239)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s="9">
        <f>(((K239/60)/60)/24)+DATE(1970,1,1)</f>
        <v>41754.208333333336</v>
      </c>
      <c r="N239" s="9">
        <f>(((L239/60)/60)/24)+DATE(1970,1,1)</f>
        <v>41756.208333333336</v>
      </c>
      <c r="O239" t="b">
        <v>0</v>
      </c>
      <c r="P239" t="b">
        <v>0</v>
      </c>
      <c r="Q239" t="s">
        <v>71</v>
      </c>
      <c r="R239">
        <f>E239/H239</f>
        <v>45.051671732522799</v>
      </c>
      <c r="S239" t="str">
        <f>LEFT(Q239,FIND("/",Q239)-1)</f>
        <v>film &amp; video</v>
      </c>
      <c r="T239" t="str">
        <f>RIGHT(Q239,LEN(Q239)-FIND("/",Q239))</f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(E240/D240)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s="9">
        <f>(((K240/60)/60)/24)+DATE(1970,1,1)</f>
        <v>43083.25</v>
      </c>
      <c r="N240" s="9">
        <f>(((L240/60)/60)/24)+DATE(1970,1,1)</f>
        <v>43108.25</v>
      </c>
      <c r="O240" t="b">
        <v>0</v>
      </c>
      <c r="P240" t="b">
        <v>1</v>
      </c>
      <c r="Q240" t="s">
        <v>33</v>
      </c>
      <c r="R240">
        <f>E240/H240</f>
        <v>104.51546391752578</v>
      </c>
      <c r="S240" t="str">
        <f>LEFT(Q240,FIND("/",Q240)-1)</f>
        <v>theater</v>
      </c>
      <c r="T240" t="str">
        <f>RIGHT(Q240,LEN(Q240)-FIND("/",Q240))</f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(E241/D241)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s="9">
        <f>(((K241/60)/60)/24)+DATE(1970,1,1)</f>
        <v>42245.208333333328</v>
      </c>
      <c r="N241" s="9">
        <f>(((L241/60)/60)/24)+DATE(1970,1,1)</f>
        <v>42249.208333333328</v>
      </c>
      <c r="O241" t="b">
        <v>0</v>
      </c>
      <c r="P241" t="b">
        <v>0</v>
      </c>
      <c r="Q241" t="s">
        <v>65</v>
      </c>
      <c r="R241">
        <f>E241/H241</f>
        <v>76.268292682926827</v>
      </c>
      <c r="S241" t="str">
        <f>LEFT(Q241,FIND("/",Q241)-1)</f>
        <v>technology</v>
      </c>
      <c r="T241" t="str">
        <f>RIGHT(Q241,LEN(Q241)-FIND("/",Q241))</f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(E242/D242)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s="9">
        <f>(((K242/60)/60)/24)+DATE(1970,1,1)</f>
        <v>40396.208333333336</v>
      </c>
      <c r="N242" s="9">
        <f>(((L242/60)/60)/24)+DATE(1970,1,1)</f>
        <v>40397.208333333336</v>
      </c>
      <c r="O242" t="b">
        <v>0</v>
      </c>
      <c r="P242" t="b">
        <v>0</v>
      </c>
      <c r="Q242" t="s">
        <v>33</v>
      </c>
      <c r="R242">
        <f>E242/H242</f>
        <v>69.015695067264573</v>
      </c>
      <c r="S242" t="str">
        <f>LEFT(Q242,FIND("/",Q242)-1)</f>
        <v>theater</v>
      </c>
      <c r="T242" t="str">
        <f>RIGHT(Q242,LEN(Q242)-FIND("/",Q242))</f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(E243/D243)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s="9">
        <f>(((K243/60)/60)/24)+DATE(1970,1,1)</f>
        <v>41742.208333333336</v>
      </c>
      <c r="N243" s="9">
        <f>(((L243/60)/60)/24)+DATE(1970,1,1)</f>
        <v>41752.208333333336</v>
      </c>
      <c r="O243" t="b">
        <v>0</v>
      </c>
      <c r="P243" t="b">
        <v>1</v>
      </c>
      <c r="Q243" t="s">
        <v>68</v>
      </c>
      <c r="R243">
        <f>E243/H243</f>
        <v>101.97684085510689</v>
      </c>
      <c r="S243" t="str">
        <f>LEFT(Q243,FIND("/",Q243)-1)</f>
        <v>publishing</v>
      </c>
      <c r="T243" t="str">
        <f>RIGHT(Q243,LEN(Q243)-FIND("/",Q243))</f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(E244/D244)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s="9">
        <f>(((K244/60)/60)/24)+DATE(1970,1,1)</f>
        <v>42865.208333333328</v>
      </c>
      <c r="N244" s="9">
        <f>(((L244/60)/60)/24)+DATE(1970,1,1)</f>
        <v>42875.208333333328</v>
      </c>
      <c r="O244" t="b">
        <v>0</v>
      </c>
      <c r="P244" t="b">
        <v>1</v>
      </c>
      <c r="Q244" t="s">
        <v>23</v>
      </c>
      <c r="R244">
        <f>E244/H244</f>
        <v>42.915999999999997</v>
      </c>
      <c r="S244" t="str">
        <f>LEFT(Q244,FIND("/",Q244)-1)</f>
        <v>music</v>
      </c>
      <c r="T244" t="str">
        <f>RIGHT(Q244,LEN(Q244)-FIND("/",Q244))</f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(E245/D245)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s="9">
        <f>(((K245/60)/60)/24)+DATE(1970,1,1)</f>
        <v>43163.25</v>
      </c>
      <c r="N245" s="9">
        <f>(((L245/60)/60)/24)+DATE(1970,1,1)</f>
        <v>43166.25</v>
      </c>
      <c r="O245" t="b">
        <v>0</v>
      </c>
      <c r="P245" t="b">
        <v>0</v>
      </c>
      <c r="Q245" t="s">
        <v>33</v>
      </c>
      <c r="R245">
        <f>E245/H245</f>
        <v>43.025210084033617</v>
      </c>
      <c r="S245" t="str">
        <f>LEFT(Q245,FIND("/",Q245)-1)</f>
        <v>theater</v>
      </c>
      <c r="T245" t="str">
        <f>RIGHT(Q245,LEN(Q245)-FIND("/",Q245))</f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(E246/D246)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s="9">
        <f>(((K246/60)/60)/24)+DATE(1970,1,1)</f>
        <v>41834.208333333336</v>
      </c>
      <c r="N246" s="9">
        <f>(((L246/60)/60)/24)+DATE(1970,1,1)</f>
        <v>41886.208333333336</v>
      </c>
      <c r="O246" t="b">
        <v>0</v>
      </c>
      <c r="P246" t="b">
        <v>0</v>
      </c>
      <c r="Q246" t="s">
        <v>33</v>
      </c>
      <c r="R246">
        <f>E246/H246</f>
        <v>75.245283018867923</v>
      </c>
      <c r="S246" t="str">
        <f>LEFT(Q246,FIND("/",Q246)-1)</f>
        <v>theater</v>
      </c>
      <c r="T246" t="str">
        <f>RIGHT(Q246,LEN(Q246)-FIND("/",Q246))</f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(E247/D247)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s="9">
        <f>(((K247/60)/60)/24)+DATE(1970,1,1)</f>
        <v>41736.208333333336</v>
      </c>
      <c r="N247" s="9">
        <f>(((L247/60)/60)/24)+DATE(1970,1,1)</f>
        <v>41737.208333333336</v>
      </c>
      <c r="O247" t="b">
        <v>0</v>
      </c>
      <c r="P247" t="b">
        <v>0</v>
      </c>
      <c r="Q247" t="s">
        <v>33</v>
      </c>
      <c r="R247">
        <f>E247/H247</f>
        <v>69.023364485981304</v>
      </c>
      <c r="S247" t="str">
        <f>LEFT(Q247,FIND("/",Q247)-1)</f>
        <v>theater</v>
      </c>
      <c r="T247" t="str">
        <f>RIGHT(Q247,LEN(Q247)-FIND("/",Q247))</f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(E248/D248)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s="9">
        <f>(((K248/60)/60)/24)+DATE(1970,1,1)</f>
        <v>41491.208333333336</v>
      </c>
      <c r="N248" s="9">
        <f>(((L248/60)/60)/24)+DATE(1970,1,1)</f>
        <v>41495.208333333336</v>
      </c>
      <c r="O248" t="b">
        <v>0</v>
      </c>
      <c r="P248" t="b">
        <v>0</v>
      </c>
      <c r="Q248" t="s">
        <v>28</v>
      </c>
      <c r="R248">
        <f>E248/H248</f>
        <v>65.986486486486484</v>
      </c>
      <c r="S248" t="str">
        <f>LEFT(Q248,FIND("/",Q248)-1)</f>
        <v>technology</v>
      </c>
      <c r="T248" t="str">
        <f>RIGHT(Q248,LEN(Q248)-FIND("/",Q248))</f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(E249/D249)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s="9">
        <f>(((K249/60)/60)/24)+DATE(1970,1,1)</f>
        <v>42726.25</v>
      </c>
      <c r="N249" s="9">
        <f>(((L249/60)/60)/24)+DATE(1970,1,1)</f>
        <v>42741.25</v>
      </c>
      <c r="O249" t="b">
        <v>0</v>
      </c>
      <c r="P249" t="b">
        <v>1</v>
      </c>
      <c r="Q249" t="s">
        <v>119</v>
      </c>
      <c r="R249">
        <f>E249/H249</f>
        <v>98.013800424628457</v>
      </c>
      <c r="S249" t="str">
        <f>LEFT(Q249,FIND("/",Q249)-1)</f>
        <v>publishing</v>
      </c>
      <c r="T249" t="str">
        <f>RIGHT(Q249,LEN(Q249)-FIND("/",Q249))</f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(E250/D250)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s="9">
        <f>(((K250/60)/60)/24)+DATE(1970,1,1)</f>
        <v>42004.25</v>
      </c>
      <c r="N250" s="9">
        <f>(((L250/60)/60)/24)+DATE(1970,1,1)</f>
        <v>42009.25</v>
      </c>
      <c r="O250" t="b">
        <v>0</v>
      </c>
      <c r="P250" t="b">
        <v>0</v>
      </c>
      <c r="Q250" t="s">
        <v>292</v>
      </c>
      <c r="R250">
        <f>E250/H250</f>
        <v>60.105504587155963</v>
      </c>
      <c r="S250" t="str">
        <f>LEFT(Q250,FIND("/",Q250)-1)</f>
        <v>games</v>
      </c>
      <c r="T250" t="str">
        <f>RIGHT(Q250,LEN(Q250)-FIND("/",Q250))</f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(E251/D251)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s="9">
        <f>(((K251/60)/60)/24)+DATE(1970,1,1)</f>
        <v>42006.25</v>
      </c>
      <c r="N251" s="9">
        <f>(((L251/60)/60)/24)+DATE(1970,1,1)</f>
        <v>42013.25</v>
      </c>
      <c r="O251" t="b">
        <v>0</v>
      </c>
      <c r="P251" t="b">
        <v>0</v>
      </c>
      <c r="Q251" t="s">
        <v>206</v>
      </c>
      <c r="R251">
        <f>E251/H251</f>
        <v>26.000773395204948</v>
      </c>
      <c r="S251" t="str">
        <f>LEFT(Q251,FIND("/",Q251)-1)</f>
        <v>publishing</v>
      </c>
      <c r="T251" t="str">
        <f>RIGHT(Q251,LEN(Q251)-FIND("/",Q251))</f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(E252/D252)</f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s="9">
        <f>(((K252/60)/60)/24)+DATE(1970,1,1)</f>
        <v>40203.25</v>
      </c>
      <c r="N252" s="9">
        <f>(((L252/60)/60)/24)+DATE(1970,1,1)</f>
        <v>40238.25</v>
      </c>
      <c r="O252" t="b">
        <v>0</v>
      </c>
      <c r="P252" t="b">
        <v>0</v>
      </c>
      <c r="Q252" t="s">
        <v>23</v>
      </c>
      <c r="R252">
        <f>E252/H252</f>
        <v>3</v>
      </c>
      <c r="S252" t="str">
        <f>LEFT(Q252,FIND("/",Q252)-1)</f>
        <v>music</v>
      </c>
      <c r="T252" t="str">
        <f>RIGHT(Q252,LEN(Q252)-FIND("/",Q252))</f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(E253/D253)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s="9">
        <f>(((K253/60)/60)/24)+DATE(1970,1,1)</f>
        <v>41252.25</v>
      </c>
      <c r="N253" s="9">
        <f>(((L253/60)/60)/24)+DATE(1970,1,1)</f>
        <v>41254.25</v>
      </c>
      <c r="O253" t="b">
        <v>0</v>
      </c>
      <c r="P253" t="b">
        <v>0</v>
      </c>
      <c r="Q253" t="s">
        <v>33</v>
      </c>
      <c r="R253">
        <f>E253/H253</f>
        <v>38.019801980198018</v>
      </c>
      <c r="S253" t="str">
        <f>LEFT(Q253,FIND("/",Q253)-1)</f>
        <v>theater</v>
      </c>
      <c r="T253" t="str">
        <f>RIGHT(Q253,LEN(Q253)-FIND("/",Q253))</f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(E254/D254)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s="9">
        <f>(((K254/60)/60)/24)+DATE(1970,1,1)</f>
        <v>41572.208333333336</v>
      </c>
      <c r="N254" s="9">
        <f>(((L254/60)/60)/24)+DATE(1970,1,1)</f>
        <v>41577.208333333336</v>
      </c>
      <c r="O254" t="b">
        <v>0</v>
      </c>
      <c r="P254" t="b">
        <v>0</v>
      </c>
      <c r="Q254" t="s">
        <v>33</v>
      </c>
      <c r="R254">
        <f>E254/H254</f>
        <v>106.15254237288136</v>
      </c>
      <c r="S254" t="str">
        <f>LEFT(Q254,FIND("/",Q254)-1)</f>
        <v>theater</v>
      </c>
      <c r="T254" t="str">
        <f>RIGHT(Q254,LEN(Q254)-FIND("/",Q254))</f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(E255/D255)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s="9">
        <f>(((K255/60)/60)/24)+DATE(1970,1,1)</f>
        <v>40641.208333333336</v>
      </c>
      <c r="N255" s="9">
        <f>(((L255/60)/60)/24)+DATE(1970,1,1)</f>
        <v>40653.208333333336</v>
      </c>
      <c r="O255" t="b">
        <v>0</v>
      </c>
      <c r="P255" t="b">
        <v>0</v>
      </c>
      <c r="Q255" t="s">
        <v>53</v>
      </c>
      <c r="R255">
        <f>E255/H255</f>
        <v>81.019475655430711</v>
      </c>
      <c r="S255" t="str">
        <f>LEFT(Q255,FIND("/",Q255)-1)</f>
        <v>film &amp; video</v>
      </c>
      <c r="T255" t="str">
        <f>RIGHT(Q255,LEN(Q255)-FIND("/",Q255))</f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(E256/D256)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s="9">
        <f>(((K256/60)/60)/24)+DATE(1970,1,1)</f>
        <v>42787.25</v>
      </c>
      <c r="N256" s="9">
        <f>(((L256/60)/60)/24)+DATE(1970,1,1)</f>
        <v>42789.25</v>
      </c>
      <c r="O256" t="b">
        <v>0</v>
      </c>
      <c r="P256" t="b">
        <v>0</v>
      </c>
      <c r="Q256" t="s">
        <v>68</v>
      </c>
      <c r="R256">
        <f>E256/H256</f>
        <v>96.647727272727266</v>
      </c>
      <c r="S256" t="str">
        <f>LEFT(Q256,FIND("/",Q256)-1)</f>
        <v>publishing</v>
      </c>
      <c r="T256" t="str">
        <f>RIGHT(Q256,LEN(Q256)-FIND("/",Q256))</f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(E257/D257)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s="9">
        <f>(((K257/60)/60)/24)+DATE(1970,1,1)</f>
        <v>40590.25</v>
      </c>
      <c r="N257" s="9">
        <f>(((L257/60)/60)/24)+DATE(1970,1,1)</f>
        <v>40595.25</v>
      </c>
      <c r="O257" t="b">
        <v>0</v>
      </c>
      <c r="P257" t="b">
        <v>1</v>
      </c>
      <c r="Q257" t="s">
        <v>23</v>
      </c>
      <c r="R257">
        <f>E257/H257</f>
        <v>57.003535651149086</v>
      </c>
      <c r="S257" t="str">
        <f>LEFT(Q257,FIND("/",Q257)-1)</f>
        <v>music</v>
      </c>
      <c r="T257" t="str">
        <f>RIGHT(Q257,LEN(Q257)-FIND("/",Q257))</f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(E258/D258)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s="9">
        <f>(((K258/60)/60)/24)+DATE(1970,1,1)</f>
        <v>42393.25</v>
      </c>
      <c r="N258" s="9">
        <f>(((L258/60)/60)/24)+DATE(1970,1,1)</f>
        <v>42430.25</v>
      </c>
      <c r="O258" t="b">
        <v>0</v>
      </c>
      <c r="P258" t="b">
        <v>0</v>
      </c>
      <c r="Q258" t="s">
        <v>23</v>
      </c>
      <c r="R258">
        <f>E258/H258</f>
        <v>63.93333333333333</v>
      </c>
      <c r="S258" t="str">
        <f>LEFT(Q258,FIND("/",Q258)-1)</f>
        <v>music</v>
      </c>
      <c r="T258" t="str">
        <f>RIGHT(Q258,LEN(Q258)-FIND("/",Q258))</f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(E259/D259)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s="9">
        <f>(((K259/60)/60)/24)+DATE(1970,1,1)</f>
        <v>41338.25</v>
      </c>
      <c r="N259" s="9">
        <f>(((L259/60)/60)/24)+DATE(1970,1,1)</f>
        <v>41352.208333333336</v>
      </c>
      <c r="O259" t="b">
        <v>0</v>
      </c>
      <c r="P259" t="b">
        <v>0</v>
      </c>
      <c r="Q259" t="s">
        <v>33</v>
      </c>
      <c r="R259">
        <f>E259/H259</f>
        <v>90.456521739130437</v>
      </c>
      <c r="S259" t="str">
        <f>LEFT(Q259,FIND("/",Q259)-1)</f>
        <v>theater</v>
      </c>
      <c r="T259" t="str">
        <f>RIGHT(Q259,LEN(Q259)-FIND("/",Q259))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(E260/D260)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s="9">
        <f>(((K260/60)/60)/24)+DATE(1970,1,1)</f>
        <v>42712.25</v>
      </c>
      <c r="N260" s="9">
        <f>(((L260/60)/60)/24)+DATE(1970,1,1)</f>
        <v>42732.25</v>
      </c>
      <c r="O260" t="b">
        <v>0</v>
      </c>
      <c r="P260" t="b">
        <v>1</v>
      </c>
      <c r="Q260" t="s">
        <v>33</v>
      </c>
      <c r="R260">
        <f>E260/H260</f>
        <v>72.172043010752688</v>
      </c>
      <c r="S260" t="str">
        <f>LEFT(Q260,FIND("/",Q260)-1)</f>
        <v>theater</v>
      </c>
      <c r="T260" t="str">
        <f>RIGHT(Q260,LEN(Q260)-FIND("/",Q260))</f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(E261/D261)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s="9">
        <f>(((K261/60)/60)/24)+DATE(1970,1,1)</f>
        <v>41251.25</v>
      </c>
      <c r="N261" s="9">
        <f>(((L261/60)/60)/24)+DATE(1970,1,1)</f>
        <v>41270.25</v>
      </c>
      <c r="O261" t="b">
        <v>1</v>
      </c>
      <c r="P261" t="b">
        <v>0</v>
      </c>
      <c r="Q261" t="s">
        <v>122</v>
      </c>
      <c r="R261">
        <f>E261/H261</f>
        <v>77.934782608695656</v>
      </c>
      <c r="S261" t="str">
        <f>LEFT(Q261,FIND("/",Q261)-1)</f>
        <v>photography</v>
      </c>
      <c r="T261" t="str">
        <f>RIGHT(Q261,LEN(Q261)-FIND("/",Q261))</f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(E262/D262)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s="9">
        <f>(((K262/60)/60)/24)+DATE(1970,1,1)</f>
        <v>41180.208333333336</v>
      </c>
      <c r="N262" s="9">
        <f>(((L262/60)/60)/24)+DATE(1970,1,1)</f>
        <v>41192.208333333336</v>
      </c>
      <c r="O262" t="b">
        <v>0</v>
      </c>
      <c r="P262" t="b">
        <v>0</v>
      </c>
      <c r="Q262" t="s">
        <v>23</v>
      </c>
      <c r="R262">
        <f>E262/H262</f>
        <v>38.065134099616856</v>
      </c>
      <c r="S262" t="str">
        <f>LEFT(Q262,FIND("/",Q262)-1)</f>
        <v>music</v>
      </c>
      <c r="T262" t="str">
        <f>RIGHT(Q262,LEN(Q262)-FIND("/",Q262))</f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(E263/D263)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s="9">
        <f>(((K263/60)/60)/24)+DATE(1970,1,1)</f>
        <v>40415.208333333336</v>
      </c>
      <c r="N263" s="9">
        <f>(((L263/60)/60)/24)+DATE(1970,1,1)</f>
        <v>40419.208333333336</v>
      </c>
      <c r="O263" t="b">
        <v>0</v>
      </c>
      <c r="P263" t="b">
        <v>1</v>
      </c>
      <c r="Q263" t="s">
        <v>23</v>
      </c>
      <c r="R263">
        <f>E263/H263</f>
        <v>57.936123348017624</v>
      </c>
      <c r="S263" t="str">
        <f>LEFT(Q263,FIND("/",Q263)-1)</f>
        <v>music</v>
      </c>
      <c r="T263" t="str">
        <f>RIGHT(Q263,LEN(Q263)-FIND("/",Q263))</f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(E264/D264)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s="9">
        <f>(((K264/60)/60)/24)+DATE(1970,1,1)</f>
        <v>40638.208333333336</v>
      </c>
      <c r="N264" s="9">
        <f>(((L264/60)/60)/24)+DATE(1970,1,1)</f>
        <v>40664.208333333336</v>
      </c>
      <c r="O264" t="b">
        <v>0</v>
      </c>
      <c r="P264" t="b">
        <v>1</v>
      </c>
      <c r="Q264" t="s">
        <v>60</v>
      </c>
      <c r="R264">
        <f>E264/H264</f>
        <v>49.794392523364486</v>
      </c>
      <c r="S264" t="str">
        <f>LEFT(Q264,FIND("/",Q264)-1)</f>
        <v>music</v>
      </c>
      <c r="T264" t="str">
        <f>RIGHT(Q264,LEN(Q264)-FIND("/",Q264))</f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(E265/D265)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s="9">
        <f>(((K265/60)/60)/24)+DATE(1970,1,1)</f>
        <v>40187.25</v>
      </c>
      <c r="N265" s="9">
        <f>(((L265/60)/60)/24)+DATE(1970,1,1)</f>
        <v>40187.25</v>
      </c>
      <c r="O265" t="b">
        <v>0</v>
      </c>
      <c r="P265" t="b">
        <v>0</v>
      </c>
      <c r="Q265" t="s">
        <v>122</v>
      </c>
      <c r="R265">
        <f>E265/H265</f>
        <v>54.050251256281406</v>
      </c>
      <c r="S265" t="str">
        <f>LEFT(Q265,FIND("/",Q265)-1)</f>
        <v>photography</v>
      </c>
      <c r="T265" t="str">
        <f>RIGHT(Q265,LEN(Q265)-FIND("/",Q265))</f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(E266/D266)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s="9">
        <f>(((K266/60)/60)/24)+DATE(1970,1,1)</f>
        <v>41317.25</v>
      </c>
      <c r="N266" s="9">
        <f>(((L266/60)/60)/24)+DATE(1970,1,1)</f>
        <v>41333.25</v>
      </c>
      <c r="O266" t="b">
        <v>0</v>
      </c>
      <c r="P266" t="b">
        <v>0</v>
      </c>
      <c r="Q266" t="s">
        <v>33</v>
      </c>
      <c r="R266">
        <f>E266/H266</f>
        <v>30.002721335268504</v>
      </c>
      <c r="S266" t="str">
        <f>LEFT(Q266,FIND("/",Q266)-1)</f>
        <v>theater</v>
      </c>
      <c r="T266" t="str">
        <f>RIGHT(Q266,LEN(Q266)-FIND("/",Q266))</f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(E267/D267)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s="9">
        <f>(((K267/60)/60)/24)+DATE(1970,1,1)</f>
        <v>42372.25</v>
      </c>
      <c r="N267" s="9">
        <f>(((L267/60)/60)/24)+DATE(1970,1,1)</f>
        <v>42416.25</v>
      </c>
      <c r="O267" t="b">
        <v>0</v>
      </c>
      <c r="P267" t="b">
        <v>0</v>
      </c>
      <c r="Q267" t="s">
        <v>33</v>
      </c>
      <c r="R267">
        <f>E267/H267</f>
        <v>70.127906976744185</v>
      </c>
      <c r="S267" t="str">
        <f>LEFT(Q267,FIND("/",Q267)-1)</f>
        <v>theater</v>
      </c>
      <c r="T267" t="str">
        <f>RIGHT(Q267,LEN(Q267)-FIND("/",Q267))</f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(E268/D268)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s="9">
        <f>(((K268/60)/60)/24)+DATE(1970,1,1)</f>
        <v>41950.25</v>
      </c>
      <c r="N268" s="9">
        <f>(((L268/60)/60)/24)+DATE(1970,1,1)</f>
        <v>41983.25</v>
      </c>
      <c r="O268" t="b">
        <v>0</v>
      </c>
      <c r="P268" t="b">
        <v>1</v>
      </c>
      <c r="Q268" t="s">
        <v>159</v>
      </c>
      <c r="R268">
        <f>E268/H268</f>
        <v>26.996228786926462</v>
      </c>
      <c r="S268" t="str">
        <f>LEFT(Q268,FIND("/",Q268)-1)</f>
        <v>music</v>
      </c>
      <c r="T268" t="str">
        <f>RIGHT(Q268,LEN(Q268)-FIND("/",Q268))</f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(E269/D269)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s="9">
        <f>(((K269/60)/60)/24)+DATE(1970,1,1)</f>
        <v>41206.208333333336</v>
      </c>
      <c r="N269" s="9">
        <f>(((L269/60)/60)/24)+DATE(1970,1,1)</f>
        <v>41222.25</v>
      </c>
      <c r="O269" t="b">
        <v>0</v>
      </c>
      <c r="P269" t="b">
        <v>0</v>
      </c>
      <c r="Q269" t="s">
        <v>33</v>
      </c>
      <c r="R269">
        <f>E269/H269</f>
        <v>51.990606936416185</v>
      </c>
      <c r="S269" t="str">
        <f>LEFT(Q269,FIND("/",Q269)-1)</f>
        <v>theater</v>
      </c>
      <c r="T269" t="str">
        <f>RIGHT(Q269,LEN(Q269)-FIND("/",Q269))</f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(E270/D270)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s="9">
        <f>(((K270/60)/60)/24)+DATE(1970,1,1)</f>
        <v>41186.208333333336</v>
      </c>
      <c r="N270" s="9">
        <f>(((L270/60)/60)/24)+DATE(1970,1,1)</f>
        <v>41232.25</v>
      </c>
      <c r="O270" t="b">
        <v>0</v>
      </c>
      <c r="P270" t="b">
        <v>0</v>
      </c>
      <c r="Q270" t="s">
        <v>42</v>
      </c>
      <c r="R270">
        <f>E270/H270</f>
        <v>56.416666666666664</v>
      </c>
      <c r="S270" t="str">
        <f>LEFT(Q270,FIND("/",Q270)-1)</f>
        <v>film &amp; video</v>
      </c>
      <c r="T270" t="str">
        <f>RIGHT(Q270,LEN(Q270)-FIND("/",Q270))</f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(E271/D271)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s="9">
        <f>(((K271/60)/60)/24)+DATE(1970,1,1)</f>
        <v>43496.25</v>
      </c>
      <c r="N271" s="9">
        <f>(((L271/60)/60)/24)+DATE(1970,1,1)</f>
        <v>43517.25</v>
      </c>
      <c r="O271" t="b">
        <v>0</v>
      </c>
      <c r="P271" t="b">
        <v>0</v>
      </c>
      <c r="Q271" t="s">
        <v>269</v>
      </c>
      <c r="R271">
        <f>E271/H271</f>
        <v>101.63218390804597</v>
      </c>
      <c r="S271" t="str">
        <f>LEFT(Q271,FIND("/",Q271)-1)</f>
        <v>film &amp; video</v>
      </c>
      <c r="T271" t="str">
        <f>RIGHT(Q271,LEN(Q271)-FIND("/",Q271))</f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(E272/D272)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s="9">
        <f>(((K272/60)/60)/24)+DATE(1970,1,1)</f>
        <v>40514.25</v>
      </c>
      <c r="N272" s="9">
        <f>(((L272/60)/60)/24)+DATE(1970,1,1)</f>
        <v>40516.25</v>
      </c>
      <c r="O272" t="b">
        <v>0</v>
      </c>
      <c r="P272" t="b">
        <v>0</v>
      </c>
      <c r="Q272" t="s">
        <v>89</v>
      </c>
      <c r="R272">
        <f>E272/H272</f>
        <v>25.005291005291006</v>
      </c>
      <c r="S272" t="str">
        <f>LEFT(Q272,FIND("/",Q272)-1)</f>
        <v>games</v>
      </c>
      <c r="T272" t="str">
        <f>RIGHT(Q272,LEN(Q272)-FIND("/",Q272))</f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(E273/D273)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s="9">
        <f>(((K273/60)/60)/24)+DATE(1970,1,1)</f>
        <v>42345.25</v>
      </c>
      <c r="N273" s="9">
        <f>(((L273/60)/60)/24)+DATE(1970,1,1)</f>
        <v>42376.25</v>
      </c>
      <c r="O273" t="b">
        <v>0</v>
      </c>
      <c r="P273" t="b">
        <v>0</v>
      </c>
      <c r="Q273" t="s">
        <v>122</v>
      </c>
      <c r="R273">
        <f>E273/H273</f>
        <v>32.016393442622949</v>
      </c>
      <c r="S273" t="str">
        <f>LEFT(Q273,FIND("/",Q273)-1)</f>
        <v>photography</v>
      </c>
      <c r="T273" t="str">
        <f>RIGHT(Q273,LEN(Q273)-FIND("/",Q273))</f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(E274/D274)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s="9">
        <f>(((K274/60)/60)/24)+DATE(1970,1,1)</f>
        <v>43656.208333333328</v>
      </c>
      <c r="N274" s="9">
        <f>(((L274/60)/60)/24)+DATE(1970,1,1)</f>
        <v>43681.208333333328</v>
      </c>
      <c r="O274" t="b">
        <v>0</v>
      </c>
      <c r="P274" t="b">
        <v>1</v>
      </c>
      <c r="Q274" t="s">
        <v>33</v>
      </c>
      <c r="R274">
        <f>E274/H274</f>
        <v>82.021647307286173</v>
      </c>
      <c r="S274" t="str">
        <f>LEFT(Q274,FIND("/",Q274)-1)</f>
        <v>theater</v>
      </c>
      <c r="T274" t="str">
        <f>RIGHT(Q274,LEN(Q274)-FIND("/",Q274))</f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(E275/D275)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s="9">
        <f>(((K275/60)/60)/24)+DATE(1970,1,1)</f>
        <v>42995.208333333328</v>
      </c>
      <c r="N275" s="9">
        <f>(((L275/60)/60)/24)+DATE(1970,1,1)</f>
        <v>42998.208333333328</v>
      </c>
      <c r="O275" t="b">
        <v>0</v>
      </c>
      <c r="P275" t="b">
        <v>0</v>
      </c>
      <c r="Q275" t="s">
        <v>33</v>
      </c>
      <c r="R275">
        <f>E275/H275</f>
        <v>37.957446808510639</v>
      </c>
      <c r="S275" t="str">
        <f>LEFT(Q275,FIND("/",Q275)-1)</f>
        <v>theater</v>
      </c>
      <c r="T275" t="str">
        <f>RIGHT(Q275,LEN(Q275)-FIND("/",Q275))</f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(E276/D276)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s="9">
        <f>(((K276/60)/60)/24)+DATE(1970,1,1)</f>
        <v>43045.25</v>
      </c>
      <c r="N276" s="9">
        <f>(((L276/60)/60)/24)+DATE(1970,1,1)</f>
        <v>43050.25</v>
      </c>
      <c r="O276" t="b">
        <v>0</v>
      </c>
      <c r="P276" t="b">
        <v>0</v>
      </c>
      <c r="Q276" t="s">
        <v>33</v>
      </c>
      <c r="R276">
        <f>E276/H276</f>
        <v>51.533333333333331</v>
      </c>
      <c r="S276" t="str">
        <f>LEFT(Q276,FIND("/",Q276)-1)</f>
        <v>theater</v>
      </c>
      <c r="T276" t="str">
        <f>RIGHT(Q276,LEN(Q276)-FIND("/",Q276))</f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(E277/D277)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s="9">
        <f>(((K277/60)/60)/24)+DATE(1970,1,1)</f>
        <v>43561.208333333328</v>
      </c>
      <c r="N277" s="9">
        <f>(((L277/60)/60)/24)+DATE(1970,1,1)</f>
        <v>43569.208333333328</v>
      </c>
      <c r="O277" t="b">
        <v>0</v>
      </c>
      <c r="P277" t="b">
        <v>0</v>
      </c>
      <c r="Q277" t="s">
        <v>206</v>
      </c>
      <c r="R277">
        <f>E277/H277</f>
        <v>81.198275862068968</v>
      </c>
      <c r="S277" t="str">
        <f>LEFT(Q277,FIND("/",Q277)-1)</f>
        <v>publishing</v>
      </c>
      <c r="T277" t="str">
        <f>RIGHT(Q277,LEN(Q277)-FIND("/",Q277))</f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(E278/D278)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s="9">
        <f>(((K278/60)/60)/24)+DATE(1970,1,1)</f>
        <v>41018.208333333336</v>
      </c>
      <c r="N278" s="9">
        <f>(((L278/60)/60)/24)+DATE(1970,1,1)</f>
        <v>41023.208333333336</v>
      </c>
      <c r="O278" t="b">
        <v>0</v>
      </c>
      <c r="P278" t="b">
        <v>1</v>
      </c>
      <c r="Q278" t="s">
        <v>89</v>
      </c>
      <c r="R278">
        <f>E278/H278</f>
        <v>40.030075187969928</v>
      </c>
      <c r="S278" t="str">
        <f>LEFT(Q278,FIND("/",Q278)-1)</f>
        <v>games</v>
      </c>
      <c r="T278" t="str">
        <f>RIGHT(Q278,LEN(Q278)-FIND("/",Q278))</f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(E279/D279)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s="9">
        <f>(((K279/60)/60)/24)+DATE(1970,1,1)</f>
        <v>40378.208333333336</v>
      </c>
      <c r="N279" s="9">
        <f>(((L279/60)/60)/24)+DATE(1970,1,1)</f>
        <v>40380.208333333336</v>
      </c>
      <c r="O279" t="b">
        <v>0</v>
      </c>
      <c r="P279" t="b">
        <v>0</v>
      </c>
      <c r="Q279" t="s">
        <v>33</v>
      </c>
      <c r="R279">
        <f>E279/H279</f>
        <v>89.939759036144579</v>
      </c>
      <c r="S279" t="str">
        <f>LEFT(Q279,FIND("/",Q279)-1)</f>
        <v>theater</v>
      </c>
      <c r="T279" t="str">
        <f>RIGHT(Q279,LEN(Q279)-FIND("/",Q279))</f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(E280/D280)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s="9">
        <f>(((K280/60)/60)/24)+DATE(1970,1,1)</f>
        <v>41239.25</v>
      </c>
      <c r="N280" s="9">
        <f>(((L280/60)/60)/24)+DATE(1970,1,1)</f>
        <v>41264.25</v>
      </c>
      <c r="O280" t="b">
        <v>0</v>
      </c>
      <c r="P280" t="b">
        <v>0</v>
      </c>
      <c r="Q280" t="s">
        <v>28</v>
      </c>
      <c r="R280">
        <f>E280/H280</f>
        <v>96.692307692307693</v>
      </c>
      <c r="S280" t="str">
        <f>LEFT(Q280,FIND("/",Q280)-1)</f>
        <v>technology</v>
      </c>
      <c r="T280" t="str">
        <f>RIGHT(Q280,LEN(Q280)-FIND("/",Q280))</f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(E281/D281)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s="9">
        <f>(((K281/60)/60)/24)+DATE(1970,1,1)</f>
        <v>43346.208333333328</v>
      </c>
      <c r="N281" s="9">
        <f>(((L281/60)/60)/24)+DATE(1970,1,1)</f>
        <v>43349.208333333328</v>
      </c>
      <c r="O281" t="b">
        <v>0</v>
      </c>
      <c r="P281" t="b">
        <v>0</v>
      </c>
      <c r="Q281" t="s">
        <v>33</v>
      </c>
      <c r="R281">
        <f>E281/H281</f>
        <v>25.010989010989011</v>
      </c>
      <c r="S281" t="str">
        <f>LEFT(Q281,FIND("/",Q281)-1)</f>
        <v>theater</v>
      </c>
      <c r="T281" t="str">
        <f>RIGHT(Q281,LEN(Q281)-FIND("/",Q281))</f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(E282/D282)</f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s="9">
        <f>(((K282/60)/60)/24)+DATE(1970,1,1)</f>
        <v>43060.25</v>
      </c>
      <c r="N282" s="9">
        <f>(((L282/60)/60)/24)+DATE(1970,1,1)</f>
        <v>43066.25</v>
      </c>
      <c r="O282" t="b">
        <v>0</v>
      </c>
      <c r="P282" t="b">
        <v>0</v>
      </c>
      <c r="Q282" t="s">
        <v>71</v>
      </c>
      <c r="R282">
        <f>E282/H282</f>
        <v>36.987277353689571</v>
      </c>
      <c r="S282" t="str">
        <f>LEFT(Q282,FIND("/",Q282)-1)</f>
        <v>film &amp; video</v>
      </c>
      <c r="T282" t="str">
        <f>RIGHT(Q282,LEN(Q282)-FIND("/",Q282))</f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(E283/D283)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s="9">
        <f>(((K283/60)/60)/24)+DATE(1970,1,1)</f>
        <v>40979.25</v>
      </c>
      <c r="N283" s="9">
        <f>(((L283/60)/60)/24)+DATE(1970,1,1)</f>
        <v>41000.208333333336</v>
      </c>
      <c r="O283" t="b">
        <v>0</v>
      </c>
      <c r="P283" t="b">
        <v>1</v>
      </c>
      <c r="Q283" t="s">
        <v>33</v>
      </c>
      <c r="R283">
        <f>E283/H283</f>
        <v>73.012609117361791</v>
      </c>
      <c r="S283" t="str">
        <f>LEFT(Q283,FIND("/",Q283)-1)</f>
        <v>theater</v>
      </c>
      <c r="T283" t="str">
        <f>RIGHT(Q283,LEN(Q283)-FIND("/",Q283))</f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(E284/D284)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s="9">
        <f>(((K284/60)/60)/24)+DATE(1970,1,1)</f>
        <v>42701.25</v>
      </c>
      <c r="N284" s="9">
        <f>(((L284/60)/60)/24)+DATE(1970,1,1)</f>
        <v>42707.25</v>
      </c>
      <c r="O284" t="b">
        <v>0</v>
      </c>
      <c r="P284" t="b">
        <v>1</v>
      </c>
      <c r="Q284" t="s">
        <v>269</v>
      </c>
      <c r="R284">
        <f>E284/H284</f>
        <v>68.240601503759393</v>
      </c>
      <c r="S284" t="str">
        <f>LEFT(Q284,FIND("/",Q284)-1)</f>
        <v>film &amp; video</v>
      </c>
      <c r="T284" t="str">
        <f>RIGHT(Q284,LEN(Q284)-FIND("/",Q284))</f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(E285/D285)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s="9">
        <f>(((K285/60)/60)/24)+DATE(1970,1,1)</f>
        <v>42520.208333333328</v>
      </c>
      <c r="N285" s="9">
        <f>(((L285/60)/60)/24)+DATE(1970,1,1)</f>
        <v>42525.208333333328</v>
      </c>
      <c r="O285" t="b">
        <v>0</v>
      </c>
      <c r="P285" t="b">
        <v>0</v>
      </c>
      <c r="Q285" t="s">
        <v>23</v>
      </c>
      <c r="R285">
        <f>E285/H285</f>
        <v>52.310344827586206</v>
      </c>
      <c r="S285" t="str">
        <f>LEFT(Q285,FIND("/",Q285)-1)</f>
        <v>music</v>
      </c>
      <c r="T285" t="str">
        <f>RIGHT(Q285,LEN(Q285)-FIND("/",Q285))</f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(E286/D286)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s="9">
        <f>(((K286/60)/60)/24)+DATE(1970,1,1)</f>
        <v>41030.208333333336</v>
      </c>
      <c r="N286" s="9">
        <f>(((L286/60)/60)/24)+DATE(1970,1,1)</f>
        <v>41035.208333333336</v>
      </c>
      <c r="O286" t="b">
        <v>0</v>
      </c>
      <c r="P286" t="b">
        <v>0</v>
      </c>
      <c r="Q286" t="s">
        <v>28</v>
      </c>
      <c r="R286">
        <f>E286/H286</f>
        <v>61.765151515151516</v>
      </c>
      <c r="S286" t="str">
        <f>LEFT(Q286,FIND("/",Q286)-1)</f>
        <v>technology</v>
      </c>
      <c r="T286" t="str">
        <f>RIGHT(Q286,LEN(Q286)-FIND("/",Q286))</f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(E287/D287)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s="9">
        <f>(((K287/60)/60)/24)+DATE(1970,1,1)</f>
        <v>42623.208333333328</v>
      </c>
      <c r="N287" s="9">
        <f>(((L287/60)/60)/24)+DATE(1970,1,1)</f>
        <v>42661.208333333328</v>
      </c>
      <c r="O287" t="b">
        <v>0</v>
      </c>
      <c r="P287" t="b">
        <v>0</v>
      </c>
      <c r="Q287" t="s">
        <v>33</v>
      </c>
      <c r="R287">
        <f>E287/H287</f>
        <v>25.027559055118111</v>
      </c>
      <c r="S287" t="str">
        <f>LEFT(Q287,FIND("/",Q287)-1)</f>
        <v>theater</v>
      </c>
      <c r="T287" t="str">
        <f>RIGHT(Q287,LEN(Q287)-FIND("/",Q287))</f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(E288/D288)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s="9">
        <f>(((K288/60)/60)/24)+DATE(1970,1,1)</f>
        <v>42697.25</v>
      </c>
      <c r="N288" s="9">
        <f>(((L288/60)/60)/24)+DATE(1970,1,1)</f>
        <v>42704.25</v>
      </c>
      <c r="O288" t="b">
        <v>0</v>
      </c>
      <c r="P288" t="b">
        <v>0</v>
      </c>
      <c r="Q288" t="s">
        <v>33</v>
      </c>
      <c r="R288">
        <f>E288/H288</f>
        <v>106.28804347826087</v>
      </c>
      <c r="S288" t="str">
        <f>LEFT(Q288,FIND("/",Q288)-1)</f>
        <v>theater</v>
      </c>
      <c r="T288" t="str">
        <f>RIGHT(Q288,LEN(Q288)-FIND("/",Q288))</f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(E289/D289)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s="9">
        <f>(((K289/60)/60)/24)+DATE(1970,1,1)</f>
        <v>42122.208333333328</v>
      </c>
      <c r="N289" s="9">
        <f>(((L289/60)/60)/24)+DATE(1970,1,1)</f>
        <v>42122.208333333328</v>
      </c>
      <c r="O289" t="b">
        <v>0</v>
      </c>
      <c r="P289" t="b">
        <v>0</v>
      </c>
      <c r="Q289" t="s">
        <v>50</v>
      </c>
      <c r="R289">
        <f>E289/H289</f>
        <v>75.07386363636364</v>
      </c>
      <c r="S289" t="str">
        <f>LEFT(Q289,FIND("/",Q289)-1)</f>
        <v>music</v>
      </c>
      <c r="T289" t="str">
        <f>RIGHT(Q289,LEN(Q289)-FIND("/",Q289))</f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(E290/D290)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s="9">
        <f>(((K290/60)/60)/24)+DATE(1970,1,1)</f>
        <v>40982.208333333336</v>
      </c>
      <c r="N290" s="9">
        <f>(((L290/60)/60)/24)+DATE(1970,1,1)</f>
        <v>40983.208333333336</v>
      </c>
      <c r="O290" t="b">
        <v>0</v>
      </c>
      <c r="P290" t="b">
        <v>1</v>
      </c>
      <c r="Q290" t="s">
        <v>148</v>
      </c>
      <c r="R290">
        <f>E290/H290</f>
        <v>39.970802919708028</v>
      </c>
      <c r="S290" t="str">
        <f>LEFT(Q290,FIND("/",Q290)-1)</f>
        <v>music</v>
      </c>
      <c r="T290" t="str">
        <f>RIGHT(Q290,LEN(Q290)-FIND("/",Q290))</f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(E291/D291)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s="9">
        <f>(((K291/60)/60)/24)+DATE(1970,1,1)</f>
        <v>42219.208333333328</v>
      </c>
      <c r="N291" s="9">
        <f>(((L291/60)/60)/24)+DATE(1970,1,1)</f>
        <v>42222.208333333328</v>
      </c>
      <c r="O291" t="b">
        <v>0</v>
      </c>
      <c r="P291" t="b">
        <v>0</v>
      </c>
      <c r="Q291" t="s">
        <v>33</v>
      </c>
      <c r="R291">
        <f>E291/H291</f>
        <v>39.982195845697326</v>
      </c>
      <c r="S291" t="str">
        <f>LEFT(Q291,FIND("/",Q291)-1)</f>
        <v>theater</v>
      </c>
      <c r="T291" t="str">
        <f>RIGHT(Q291,LEN(Q291)-FIND("/",Q291))</f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(E292/D292)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s="9">
        <f>(((K292/60)/60)/24)+DATE(1970,1,1)</f>
        <v>41404.208333333336</v>
      </c>
      <c r="N292" s="9">
        <f>(((L292/60)/60)/24)+DATE(1970,1,1)</f>
        <v>41436.208333333336</v>
      </c>
      <c r="O292" t="b">
        <v>0</v>
      </c>
      <c r="P292" t="b">
        <v>1</v>
      </c>
      <c r="Q292" t="s">
        <v>42</v>
      </c>
      <c r="R292">
        <f>E292/H292</f>
        <v>101.01541850220265</v>
      </c>
      <c r="S292" t="str">
        <f>LEFT(Q292,FIND("/",Q292)-1)</f>
        <v>film &amp; video</v>
      </c>
      <c r="T292" t="str">
        <f>RIGHT(Q292,LEN(Q292)-FIND("/",Q292))</f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(E293/D293)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s="9">
        <f>(((K293/60)/60)/24)+DATE(1970,1,1)</f>
        <v>40831.208333333336</v>
      </c>
      <c r="N293" s="9">
        <f>(((L293/60)/60)/24)+DATE(1970,1,1)</f>
        <v>40835.208333333336</v>
      </c>
      <c r="O293" t="b">
        <v>1</v>
      </c>
      <c r="P293" t="b">
        <v>0</v>
      </c>
      <c r="Q293" t="s">
        <v>28</v>
      </c>
      <c r="R293">
        <f>E293/H293</f>
        <v>76.813084112149539</v>
      </c>
      <c r="S293" t="str">
        <f>LEFT(Q293,FIND("/",Q293)-1)</f>
        <v>technology</v>
      </c>
      <c r="T293" t="str">
        <f>RIGHT(Q293,LEN(Q293)-FIND("/",Q293))</f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(E294/D294)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s="9">
        <f>(((K294/60)/60)/24)+DATE(1970,1,1)</f>
        <v>40984.208333333336</v>
      </c>
      <c r="N294" s="9">
        <f>(((L294/60)/60)/24)+DATE(1970,1,1)</f>
        <v>41002.208333333336</v>
      </c>
      <c r="O294" t="b">
        <v>0</v>
      </c>
      <c r="P294" t="b">
        <v>0</v>
      </c>
      <c r="Q294" t="s">
        <v>17</v>
      </c>
      <c r="R294">
        <f>E294/H294</f>
        <v>71.7</v>
      </c>
      <c r="S294" t="str">
        <f>LEFT(Q294,FIND("/",Q294)-1)</f>
        <v>food</v>
      </c>
      <c r="T294" t="str">
        <f>RIGHT(Q294,LEN(Q294)-FIND("/",Q294))</f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(E295/D295)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s="9">
        <f>(((K295/60)/60)/24)+DATE(1970,1,1)</f>
        <v>40456.208333333336</v>
      </c>
      <c r="N295" s="9">
        <f>(((L295/60)/60)/24)+DATE(1970,1,1)</f>
        <v>40465.208333333336</v>
      </c>
      <c r="O295" t="b">
        <v>0</v>
      </c>
      <c r="P295" t="b">
        <v>0</v>
      </c>
      <c r="Q295" t="s">
        <v>33</v>
      </c>
      <c r="R295">
        <f>E295/H295</f>
        <v>33.28125</v>
      </c>
      <c r="S295" t="str">
        <f>LEFT(Q295,FIND("/",Q295)-1)</f>
        <v>theater</v>
      </c>
      <c r="T295" t="str">
        <f>RIGHT(Q295,LEN(Q295)-FIND("/",Q295))</f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(E296/D296)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s="9">
        <f>(((K296/60)/60)/24)+DATE(1970,1,1)</f>
        <v>43399.208333333328</v>
      </c>
      <c r="N296" s="9">
        <f>(((L296/60)/60)/24)+DATE(1970,1,1)</f>
        <v>43411.25</v>
      </c>
      <c r="O296" t="b">
        <v>0</v>
      </c>
      <c r="P296" t="b">
        <v>0</v>
      </c>
      <c r="Q296" t="s">
        <v>33</v>
      </c>
      <c r="R296">
        <f>E296/H296</f>
        <v>43.923497267759565</v>
      </c>
      <c r="S296" t="str">
        <f>LEFT(Q296,FIND("/",Q296)-1)</f>
        <v>theater</v>
      </c>
      <c r="T296" t="str">
        <f>RIGHT(Q296,LEN(Q296)-FIND("/",Q296))</f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(E297/D297)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s="9">
        <f>(((K297/60)/60)/24)+DATE(1970,1,1)</f>
        <v>41562.208333333336</v>
      </c>
      <c r="N297" s="9">
        <f>(((L297/60)/60)/24)+DATE(1970,1,1)</f>
        <v>41587.25</v>
      </c>
      <c r="O297" t="b">
        <v>0</v>
      </c>
      <c r="P297" t="b">
        <v>0</v>
      </c>
      <c r="Q297" t="s">
        <v>33</v>
      </c>
      <c r="R297">
        <f>E297/H297</f>
        <v>36.004712041884815</v>
      </c>
      <c r="S297" t="str">
        <f>LEFT(Q297,FIND("/",Q297)-1)</f>
        <v>theater</v>
      </c>
      <c r="T297" t="str">
        <f>RIGHT(Q297,LEN(Q297)-FIND("/",Q297))</f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(E298/D298)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s="9">
        <f>(((K298/60)/60)/24)+DATE(1970,1,1)</f>
        <v>43493.25</v>
      </c>
      <c r="N298" s="9">
        <f>(((L298/60)/60)/24)+DATE(1970,1,1)</f>
        <v>43515.25</v>
      </c>
      <c r="O298" t="b">
        <v>0</v>
      </c>
      <c r="P298" t="b">
        <v>0</v>
      </c>
      <c r="Q298" t="s">
        <v>33</v>
      </c>
      <c r="R298">
        <f>E298/H298</f>
        <v>88.21052631578948</v>
      </c>
      <c r="S298" t="str">
        <f>LEFT(Q298,FIND("/",Q298)-1)</f>
        <v>theater</v>
      </c>
      <c r="T298" t="str">
        <f>RIGHT(Q298,LEN(Q298)-FIND("/",Q298))</f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(E299/D299)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s="9">
        <f>(((K299/60)/60)/24)+DATE(1970,1,1)</f>
        <v>41653.25</v>
      </c>
      <c r="N299" s="9">
        <f>(((L299/60)/60)/24)+DATE(1970,1,1)</f>
        <v>41662.25</v>
      </c>
      <c r="O299" t="b">
        <v>0</v>
      </c>
      <c r="P299" t="b">
        <v>1</v>
      </c>
      <c r="Q299" t="s">
        <v>33</v>
      </c>
      <c r="R299">
        <f>E299/H299</f>
        <v>65.240384615384613</v>
      </c>
      <c r="S299" t="str">
        <f>LEFT(Q299,FIND("/",Q299)-1)</f>
        <v>theater</v>
      </c>
      <c r="T299" t="str">
        <f>RIGHT(Q299,LEN(Q299)-FIND("/",Q299))</f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(E300/D300)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s="9">
        <f>(((K300/60)/60)/24)+DATE(1970,1,1)</f>
        <v>42426.25</v>
      </c>
      <c r="N300" s="9">
        <f>(((L300/60)/60)/24)+DATE(1970,1,1)</f>
        <v>42444.208333333328</v>
      </c>
      <c r="O300" t="b">
        <v>0</v>
      </c>
      <c r="P300" t="b">
        <v>1</v>
      </c>
      <c r="Q300" t="s">
        <v>23</v>
      </c>
      <c r="R300">
        <f>E300/H300</f>
        <v>69.958333333333329</v>
      </c>
      <c r="S300" t="str">
        <f>LEFT(Q300,FIND("/",Q300)-1)</f>
        <v>music</v>
      </c>
      <c r="T300" t="str">
        <f>RIGHT(Q300,LEN(Q300)-FIND("/",Q300))</f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(E301/D301)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s="9">
        <f>(((K301/60)/60)/24)+DATE(1970,1,1)</f>
        <v>42432.25</v>
      </c>
      <c r="N301" s="9">
        <f>(((L301/60)/60)/24)+DATE(1970,1,1)</f>
        <v>42488.208333333328</v>
      </c>
      <c r="O301" t="b">
        <v>0</v>
      </c>
      <c r="P301" t="b">
        <v>0</v>
      </c>
      <c r="Q301" t="s">
        <v>17</v>
      </c>
      <c r="R301">
        <f>E301/H301</f>
        <v>39.877551020408163</v>
      </c>
      <c r="S301" t="str">
        <f>LEFT(Q301,FIND("/",Q301)-1)</f>
        <v>food</v>
      </c>
      <c r="T301" t="str">
        <f>RIGHT(Q301,LEN(Q301)-FIND("/",Q301))</f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(E302/D302)</f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s="9">
        <f>(((K302/60)/60)/24)+DATE(1970,1,1)</f>
        <v>42977.208333333328</v>
      </c>
      <c r="N302" s="9">
        <f>(((L302/60)/60)/24)+DATE(1970,1,1)</f>
        <v>42978.208333333328</v>
      </c>
      <c r="O302" t="b">
        <v>0</v>
      </c>
      <c r="P302" t="b">
        <v>1</v>
      </c>
      <c r="Q302" t="s">
        <v>68</v>
      </c>
      <c r="R302">
        <f>E302/H302</f>
        <v>5</v>
      </c>
      <c r="S302" t="str">
        <f>LEFT(Q302,FIND("/",Q302)-1)</f>
        <v>publishing</v>
      </c>
      <c r="T302" t="str">
        <f>RIGHT(Q302,LEN(Q302)-FIND("/",Q302))</f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(E303/D303)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s="9">
        <f>(((K303/60)/60)/24)+DATE(1970,1,1)</f>
        <v>42061.25</v>
      </c>
      <c r="N303" s="9">
        <f>(((L303/60)/60)/24)+DATE(1970,1,1)</f>
        <v>42078.208333333328</v>
      </c>
      <c r="O303" t="b">
        <v>0</v>
      </c>
      <c r="P303" t="b">
        <v>0</v>
      </c>
      <c r="Q303" t="s">
        <v>42</v>
      </c>
      <c r="R303">
        <f>E303/H303</f>
        <v>41.023728813559323</v>
      </c>
      <c r="S303" t="str">
        <f>LEFT(Q303,FIND("/",Q303)-1)</f>
        <v>film &amp; video</v>
      </c>
      <c r="T303" t="str">
        <f>RIGHT(Q303,LEN(Q303)-FIND("/",Q303))</f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(E304/D304)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s="9">
        <f>(((K304/60)/60)/24)+DATE(1970,1,1)</f>
        <v>43345.208333333328</v>
      </c>
      <c r="N304" s="9">
        <f>(((L304/60)/60)/24)+DATE(1970,1,1)</f>
        <v>43359.208333333328</v>
      </c>
      <c r="O304" t="b">
        <v>0</v>
      </c>
      <c r="P304" t="b">
        <v>0</v>
      </c>
      <c r="Q304" t="s">
        <v>33</v>
      </c>
      <c r="R304">
        <f>E304/H304</f>
        <v>98.914285714285711</v>
      </c>
      <c r="S304" t="str">
        <f>LEFT(Q304,FIND("/",Q304)-1)</f>
        <v>theater</v>
      </c>
      <c r="T304" t="str">
        <f>RIGHT(Q304,LEN(Q304)-FIND("/",Q304))</f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(E305/D305)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s="9">
        <f>(((K305/60)/60)/24)+DATE(1970,1,1)</f>
        <v>42376.25</v>
      </c>
      <c r="N305" s="9">
        <f>(((L305/60)/60)/24)+DATE(1970,1,1)</f>
        <v>42381.25</v>
      </c>
      <c r="O305" t="b">
        <v>0</v>
      </c>
      <c r="P305" t="b">
        <v>0</v>
      </c>
      <c r="Q305" t="s">
        <v>60</v>
      </c>
      <c r="R305">
        <f>E305/H305</f>
        <v>87.78125</v>
      </c>
      <c r="S305" t="str">
        <f>LEFT(Q305,FIND("/",Q305)-1)</f>
        <v>music</v>
      </c>
      <c r="T305" t="str">
        <f>RIGHT(Q305,LEN(Q305)-FIND("/",Q305))</f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(E306/D306)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s="9">
        <f>(((K306/60)/60)/24)+DATE(1970,1,1)</f>
        <v>42589.208333333328</v>
      </c>
      <c r="N306" s="9">
        <f>(((L306/60)/60)/24)+DATE(1970,1,1)</f>
        <v>42630.208333333328</v>
      </c>
      <c r="O306" t="b">
        <v>0</v>
      </c>
      <c r="P306" t="b">
        <v>0</v>
      </c>
      <c r="Q306" t="s">
        <v>42</v>
      </c>
      <c r="R306">
        <f>E306/H306</f>
        <v>80.767605633802816</v>
      </c>
      <c r="S306" t="str">
        <f>LEFT(Q306,FIND("/",Q306)-1)</f>
        <v>film &amp; video</v>
      </c>
      <c r="T306" t="str">
        <f>RIGHT(Q306,LEN(Q306)-FIND("/",Q306))</f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(E307/D307)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s="9">
        <f>(((K307/60)/60)/24)+DATE(1970,1,1)</f>
        <v>42448.208333333328</v>
      </c>
      <c r="N307" s="9">
        <f>(((L307/60)/60)/24)+DATE(1970,1,1)</f>
        <v>42489.208333333328</v>
      </c>
      <c r="O307" t="b">
        <v>0</v>
      </c>
      <c r="P307" t="b">
        <v>0</v>
      </c>
      <c r="Q307" t="s">
        <v>33</v>
      </c>
      <c r="R307">
        <f>E307/H307</f>
        <v>94.28235294117647</v>
      </c>
      <c r="S307" t="str">
        <f>LEFT(Q307,FIND("/",Q307)-1)</f>
        <v>theater</v>
      </c>
      <c r="T307" t="str">
        <f>RIGHT(Q307,LEN(Q307)-FIND("/",Q307))</f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(E308/D308)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s="9">
        <f>(((K308/60)/60)/24)+DATE(1970,1,1)</f>
        <v>42930.208333333328</v>
      </c>
      <c r="N308" s="9">
        <f>(((L308/60)/60)/24)+DATE(1970,1,1)</f>
        <v>42933.208333333328</v>
      </c>
      <c r="O308" t="b">
        <v>0</v>
      </c>
      <c r="P308" t="b">
        <v>1</v>
      </c>
      <c r="Q308" t="s">
        <v>33</v>
      </c>
      <c r="R308">
        <f>E308/H308</f>
        <v>73.428571428571431</v>
      </c>
      <c r="S308" t="str">
        <f>LEFT(Q308,FIND("/",Q308)-1)</f>
        <v>theater</v>
      </c>
      <c r="T308" t="str">
        <f>RIGHT(Q308,LEN(Q308)-FIND("/",Q308))</f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(E309/D309)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s="9">
        <f>(((K309/60)/60)/24)+DATE(1970,1,1)</f>
        <v>41066.208333333336</v>
      </c>
      <c r="N309" s="9">
        <f>(((L309/60)/60)/24)+DATE(1970,1,1)</f>
        <v>41086.208333333336</v>
      </c>
      <c r="O309" t="b">
        <v>0</v>
      </c>
      <c r="P309" t="b">
        <v>1</v>
      </c>
      <c r="Q309" t="s">
        <v>119</v>
      </c>
      <c r="R309">
        <f>E309/H309</f>
        <v>65.968133535660087</v>
      </c>
      <c r="S309" t="str">
        <f>LEFT(Q309,FIND("/",Q309)-1)</f>
        <v>publishing</v>
      </c>
      <c r="T309" t="str">
        <f>RIGHT(Q309,LEN(Q309)-FIND("/",Q309))</f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(E310/D310)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s="9">
        <f>(((K310/60)/60)/24)+DATE(1970,1,1)</f>
        <v>40651.208333333336</v>
      </c>
      <c r="N310" s="9">
        <f>(((L310/60)/60)/24)+DATE(1970,1,1)</f>
        <v>40652.208333333336</v>
      </c>
      <c r="O310" t="b">
        <v>0</v>
      </c>
      <c r="P310" t="b">
        <v>0</v>
      </c>
      <c r="Q310" t="s">
        <v>33</v>
      </c>
      <c r="R310">
        <f>E310/H310</f>
        <v>109.04109589041096</v>
      </c>
      <c r="S310" t="str">
        <f>LEFT(Q310,FIND("/",Q310)-1)</f>
        <v>theater</v>
      </c>
      <c r="T310" t="str">
        <f>RIGHT(Q310,LEN(Q310)-FIND("/",Q310))</f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(E311/D311)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s="9">
        <f>(((K311/60)/60)/24)+DATE(1970,1,1)</f>
        <v>40807.208333333336</v>
      </c>
      <c r="N311" s="9">
        <f>(((L311/60)/60)/24)+DATE(1970,1,1)</f>
        <v>40827.208333333336</v>
      </c>
      <c r="O311" t="b">
        <v>0</v>
      </c>
      <c r="P311" t="b">
        <v>1</v>
      </c>
      <c r="Q311" t="s">
        <v>60</v>
      </c>
      <c r="R311">
        <f>E311/H311</f>
        <v>41.16</v>
      </c>
      <c r="S311" t="str">
        <f>LEFT(Q311,FIND("/",Q311)-1)</f>
        <v>music</v>
      </c>
      <c r="T311" t="str">
        <f>RIGHT(Q311,LEN(Q311)-FIND("/",Q311))</f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(E312/D312)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s="9">
        <f>(((K312/60)/60)/24)+DATE(1970,1,1)</f>
        <v>40277.208333333336</v>
      </c>
      <c r="N312" s="9">
        <f>(((L312/60)/60)/24)+DATE(1970,1,1)</f>
        <v>40293.208333333336</v>
      </c>
      <c r="O312" t="b">
        <v>0</v>
      </c>
      <c r="P312" t="b">
        <v>0</v>
      </c>
      <c r="Q312" t="s">
        <v>89</v>
      </c>
      <c r="R312">
        <f>E312/H312</f>
        <v>99.125</v>
      </c>
      <c r="S312" t="str">
        <f>LEFT(Q312,FIND("/",Q312)-1)</f>
        <v>games</v>
      </c>
      <c r="T312" t="str">
        <f>RIGHT(Q312,LEN(Q312)-FIND("/",Q312))</f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(E313/D313)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s="9">
        <f>(((K313/60)/60)/24)+DATE(1970,1,1)</f>
        <v>40590.25</v>
      </c>
      <c r="N313" s="9">
        <f>(((L313/60)/60)/24)+DATE(1970,1,1)</f>
        <v>40602.25</v>
      </c>
      <c r="O313" t="b">
        <v>0</v>
      </c>
      <c r="P313" t="b">
        <v>0</v>
      </c>
      <c r="Q313" t="s">
        <v>33</v>
      </c>
      <c r="R313">
        <f>E313/H313</f>
        <v>105.88429752066116</v>
      </c>
      <c r="S313" t="str">
        <f>LEFT(Q313,FIND("/",Q313)-1)</f>
        <v>theater</v>
      </c>
      <c r="T313" t="str">
        <f>RIGHT(Q313,LEN(Q313)-FIND("/",Q313))</f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(E314/D314)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s="9">
        <f>(((K314/60)/60)/24)+DATE(1970,1,1)</f>
        <v>41572.208333333336</v>
      </c>
      <c r="N314" s="9">
        <f>(((L314/60)/60)/24)+DATE(1970,1,1)</f>
        <v>41579.208333333336</v>
      </c>
      <c r="O314" t="b">
        <v>0</v>
      </c>
      <c r="P314" t="b">
        <v>0</v>
      </c>
      <c r="Q314" t="s">
        <v>33</v>
      </c>
      <c r="R314">
        <f>E314/H314</f>
        <v>48.996525921966864</v>
      </c>
      <c r="S314" t="str">
        <f>LEFT(Q314,FIND("/",Q314)-1)</f>
        <v>theater</v>
      </c>
      <c r="T314" t="str">
        <f>RIGHT(Q314,LEN(Q314)-FIND("/",Q314))</f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(E315/D315)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s="9">
        <f>(((K315/60)/60)/24)+DATE(1970,1,1)</f>
        <v>40966.25</v>
      </c>
      <c r="N315" s="9">
        <f>(((L315/60)/60)/24)+DATE(1970,1,1)</f>
        <v>40968.25</v>
      </c>
      <c r="O315" t="b">
        <v>0</v>
      </c>
      <c r="P315" t="b">
        <v>0</v>
      </c>
      <c r="Q315" t="s">
        <v>23</v>
      </c>
      <c r="R315">
        <f>E315/H315</f>
        <v>39</v>
      </c>
      <c r="S315" t="str">
        <f>LEFT(Q315,FIND("/",Q315)-1)</f>
        <v>music</v>
      </c>
      <c r="T315" t="str">
        <f>RIGHT(Q315,LEN(Q315)-FIND("/",Q315))</f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(E316/D316)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s="9">
        <f>(((K316/60)/60)/24)+DATE(1970,1,1)</f>
        <v>43536.208333333328</v>
      </c>
      <c r="N316" s="9">
        <f>(((L316/60)/60)/24)+DATE(1970,1,1)</f>
        <v>43541.208333333328</v>
      </c>
      <c r="O316" t="b">
        <v>0</v>
      </c>
      <c r="P316" t="b">
        <v>1</v>
      </c>
      <c r="Q316" t="s">
        <v>42</v>
      </c>
      <c r="R316">
        <f>E316/H316</f>
        <v>31.022556390977442</v>
      </c>
      <c r="S316" t="str">
        <f>LEFT(Q316,FIND("/",Q316)-1)</f>
        <v>film &amp; video</v>
      </c>
      <c r="T316" t="str">
        <f>RIGHT(Q316,LEN(Q316)-FIND("/",Q316))</f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(E317/D317)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s="9">
        <f>(((K317/60)/60)/24)+DATE(1970,1,1)</f>
        <v>41783.208333333336</v>
      </c>
      <c r="N317" s="9">
        <f>(((L317/60)/60)/24)+DATE(1970,1,1)</f>
        <v>41812.208333333336</v>
      </c>
      <c r="O317" t="b">
        <v>0</v>
      </c>
      <c r="P317" t="b">
        <v>0</v>
      </c>
      <c r="Q317" t="s">
        <v>33</v>
      </c>
      <c r="R317">
        <f>E317/H317</f>
        <v>103.87096774193549</v>
      </c>
      <c r="S317" t="str">
        <f>LEFT(Q317,FIND("/",Q317)-1)</f>
        <v>theater</v>
      </c>
      <c r="T317" t="str">
        <f>RIGHT(Q317,LEN(Q317)-FIND("/",Q317))</f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(E318/D318)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s="9">
        <f>(((K318/60)/60)/24)+DATE(1970,1,1)</f>
        <v>43788.25</v>
      </c>
      <c r="N318" s="9">
        <f>(((L318/60)/60)/24)+DATE(1970,1,1)</f>
        <v>43789.25</v>
      </c>
      <c r="O318" t="b">
        <v>0</v>
      </c>
      <c r="P318" t="b">
        <v>1</v>
      </c>
      <c r="Q318" t="s">
        <v>17</v>
      </c>
      <c r="R318">
        <f>E318/H318</f>
        <v>59.268518518518519</v>
      </c>
      <c r="S318" t="str">
        <f>LEFT(Q318,FIND("/",Q318)-1)</f>
        <v>food</v>
      </c>
      <c r="T318" t="str">
        <f>RIGHT(Q318,LEN(Q318)-FIND("/",Q318))</f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(E319/D319)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s="9">
        <f>(((K319/60)/60)/24)+DATE(1970,1,1)</f>
        <v>42869.208333333328</v>
      </c>
      <c r="N319" s="9">
        <f>(((L319/60)/60)/24)+DATE(1970,1,1)</f>
        <v>42882.208333333328</v>
      </c>
      <c r="O319" t="b">
        <v>0</v>
      </c>
      <c r="P319" t="b">
        <v>0</v>
      </c>
      <c r="Q319" t="s">
        <v>33</v>
      </c>
      <c r="R319">
        <f>E319/H319</f>
        <v>42.3</v>
      </c>
      <c r="S319" t="str">
        <f>LEFT(Q319,FIND("/",Q319)-1)</f>
        <v>theater</v>
      </c>
      <c r="T319" t="str">
        <f>RIGHT(Q319,LEN(Q319)-FIND("/",Q319))</f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(E320/D320)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s="9">
        <f>(((K320/60)/60)/24)+DATE(1970,1,1)</f>
        <v>41684.25</v>
      </c>
      <c r="N320" s="9">
        <f>(((L320/60)/60)/24)+DATE(1970,1,1)</f>
        <v>41686.25</v>
      </c>
      <c r="O320" t="b">
        <v>0</v>
      </c>
      <c r="P320" t="b">
        <v>0</v>
      </c>
      <c r="Q320" t="s">
        <v>23</v>
      </c>
      <c r="R320">
        <f>E320/H320</f>
        <v>53.117647058823529</v>
      </c>
      <c r="S320" t="str">
        <f>LEFT(Q320,FIND("/",Q320)-1)</f>
        <v>music</v>
      </c>
      <c r="T320" t="str">
        <f>RIGHT(Q320,LEN(Q320)-FIND("/",Q320))</f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(E321/D321)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s="9">
        <f>(((K321/60)/60)/24)+DATE(1970,1,1)</f>
        <v>40402.208333333336</v>
      </c>
      <c r="N321" s="9">
        <f>(((L321/60)/60)/24)+DATE(1970,1,1)</f>
        <v>40426.208333333336</v>
      </c>
      <c r="O321" t="b">
        <v>0</v>
      </c>
      <c r="P321" t="b">
        <v>0</v>
      </c>
      <c r="Q321" t="s">
        <v>28</v>
      </c>
      <c r="R321">
        <f>E321/H321</f>
        <v>50.796875</v>
      </c>
      <c r="S321" t="str">
        <f>LEFT(Q321,FIND("/",Q321)-1)</f>
        <v>technology</v>
      </c>
      <c r="T321" t="str">
        <f>RIGHT(Q321,LEN(Q321)-FIND("/",Q321))</f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(E322/D322)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s="9">
        <f>(((K322/60)/60)/24)+DATE(1970,1,1)</f>
        <v>40673.208333333336</v>
      </c>
      <c r="N322" s="9">
        <f>(((L322/60)/60)/24)+DATE(1970,1,1)</f>
        <v>40682.208333333336</v>
      </c>
      <c r="O322" t="b">
        <v>0</v>
      </c>
      <c r="P322" t="b">
        <v>0</v>
      </c>
      <c r="Q322" t="s">
        <v>119</v>
      </c>
      <c r="R322">
        <f>E322/H322</f>
        <v>101.15</v>
      </c>
      <c r="S322" t="str">
        <f>LEFT(Q322,FIND("/",Q322)-1)</f>
        <v>publishing</v>
      </c>
      <c r="T322" t="str">
        <f>RIGHT(Q322,LEN(Q322)-FIND("/",Q322))</f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(E323/D323)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s="9">
        <f>(((K323/60)/60)/24)+DATE(1970,1,1)</f>
        <v>40634.208333333336</v>
      </c>
      <c r="N323" s="9">
        <f>(((L323/60)/60)/24)+DATE(1970,1,1)</f>
        <v>40642.208333333336</v>
      </c>
      <c r="O323" t="b">
        <v>0</v>
      </c>
      <c r="P323" t="b">
        <v>0</v>
      </c>
      <c r="Q323" t="s">
        <v>100</v>
      </c>
      <c r="R323">
        <f>E323/H323</f>
        <v>65.000810372771468</v>
      </c>
      <c r="S323" t="str">
        <f>LEFT(Q323,FIND("/",Q323)-1)</f>
        <v>film &amp; video</v>
      </c>
      <c r="T323" t="str">
        <f>RIGHT(Q323,LEN(Q323)-FIND("/",Q323))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(E324/D324)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s="9">
        <f>(((K324/60)/60)/24)+DATE(1970,1,1)</f>
        <v>40507.25</v>
      </c>
      <c r="N324" s="9">
        <f>(((L324/60)/60)/24)+DATE(1970,1,1)</f>
        <v>40520.25</v>
      </c>
      <c r="O324" t="b">
        <v>0</v>
      </c>
      <c r="P324" t="b">
        <v>0</v>
      </c>
      <c r="Q324" t="s">
        <v>33</v>
      </c>
      <c r="R324">
        <f>E324/H324</f>
        <v>37.998645510835914</v>
      </c>
      <c r="S324" t="str">
        <f>LEFT(Q324,FIND("/",Q324)-1)</f>
        <v>theater</v>
      </c>
      <c r="T324" t="str">
        <f>RIGHT(Q324,LEN(Q324)-FIND("/",Q324))</f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(E325/D325)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s="9">
        <f>(((K325/60)/60)/24)+DATE(1970,1,1)</f>
        <v>41725.208333333336</v>
      </c>
      <c r="N325" s="9">
        <f>(((L325/60)/60)/24)+DATE(1970,1,1)</f>
        <v>41727.208333333336</v>
      </c>
      <c r="O325" t="b">
        <v>0</v>
      </c>
      <c r="P325" t="b">
        <v>0</v>
      </c>
      <c r="Q325" t="s">
        <v>42</v>
      </c>
      <c r="R325">
        <f>E325/H325</f>
        <v>82.615384615384613</v>
      </c>
      <c r="S325" t="str">
        <f>LEFT(Q325,FIND("/",Q325)-1)</f>
        <v>film &amp; video</v>
      </c>
      <c r="T325" t="str">
        <f>RIGHT(Q325,LEN(Q325)-FIND("/",Q325))</f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(E326/D326)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s="9">
        <f>(((K326/60)/60)/24)+DATE(1970,1,1)</f>
        <v>42176.208333333328</v>
      </c>
      <c r="N326" s="9">
        <f>(((L326/60)/60)/24)+DATE(1970,1,1)</f>
        <v>42188.208333333328</v>
      </c>
      <c r="O326" t="b">
        <v>0</v>
      </c>
      <c r="P326" t="b">
        <v>1</v>
      </c>
      <c r="Q326" t="s">
        <v>33</v>
      </c>
      <c r="R326">
        <f>E326/H326</f>
        <v>37.941368078175898</v>
      </c>
      <c r="S326" t="str">
        <f>LEFT(Q326,FIND("/",Q326)-1)</f>
        <v>theater</v>
      </c>
      <c r="T326" t="str">
        <f>RIGHT(Q326,LEN(Q326)-FIND("/",Q326))</f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(E327/D327)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s="9">
        <f>(((K327/60)/60)/24)+DATE(1970,1,1)</f>
        <v>43267.208333333328</v>
      </c>
      <c r="N327" s="9">
        <f>(((L327/60)/60)/24)+DATE(1970,1,1)</f>
        <v>43290.208333333328</v>
      </c>
      <c r="O327" t="b">
        <v>0</v>
      </c>
      <c r="P327" t="b">
        <v>1</v>
      </c>
      <c r="Q327" t="s">
        <v>33</v>
      </c>
      <c r="R327">
        <f>E327/H327</f>
        <v>80.780821917808225</v>
      </c>
      <c r="S327" t="str">
        <f>LEFT(Q327,FIND("/",Q327)-1)</f>
        <v>theater</v>
      </c>
      <c r="T327" t="str">
        <f>RIGHT(Q327,LEN(Q327)-FIND("/",Q327))</f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(E328/D328)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s="9">
        <f>(((K328/60)/60)/24)+DATE(1970,1,1)</f>
        <v>42364.25</v>
      </c>
      <c r="N328" s="9">
        <f>(((L328/60)/60)/24)+DATE(1970,1,1)</f>
        <v>42370.25</v>
      </c>
      <c r="O328" t="b">
        <v>0</v>
      </c>
      <c r="P328" t="b">
        <v>0</v>
      </c>
      <c r="Q328" t="s">
        <v>71</v>
      </c>
      <c r="R328">
        <f>E328/H328</f>
        <v>25.984375</v>
      </c>
      <c r="S328" t="str">
        <f>LEFT(Q328,FIND("/",Q328)-1)</f>
        <v>film &amp; video</v>
      </c>
      <c r="T328" t="str">
        <f>RIGHT(Q328,LEN(Q328)-FIND("/",Q328))</f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(E329/D329)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s="9">
        <f>(((K329/60)/60)/24)+DATE(1970,1,1)</f>
        <v>43705.208333333328</v>
      </c>
      <c r="N329" s="9">
        <f>(((L329/60)/60)/24)+DATE(1970,1,1)</f>
        <v>43709.208333333328</v>
      </c>
      <c r="O329" t="b">
        <v>0</v>
      </c>
      <c r="P329" t="b">
        <v>1</v>
      </c>
      <c r="Q329" t="s">
        <v>33</v>
      </c>
      <c r="R329">
        <f>E329/H329</f>
        <v>30.363636363636363</v>
      </c>
      <c r="S329" t="str">
        <f>LEFT(Q329,FIND("/",Q329)-1)</f>
        <v>theater</v>
      </c>
      <c r="T329" t="str">
        <f>RIGHT(Q329,LEN(Q329)-FIND("/",Q329))</f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(E330/D330)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s="9">
        <f>(((K330/60)/60)/24)+DATE(1970,1,1)</f>
        <v>43434.25</v>
      </c>
      <c r="N330" s="9">
        <f>(((L330/60)/60)/24)+DATE(1970,1,1)</f>
        <v>43445.25</v>
      </c>
      <c r="O330" t="b">
        <v>0</v>
      </c>
      <c r="P330" t="b">
        <v>0</v>
      </c>
      <c r="Q330" t="s">
        <v>23</v>
      </c>
      <c r="R330">
        <f>E330/H330</f>
        <v>54.004916018025398</v>
      </c>
      <c r="S330" t="str">
        <f>LEFT(Q330,FIND("/",Q330)-1)</f>
        <v>music</v>
      </c>
      <c r="T330" t="str">
        <f>RIGHT(Q330,LEN(Q330)-FIND("/",Q330))</f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(E331/D331)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s="9">
        <f>(((K331/60)/60)/24)+DATE(1970,1,1)</f>
        <v>42716.25</v>
      </c>
      <c r="N331" s="9">
        <f>(((L331/60)/60)/24)+DATE(1970,1,1)</f>
        <v>42727.25</v>
      </c>
      <c r="O331" t="b">
        <v>0</v>
      </c>
      <c r="P331" t="b">
        <v>0</v>
      </c>
      <c r="Q331" t="s">
        <v>89</v>
      </c>
      <c r="R331">
        <f>E331/H331</f>
        <v>101.78672985781991</v>
      </c>
      <c r="S331" t="str">
        <f>LEFT(Q331,FIND("/",Q331)-1)</f>
        <v>games</v>
      </c>
      <c r="T331" t="str">
        <f>RIGHT(Q331,LEN(Q331)-FIND("/",Q331))</f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(E332/D332)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s="9">
        <f>(((K332/60)/60)/24)+DATE(1970,1,1)</f>
        <v>43077.25</v>
      </c>
      <c r="N332" s="9">
        <f>(((L332/60)/60)/24)+DATE(1970,1,1)</f>
        <v>43078.25</v>
      </c>
      <c r="O332" t="b">
        <v>0</v>
      </c>
      <c r="P332" t="b">
        <v>0</v>
      </c>
      <c r="Q332" t="s">
        <v>42</v>
      </c>
      <c r="R332">
        <f>E332/H332</f>
        <v>45.003610108303249</v>
      </c>
      <c r="S332" t="str">
        <f>LEFT(Q332,FIND("/",Q332)-1)</f>
        <v>film &amp; video</v>
      </c>
      <c r="T332" t="str">
        <f>RIGHT(Q332,LEN(Q332)-FIND("/",Q332))</f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(E333/D333)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s="9">
        <f>(((K333/60)/60)/24)+DATE(1970,1,1)</f>
        <v>40896.25</v>
      </c>
      <c r="N333" s="9">
        <f>(((L333/60)/60)/24)+DATE(1970,1,1)</f>
        <v>40897.25</v>
      </c>
      <c r="O333" t="b">
        <v>0</v>
      </c>
      <c r="P333" t="b">
        <v>0</v>
      </c>
      <c r="Q333" t="s">
        <v>17</v>
      </c>
      <c r="R333">
        <f>E333/H333</f>
        <v>77.068421052631578</v>
      </c>
      <c r="S333" t="str">
        <f>LEFT(Q333,FIND("/",Q333)-1)</f>
        <v>food</v>
      </c>
      <c r="T333" t="str">
        <f>RIGHT(Q333,LEN(Q333)-FIND("/",Q333))</f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(E334/D334)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s="9">
        <f>(((K334/60)/60)/24)+DATE(1970,1,1)</f>
        <v>41361.208333333336</v>
      </c>
      <c r="N334" s="9">
        <f>(((L334/60)/60)/24)+DATE(1970,1,1)</f>
        <v>41362.208333333336</v>
      </c>
      <c r="O334" t="b">
        <v>0</v>
      </c>
      <c r="P334" t="b">
        <v>0</v>
      </c>
      <c r="Q334" t="s">
        <v>65</v>
      </c>
      <c r="R334">
        <f>E334/H334</f>
        <v>88.076595744680844</v>
      </c>
      <c r="S334" t="str">
        <f>LEFT(Q334,FIND("/",Q334)-1)</f>
        <v>technology</v>
      </c>
      <c r="T334" t="str">
        <f>RIGHT(Q334,LEN(Q334)-FIND("/",Q334))</f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(E335/D335)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s="9">
        <f>(((K335/60)/60)/24)+DATE(1970,1,1)</f>
        <v>43424.25</v>
      </c>
      <c r="N335" s="9">
        <f>(((L335/60)/60)/24)+DATE(1970,1,1)</f>
        <v>43452.25</v>
      </c>
      <c r="O335" t="b">
        <v>0</v>
      </c>
      <c r="P335" t="b">
        <v>0</v>
      </c>
      <c r="Q335" t="s">
        <v>33</v>
      </c>
      <c r="R335">
        <f>E335/H335</f>
        <v>47.035573122529641</v>
      </c>
      <c r="S335" t="str">
        <f>LEFT(Q335,FIND("/",Q335)-1)</f>
        <v>theater</v>
      </c>
      <c r="T335" t="str">
        <f>RIGHT(Q335,LEN(Q335)-FIND("/",Q335))</f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(E336/D336)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s="9">
        <f>(((K336/60)/60)/24)+DATE(1970,1,1)</f>
        <v>43110.25</v>
      </c>
      <c r="N336" s="9">
        <f>(((L336/60)/60)/24)+DATE(1970,1,1)</f>
        <v>43117.25</v>
      </c>
      <c r="O336" t="b">
        <v>0</v>
      </c>
      <c r="P336" t="b">
        <v>0</v>
      </c>
      <c r="Q336" t="s">
        <v>23</v>
      </c>
      <c r="R336">
        <f>E336/H336</f>
        <v>110.99550763701707</v>
      </c>
      <c r="S336" t="str">
        <f>LEFT(Q336,FIND("/",Q336)-1)</f>
        <v>music</v>
      </c>
      <c r="T336" t="str">
        <f>RIGHT(Q336,LEN(Q336)-FIND("/",Q336))</f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(E337/D337)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s="9">
        <f>(((K337/60)/60)/24)+DATE(1970,1,1)</f>
        <v>43784.25</v>
      </c>
      <c r="N337" s="9">
        <f>(((L337/60)/60)/24)+DATE(1970,1,1)</f>
        <v>43797.25</v>
      </c>
      <c r="O337" t="b">
        <v>0</v>
      </c>
      <c r="P337" t="b">
        <v>0</v>
      </c>
      <c r="Q337" t="s">
        <v>23</v>
      </c>
      <c r="R337">
        <f>E337/H337</f>
        <v>87.003066141042481</v>
      </c>
      <c r="S337" t="str">
        <f>LEFT(Q337,FIND("/",Q337)-1)</f>
        <v>music</v>
      </c>
      <c r="T337" t="str">
        <f>RIGHT(Q337,LEN(Q337)-FIND("/",Q337))</f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(E338/D338)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s="9">
        <f>(((K338/60)/60)/24)+DATE(1970,1,1)</f>
        <v>40527.25</v>
      </c>
      <c r="N338" s="9">
        <f>(((L338/60)/60)/24)+DATE(1970,1,1)</f>
        <v>40528.25</v>
      </c>
      <c r="O338" t="b">
        <v>0</v>
      </c>
      <c r="P338" t="b">
        <v>1</v>
      </c>
      <c r="Q338" t="s">
        <v>23</v>
      </c>
      <c r="R338">
        <f>E338/H338</f>
        <v>63.994402985074629</v>
      </c>
      <c r="S338" t="str">
        <f>LEFT(Q338,FIND("/",Q338)-1)</f>
        <v>music</v>
      </c>
      <c r="T338" t="str">
        <f>RIGHT(Q338,LEN(Q338)-FIND("/",Q338))</f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(E339/D339)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s="9">
        <f>(((K339/60)/60)/24)+DATE(1970,1,1)</f>
        <v>43780.25</v>
      </c>
      <c r="N339" s="9">
        <f>(((L339/60)/60)/24)+DATE(1970,1,1)</f>
        <v>43781.25</v>
      </c>
      <c r="O339" t="b">
        <v>0</v>
      </c>
      <c r="P339" t="b">
        <v>0</v>
      </c>
      <c r="Q339" t="s">
        <v>33</v>
      </c>
      <c r="R339">
        <f>E339/H339</f>
        <v>105.9945205479452</v>
      </c>
      <c r="S339" t="str">
        <f>LEFT(Q339,FIND("/",Q339)-1)</f>
        <v>theater</v>
      </c>
      <c r="T339" t="str">
        <f>RIGHT(Q339,LEN(Q339)-FIND("/",Q339))</f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(E340/D340)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s="9">
        <f>(((K340/60)/60)/24)+DATE(1970,1,1)</f>
        <v>40821.208333333336</v>
      </c>
      <c r="N340" s="9">
        <f>(((L340/60)/60)/24)+DATE(1970,1,1)</f>
        <v>40851.208333333336</v>
      </c>
      <c r="O340" t="b">
        <v>0</v>
      </c>
      <c r="P340" t="b">
        <v>0</v>
      </c>
      <c r="Q340" t="s">
        <v>33</v>
      </c>
      <c r="R340">
        <f>E340/H340</f>
        <v>73.989349112426041</v>
      </c>
      <c r="S340" t="str">
        <f>LEFT(Q340,FIND("/",Q340)-1)</f>
        <v>theater</v>
      </c>
      <c r="T340" t="str">
        <f>RIGHT(Q340,LEN(Q340)-FIND("/",Q340))</f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(E341/D341)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s="9">
        <f>(((K341/60)/60)/24)+DATE(1970,1,1)</f>
        <v>42949.208333333328</v>
      </c>
      <c r="N341" s="9">
        <f>(((L341/60)/60)/24)+DATE(1970,1,1)</f>
        <v>42963.208333333328</v>
      </c>
      <c r="O341" t="b">
        <v>0</v>
      </c>
      <c r="P341" t="b">
        <v>0</v>
      </c>
      <c r="Q341" t="s">
        <v>33</v>
      </c>
      <c r="R341">
        <f>E341/H341</f>
        <v>84.02004626060139</v>
      </c>
      <c r="S341" t="str">
        <f>LEFT(Q341,FIND("/",Q341)-1)</f>
        <v>theater</v>
      </c>
      <c r="T341" t="str">
        <f>RIGHT(Q341,LEN(Q341)-FIND("/",Q341))</f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(E342/D342)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s="9">
        <f>(((K342/60)/60)/24)+DATE(1970,1,1)</f>
        <v>40889.25</v>
      </c>
      <c r="N342" s="9">
        <f>(((L342/60)/60)/24)+DATE(1970,1,1)</f>
        <v>40890.25</v>
      </c>
      <c r="O342" t="b">
        <v>0</v>
      </c>
      <c r="P342" t="b">
        <v>0</v>
      </c>
      <c r="Q342" t="s">
        <v>122</v>
      </c>
      <c r="R342">
        <f>E342/H342</f>
        <v>88.966921119592882</v>
      </c>
      <c r="S342" t="str">
        <f>LEFT(Q342,FIND("/",Q342)-1)</f>
        <v>photography</v>
      </c>
      <c r="T342" t="str">
        <f>RIGHT(Q342,LEN(Q342)-FIND("/",Q342))</f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(E343/D343)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s="9">
        <f>(((K343/60)/60)/24)+DATE(1970,1,1)</f>
        <v>42244.208333333328</v>
      </c>
      <c r="N343" s="9">
        <f>(((L343/60)/60)/24)+DATE(1970,1,1)</f>
        <v>42251.208333333328</v>
      </c>
      <c r="O343" t="b">
        <v>0</v>
      </c>
      <c r="P343" t="b">
        <v>0</v>
      </c>
      <c r="Q343" t="s">
        <v>60</v>
      </c>
      <c r="R343">
        <f>E343/H343</f>
        <v>76.990453460620529</v>
      </c>
      <c r="S343" t="str">
        <f>LEFT(Q343,FIND("/",Q343)-1)</f>
        <v>music</v>
      </c>
      <c r="T343" t="str">
        <f>RIGHT(Q343,LEN(Q343)-FIND("/",Q343))</f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(E344/D344)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s="9">
        <f>(((K344/60)/60)/24)+DATE(1970,1,1)</f>
        <v>41475.208333333336</v>
      </c>
      <c r="N344" s="9">
        <f>(((L344/60)/60)/24)+DATE(1970,1,1)</f>
        <v>41487.208333333336</v>
      </c>
      <c r="O344" t="b">
        <v>0</v>
      </c>
      <c r="P344" t="b">
        <v>0</v>
      </c>
      <c r="Q344" t="s">
        <v>33</v>
      </c>
      <c r="R344">
        <f>E344/H344</f>
        <v>97.146341463414629</v>
      </c>
      <c r="S344" t="str">
        <f>LEFT(Q344,FIND("/",Q344)-1)</f>
        <v>theater</v>
      </c>
      <c r="T344" t="str">
        <f>RIGHT(Q344,LEN(Q344)-FIND("/",Q344))</f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(E345/D345)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s="9">
        <f>(((K345/60)/60)/24)+DATE(1970,1,1)</f>
        <v>41597.25</v>
      </c>
      <c r="N345" s="9">
        <f>(((L345/60)/60)/24)+DATE(1970,1,1)</f>
        <v>41650.25</v>
      </c>
      <c r="O345" t="b">
        <v>0</v>
      </c>
      <c r="P345" t="b">
        <v>0</v>
      </c>
      <c r="Q345" t="s">
        <v>33</v>
      </c>
      <c r="R345">
        <f>E345/H345</f>
        <v>33.013605442176868</v>
      </c>
      <c r="S345" t="str">
        <f>LEFT(Q345,FIND("/",Q345)-1)</f>
        <v>theater</v>
      </c>
      <c r="T345" t="str">
        <f>RIGHT(Q345,LEN(Q345)-FIND("/",Q345))</f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(E346/D346)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s="9">
        <f>(((K346/60)/60)/24)+DATE(1970,1,1)</f>
        <v>43122.25</v>
      </c>
      <c r="N346" s="9">
        <f>(((L346/60)/60)/24)+DATE(1970,1,1)</f>
        <v>43162.25</v>
      </c>
      <c r="O346" t="b">
        <v>0</v>
      </c>
      <c r="P346" t="b">
        <v>0</v>
      </c>
      <c r="Q346" t="s">
        <v>89</v>
      </c>
      <c r="R346">
        <f>E346/H346</f>
        <v>99.950602409638549</v>
      </c>
      <c r="S346" t="str">
        <f>LEFT(Q346,FIND("/",Q346)-1)</f>
        <v>games</v>
      </c>
      <c r="T346" t="str">
        <f>RIGHT(Q346,LEN(Q346)-FIND("/",Q346))</f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(E347/D347)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s="9">
        <f>(((K347/60)/60)/24)+DATE(1970,1,1)</f>
        <v>42194.208333333328</v>
      </c>
      <c r="N347" s="9">
        <f>(((L347/60)/60)/24)+DATE(1970,1,1)</f>
        <v>42195.208333333328</v>
      </c>
      <c r="O347" t="b">
        <v>0</v>
      </c>
      <c r="P347" t="b">
        <v>0</v>
      </c>
      <c r="Q347" t="s">
        <v>53</v>
      </c>
      <c r="R347">
        <f>E347/H347</f>
        <v>69.966767371601208</v>
      </c>
      <c r="S347" t="str">
        <f>LEFT(Q347,FIND("/",Q347)-1)</f>
        <v>film &amp; video</v>
      </c>
      <c r="T347" t="str">
        <f>RIGHT(Q347,LEN(Q347)-FIND("/",Q347))</f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(E348/D348)</f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s="9">
        <f>(((K348/60)/60)/24)+DATE(1970,1,1)</f>
        <v>42971.208333333328</v>
      </c>
      <c r="N348" s="9">
        <f>(((L348/60)/60)/24)+DATE(1970,1,1)</f>
        <v>43026.208333333328</v>
      </c>
      <c r="O348" t="b">
        <v>0</v>
      </c>
      <c r="P348" t="b">
        <v>1</v>
      </c>
      <c r="Q348" t="s">
        <v>60</v>
      </c>
      <c r="R348">
        <f>E348/H348</f>
        <v>110.32</v>
      </c>
      <c r="S348" t="str">
        <f>LEFT(Q348,FIND("/",Q348)-1)</f>
        <v>music</v>
      </c>
      <c r="T348" t="str">
        <f>RIGHT(Q348,LEN(Q348)-FIND("/",Q348))</f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(E349/D349)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s="9">
        <f>(((K349/60)/60)/24)+DATE(1970,1,1)</f>
        <v>42046.25</v>
      </c>
      <c r="N349" s="9">
        <f>(((L349/60)/60)/24)+DATE(1970,1,1)</f>
        <v>42070.25</v>
      </c>
      <c r="O349" t="b">
        <v>0</v>
      </c>
      <c r="P349" t="b">
        <v>0</v>
      </c>
      <c r="Q349" t="s">
        <v>28</v>
      </c>
      <c r="R349">
        <f>E349/H349</f>
        <v>66.005235602094245</v>
      </c>
      <c r="S349" t="str">
        <f>LEFT(Q349,FIND("/",Q349)-1)</f>
        <v>technology</v>
      </c>
      <c r="T349" t="str">
        <f>RIGHT(Q349,LEN(Q349)-FIND("/",Q349))</f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(E350/D350)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s="9">
        <f>(((K350/60)/60)/24)+DATE(1970,1,1)</f>
        <v>42782.25</v>
      </c>
      <c r="N350" s="9">
        <f>(((L350/60)/60)/24)+DATE(1970,1,1)</f>
        <v>42795.25</v>
      </c>
      <c r="O350" t="b">
        <v>0</v>
      </c>
      <c r="P350" t="b">
        <v>0</v>
      </c>
      <c r="Q350" t="s">
        <v>17</v>
      </c>
      <c r="R350">
        <f>E350/H350</f>
        <v>41.005742176284812</v>
      </c>
      <c r="S350" t="str">
        <f>LEFT(Q350,FIND("/",Q350)-1)</f>
        <v>food</v>
      </c>
      <c r="T350" t="str">
        <f>RIGHT(Q350,LEN(Q350)-FIND("/",Q350))</f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(E351/D351)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s="9">
        <f>(((K351/60)/60)/24)+DATE(1970,1,1)</f>
        <v>42930.208333333328</v>
      </c>
      <c r="N351" s="9">
        <f>(((L351/60)/60)/24)+DATE(1970,1,1)</f>
        <v>42960.208333333328</v>
      </c>
      <c r="O351" t="b">
        <v>0</v>
      </c>
      <c r="P351" t="b">
        <v>0</v>
      </c>
      <c r="Q351" t="s">
        <v>33</v>
      </c>
      <c r="R351">
        <f>E351/H351</f>
        <v>103.96316359696641</v>
      </c>
      <c r="S351" t="str">
        <f>LEFT(Q351,FIND("/",Q351)-1)</f>
        <v>theater</v>
      </c>
      <c r="T351" t="str">
        <f>RIGHT(Q351,LEN(Q351)-FIND("/",Q351))</f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(E352/D352)</f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s="9">
        <f>(((K352/60)/60)/24)+DATE(1970,1,1)</f>
        <v>42144.208333333328</v>
      </c>
      <c r="N352" s="9">
        <f>(((L352/60)/60)/24)+DATE(1970,1,1)</f>
        <v>42162.208333333328</v>
      </c>
      <c r="O352" t="b">
        <v>0</v>
      </c>
      <c r="P352" t="b">
        <v>1</v>
      </c>
      <c r="Q352" t="s">
        <v>159</v>
      </c>
      <c r="R352">
        <f>E352/H352</f>
        <v>5</v>
      </c>
      <c r="S352" t="str">
        <f>LEFT(Q352,FIND("/",Q352)-1)</f>
        <v>music</v>
      </c>
      <c r="T352" t="str">
        <f>RIGHT(Q352,LEN(Q352)-FIND("/",Q352))</f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(E353/D353)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s="9">
        <f>(((K353/60)/60)/24)+DATE(1970,1,1)</f>
        <v>42240.208333333328</v>
      </c>
      <c r="N353" s="9">
        <f>(((L353/60)/60)/24)+DATE(1970,1,1)</f>
        <v>42254.208333333328</v>
      </c>
      <c r="O353" t="b">
        <v>0</v>
      </c>
      <c r="P353" t="b">
        <v>0</v>
      </c>
      <c r="Q353" t="s">
        <v>23</v>
      </c>
      <c r="R353">
        <f>E353/H353</f>
        <v>47.009935419771487</v>
      </c>
      <c r="S353" t="str">
        <f>LEFT(Q353,FIND("/",Q353)-1)</f>
        <v>music</v>
      </c>
      <c r="T353" t="str">
        <f>RIGHT(Q353,LEN(Q353)-FIND("/",Q353))</f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(E354/D354)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s="9">
        <f>(((K354/60)/60)/24)+DATE(1970,1,1)</f>
        <v>42315.25</v>
      </c>
      <c r="N354" s="9">
        <f>(((L354/60)/60)/24)+DATE(1970,1,1)</f>
        <v>42323.25</v>
      </c>
      <c r="O354" t="b">
        <v>0</v>
      </c>
      <c r="P354" t="b">
        <v>0</v>
      </c>
      <c r="Q354" t="s">
        <v>33</v>
      </c>
      <c r="R354">
        <f>E354/H354</f>
        <v>29.606060606060606</v>
      </c>
      <c r="S354" t="str">
        <f>LEFT(Q354,FIND("/",Q354)-1)</f>
        <v>theater</v>
      </c>
      <c r="T354" t="str">
        <f>RIGHT(Q354,LEN(Q354)-FIND("/",Q354))</f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(E355/D355)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s="9">
        <f>(((K355/60)/60)/24)+DATE(1970,1,1)</f>
        <v>43651.208333333328</v>
      </c>
      <c r="N355" s="9">
        <f>(((L355/60)/60)/24)+DATE(1970,1,1)</f>
        <v>43652.208333333328</v>
      </c>
      <c r="O355" t="b">
        <v>0</v>
      </c>
      <c r="P355" t="b">
        <v>0</v>
      </c>
      <c r="Q355" t="s">
        <v>33</v>
      </c>
      <c r="R355">
        <f>E355/H355</f>
        <v>81.010569583088667</v>
      </c>
      <c r="S355" t="str">
        <f>LEFT(Q355,FIND("/",Q355)-1)</f>
        <v>theater</v>
      </c>
      <c r="T355" t="str">
        <f>RIGHT(Q355,LEN(Q355)-FIND("/",Q355))</f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(E356/D356)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s="9">
        <f>(((K356/60)/60)/24)+DATE(1970,1,1)</f>
        <v>41520.208333333336</v>
      </c>
      <c r="N356" s="9">
        <f>(((L356/60)/60)/24)+DATE(1970,1,1)</f>
        <v>41527.208333333336</v>
      </c>
      <c r="O356" t="b">
        <v>0</v>
      </c>
      <c r="P356" t="b">
        <v>0</v>
      </c>
      <c r="Q356" t="s">
        <v>42</v>
      </c>
      <c r="R356">
        <f>E356/H356</f>
        <v>94.35</v>
      </c>
      <c r="S356" t="str">
        <f>LEFT(Q356,FIND("/",Q356)-1)</f>
        <v>film &amp; video</v>
      </c>
      <c r="T356" t="str">
        <f>RIGHT(Q356,LEN(Q356)-FIND("/",Q356))</f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(E357/D357)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s="9">
        <f>(((K357/60)/60)/24)+DATE(1970,1,1)</f>
        <v>42757.25</v>
      </c>
      <c r="N357" s="9">
        <f>(((L357/60)/60)/24)+DATE(1970,1,1)</f>
        <v>42797.25</v>
      </c>
      <c r="O357" t="b">
        <v>0</v>
      </c>
      <c r="P357" t="b">
        <v>0</v>
      </c>
      <c r="Q357" t="s">
        <v>65</v>
      </c>
      <c r="R357">
        <f>E357/H357</f>
        <v>26.058139534883722</v>
      </c>
      <c r="S357" t="str">
        <f>LEFT(Q357,FIND("/",Q357)-1)</f>
        <v>technology</v>
      </c>
      <c r="T357" t="str">
        <f>RIGHT(Q357,LEN(Q357)-FIND("/",Q357))</f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(E358/D358)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s="9">
        <f>(((K358/60)/60)/24)+DATE(1970,1,1)</f>
        <v>40922.25</v>
      </c>
      <c r="N358" s="9">
        <f>(((L358/60)/60)/24)+DATE(1970,1,1)</f>
        <v>40931.25</v>
      </c>
      <c r="O358" t="b">
        <v>0</v>
      </c>
      <c r="P358" t="b">
        <v>0</v>
      </c>
      <c r="Q358" t="s">
        <v>33</v>
      </c>
      <c r="R358">
        <f>E358/H358</f>
        <v>85.775000000000006</v>
      </c>
      <c r="S358" t="str">
        <f>LEFT(Q358,FIND("/",Q358)-1)</f>
        <v>theater</v>
      </c>
      <c r="T358" t="str">
        <f>RIGHT(Q358,LEN(Q358)-FIND("/",Q358))</f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(E359/D359)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s="9">
        <f>(((K359/60)/60)/24)+DATE(1970,1,1)</f>
        <v>42250.208333333328</v>
      </c>
      <c r="N359" s="9">
        <f>(((L359/60)/60)/24)+DATE(1970,1,1)</f>
        <v>42275.208333333328</v>
      </c>
      <c r="O359" t="b">
        <v>0</v>
      </c>
      <c r="P359" t="b">
        <v>0</v>
      </c>
      <c r="Q359" t="s">
        <v>89</v>
      </c>
      <c r="R359">
        <f>E359/H359</f>
        <v>103.73170731707317</v>
      </c>
      <c r="S359" t="str">
        <f>LEFT(Q359,FIND("/",Q359)-1)</f>
        <v>games</v>
      </c>
      <c r="T359" t="str">
        <f>RIGHT(Q359,LEN(Q359)-FIND("/",Q359))</f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(E360/D360)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s="9">
        <f>(((K360/60)/60)/24)+DATE(1970,1,1)</f>
        <v>43322.208333333328</v>
      </c>
      <c r="N360" s="9">
        <f>(((L360/60)/60)/24)+DATE(1970,1,1)</f>
        <v>43325.208333333328</v>
      </c>
      <c r="O360" t="b">
        <v>1</v>
      </c>
      <c r="P360" t="b">
        <v>0</v>
      </c>
      <c r="Q360" t="s">
        <v>122</v>
      </c>
      <c r="R360">
        <f>E360/H360</f>
        <v>49.826086956521742</v>
      </c>
      <c r="S360" t="str">
        <f>LEFT(Q360,FIND("/",Q360)-1)</f>
        <v>photography</v>
      </c>
      <c r="T360" t="str">
        <f>RIGHT(Q360,LEN(Q360)-FIND("/",Q360))</f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(E361/D361)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s="9">
        <f>(((K361/60)/60)/24)+DATE(1970,1,1)</f>
        <v>40782.208333333336</v>
      </c>
      <c r="N361" s="9">
        <f>(((L361/60)/60)/24)+DATE(1970,1,1)</f>
        <v>40789.208333333336</v>
      </c>
      <c r="O361" t="b">
        <v>0</v>
      </c>
      <c r="P361" t="b">
        <v>0</v>
      </c>
      <c r="Q361" t="s">
        <v>71</v>
      </c>
      <c r="R361">
        <f>E361/H361</f>
        <v>63.893048128342244</v>
      </c>
      <c r="S361" t="str">
        <f>LEFT(Q361,FIND("/",Q361)-1)</f>
        <v>film &amp; video</v>
      </c>
      <c r="T361" t="str">
        <f>RIGHT(Q361,LEN(Q361)-FIND("/",Q361))</f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(E362/D362)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s="9">
        <f>(((K362/60)/60)/24)+DATE(1970,1,1)</f>
        <v>40544.25</v>
      </c>
      <c r="N362" s="9">
        <f>(((L362/60)/60)/24)+DATE(1970,1,1)</f>
        <v>40558.25</v>
      </c>
      <c r="O362" t="b">
        <v>0</v>
      </c>
      <c r="P362" t="b">
        <v>1</v>
      </c>
      <c r="Q362" t="s">
        <v>33</v>
      </c>
      <c r="R362">
        <f>E362/H362</f>
        <v>47.002434782608695</v>
      </c>
      <c r="S362" t="str">
        <f>LEFT(Q362,FIND("/",Q362)-1)</f>
        <v>theater</v>
      </c>
      <c r="T362" t="str">
        <f>RIGHT(Q362,LEN(Q362)-FIND("/",Q362))</f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(E363/D363)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s="9">
        <f>(((K363/60)/60)/24)+DATE(1970,1,1)</f>
        <v>43015.208333333328</v>
      </c>
      <c r="N363" s="9">
        <f>(((L363/60)/60)/24)+DATE(1970,1,1)</f>
        <v>43039.208333333328</v>
      </c>
      <c r="O363" t="b">
        <v>0</v>
      </c>
      <c r="P363" t="b">
        <v>0</v>
      </c>
      <c r="Q363" t="s">
        <v>33</v>
      </c>
      <c r="R363">
        <f>E363/H363</f>
        <v>108.47727272727273</v>
      </c>
      <c r="S363" t="str">
        <f>LEFT(Q363,FIND("/",Q363)-1)</f>
        <v>theater</v>
      </c>
      <c r="T363" t="str">
        <f>RIGHT(Q363,LEN(Q363)-FIND("/",Q363))</f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(E364/D364)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s="9">
        <f>(((K364/60)/60)/24)+DATE(1970,1,1)</f>
        <v>40570.25</v>
      </c>
      <c r="N364" s="9">
        <f>(((L364/60)/60)/24)+DATE(1970,1,1)</f>
        <v>40608.25</v>
      </c>
      <c r="O364" t="b">
        <v>0</v>
      </c>
      <c r="P364" t="b">
        <v>0</v>
      </c>
      <c r="Q364" t="s">
        <v>23</v>
      </c>
      <c r="R364">
        <f>E364/H364</f>
        <v>72.015706806282722</v>
      </c>
      <c r="S364" t="str">
        <f>LEFT(Q364,FIND("/",Q364)-1)</f>
        <v>music</v>
      </c>
      <c r="T364" t="str">
        <f>RIGHT(Q364,LEN(Q364)-FIND("/",Q364))</f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(E365/D365)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s="9">
        <f>(((K365/60)/60)/24)+DATE(1970,1,1)</f>
        <v>40904.25</v>
      </c>
      <c r="N365" s="9">
        <f>(((L365/60)/60)/24)+DATE(1970,1,1)</f>
        <v>40905.25</v>
      </c>
      <c r="O365" t="b">
        <v>0</v>
      </c>
      <c r="P365" t="b">
        <v>0</v>
      </c>
      <c r="Q365" t="s">
        <v>23</v>
      </c>
      <c r="R365">
        <f>E365/H365</f>
        <v>59.928057553956833</v>
      </c>
      <c r="S365" t="str">
        <f>LEFT(Q365,FIND("/",Q365)-1)</f>
        <v>music</v>
      </c>
      <c r="T365" t="str">
        <f>RIGHT(Q365,LEN(Q365)-FIND("/",Q365))</f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(E366/D366)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s="9">
        <f>(((K366/60)/60)/24)+DATE(1970,1,1)</f>
        <v>43164.25</v>
      </c>
      <c r="N366" s="9">
        <f>(((L366/60)/60)/24)+DATE(1970,1,1)</f>
        <v>43194.208333333328</v>
      </c>
      <c r="O366" t="b">
        <v>0</v>
      </c>
      <c r="P366" t="b">
        <v>0</v>
      </c>
      <c r="Q366" t="s">
        <v>60</v>
      </c>
      <c r="R366">
        <f>E366/H366</f>
        <v>78.209677419354833</v>
      </c>
      <c r="S366" t="str">
        <f>LEFT(Q366,FIND("/",Q366)-1)</f>
        <v>music</v>
      </c>
      <c r="T366" t="str">
        <f>RIGHT(Q366,LEN(Q366)-FIND("/",Q366))</f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(E367/D367)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s="9">
        <f>(((K367/60)/60)/24)+DATE(1970,1,1)</f>
        <v>42733.25</v>
      </c>
      <c r="N367" s="9">
        <f>(((L367/60)/60)/24)+DATE(1970,1,1)</f>
        <v>42760.25</v>
      </c>
      <c r="O367" t="b">
        <v>0</v>
      </c>
      <c r="P367" t="b">
        <v>0</v>
      </c>
      <c r="Q367" t="s">
        <v>33</v>
      </c>
      <c r="R367">
        <f>E367/H367</f>
        <v>104.77678571428571</v>
      </c>
      <c r="S367" t="str">
        <f>LEFT(Q367,FIND("/",Q367)-1)</f>
        <v>theater</v>
      </c>
      <c r="T367" t="str">
        <f>RIGHT(Q367,LEN(Q367)-FIND("/",Q367))</f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(E368/D368)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s="9">
        <f>(((K368/60)/60)/24)+DATE(1970,1,1)</f>
        <v>40546.25</v>
      </c>
      <c r="N368" s="9">
        <f>(((L368/60)/60)/24)+DATE(1970,1,1)</f>
        <v>40547.25</v>
      </c>
      <c r="O368" t="b">
        <v>0</v>
      </c>
      <c r="P368" t="b">
        <v>1</v>
      </c>
      <c r="Q368" t="s">
        <v>33</v>
      </c>
      <c r="R368">
        <f>E368/H368</f>
        <v>105.52475247524752</v>
      </c>
      <c r="S368" t="str">
        <f>LEFT(Q368,FIND("/",Q368)-1)</f>
        <v>theater</v>
      </c>
      <c r="T368" t="str">
        <f>RIGHT(Q368,LEN(Q368)-FIND("/",Q368))</f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(E369/D369)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s="9">
        <f>(((K369/60)/60)/24)+DATE(1970,1,1)</f>
        <v>41930.208333333336</v>
      </c>
      <c r="N369" s="9">
        <f>(((L369/60)/60)/24)+DATE(1970,1,1)</f>
        <v>41954.25</v>
      </c>
      <c r="O369" t="b">
        <v>0</v>
      </c>
      <c r="P369" t="b">
        <v>1</v>
      </c>
      <c r="Q369" t="s">
        <v>33</v>
      </c>
      <c r="R369">
        <f>E369/H369</f>
        <v>24.933333333333334</v>
      </c>
      <c r="S369" t="str">
        <f>LEFT(Q369,FIND("/",Q369)-1)</f>
        <v>theater</v>
      </c>
      <c r="T369" t="str">
        <f>RIGHT(Q369,LEN(Q369)-FIND("/",Q369))</f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(E370/D370)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s="9">
        <f>(((K370/60)/60)/24)+DATE(1970,1,1)</f>
        <v>40464.208333333336</v>
      </c>
      <c r="N370" s="9">
        <f>(((L370/60)/60)/24)+DATE(1970,1,1)</f>
        <v>40487.208333333336</v>
      </c>
      <c r="O370" t="b">
        <v>0</v>
      </c>
      <c r="P370" t="b">
        <v>1</v>
      </c>
      <c r="Q370" t="s">
        <v>42</v>
      </c>
      <c r="R370">
        <f>E370/H370</f>
        <v>69.873786407766985</v>
      </c>
      <c r="S370" t="str">
        <f>LEFT(Q370,FIND("/",Q370)-1)</f>
        <v>film &amp; video</v>
      </c>
      <c r="T370" t="str">
        <f>RIGHT(Q370,LEN(Q370)-FIND("/",Q370))</f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(E371/D371)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s="9">
        <f>(((K371/60)/60)/24)+DATE(1970,1,1)</f>
        <v>41308.25</v>
      </c>
      <c r="N371" s="9">
        <f>(((L371/60)/60)/24)+DATE(1970,1,1)</f>
        <v>41347.208333333336</v>
      </c>
      <c r="O371" t="b">
        <v>0</v>
      </c>
      <c r="P371" t="b">
        <v>1</v>
      </c>
      <c r="Q371" t="s">
        <v>269</v>
      </c>
      <c r="R371">
        <f>E371/H371</f>
        <v>95.733766233766232</v>
      </c>
      <c r="S371" t="str">
        <f>LEFT(Q371,FIND("/",Q371)-1)</f>
        <v>film &amp; video</v>
      </c>
      <c r="T371" t="str">
        <f>RIGHT(Q371,LEN(Q371)-FIND("/",Q371))</f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(E372/D372)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s="9">
        <f>(((K372/60)/60)/24)+DATE(1970,1,1)</f>
        <v>43570.208333333328</v>
      </c>
      <c r="N372" s="9">
        <f>(((L372/60)/60)/24)+DATE(1970,1,1)</f>
        <v>43576.208333333328</v>
      </c>
      <c r="O372" t="b">
        <v>0</v>
      </c>
      <c r="P372" t="b">
        <v>0</v>
      </c>
      <c r="Q372" t="s">
        <v>33</v>
      </c>
      <c r="R372">
        <f>E372/H372</f>
        <v>29.997485752598056</v>
      </c>
      <c r="S372" t="str">
        <f>LEFT(Q372,FIND("/",Q372)-1)</f>
        <v>theater</v>
      </c>
      <c r="T372" t="str">
        <f>RIGHT(Q372,LEN(Q372)-FIND("/",Q372))</f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(E373/D373)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s="9">
        <f>(((K373/60)/60)/24)+DATE(1970,1,1)</f>
        <v>42043.25</v>
      </c>
      <c r="N373" s="9">
        <f>(((L373/60)/60)/24)+DATE(1970,1,1)</f>
        <v>42094.208333333328</v>
      </c>
      <c r="O373" t="b">
        <v>0</v>
      </c>
      <c r="P373" t="b">
        <v>0</v>
      </c>
      <c r="Q373" t="s">
        <v>33</v>
      </c>
      <c r="R373">
        <f>E373/H373</f>
        <v>59.011948529411768</v>
      </c>
      <c r="S373" t="str">
        <f>LEFT(Q373,FIND("/",Q373)-1)</f>
        <v>theater</v>
      </c>
      <c r="T373" t="str">
        <f>RIGHT(Q373,LEN(Q373)-FIND("/",Q373))</f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(E374/D374)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s="9">
        <f>(((K374/60)/60)/24)+DATE(1970,1,1)</f>
        <v>42012.25</v>
      </c>
      <c r="N374" s="9">
        <f>(((L374/60)/60)/24)+DATE(1970,1,1)</f>
        <v>42032.25</v>
      </c>
      <c r="O374" t="b">
        <v>0</v>
      </c>
      <c r="P374" t="b">
        <v>1</v>
      </c>
      <c r="Q374" t="s">
        <v>42</v>
      </c>
      <c r="R374">
        <f>E374/H374</f>
        <v>84.757396449704146</v>
      </c>
      <c r="S374" t="str">
        <f>LEFT(Q374,FIND("/",Q374)-1)</f>
        <v>film &amp; video</v>
      </c>
      <c r="T374" t="str">
        <f>RIGHT(Q374,LEN(Q374)-FIND("/",Q374))</f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(E375/D375)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s="9">
        <f>(((K375/60)/60)/24)+DATE(1970,1,1)</f>
        <v>42964.208333333328</v>
      </c>
      <c r="N375" s="9">
        <f>(((L375/60)/60)/24)+DATE(1970,1,1)</f>
        <v>42972.208333333328</v>
      </c>
      <c r="O375" t="b">
        <v>0</v>
      </c>
      <c r="P375" t="b">
        <v>0</v>
      </c>
      <c r="Q375" t="s">
        <v>33</v>
      </c>
      <c r="R375">
        <f>E375/H375</f>
        <v>78.010921177587846</v>
      </c>
      <c r="S375" t="str">
        <f>LEFT(Q375,FIND("/",Q375)-1)</f>
        <v>theater</v>
      </c>
      <c r="T375" t="str">
        <f>RIGHT(Q375,LEN(Q375)-FIND("/",Q375))</f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(E376/D376)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s="9">
        <f>(((K376/60)/60)/24)+DATE(1970,1,1)</f>
        <v>43476.25</v>
      </c>
      <c r="N376" s="9">
        <f>(((L376/60)/60)/24)+DATE(1970,1,1)</f>
        <v>43481.25</v>
      </c>
      <c r="O376" t="b">
        <v>0</v>
      </c>
      <c r="P376" t="b">
        <v>1</v>
      </c>
      <c r="Q376" t="s">
        <v>42</v>
      </c>
      <c r="R376">
        <f>E376/H376</f>
        <v>50.05215419501134</v>
      </c>
      <c r="S376" t="str">
        <f>LEFT(Q376,FIND("/",Q376)-1)</f>
        <v>film &amp; video</v>
      </c>
      <c r="T376" t="str">
        <f>RIGHT(Q376,LEN(Q376)-FIND("/",Q376))</f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(E377/D377)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s="9">
        <f>(((K377/60)/60)/24)+DATE(1970,1,1)</f>
        <v>42293.208333333328</v>
      </c>
      <c r="N377" s="9">
        <f>(((L377/60)/60)/24)+DATE(1970,1,1)</f>
        <v>42350.25</v>
      </c>
      <c r="O377" t="b">
        <v>0</v>
      </c>
      <c r="P377" t="b">
        <v>0</v>
      </c>
      <c r="Q377" t="s">
        <v>60</v>
      </c>
      <c r="R377">
        <f>E377/H377</f>
        <v>59.16</v>
      </c>
      <c r="S377" t="str">
        <f>LEFT(Q377,FIND("/",Q377)-1)</f>
        <v>music</v>
      </c>
      <c r="T377" t="str">
        <f>RIGHT(Q377,LEN(Q377)-FIND("/",Q377))</f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(E378/D378)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s="9">
        <f>(((K378/60)/60)/24)+DATE(1970,1,1)</f>
        <v>41826.208333333336</v>
      </c>
      <c r="N378" s="9">
        <f>(((L378/60)/60)/24)+DATE(1970,1,1)</f>
        <v>41832.208333333336</v>
      </c>
      <c r="O378" t="b">
        <v>0</v>
      </c>
      <c r="P378" t="b">
        <v>0</v>
      </c>
      <c r="Q378" t="s">
        <v>23</v>
      </c>
      <c r="R378">
        <f>E378/H378</f>
        <v>93.702290076335885</v>
      </c>
      <c r="S378" t="str">
        <f>LEFT(Q378,FIND("/",Q378)-1)</f>
        <v>music</v>
      </c>
      <c r="T378" t="str">
        <f>RIGHT(Q378,LEN(Q378)-FIND("/",Q378))</f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(E379/D379)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s="9">
        <f>(((K379/60)/60)/24)+DATE(1970,1,1)</f>
        <v>43760.208333333328</v>
      </c>
      <c r="N379" s="9">
        <f>(((L379/60)/60)/24)+DATE(1970,1,1)</f>
        <v>43774.25</v>
      </c>
      <c r="O379" t="b">
        <v>0</v>
      </c>
      <c r="P379" t="b">
        <v>0</v>
      </c>
      <c r="Q379" t="s">
        <v>33</v>
      </c>
      <c r="R379">
        <f>E379/H379</f>
        <v>40.14173228346457</v>
      </c>
      <c r="S379" t="str">
        <f>LEFT(Q379,FIND("/",Q379)-1)</f>
        <v>theater</v>
      </c>
      <c r="T379" t="str">
        <f>RIGHT(Q379,LEN(Q379)-FIND("/",Q379))</f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(E380/D380)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s="9">
        <f>(((K380/60)/60)/24)+DATE(1970,1,1)</f>
        <v>43241.208333333328</v>
      </c>
      <c r="N380" s="9">
        <f>(((L380/60)/60)/24)+DATE(1970,1,1)</f>
        <v>43279.208333333328</v>
      </c>
      <c r="O380" t="b">
        <v>0</v>
      </c>
      <c r="P380" t="b">
        <v>0</v>
      </c>
      <c r="Q380" t="s">
        <v>42</v>
      </c>
      <c r="R380">
        <f>E380/H380</f>
        <v>70.090140845070422</v>
      </c>
      <c r="S380" t="str">
        <f>LEFT(Q380,FIND("/",Q380)-1)</f>
        <v>film &amp; video</v>
      </c>
      <c r="T380" t="str">
        <f>RIGHT(Q380,LEN(Q380)-FIND("/",Q380))</f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(E381/D381)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s="9">
        <f>(((K381/60)/60)/24)+DATE(1970,1,1)</f>
        <v>40843.208333333336</v>
      </c>
      <c r="N381" s="9">
        <f>(((L381/60)/60)/24)+DATE(1970,1,1)</f>
        <v>40857.25</v>
      </c>
      <c r="O381" t="b">
        <v>0</v>
      </c>
      <c r="P381" t="b">
        <v>0</v>
      </c>
      <c r="Q381" t="s">
        <v>33</v>
      </c>
      <c r="R381">
        <f>E381/H381</f>
        <v>66.181818181818187</v>
      </c>
      <c r="S381" t="str">
        <f>LEFT(Q381,FIND("/",Q381)-1)</f>
        <v>theater</v>
      </c>
      <c r="T381" t="str">
        <f>RIGHT(Q381,LEN(Q381)-FIND("/",Q381))</f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(E382/D382)</f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s="9">
        <f>(((K382/60)/60)/24)+DATE(1970,1,1)</f>
        <v>41448.208333333336</v>
      </c>
      <c r="N382" s="9">
        <f>(((L382/60)/60)/24)+DATE(1970,1,1)</f>
        <v>41453.208333333336</v>
      </c>
      <c r="O382" t="b">
        <v>0</v>
      </c>
      <c r="P382" t="b">
        <v>0</v>
      </c>
      <c r="Q382" t="s">
        <v>33</v>
      </c>
      <c r="R382">
        <f>E382/H382</f>
        <v>47.714285714285715</v>
      </c>
      <c r="S382" t="str">
        <f>LEFT(Q382,FIND("/",Q382)-1)</f>
        <v>theater</v>
      </c>
      <c r="T382" t="str">
        <f>RIGHT(Q382,LEN(Q382)-FIND("/",Q382))</f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(E383/D383)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s="9">
        <f>(((K383/60)/60)/24)+DATE(1970,1,1)</f>
        <v>42163.208333333328</v>
      </c>
      <c r="N383" s="9">
        <f>(((L383/60)/60)/24)+DATE(1970,1,1)</f>
        <v>42209.208333333328</v>
      </c>
      <c r="O383" t="b">
        <v>0</v>
      </c>
      <c r="P383" t="b">
        <v>0</v>
      </c>
      <c r="Q383" t="s">
        <v>33</v>
      </c>
      <c r="R383">
        <f>E383/H383</f>
        <v>62.896774193548389</v>
      </c>
      <c r="S383" t="str">
        <f>LEFT(Q383,FIND("/",Q383)-1)</f>
        <v>theater</v>
      </c>
      <c r="T383" t="str">
        <f>RIGHT(Q383,LEN(Q383)-FIND("/",Q383))</f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(E384/D384)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s="9">
        <f>(((K384/60)/60)/24)+DATE(1970,1,1)</f>
        <v>43024.208333333328</v>
      </c>
      <c r="N384" s="9">
        <f>(((L384/60)/60)/24)+DATE(1970,1,1)</f>
        <v>43043.208333333328</v>
      </c>
      <c r="O384" t="b">
        <v>0</v>
      </c>
      <c r="P384" t="b">
        <v>0</v>
      </c>
      <c r="Q384" t="s">
        <v>122</v>
      </c>
      <c r="R384">
        <f>E384/H384</f>
        <v>86.611940298507463</v>
      </c>
      <c r="S384" t="str">
        <f>LEFT(Q384,FIND("/",Q384)-1)</f>
        <v>photography</v>
      </c>
      <c r="T384" t="str">
        <f>RIGHT(Q384,LEN(Q384)-FIND("/",Q384))</f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(E385/D385)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s="9">
        <f>(((K385/60)/60)/24)+DATE(1970,1,1)</f>
        <v>43509.25</v>
      </c>
      <c r="N385" s="9">
        <f>(((L385/60)/60)/24)+DATE(1970,1,1)</f>
        <v>43515.25</v>
      </c>
      <c r="O385" t="b">
        <v>0</v>
      </c>
      <c r="P385" t="b">
        <v>1</v>
      </c>
      <c r="Q385" t="s">
        <v>17</v>
      </c>
      <c r="R385">
        <f>E385/H385</f>
        <v>75.126984126984127</v>
      </c>
      <c r="S385" t="str">
        <f>LEFT(Q385,FIND("/",Q385)-1)</f>
        <v>food</v>
      </c>
      <c r="T385" t="str">
        <f>RIGHT(Q385,LEN(Q385)-FIND("/",Q385))</f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(E386/D386)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s="9">
        <f>(((K386/60)/60)/24)+DATE(1970,1,1)</f>
        <v>42776.25</v>
      </c>
      <c r="N386" s="9">
        <f>(((L386/60)/60)/24)+DATE(1970,1,1)</f>
        <v>42803.25</v>
      </c>
      <c r="O386" t="b">
        <v>1</v>
      </c>
      <c r="P386" t="b">
        <v>1</v>
      </c>
      <c r="Q386" t="s">
        <v>42</v>
      </c>
      <c r="R386">
        <f>E386/H386</f>
        <v>41.004167534903104</v>
      </c>
      <c r="S386" t="str">
        <f>LEFT(Q386,FIND("/",Q386)-1)</f>
        <v>film &amp; video</v>
      </c>
      <c r="T386" t="str">
        <f>RIGHT(Q386,LEN(Q386)-FIND("/",Q386))</f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(E387/D387)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s="9">
        <f>(((K387/60)/60)/24)+DATE(1970,1,1)</f>
        <v>43553.208333333328</v>
      </c>
      <c r="N387" s="9">
        <f>(((L387/60)/60)/24)+DATE(1970,1,1)</f>
        <v>43585.208333333328</v>
      </c>
      <c r="O387" t="b">
        <v>0</v>
      </c>
      <c r="P387" t="b">
        <v>0</v>
      </c>
      <c r="Q387" t="s">
        <v>68</v>
      </c>
      <c r="R387">
        <f>E387/H387</f>
        <v>50.007915567282325</v>
      </c>
      <c r="S387" t="str">
        <f>LEFT(Q387,FIND("/",Q387)-1)</f>
        <v>publishing</v>
      </c>
      <c r="T387" t="str">
        <f>RIGHT(Q387,LEN(Q387)-FIND("/",Q387))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(E388/D388)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s="9">
        <f>(((K388/60)/60)/24)+DATE(1970,1,1)</f>
        <v>40355.208333333336</v>
      </c>
      <c r="N388" s="9">
        <f>(((L388/60)/60)/24)+DATE(1970,1,1)</f>
        <v>40367.208333333336</v>
      </c>
      <c r="O388" t="b">
        <v>0</v>
      </c>
      <c r="P388" t="b">
        <v>0</v>
      </c>
      <c r="Q388" t="s">
        <v>33</v>
      </c>
      <c r="R388">
        <f>E388/H388</f>
        <v>96.960674157303373</v>
      </c>
      <c r="S388" t="str">
        <f>LEFT(Q388,FIND("/",Q388)-1)</f>
        <v>theater</v>
      </c>
      <c r="T388" t="str">
        <f>RIGHT(Q388,LEN(Q388)-FIND("/",Q388))</f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(E389/D389)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s="9">
        <f>(((K389/60)/60)/24)+DATE(1970,1,1)</f>
        <v>41072.208333333336</v>
      </c>
      <c r="N389" s="9">
        <f>(((L389/60)/60)/24)+DATE(1970,1,1)</f>
        <v>41077.208333333336</v>
      </c>
      <c r="O389" t="b">
        <v>0</v>
      </c>
      <c r="P389" t="b">
        <v>0</v>
      </c>
      <c r="Q389" t="s">
        <v>65</v>
      </c>
      <c r="R389">
        <f>E389/H389</f>
        <v>100.93160377358491</v>
      </c>
      <c r="S389" t="str">
        <f>LEFT(Q389,FIND("/",Q389)-1)</f>
        <v>technology</v>
      </c>
      <c r="T389" t="str">
        <f>RIGHT(Q389,LEN(Q389)-FIND("/",Q389))</f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(E390/D390)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s="9">
        <f>(((K390/60)/60)/24)+DATE(1970,1,1)</f>
        <v>40912.25</v>
      </c>
      <c r="N390" s="9">
        <f>(((L390/60)/60)/24)+DATE(1970,1,1)</f>
        <v>40914.25</v>
      </c>
      <c r="O390" t="b">
        <v>0</v>
      </c>
      <c r="P390" t="b">
        <v>0</v>
      </c>
      <c r="Q390" t="s">
        <v>60</v>
      </c>
      <c r="R390">
        <f>E390/H390</f>
        <v>89.227586206896547</v>
      </c>
      <c r="S390" t="str">
        <f>LEFT(Q390,FIND("/",Q390)-1)</f>
        <v>music</v>
      </c>
      <c r="T390" t="str">
        <f>RIGHT(Q390,LEN(Q390)-FIND("/",Q390))</f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(E391/D391)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s="9">
        <f>(((K391/60)/60)/24)+DATE(1970,1,1)</f>
        <v>40479.208333333336</v>
      </c>
      <c r="N391" s="9">
        <f>(((L391/60)/60)/24)+DATE(1970,1,1)</f>
        <v>40506.25</v>
      </c>
      <c r="O391" t="b">
        <v>0</v>
      </c>
      <c r="P391" t="b">
        <v>0</v>
      </c>
      <c r="Q391" t="s">
        <v>33</v>
      </c>
      <c r="R391">
        <f>E391/H391</f>
        <v>87.979166666666671</v>
      </c>
      <c r="S391" t="str">
        <f>LEFT(Q391,FIND("/",Q391)-1)</f>
        <v>theater</v>
      </c>
      <c r="T391" t="str">
        <f>RIGHT(Q391,LEN(Q391)-FIND("/",Q391))</f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(E392/D392)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s="9">
        <f>(((K392/60)/60)/24)+DATE(1970,1,1)</f>
        <v>41530.208333333336</v>
      </c>
      <c r="N392" s="9">
        <f>(((L392/60)/60)/24)+DATE(1970,1,1)</f>
        <v>41545.208333333336</v>
      </c>
      <c r="O392" t="b">
        <v>0</v>
      </c>
      <c r="P392" t="b">
        <v>0</v>
      </c>
      <c r="Q392" t="s">
        <v>122</v>
      </c>
      <c r="R392">
        <f>E392/H392</f>
        <v>89.54</v>
      </c>
      <c r="S392" t="str">
        <f>LEFT(Q392,FIND("/",Q392)-1)</f>
        <v>photography</v>
      </c>
      <c r="T392" t="str">
        <f>RIGHT(Q392,LEN(Q392)-FIND("/",Q392))</f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(E393/D393)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s="9">
        <f>(((K393/60)/60)/24)+DATE(1970,1,1)</f>
        <v>41653.25</v>
      </c>
      <c r="N393" s="9">
        <f>(((L393/60)/60)/24)+DATE(1970,1,1)</f>
        <v>41655.25</v>
      </c>
      <c r="O393" t="b">
        <v>0</v>
      </c>
      <c r="P393" t="b">
        <v>0</v>
      </c>
      <c r="Q393" t="s">
        <v>68</v>
      </c>
      <c r="R393">
        <f>E393/H393</f>
        <v>29.09271523178808</v>
      </c>
      <c r="S393" t="str">
        <f>LEFT(Q393,FIND("/",Q393)-1)</f>
        <v>publishing</v>
      </c>
      <c r="T393" t="str">
        <f>RIGHT(Q393,LEN(Q393)-FIND("/",Q393))</f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(E394/D394)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s="9">
        <f>(((K394/60)/60)/24)+DATE(1970,1,1)</f>
        <v>40549.25</v>
      </c>
      <c r="N394" s="9">
        <f>(((L394/60)/60)/24)+DATE(1970,1,1)</f>
        <v>40551.25</v>
      </c>
      <c r="O394" t="b">
        <v>0</v>
      </c>
      <c r="P394" t="b">
        <v>0</v>
      </c>
      <c r="Q394" t="s">
        <v>65</v>
      </c>
      <c r="R394">
        <f>E394/H394</f>
        <v>42.006218905472636</v>
      </c>
      <c r="S394" t="str">
        <f>LEFT(Q394,FIND("/",Q394)-1)</f>
        <v>technology</v>
      </c>
      <c r="T394" t="str">
        <f>RIGHT(Q394,LEN(Q394)-FIND("/",Q394))</f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(E395/D395)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s="9">
        <f>(((K395/60)/60)/24)+DATE(1970,1,1)</f>
        <v>42933.208333333328</v>
      </c>
      <c r="N395" s="9">
        <f>(((L395/60)/60)/24)+DATE(1970,1,1)</f>
        <v>42934.208333333328</v>
      </c>
      <c r="O395" t="b">
        <v>0</v>
      </c>
      <c r="P395" t="b">
        <v>0</v>
      </c>
      <c r="Q395" t="s">
        <v>159</v>
      </c>
      <c r="R395">
        <f>E395/H395</f>
        <v>47.004903563255965</v>
      </c>
      <c r="S395" t="str">
        <f>LEFT(Q395,FIND("/",Q395)-1)</f>
        <v>music</v>
      </c>
      <c r="T395" t="str">
        <f>RIGHT(Q395,LEN(Q395)-FIND("/",Q395))</f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(E396/D396)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s="9">
        <f>(((K396/60)/60)/24)+DATE(1970,1,1)</f>
        <v>41484.208333333336</v>
      </c>
      <c r="N396" s="9">
        <f>(((L396/60)/60)/24)+DATE(1970,1,1)</f>
        <v>41494.208333333336</v>
      </c>
      <c r="O396" t="b">
        <v>0</v>
      </c>
      <c r="P396" t="b">
        <v>1</v>
      </c>
      <c r="Q396" t="s">
        <v>42</v>
      </c>
      <c r="R396">
        <f>E396/H396</f>
        <v>110.44117647058823</v>
      </c>
      <c r="S396" t="str">
        <f>LEFT(Q396,FIND("/",Q396)-1)</f>
        <v>film &amp; video</v>
      </c>
      <c r="T396" t="str">
        <f>RIGHT(Q396,LEN(Q396)-FIND("/",Q396))</f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(E397/D397)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s="9">
        <f>(((K397/60)/60)/24)+DATE(1970,1,1)</f>
        <v>40885.25</v>
      </c>
      <c r="N397" s="9">
        <f>(((L397/60)/60)/24)+DATE(1970,1,1)</f>
        <v>40886.25</v>
      </c>
      <c r="O397" t="b">
        <v>1</v>
      </c>
      <c r="P397" t="b">
        <v>0</v>
      </c>
      <c r="Q397" t="s">
        <v>33</v>
      </c>
      <c r="R397">
        <f>E397/H397</f>
        <v>41.990909090909092</v>
      </c>
      <c r="S397" t="str">
        <f>LEFT(Q397,FIND("/",Q397)-1)</f>
        <v>theater</v>
      </c>
      <c r="T397" t="str">
        <f>RIGHT(Q397,LEN(Q397)-FIND("/",Q397))</f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(E398/D398)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s="9">
        <f>(((K398/60)/60)/24)+DATE(1970,1,1)</f>
        <v>43378.208333333328</v>
      </c>
      <c r="N398" s="9">
        <f>(((L398/60)/60)/24)+DATE(1970,1,1)</f>
        <v>43386.208333333328</v>
      </c>
      <c r="O398" t="b">
        <v>0</v>
      </c>
      <c r="P398" t="b">
        <v>0</v>
      </c>
      <c r="Q398" t="s">
        <v>53</v>
      </c>
      <c r="R398">
        <f>E398/H398</f>
        <v>48.012468827930178</v>
      </c>
      <c r="S398" t="str">
        <f>LEFT(Q398,FIND("/",Q398)-1)</f>
        <v>film &amp; video</v>
      </c>
      <c r="T398" t="str">
        <f>RIGHT(Q398,LEN(Q398)-FIND("/",Q398))</f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(E399/D399)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s="9">
        <f>(((K399/60)/60)/24)+DATE(1970,1,1)</f>
        <v>41417.208333333336</v>
      </c>
      <c r="N399" s="9">
        <f>(((L399/60)/60)/24)+DATE(1970,1,1)</f>
        <v>41423.208333333336</v>
      </c>
      <c r="O399" t="b">
        <v>0</v>
      </c>
      <c r="P399" t="b">
        <v>0</v>
      </c>
      <c r="Q399" t="s">
        <v>23</v>
      </c>
      <c r="R399">
        <f>E399/H399</f>
        <v>31.019823788546255</v>
      </c>
      <c r="S399" t="str">
        <f>LEFT(Q399,FIND("/",Q399)-1)</f>
        <v>music</v>
      </c>
      <c r="T399" t="str">
        <f>RIGHT(Q399,LEN(Q399)-FIND("/",Q399))</f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(E400/D400)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s="9">
        <f>(((K400/60)/60)/24)+DATE(1970,1,1)</f>
        <v>43228.208333333328</v>
      </c>
      <c r="N400" s="9">
        <f>(((L400/60)/60)/24)+DATE(1970,1,1)</f>
        <v>43230.208333333328</v>
      </c>
      <c r="O400" t="b">
        <v>0</v>
      </c>
      <c r="P400" t="b">
        <v>1</v>
      </c>
      <c r="Q400" t="s">
        <v>71</v>
      </c>
      <c r="R400">
        <f>E400/H400</f>
        <v>99.203252032520325</v>
      </c>
      <c r="S400" t="str">
        <f>LEFT(Q400,FIND("/",Q400)-1)</f>
        <v>film &amp; video</v>
      </c>
      <c r="T400" t="str">
        <f>RIGHT(Q400,LEN(Q400)-FIND("/",Q400))</f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(E401/D401)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s="9">
        <f>(((K401/60)/60)/24)+DATE(1970,1,1)</f>
        <v>40576.25</v>
      </c>
      <c r="N401" s="9">
        <f>(((L401/60)/60)/24)+DATE(1970,1,1)</f>
        <v>40583.25</v>
      </c>
      <c r="O401" t="b">
        <v>0</v>
      </c>
      <c r="P401" t="b">
        <v>0</v>
      </c>
      <c r="Q401" t="s">
        <v>60</v>
      </c>
      <c r="R401">
        <f>E401/H401</f>
        <v>66.022316684378325</v>
      </c>
      <c r="S401" t="str">
        <f>LEFT(Q401,FIND("/",Q401)-1)</f>
        <v>music</v>
      </c>
      <c r="T401" t="str">
        <f>RIGHT(Q401,LEN(Q401)-FIND("/",Q401))</f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(E402/D402)</f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s="9">
        <f>(((K402/60)/60)/24)+DATE(1970,1,1)</f>
        <v>41502.208333333336</v>
      </c>
      <c r="N402" s="9">
        <f>(((L402/60)/60)/24)+DATE(1970,1,1)</f>
        <v>41524.208333333336</v>
      </c>
      <c r="O402" t="b">
        <v>0</v>
      </c>
      <c r="P402" t="b">
        <v>1</v>
      </c>
      <c r="Q402" t="s">
        <v>122</v>
      </c>
      <c r="R402">
        <f>E402/H402</f>
        <v>2</v>
      </c>
      <c r="S402" t="str">
        <f>LEFT(Q402,FIND("/",Q402)-1)</f>
        <v>photography</v>
      </c>
      <c r="T402" t="str">
        <f>RIGHT(Q402,LEN(Q402)-FIND("/",Q402))</f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(E403/D403)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s="9">
        <f>(((K403/60)/60)/24)+DATE(1970,1,1)</f>
        <v>43765.208333333328</v>
      </c>
      <c r="N403" s="9">
        <f>(((L403/60)/60)/24)+DATE(1970,1,1)</f>
        <v>43765.208333333328</v>
      </c>
      <c r="O403" t="b">
        <v>0</v>
      </c>
      <c r="P403" t="b">
        <v>0</v>
      </c>
      <c r="Q403" t="s">
        <v>33</v>
      </c>
      <c r="R403">
        <f>E403/H403</f>
        <v>46.060200668896321</v>
      </c>
      <c r="S403" t="str">
        <f>LEFT(Q403,FIND("/",Q403)-1)</f>
        <v>theater</v>
      </c>
      <c r="T403" t="str">
        <f>RIGHT(Q403,LEN(Q403)-FIND("/",Q403))</f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(E404/D404)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s="9">
        <f>(((K404/60)/60)/24)+DATE(1970,1,1)</f>
        <v>40914.25</v>
      </c>
      <c r="N404" s="9">
        <f>(((L404/60)/60)/24)+DATE(1970,1,1)</f>
        <v>40961.25</v>
      </c>
      <c r="O404" t="b">
        <v>0</v>
      </c>
      <c r="P404" t="b">
        <v>1</v>
      </c>
      <c r="Q404" t="s">
        <v>100</v>
      </c>
      <c r="R404">
        <f>E404/H404</f>
        <v>73.650000000000006</v>
      </c>
      <c r="S404" t="str">
        <f>LEFT(Q404,FIND("/",Q404)-1)</f>
        <v>film &amp; video</v>
      </c>
      <c r="T404" t="str">
        <f>RIGHT(Q404,LEN(Q404)-FIND("/",Q404))</f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(E405/D405)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s="9">
        <f>(((K405/60)/60)/24)+DATE(1970,1,1)</f>
        <v>40310.208333333336</v>
      </c>
      <c r="N405" s="9">
        <f>(((L405/60)/60)/24)+DATE(1970,1,1)</f>
        <v>40346.208333333336</v>
      </c>
      <c r="O405" t="b">
        <v>0</v>
      </c>
      <c r="P405" t="b">
        <v>1</v>
      </c>
      <c r="Q405" t="s">
        <v>33</v>
      </c>
      <c r="R405">
        <f>E405/H405</f>
        <v>55.99336650082919</v>
      </c>
      <c r="S405" t="str">
        <f>LEFT(Q405,FIND("/",Q405)-1)</f>
        <v>theater</v>
      </c>
      <c r="T405" t="str">
        <f>RIGHT(Q405,LEN(Q405)-FIND("/",Q405))</f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(E406/D406)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s="9">
        <f>(((K406/60)/60)/24)+DATE(1970,1,1)</f>
        <v>43053.25</v>
      </c>
      <c r="N406" s="9">
        <f>(((L406/60)/60)/24)+DATE(1970,1,1)</f>
        <v>43056.25</v>
      </c>
      <c r="O406" t="b">
        <v>0</v>
      </c>
      <c r="P406" t="b">
        <v>0</v>
      </c>
      <c r="Q406" t="s">
        <v>33</v>
      </c>
      <c r="R406">
        <f>E406/H406</f>
        <v>68.985695127402778</v>
      </c>
      <c r="S406" t="str">
        <f>LEFT(Q406,FIND("/",Q406)-1)</f>
        <v>theater</v>
      </c>
      <c r="T406" t="str">
        <f>RIGHT(Q406,LEN(Q406)-FIND("/",Q406))</f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(E407/D407)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s="9">
        <f>(((K407/60)/60)/24)+DATE(1970,1,1)</f>
        <v>43255.208333333328</v>
      </c>
      <c r="N407" s="9">
        <f>(((L407/60)/60)/24)+DATE(1970,1,1)</f>
        <v>43305.208333333328</v>
      </c>
      <c r="O407" t="b">
        <v>0</v>
      </c>
      <c r="P407" t="b">
        <v>0</v>
      </c>
      <c r="Q407" t="s">
        <v>33</v>
      </c>
      <c r="R407">
        <f>E407/H407</f>
        <v>60.981609195402299</v>
      </c>
      <c r="S407" t="str">
        <f>LEFT(Q407,FIND("/",Q407)-1)</f>
        <v>theater</v>
      </c>
      <c r="T407" t="str">
        <f>RIGHT(Q407,LEN(Q407)-FIND("/",Q407))</f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(E408/D408)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s="9">
        <f>(((K408/60)/60)/24)+DATE(1970,1,1)</f>
        <v>41304.25</v>
      </c>
      <c r="N408" s="9">
        <f>(((L408/60)/60)/24)+DATE(1970,1,1)</f>
        <v>41316.25</v>
      </c>
      <c r="O408" t="b">
        <v>1</v>
      </c>
      <c r="P408" t="b">
        <v>0</v>
      </c>
      <c r="Q408" t="s">
        <v>42</v>
      </c>
      <c r="R408">
        <f>E408/H408</f>
        <v>110.98139534883721</v>
      </c>
      <c r="S408" t="str">
        <f>LEFT(Q408,FIND("/",Q408)-1)</f>
        <v>film &amp; video</v>
      </c>
      <c r="T408" t="str">
        <f>RIGHT(Q408,LEN(Q408)-FIND("/",Q408))</f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(E409/D409)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s="9">
        <f>(((K409/60)/60)/24)+DATE(1970,1,1)</f>
        <v>43751.208333333328</v>
      </c>
      <c r="N409" s="9">
        <f>(((L409/60)/60)/24)+DATE(1970,1,1)</f>
        <v>43758.208333333328</v>
      </c>
      <c r="O409" t="b">
        <v>0</v>
      </c>
      <c r="P409" t="b">
        <v>0</v>
      </c>
      <c r="Q409" t="s">
        <v>33</v>
      </c>
      <c r="R409">
        <f>E409/H409</f>
        <v>25</v>
      </c>
      <c r="S409" t="str">
        <f>LEFT(Q409,FIND("/",Q409)-1)</f>
        <v>theater</v>
      </c>
      <c r="T409" t="str">
        <f>RIGHT(Q409,LEN(Q409)-FIND("/",Q409))</f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(E410/D410)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s="9">
        <f>(((K410/60)/60)/24)+DATE(1970,1,1)</f>
        <v>42541.208333333328</v>
      </c>
      <c r="N410" s="9">
        <f>(((L410/60)/60)/24)+DATE(1970,1,1)</f>
        <v>42561.208333333328</v>
      </c>
      <c r="O410" t="b">
        <v>0</v>
      </c>
      <c r="P410" t="b">
        <v>0</v>
      </c>
      <c r="Q410" t="s">
        <v>42</v>
      </c>
      <c r="R410">
        <f>E410/H410</f>
        <v>78.759740259740255</v>
      </c>
      <c r="S410" t="str">
        <f>LEFT(Q410,FIND("/",Q410)-1)</f>
        <v>film &amp; video</v>
      </c>
      <c r="T410" t="str">
        <f>RIGHT(Q410,LEN(Q410)-FIND("/",Q410))</f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(E411/D411)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s="9">
        <f>(((K411/60)/60)/24)+DATE(1970,1,1)</f>
        <v>42843.208333333328</v>
      </c>
      <c r="N411" s="9">
        <f>(((L411/60)/60)/24)+DATE(1970,1,1)</f>
        <v>42847.208333333328</v>
      </c>
      <c r="O411" t="b">
        <v>0</v>
      </c>
      <c r="P411" t="b">
        <v>0</v>
      </c>
      <c r="Q411" t="s">
        <v>23</v>
      </c>
      <c r="R411">
        <f>E411/H411</f>
        <v>87.960784313725483</v>
      </c>
      <c r="S411" t="str">
        <f>LEFT(Q411,FIND("/",Q411)-1)</f>
        <v>music</v>
      </c>
      <c r="T411" t="str">
        <f>RIGHT(Q411,LEN(Q411)-FIND("/",Q411))</f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(E412/D412)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s="9">
        <f>(((K412/60)/60)/24)+DATE(1970,1,1)</f>
        <v>42122.208333333328</v>
      </c>
      <c r="N412" s="9">
        <f>(((L412/60)/60)/24)+DATE(1970,1,1)</f>
        <v>42122.208333333328</v>
      </c>
      <c r="O412" t="b">
        <v>0</v>
      </c>
      <c r="P412" t="b">
        <v>0</v>
      </c>
      <c r="Q412" t="s">
        <v>292</v>
      </c>
      <c r="R412">
        <f>E412/H412</f>
        <v>49.987398739873989</v>
      </c>
      <c r="S412" t="str">
        <f>LEFT(Q412,FIND("/",Q412)-1)</f>
        <v>games</v>
      </c>
      <c r="T412" t="str">
        <f>RIGHT(Q412,LEN(Q412)-FIND("/",Q412))</f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(E413/D413)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s="9">
        <f>(((K413/60)/60)/24)+DATE(1970,1,1)</f>
        <v>42884.208333333328</v>
      </c>
      <c r="N413" s="9">
        <f>(((L413/60)/60)/24)+DATE(1970,1,1)</f>
        <v>42886.208333333328</v>
      </c>
      <c r="O413" t="b">
        <v>0</v>
      </c>
      <c r="P413" t="b">
        <v>0</v>
      </c>
      <c r="Q413" t="s">
        <v>33</v>
      </c>
      <c r="R413">
        <f>E413/H413</f>
        <v>99.524390243902445</v>
      </c>
      <c r="S413" t="str">
        <f>LEFT(Q413,FIND("/",Q413)-1)</f>
        <v>theater</v>
      </c>
      <c r="T413" t="str">
        <f>RIGHT(Q413,LEN(Q413)-FIND("/",Q413))</f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(E414/D414)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s="9">
        <f>(((K414/60)/60)/24)+DATE(1970,1,1)</f>
        <v>41642.25</v>
      </c>
      <c r="N414" s="9">
        <f>(((L414/60)/60)/24)+DATE(1970,1,1)</f>
        <v>41652.25</v>
      </c>
      <c r="O414" t="b">
        <v>0</v>
      </c>
      <c r="P414" t="b">
        <v>0</v>
      </c>
      <c r="Q414" t="s">
        <v>119</v>
      </c>
      <c r="R414">
        <f>E414/H414</f>
        <v>104.82089552238806</v>
      </c>
      <c r="S414" t="str">
        <f>LEFT(Q414,FIND("/",Q414)-1)</f>
        <v>publishing</v>
      </c>
      <c r="T414" t="str">
        <f>RIGHT(Q414,LEN(Q414)-FIND("/",Q414))</f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(E415/D415)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s="9">
        <f>(((K415/60)/60)/24)+DATE(1970,1,1)</f>
        <v>43431.25</v>
      </c>
      <c r="N415" s="9">
        <f>(((L415/60)/60)/24)+DATE(1970,1,1)</f>
        <v>43458.25</v>
      </c>
      <c r="O415" t="b">
        <v>0</v>
      </c>
      <c r="P415" t="b">
        <v>0</v>
      </c>
      <c r="Q415" t="s">
        <v>71</v>
      </c>
      <c r="R415">
        <f>E415/H415</f>
        <v>108.01469237832875</v>
      </c>
      <c r="S415" t="str">
        <f>LEFT(Q415,FIND("/",Q415)-1)</f>
        <v>film &amp; video</v>
      </c>
      <c r="T415" t="str">
        <f>RIGHT(Q415,LEN(Q415)-FIND("/",Q415))</f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(E416/D416)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s="9">
        <f>(((K416/60)/60)/24)+DATE(1970,1,1)</f>
        <v>40288.208333333336</v>
      </c>
      <c r="N416" s="9">
        <f>(((L416/60)/60)/24)+DATE(1970,1,1)</f>
        <v>40296.208333333336</v>
      </c>
      <c r="O416" t="b">
        <v>0</v>
      </c>
      <c r="P416" t="b">
        <v>1</v>
      </c>
      <c r="Q416" t="s">
        <v>17</v>
      </c>
      <c r="R416">
        <f>E416/H416</f>
        <v>28.998544660724033</v>
      </c>
      <c r="S416" t="str">
        <f>LEFT(Q416,FIND("/",Q416)-1)</f>
        <v>food</v>
      </c>
      <c r="T416" t="str">
        <f>RIGHT(Q416,LEN(Q416)-FIND("/",Q416))</f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(E417/D417)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s="9">
        <f>(((K417/60)/60)/24)+DATE(1970,1,1)</f>
        <v>40921.25</v>
      </c>
      <c r="N417" s="9">
        <f>(((L417/60)/60)/24)+DATE(1970,1,1)</f>
        <v>40938.25</v>
      </c>
      <c r="O417" t="b">
        <v>0</v>
      </c>
      <c r="P417" t="b">
        <v>0</v>
      </c>
      <c r="Q417" t="s">
        <v>33</v>
      </c>
      <c r="R417">
        <f>E417/H417</f>
        <v>30.028708133971293</v>
      </c>
      <c r="S417" t="str">
        <f>LEFT(Q417,FIND("/",Q417)-1)</f>
        <v>theater</v>
      </c>
      <c r="T417" t="str">
        <f>RIGHT(Q417,LEN(Q417)-FIND("/",Q417))</f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(E418/D418)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s="9">
        <f>(((K418/60)/60)/24)+DATE(1970,1,1)</f>
        <v>40560.25</v>
      </c>
      <c r="N418" s="9">
        <f>(((L418/60)/60)/24)+DATE(1970,1,1)</f>
        <v>40569.25</v>
      </c>
      <c r="O418" t="b">
        <v>0</v>
      </c>
      <c r="P418" t="b">
        <v>1</v>
      </c>
      <c r="Q418" t="s">
        <v>42</v>
      </c>
      <c r="R418">
        <f>E418/H418</f>
        <v>41.005559416261292</v>
      </c>
      <c r="S418" t="str">
        <f>LEFT(Q418,FIND("/",Q418)-1)</f>
        <v>film &amp; video</v>
      </c>
      <c r="T418" t="str">
        <f>RIGHT(Q418,LEN(Q418)-FIND("/",Q418))</f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(E419/D419)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s="9">
        <f>(((K419/60)/60)/24)+DATE(1970,1,1)</f>
        <v>43407.208333333328</v>
      </c>
      <c r="N419" s="9">
        <f>(((L419/60)/60)/24)+DATE(1970,1,1)</f>
        <v>43431.25</v>
      </c>
      <c r="O419" t="b">
        <v>0</v>
      </c>
      <c r="P419" t="b">
        <v>0</v>
      </c>
      <c r="Q419" t="s">
        <v>33</v>
      </c>
      <c r="R419">
        <f>E419/H419</f>
        <v>62.866666666666667</v>
      </c>
      <c r="S419" t="str">
        <f>LEFT(Q419,FIND("/",Q419)-1)</f>
        <v>theater</v>
      </c>
      <c r="T419" t="str">
        <f>RIGHT(Q419,LEN(Q419)-FIND("/",Q419))</f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(E420/D420)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s="9">
        <f>(((K420/60)/60)/24)+DATE(1970,1,1)</f>
        <v>41035.208333333336</v>
      </c>
      <c r="N420" s="9">
        <f>(((L420/60)/60)/24)+DATE(1970,1,1)</f>
        <v>41036.208333333336</v>
      </c>
      <c r="O420" t="b">
        <v>0</v>
      </c>
      <c r="P420" t="b">
        <v>0</v>
      </c>
      <c r="Q420" t="s">
        <v>42</v>
      </c>
      <c r="R420">
        <f>E420/H420</f>
        <v>47.005002501250623</v>
      </c>
      <c r="S420" t="str">
        <f>LEFT(Q420,FIND("/",Q420)-1)</f>
        <v>film &amp; video</v>
      </c>
      <c r="T420" t="str">
        <f>RIGHT(Q420,LEN(Q420)-FIND("/",Q420))</f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(E421/D421)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s="9">
        <f>(((K421/60)/60)/24)+DATE(1970,1,1)</f>
        <v>40899.25</v>
      </c>
      <c r="N421" s="9">
        <f>(((L421/60)/60)/24)+DATE(1970,1,1)</f>
        <v>40905.25</v>
      </c>
      <c r="O421" t="b">
        <v>0</v>
      </c>
      <c r="P421" t="b">
        <v>0</v>
      </c>
      <c r="Q421" t="s">
        <v>28</v>
      </c>
      <c r="R421">
        <f>E421/H421</f>
        <v>26.997693638285604</v>
      </c>
      <c r="S421" t="str">
        <f>LEFT(Q421,FIND("/",Q421)-1)</f>
        <v>technology</v>
      </c>
      <c r="T421" t="str">
        <f>RIGHT(Q421,LEN(Q421)-FIND("/",Q421))</f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(E422/D422)</f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s="9">
        <f>(((K422/60)/60)/24)+DATE(1970,1,1)</f>
        <v>42911.208333333328</v>
      </c>
      <c r="N422" s="9">
        <f>(((L422/60)/60)/24)+DATE(1970,1,1)</f>
        <v>42925.208333333328</v>
      </c>
      <c r="O422" t="b">
        <v>0</v>
      </c>
      <c r="P422" t="b">
        <v>0</v>
      </c>
      <c r="Q422" t="s">
        <v>33</v>
      </c>
      <c r="R422">
        <f>E422/H422</f>
        <v>68.329787234042556</v>
      </c>
      <c r="S422" t="str">
        <f>LEFT(Q422,FIND("/",Q422)-1)</f>
        <v>theater</v>
      </c>
      <c r="T422" t="str">
        <f>RIGHT(Q422,LEN(Q422)-FIND("/",Q422))</f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(E423/D423)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s="9">
        <f>(((K423/60)/60)/24)+DATE(1970,1,1)</f>
        <v>42915.208333333328</v>
      </c>
      <c r="N423" s="9">
        <f>(((L423/60)/60)/24)+DATE(1970,1,1)</f>
        <v>42945.208333333328</v>
      </c>
      <c r="O423" t="b">
        <v>0</v>
      </c>
      <c r="P423" t="b">
        <v>1</v>
      </c>
      <c r="Q423" t="s">
        <v>65</v>
      </c>
      <c r="R423">
        <f>E423/H423</f>
        <v>50.974576271186443</v>
      </c>
      <c r="S423" t="str">
        <f>LEFT(Q423,FIND("/",Q423)-1)</f>
        <v>technology</v>
      </c>
      <c r="T423" t="str">
        <f>RIGHT(Q423,LEN(Q423)-FIND("/",Q423))</f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(E424/D424)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s="9">
        <f>(((K424/60)/60)/24)+DATE(1970,1,1)</f>
        <v>40285.208333333336</v>
      </c>
      <c r="N424" s="9">
        <f>(((L424/60)/60)/24)+DATE(1970,1,1)</f>
        <v>40305.208333333336</v>
      </c>
      <c r="O424" t="b">
        <v>0</v>
      </c>
      <c r="P424" t="b">
        <v>1</v>
      </c>
      <c r="Q424" t="s">
        <v>33</v>
      </c>
      <c r="R424">
        <f>E424/H424</f>
        <v>54.024390243902438</v>
      </c>
      <c r="S424" t="str">
        <f>LEFT(Q424,FIND("/",Q424)-1)</f>
        <v>theater</v>
      </c>
      <c r="T424" t="str">
        <f>RIGHT(Q424,LEN(Q424)-FIND("/",Q424))</f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(E425/D425)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s="9">
        <f>(((K425/60)/60)/24)+DATE(1970,1,1)</f>
        <v>40808.208333333336</v>
      </c>
      <c r="N425" s="9">
        <f>(((L425/60)/60)/24)+DATE(1970,1,1)</f>
        <v>40810.208333333336</v>
      </c>
      <c r="O425" t="b">
        <v>0</v>
      </c>
      <c r="P425" t="b">
        <v>1</v>
      </c>
      <c r="Q425" t="s">
        <v>17</v>
      </c>
      <c r="R425">
        <f>E425/H425</f>
        <v>97.055555555555557</v>
      </c>
      <c r="S425" t="str">
        <f>LEFT(Q425,FIND("/",Q425)-1)</f>
        <v>food</v>
      </c>
      <c r="T425" t="str">
        <f>RIGHT(Q425,LEN(Q425)-FIND("/",Q425))</f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(E426/D426)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s="9">
        <f>(((K426/60)/60)/24)+DATE(1970,1,1)</f>
        <v>43208.208333333328</v>
      </c>
      <c r="N426" s="9">
        <f>(((L426/60)/60)/24)+DATE(1970,1,1)</f>
        <v>43214.208333333328</v>
      </c>
      <c r="O426" t="b">
        <v>0</v>
      </c>
      <c r="P426" t="b">
        <v>0</v>
      </c>
      <c r="Q426" t="s">
        <v>60</v>
      </c>
      <c r="R426">
        <f>E426/H426</f>
        <v>24.867469879518072</v>
      </c>
      <c r="S426" t="str">
        <f>LEFT(Q426,FIND("/",Q426)-1)</f>
        <v>music</v>
      </c>
      <c r="T426" t="str">
        <f>RIGHT(Q426,LEN(Q426)-FIND("/",Q426))</f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(E427/D427)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s="9">
        <f>(((K427/60)/60)/24)+DATE(1970,1,1)</f>
        <v>42213.208333333328</v>
      </c>
      <c r="N427" s="9">
        <f>(((L427/60)/60)/24)+DATE(1970,1,1)</f>
        <v>42219.208333333328</v>
      </c>
      <c r="O427" t="b">
        <v>0</v>
      </c>
      <c r="P427" t="b">
        <v>0</v>
      </c>
      <c r="Q427" t="s">
        <v>122</v>
      </c>
      <c r="R427">
        <f>E427/H427</f>
        <v>84.423913043478265</v>
      </c>
      <c r="S427" t="str">
        <f>LEFT(Q427,FIND("/",Q427)-1)</f>
        <v>photography</v>
      </c>
      <c r="T427" t="str">
        <f>RIGHT(Q427,LEN(Q427)-FIND("/",Q427))</f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(E428/D428)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s="9">
        <f>(((K428/60)/60)/24)+DATE(1970,1,1)</f>
        <v>41332.25</v>
      </c>
      <c r="N428" s="9">
        <f>(((L428/60)/60)/24)+DATE(1970,1,1)</f>
        <v>41339.25</v>
      </c>
      <c r="O428" t="b">
        <v>0</v>
      </c>
      <c r="P428" t="b">
        <v>0</v>
      </c>
      <c r="Q428" t="s">
        <v>33</v>
      </c>
      <c r="R428">
        <f>E428/H428</f>
        <v>47.091324200913242</v>
      </c>
      <c r="S428" t="str">
        <f>LEFT(Q428,FIND("/",Q428)-1)</f>
        <v>theater</v>
      </c>
      <c r="T428" t="str">
        <f>RIGHT(Q428,LEN(Q428)-FIND("/",Q428))</f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(E429/D429)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s="9">
        <f>(((K429/60)/60)/24)+DATE(1970,1,1)</f>
        <v>41895.208333333336</v>
      </c>
      <c r="N429" s="9">
        <f>(((L429/60)/60)/24)+DATE(1970,1,1)</f>
        <v>41927.208333333336</v>
      </c>
      <c r="O429" t="b">
        <v>0</v>
      </c>
      <c r="P429" t="b">
        <v>1</v>
      </c>
      <c r="Q429" t="s">
        <v>33</v>
      </c>
      <c r="R429">
        <f>E429/H429</f>
        <v>77.996041171813147</v>
      </c>
      <c r="S429" t="str">
        <f>LEFT(Q429,FIND("/",Q429)-1)</f>
        <v>theater</v>
      </c>
      <c r="T429" t="str">
        <f>RIGHT(Q429,LEN(Q429)-FIND("/",Q429))</f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(E430/D430)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s="9">
        <f>(((K430/60)/60)/24)+DATE(1970,1,1)</f>
        <v>40585.25</v>
      </c>
      <c r="N430" s="9">
        <f>(((L430/60)/60)/24)+DATE(1970,1,1)</f>
        <v>40592.25</v>
      </c>
      <c r="O430" t="b">
        <v>0</v>
      </c>
      <c r="P430" t="b">
        <v>0</v>
      </c>
      <c r="Q430" t="s">
        <v>71</v>
      </c>
      <c r="R430">
        <f>E430/H430</f>
        <v>62.967871485943775</v>
      </c>
      <c r="S430" t="str">
        <f>LEFT(Q430,FIND("/",Q430)-1)</f>
        <v>film &amp; video</v>
      </c>
      <c r="T430" t="str">
        <f>RIGHT(Q430,LEN(Q430)-FIND("/",Q430))</f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(E431/D431)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s="9">
        <f>(((K431/60)/60)/24)+DATE(1970,1,1)</f>
        <v>41680.25</v>
      </c>
      <c r="N431" s="9">
        <f>(((L431/60)/60)/24)+DATE(1970,1,1)</f>
        <v>41708.208333333336</v>
      </c>
      <c r="O431" t="b">
        <v>0</v>
      </c>
      <c r="P431" t="b">
        <v>1</v>
      </c>
      <c r="Q431" t="s">
        <v>122</v>
      </c>
      <c r="R431">
        <f>E431/H431</f>
        <v>81.006080449017773</v>
      </c>
      <c r="S431" t="str">
        <f>LEFT(Q431,FIND("/",Q431)-1)</f>
        <v>photography</v>
      </c>
      <c r="T431" t="str">
        <f>RIGHT(Q431,LEN(Q431)-FIND("/",Q431))</f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(E432/D432)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s="9">
        <f>(((K432/60)/60)/24)+DATE(1970,1,1)</f>
        <v>43737.208333333328</v>
      </c>
      <c r="N432" s="9">
        <f>(((L432/60)/60)/24)+DATE(1970,1,1)</f>
        <v>43771.208333333328</v>
      </c>
      <c r="O432" t="b">
        <v>0</v>
      </c>
      <c r="P432" t="b">
        <v>0</v>
      </c>
      <c r="Q432" t="s">
        <v>33</v>
      </c>
      <c r="R432">
        <f>E432/H432</f>
        <v>65.321428571428569</v>
      </c>
      <c r="S432" t="str">
        <f>LEFT(Q432,FIND("/",Q432)-1)</f>
        <v>theater</v>
      </c>
      <c r="T432" t="str">
        <f>RIGHT(Q432,LEN(Q432)-FIND("/",Q432))</f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(E433/D433)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s="9">
        <f>(((K433/60)/60)/24)+DATE(1970,1,1)</f>
        <v>43273.208333333328</v>
      </c>
      <c r="N433" s="9">
        <f>(((L433/60)/60)/24)+DATE(1970,1,1)</f>
        <v>43290.208333333328</v>
      </c>
      <c r="O433" t="b">
        <v>1</v>
      </c>
      <c r="P433" t="b">
        <v>0</v>
      </c>
      <c r="Q433" t="s">
        <v>33</v>
      </c>
      <c r="R433">
        <f>E433/H433</f>
        <v>104.43617021276596</v>
      </c>
      <c r="S433" t="str">
        <f>LEFT(Q433,FIND("/",Q433)-1)</f>
        <v>theater</v>
      </c>
      <c r="T433" t="str">
        <f>RIGHT(Q433,LEN(Q433)-FIND("/",Q433))</f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(E434/D434)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s="9">
        <f>(((K434/60)/60)/24)+DATE(1970,1,1)</f>
        <v>41761.208333333336</v>
      </c>
      <c r="N434" s="9">
        <f>(((L434/60)/60)/24)+DATE(1970,1,1)</f>
        <v>41781.208333333336</v>
      </c>
      <c r="O434" t="b">
        <v>0</v>
      </c>
      <c r="P434" t="b">
        <v>0</v>
      </c>
      <c r="Q434" t="s">
        <v>33</v>
      </c>
      <c r="R434">
        <f>E434/H434</f>
        <v>69.989010989010993</v>
      </c>
      <c r="S434" t="str">
        <f>LEFT(Q434,FIND("/",Q434)-1)</f>
        <v>theater</v>
      </c>
      <c r="T434" t="str">
        <f>RIGHT(Q434,LEN(Q434)-FIND("/",Q434))</f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(E435/D435)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s="9">
        <f>(((K435/60)/60)/24)+DATE(1970,1,1)</f>
        <v>41603.25</v>
      </c>
      <c r="N435" s="9">
        <f>(((L435/60)/60)/24)+DATE(1970,1,1)</f>
        <v>41619.25</v>
      </c>
      <c r="O435" t="b">
        <v>0</v>
      </c>
      <c r="P435" t="b">
        <v>1</v>
      </c>
      <c r="Q435" t="s">
        <v>42</v>
      </c>
      <c r="R435">
        <f>E435/H435</f>
        <v>83.023989898989896</v>
      </c>
      <c r="S435" t="str">
        <f>LEFT(Q435,FIND("/",Q435)-1)</f>
        <v>film &amp; video</v>
      </c>
      <c r="T435" t="str">
        <f>RIGHT(Q435,LEN(Q435)-FIND("/",Q435))</f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(E436/D436)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s="9">
        <f>(((K436/60)/60)/24)+DATE(1970,1,1)</f>
        <v>42705.25</v>
      </c>
      <c r="N436" s="9">
        <f>(((L436/60)/60)/24)+DATE(1970,1,1)</f>
        <v>42719.25</v>
      </c>
      <c r="O436" t="b">
        <v>1</v>
      </c>
      <c r="P436" t="b">
        <v>0</v>
      </c>
      <c r="Q436" t="s">
        <v>33</v>
      </c>
      <c r="R436">
        <f>E436/H436</f>
        <v>90.3</v>
      </c>
      <c r="S436" t="str">
        <f>LEFT(Q436,FIND("/",Q436)-1)</f>
        <v>theater</v>
      </c>
      <c r="T436" t="str">
        <f>RIGHT(Q436,LEN(Q436)-FIND("/",Q436))</f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(E437/D437)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s="9">
        <f>(((K437/60)/60)/24)+DATE(1970,1,1)</f>
        <v>41988.25</v>
      </c>
      <c r="N437" s="9">
        <f>(((L437/60)/60)/24)+DATE(1970,1,1)</f>
        <v>42000.25</v>
      </c>
      <c r="O437" t="b">
        <v>0</v>
      </c>
      <c r="P437" t="b">
        <v>1</v>
      </c>
      <c r="Q437" t="s">
        <v>33</v>
      </c>
      <c r="R437">
        <f>E437/H437</f>
        <v>103.98131932282546</v>
      </c>
      <c r="S437" t="str">
        <f>LEFT(Q437,FIND("/",Q437)-1)</f>
        <v>theater</v>
      </c>
      <c r="T437" t="str">
        <f>RIGHT(Q437,LEN(Q437)-FIND("/",Q437))</f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(E438/D438)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s="9">
        <f>(((K438/60)/60)/24)+DATE(1970,1,1)</f>
        <v>43575.208333333328</v>
      </c>
      <c r="N438" s="9">
        <f>(((L438/60)/60)/24)+DATE(1970,1,1)</f>
        <v>43576.208333333328</v>
      </c>
      <c r="O438" t="b">
        <v>0</v>
      </c>
      <c r="P438" t="b">
        <v>0</v>
      </c>
      <c r="Q438" t="s">
        <v>159</v>
      </c>
      <c r="R438">
        <f>E438/H438</f>
        <v>54.931726907630519</v>
      </c>
      <c r="S438" t="str">
        <f>LEFT(Q438,FIND("/",Q438)-1)</f>
        <v>music</v>
      </c>
      <c r="T438" t="str">
        <f>RIGHT(Q438,LEN(Q438)-FIND("/",Q438))</f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(E439/D439)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s="9">
        <f>(((K439/60)/60)/24)+DATE(1970,1,1)</f>
        <v>42260.208333333328</v>
      </c>
      <c r="N439" s="9">
        <f>(((L439/60)/60)/24)+DATE(1970,1,1)</f>
        <v>42263.208333333328</v>
      </c>
      <c r="O439" t="b">
        <v>0</v>
      </c>
      <c r="P439" t="b">
        <v>1</v>
      </c>
      <c r="Q439" t="s">
        <v>71</v>
      </c>
      <c r="R439">
        <f>E439/H439</f>
        <v>51.921875</v>
      </c>
      <c r="S439" t="str">
        <f>LEFT(Q439,FIND("/",Q439)-1)</f>
        <v>film &amp; video</v>
      </c>
      <c r="T439" t="str">
        <f>RIGHT(Q439,LEN(Q439)-FIND("/",Q439))</f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(E440/D440)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s="9">
        <f>(((K440/60)/60)/24)+DATE(1970,1,1)</f>
        <v>41337.25</v>
      </c>
      <c r="N440" s="9">
        <f>(((L440/60)/60)/24)+DATE(1970,1,1)</f>
        <v>41367.208333333336</v>
      </c>
      <c r="O440" t="b">
        <v>0</v>
      </c>
      <c r="P440" t="b">
        <v>0</v>
      </c>
      <c r="Q440" t="s">
        <v>33</v>
      </c>
      <c r="R440">
        <f>E440/H440</f>
        <v>60.02834008097166</v>
      </c>
      <c r="S440" t="str">
        <f>LEFT(Q440,FIND("/",Q440)-1)</f>
        <v>theater</v>
      </c>
      <c r="T440" t="str">
        <f>RIGHT(Q440,LEN(Q440)-FIND("/",Q440))</f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(E441/D441)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s="9">
        <f>(((K441/60)/60)/24)+DATE(1970,1,1)</f>
        <v>42680.208333333328</v>
      </c>
      <c r="N441" s="9">
        <f>(((L441/60)/60)/24)+DATE(1970,1,1)</f>
        <v>42687.25</v>
      </c>
      <c r="O441" t="b">
        <v>0</v>
      </c>
      <c r="P441" t="b">
        <v>0</v>
      </c>
      <c r="Q441" t="s">
        <v>474</v>
      </c>
      <c r="R441">
        <f>E441/H441</f>
        <v>44.003488879197555</v>
      </c>
      <c r="S441" t="str">
        <f>LEFT(Q441,FIND("/",Q441)-1)</f>
        <v>film &amp; video</v>
      </c>
      <c r="T441" t="str">
        <f>RIGHT(Q441,LEN(Q441)-FIND("/",Q441))</f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(E442/D442)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s="9">
        <f>(((K442/60)/60)/24)+DATE(1970,1,1)</f>
        <v>42916.208333333328</v>
      </c>
      <c r="N442" s="9">
        <f>(((L442/60)/60)/24)+DATE(1970,1,1)</f>
        <v>42926.208333333328</v>
      </c>
      <c r="O442" t="b">
        <v>0</v>
      </c>
      <c r="P442" t="b">
        <v>0</v>
      </c>
      <c r="Q442" t="s">
        <v>269</v>
      </c>
      <c r="R442">
        <f>E442/H442</f>
        <v>53.003513254551258</v>
      </c>
      <c r="S442" t="str">
        <f>LEFT(Q442,FIND("/",Q442)-1)</f>
        <v>film &amp; video</v>
      </c>
      <c r="T442" t="str">
        <f>RIGHT(Q442,LEN(Q442)-FIND("/",Q442))</f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(E443/D443)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s="9">
        <f>(((K443/60)/60)/24)+DATE(1970,1,1)</f>
        <v>41025.208333333336</v>
      </c>
      <c r="N443" s="9">
        <f>(((L443/60)/60)/24)+DATE(1970,1,1)</f>
        <v>41053.208333333336</v>
      </c>
      <c r="O443" t="b">
        <v>0</v>
      </c>
      <c r="P443" t="b">
        <v>0</v>
      </c>
      <c r="Q443" t="s">
        <v>65</v>
      </c>
      <c r="R443">
        <f>E443/H443</f>
        <v>54.5</v>
      </c>
      <c r="S443" t="str">
        <f>LEFT(Q443,FIND("/",Q443)-1)</f>
        <v>technology</v>
      </c>
      <c r="T443" t="str">
        <f>RIGHT(Q443,LEN(Q443)-FIND("/",Q443))</f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(E444/D444)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s="9">
        <f>(((K444/60)/60)/24)+DATE(1970,1,1)</f>
        <v>42980.208333333328</v>
      </c>
      <c r="N444" s="9">
        <f>(((L444/60)/60)/24)+DATE(1970,1,1)</f>
        <v>42996.208333333328</v>
      </c>
      <c r="O444" t="b">
        <v>0</v>
      </c>
      <c r="P444" t="b">
        <v>0</v>
      </c>
      <c r="Q444" t="s">
        <v>33</v>
      </c>
      <c r="R444">
        <f>E444/H444</f>
        <v>75.04195804195804</v>
      </c>
      <c r="S444" t="str">
        <f>LEFT(Q444,FIND("/",Q444)-1)</f>
        <v>theater</v>
      </c>
      <c r="T444" t="str">
        <f>RIGHT(Q444,LEN(Q444)-FIND("/",Q444))</f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(E445/D445)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s="9">
        <f>(((K445/60)/60)/24)+DATE(1970,1,1)</f>
        <v>40451.208333333336</v>
      </c>
      <c r="N445" s="9">
        <f>(((L445/60)/60)/24)+DATE(1970,1,1)</f>
        <v>40470.208333333336</v>
      </c>
      <c r="O445" t="b">
        <v>0</v>
      </c>
      <c r="P445" t="b">
        <v>0</v>
      </c>
      <c r="Q445" t="s">
        <v>33</v>
      </c>
      <c r="R445">
        <f>E445/H445</f>
        <v>35.911111111111111</v>
      </c>
      <c r="S445" t="str">
        <f>LEFT(Q445,FIND("/",Q445)-1)</f>
        <v>theater</v>
      </c>
      <c r="T445" t="str">
        <f>RIGHT(Q445,LEN(Q445)-FIND("/",Q445))</f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(E446/D446)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s="9">
        <f>(((K446/60)/60)/24)+DATE(1970,1,1)</f>
        <v>40748.208333333336</v>
      </c>
      <c r="N446" s="9">
        <f>(((L446/60)/60)/24)+DATE(1970,1,1)</f>
        <v>40750.208333333336</v>
      </c>
      <c r="O446" t="b">
        <v>0</v>
      </c>
      <c r="P446" t="b">
        <v>1</v>
      </c>
      <c r="Q446" t="s">
        <v>60</v>
      </c>
      <c r="R446">
        <f>E446/H446</f>
        <v>36.952702702702702</v>
      </c>
      <c r="S446" t="str">
        <f>LEFT(Q446,FIND("/",Q446)-1)</f>
        <v>music</v>
      </c>
      <c r="T446" t="str">
        <f>RIGHT(Q446,LEN(Q446)-FIND("/",Q446))</f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(E447/D447)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s="9">
        <f>(((K447/60)/60)/24)+DATE(1970,1,1)</f>
        <v>40515.25</v>
      </c>
      <c r="N447" s="9">
        <f>(((L447/60)/60)/24)+DATE(1970,1,1)</f>
        <v>40536.25</v>
      </c>
      <c r="O447" t="b">
        <v>0</v>
      </c>
      <c r="P447" t="b">
        <v>1</v>
      </c>
      <c r="Q447" t="s">
        <v>33</v>
      </c>
      <c r="R447">
        <f>E447/H447</f>
        <v>63.170588235294119</v>
      </c>
      <c r="S447" t="str">
        <f>LEFT(Q447,FIND("/",Q447)-1)</f>
        <v>theater</v>
      </c>
      <c r="T447" t="str">
        <f>RIGHT(Q447,LEN(Q447)-FIND("/",Q447))</f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(E448/D448)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s="9">
        <f>(((K448/60)/60)/24)+DATE(1970,1,1)</f>
        <v>41261.25</v>
      </c>
      <c r="N448" s="9">
        <f>(((L448/60)/60)/24)+DATE(1970,1,1)</f>
        <v>41263.25</v>
      </c>
      <c r="O448" t="b">
        <v>0</v>
      </c>
      <c r="P448" t="b">
        <v>0</v>
      </c>
      <c r="Q448" t="s">
        <v>65</v>
      </c>
      <c r="R448">
        <f>E448/H448</f>
        <v>29.99462365591398</v>
      </c>
      <c r="S448" t="str">
        <f>LEFT(Q448,FIND("/",Q448)-1)</f>
        <v>technology</v>
      </c>
      <c r="T448" t="str">
        <f>RIGHT(Q448,LEN(Q448)-FIND("/",Q448))</f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(E449/D449)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s="9">
        <f>(((K449/60)/60)/24)+DATE(1970,1,1)</f>
        <v>43088.25</v>
      </c>
      <c r="N449" s="9">
        <f>(((L449/60)/60)/24)+DATE(1970,1,1)</f>
        <v>43104.25</v>
      </c>
      <c r="O449" t="b">
        <v>0</v>
      </c>
      <c r="P449" t="b">
        <v>0</v>
      </c>
      <c r="Q449" t="s">
        <v>269</v>
      </c>
      <c r="R449">
        <f>E449/H449</f>
        <v>86</v>
      </c>
      <c r="S449" t="str">
        <f>LEFT(Q449,FIND("/",Q449)-1)</f>
        <v>film &amp; video</v>
      </c>
      <c r="T449" t="str">
        <f>RIGHT(Q449,LEN(Q449)-FIND("/",Q449))</f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(E450/D450)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s="9">
        <f>(((K450/60)/60)/24)+DATE(1970,1,1)</f>
        <v>41378.208333333336</v>
      </c>
      <c r="N450" s="9">
        <f>(((L450/60)/60)/24)+DATE(1970,1,1)</f>
        <v>41380.208333333336</v>
      </c>
      <c r="O450" t="b">
        <v>0</v>
      </c>
      <c r="P450" t="b">
        <v>1</v>
      </c>
      <c r="Q450" t="s">
        <v>89</v>
      </c>
      <c r="R450">
        <f>E450/H450</f>
        <v>75.014876033057845</v>
      </c>
      <c r="S450" t="str">
        <f>LEFT(Q450,FIND("/",Q450)-1)</f>
        <v>games</v>
      </c>
      <c r="T450" t="str">
        <f>RIGHT(Q450,LEN(Q450)-FIND("/",Q450))</f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(E451/D451)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s="9">
        <f>(((K451/60)/60)/24)+DATE(1970,1,1)</f>
        <v>43530.25</v>
      </c>
      <c r="N451" s="9">
        <f>(((L451/60)/60)/24)+DATE(1970,1,1)</f>
        <v>43547.208333333328</v>
      </c>
      <c r="O451" t="b">
        <v>0</v>
      </c>
      <c r="P451" t="b">
        <v>0</v>
      </c>
      <c r="Q451" t="s">
        <v>89</v>
      </c>
      <c r="R451">
        <f>E451/H451</f>
        <v>101.19767441860465</v>
      </c>
      <c r="S451" t="str">
        <f>LEFT(Q451,FIND("/",Q451)-1)</f>
        <v>games</v>
      </c>
      <c r="T451" t="str">
        <f>RIGHT(Q451,LEN(Q451)-FIND("/",Q451))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(E452/D452)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s="9">
        <f>(((K452/60)/60)/24)+DATE(1970,1,1)</f>
        <v>43394.208333333328</v>
      </c>
      <c r="N452" s="9">
        <f>(((L452/60)/60)/24)+DATE(1970,1,1)</f>
        <v>43417.25</v>
      </c>
      <c r="O452" t="b">
        <v>0</v>
      </c>
      <c r="P452" t="b">
        <v>0</v>
      </c>
      <c r="Q452" t="s">
        <v>71</v>
      </c>
      <c r="R452">
        <f>E452/H452</f>
        <v>4</v>
      </c>
      <c r="S452" t="str">
        <f>LEFT(Q452,FIND("/",Q452)-1)</f>
        <v>film &amp; video</v>
      </c>
      <c r="T452" t="str">
        <f>RIGHT(Q452,LEN(Q452)-FIND("/",Q452))</f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(E453/D453)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s="9">
        <f>(((K453/60)/60)/24)+DATE(1970,1,1)</f>
        <v>42935.208333333328</v>
      </c>
      <c r="N453" s="9">
        <f>(((L453/60)/60)/24)+DATE(1970,1,1)</f>
        <v>42966.208333333328</v>
      </c>
      <c r="O453" t="b">
        <v>0</v>
      </c>
      <c r="P453" t="b">
        <v>0</v>
      </c>
      <c r="Q453" t="s">
        <v>23</v>
      </c>
      <c r="R453">
        <f>E453/H453</f>
        <v>29.001272669424118</v>
      </c>
      <c r="S453" t="str">
        <f>LEFT(Q453,FIND("/",Q453)-1)</f>
        <v>music</v>
      </c>
      <c r="T453" t="str">
        <f>RIGHT(Q453,LEN(Q453)-FIND("/",Q453))</f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(E454/D454)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s="9">
        <f>(((K454/60)/60)/24)+DATE(1970,1,1)</f>
        <v>40365.208333333336</v>
      </c>
      <c r="N454" s="9">
        <f>(((L454/60)/60)/24)+DATE(1970,1,1)</f>
        <v>40366.208333333336</v>
      </c>
      <c r="O454" t="b">
        <v>0</v>
      </c>
      <c r="P454" t="b">
        <v>0</v>
      </c>
      <c r="Q454" t="s">
        <v>53</v>
      </c>
      <c r="R454">
        <f>E454/H454</f>
        <v>98.225806451612897</v>
      </c>
      <c r="S454" t="str">
        <f>LEFT(Q454,FIND("/",Q454)-1)</f>
        <v>film &amp; video</v>
      </c>
      <c r="T454" t="str">
        <f>RIGHT(Q454,LEN(Q454)-FIND("/",Q454))</f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(E455/D455)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s="9">
        <f>(((K455/60)/60)/24)+DATE(1970,1,1)</f>
        <v>42705.25</v>
      </c>
      <c r="N455" s="9">
        <f>(((L455/60)/60)/24)+DATE(1970,1,1)</f>
        <v>42746.25</v>
      </c>
      <c r="O455" t="b">
        <v>0</v>
      </c>
      <c r="P455" t="b">
        <v>0</v>
      </c>
      <c r="Q455" t="s">
        <v>474</v>
      </c>
      <c r="R455">
        <f>E455/H455</f>
        <v>87.001693480101608</v>
      </c>
      <c r="S455" t="str">
        <f>LEFT(Q455,FIND("/",Q455)-1)</f>
        <v>film &amp; video</v>
      </c>
      <c r="T455" t="str">
        <f>RIGHT(Q455,LEN(Q455)-FIND("/",Q455))</f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(E456/D456)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s="9">
        <f>(((K456/60)/60)/24)+DATE(1970,1,1)</f>
        <v>41568.208333333336</v>
      </c>
      <c r="N456" s="9">
        <f>(((L456/60)/60)/24)+DATE(1970,1,1)</f>
        <v>41604.25</v>
      </c>
      <c r="O456" t="b">
        <v>0</v>
      </c>
      <c r="P456" t="b">
        <v>1</v>
      </c>
      <c r="Q456" t="s">
        <v>53</v>
      </c>
      <c r="R456">
        <f>E456/H456</f>
        <v>45.205128205128204</v>
      </c>
      <c r="S456" t="str">
        <f>LEFT(Q456,FIND("/",Q456)-1)</f>
        <v>film &amp; video</v>
      </c>
      <c r="T456" t="str">
        <f>RIGHT(Q456,LEN(Q456)-FIND("/",Q456))</f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(E457/D457)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s="9">
        <f>(((K457/60)/60)/24)+DATE(1970,1,1)</f>
        <v>40809.208333333336</v>
      </c>
      <c r="N457" s="9">
        <f>(((L457/60)/60)/24)+DATE(1970,1,1)</f>
        <v>40832.208333333336</v>
      </c>
      <c r="O457" t="b">
        <v>0</v>
      </c>
      <c r="P457" t="b">
        <v>0</v>
      </c>
      <c r="Q457" t="s">
        <v>33</v>
      </c>
      <c r="R457">
        <f>E457/H457</f>
        <v>37.001341561577675</v>
      </c>
      <c r="S457" t="str">
        <f>LEFT(Q457,FIND("/",Q457)-1)</f>
        <v>theater</v>
      </c>
      <c r="T457" t="str">
        <f>RIGHT(Q457,LEN(Q457)-FIND("/",Q457))</f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(E458/D458)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s="9">
        <f>(((K458/60)/60)/24)+DATE(1970,1,1)</f>
        <v>43141.25</v>
      </c>
      <c r="N458" s="9">
        <f>(((L458/60)/60)/24)+DATE(1970,1,1)</f>
        <v>43141.25</v>
      </c>
      <c r="O458" t="b">
        <v>0</v>
      </c>
      <c r="P458" t="b">
        <v>1</v>
      </c>
      <c r="Q458" t="s">
        <v>60</v>
      </c>
      <c r="R458">
        <f>E458/H458</f>
        <v>94.976947040498445</v>
      </c>
      <c r="S458" t="str">
        <f>LEFT(Q458,FIND("/",Q458)-1)</f>
        <v>music</v>
      </c>
      <c r="T458" t="str">
        <f>RIGHT(Q458,LEN(Q458)-FIND("/",Q458))</f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(E459/D459)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s="9">
        <f>(((K459/60)/60)/24)+DATE(1970,1,1)</f>
        <v>42657.208333333328</v>
      </c>
      <c r="N459" s="9">
        <f>(((L459/60)/60)/24)+DATE(1970,1,1)</f>
        <v>42659.208333333328</v>
      </c>
      <c r="O459" t="b">
        <v>0</v>
      </c>
      <c r="P459" t="b">
        <v>0</v>
      </c>
      <c r="Q459" t="s">
        <v>33</v>
      </c>
      <c r="R459">
        <f>E459/H459</f>
        <v>28.956521739130434</v>
      </c>
      <c r="S459" t="str">
        <f>LEFT(Q459,FIND("/",Q459)-1)</f>
        <v>theater</v>
      </c>
      <c r="T459" t="str">
        <f>RIGHT(Q459,LEN(Q459)-FIND("/",Q459))</f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(E460/D460)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s="9">
        <f>(((K460/60)/60)/24)+DATE(1970,1,1)</f>
        <v>40265.208333333336</v>
      </c>
      <c r="N460" s="9">
        <f>(((L460/60)/60)/24)+DATE(1970,1,1)</f>
        <v>40309.208333333336</v>
      </c>
      <c r="O460" t="b">
        <v>0</v>
      </c>
      <c r="P460" t="b">
        <v>0</v>
      </c>
      <c r="Q460" t="s">
        <v>33</v>
      </c>
      <c r="R460">
        <f>E460/H460</f>
        <v>55.993396226415094</v>
      </c>
      <c r="S460" t="str">
        <f>LEFT(Q460,FIND("/",Q460)-1)</f>
        <v>theater</v>
      </c>
      <c r="T460" t="str">
        <f>RIGHT(Q460,LEN(Q460)-FIND("/",Q460))</f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(E461/D461)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s="9">
        <f>(((K461/60)/60)/24)+DATE(1970,1,1)</f>
        <v>42001.25</v>
      </c>
      <c r="N461" s="9">
        <f>(((L461/60)/60)/24)+DATE(1970,1,1)</f>
        <v>42026.25</v>
      </c>
      <c r="O461" t="b">
        <v>0</v>
      </c>
      <c r="P461" t="b">
        <v>0</v>
      </c>
      <c r="Q461" t="s">
        <v>42</v>
      </c>
      <c r="R461">
        <f>E461/H461</f>
        <v>54.038095238095238</v>
      </c>
      <c r="S461" t="str">
        <f>LEFT(Q461,FIND("/",Q461)-1)</f>
        <v>film &amp; video</v>
      </c>
      <c r="T461" t="str">
        <f>RIGHT(Q461,LEN(Q461)-FIND("/",Q461))</f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(E462/D462)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s="9">
        <f>(((K462/60)/60)/24)+DATE(1970,1,1)</f>
        <v>40399.208333333336</v>
      </c>
      <c r="N462" s="9">
        <f>(((L462/60)/60)/24)+DATE(1970,1,1)</f>
        <v>40402.208333333336</v>
      </c>
      <c r="O462" t="b">
        <v>0</v>
      </c>
      <c r="P462" t="b">
        <v>0</v>
      </c>
      <c r="Q462" t="s">
        <v>33</v>
      </c>
      <c r="R462">
        <f>E462/H462</f>
        <v>82.38</v>
      </c>
      <c r="S462" t="str">
        <f>LEFT(Q462,FIND("/",Q462)-1)</f>
        <v>theater</v>
      </c>
      <c r="T462" t="str">
        <f>RIGHT(Q462,LEN(Q462)-FIND("/",Q462))</f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(E463/D463)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s="9">
        <f>(((K463/60)/60)/24)+DATE(1970,1,1)</f>
        <v>41757.208333333336</v>
      </c>
      <c r="N463" s="9">
        <f>(((L463/60)/60)/24)+DATE(1970,1,1)</f>
        <v>41777.208333333336</v>
      </c>
      <c r="O463" t="b">
        <v>0</v>
      </c>
      <c r="P463" t="b">
        <v>0</v>
      </c>
      <c r="Q463" t="s">
        <v>53</v>
      </c>
      <c r="R463">
        <f>E463/H463</f>
        <v>66.997115384615384</v>
      </c>
      <c r="S463" t="str">
        <f>LEFT(Q463,FIND("/",Q463)-1)</f>
        <v>film &amp; video</v>
      </c>
      <c r="T463" t="str">
        <f>RIGHT(Q463,LEN(Q463)-FIND("/",Q463))</f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(E464/D464)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s="9">
        <f>(((K464/60)/60)/24)+DATE(1970,1,1)</f>
        <v>41304.25</v>
      </c>
      <c r="N464" s="9">
        <f>(((L464/60)/60)/24)+DATE(1970,1,1)</f>
        <v>41342.25</v>
      </c>
      <c r="O464" t="b">
        <v>0</v>
      </c>
      <c r="P464" t="b">
        <v>0</v>
      </c>
      <c r="Q464" t="s">
        <v>292</v>
      </c>
      <c r="R464">
        <f>E464/H464</f>
        <v>107.91401869158878</v>
      </c>
      <c r="S464" t="str">
        <f>LEFT(Q464,FIND("/",Q464)-1)</f>
        <v>games</v>
      </c>
      <c r="T464" t="str">
        <f>RIGHT(Q464,LEN(Q464)-FIND("/",Q464))</f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(E465/D465)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s="9">
        <f>(((K465/60)/60)/24)+DATE(1970,1,1)</f>
        <v>41639.25</v>
      </c>
      <c r="N465" s="9">
        <f>(((L465/60)/60)/24)+DATE(1970,1,1)</f>
        <v>41643.25</v>
      </c>
      <c r="O465" t="b">
        <v>0</v>
      </c>
      <c r="P465" t="b">
        <v>0</v>
      </c>
      <c r="Q465" t="s">
        <v>71</v>
      </c>
      <c r="R465">
        <f>E465/H465</f>
        <v>69.009501187648453</v>
      </c>
      <c r="S465" t="str">
        <f>LEFT(Q465,FIND("/",Q465)-1)</f>
        <v>film &amp; video</v>
      </c>
      <c r="T465" t="str">
        <f>RIGHT(Q465,LEN(Q465)-FIND("/",Q465))</f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(E466/D466)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s="9">
        <f>(((K466/60)/60)/24)+DATE(1970,1,1)</f>
        <v>43142.25</v>
      </c>
      <c r="N466" s="9">
        <f>(((L466/60)/60)/24)+DATE(1970,1,1)</f>
        <v>43156.25</v>
      </c>
      <c r="O466" t="b">
        <v>0</v>
      </c>
      <c r="P466" t="b">
        <v>0</v>
      </c>
      <c r="Q466" t="s">
        <v>33</v>
      </c>
      <c r="R466">
        <f>E466/H466</f>
        <v>39.006568144499177</v>
      </c>
      <c r="S466" t="str">
        <f>LEFT(Q466,FIND("/",Q466)-1)</f>
        <v>theater</v>
      </c>
      <c r="T466" t="str">
        <f>RIGHT(Q466,LEN(Q466)-FIND("/",Q466))</f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(E467/D467)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s="9">
        <f>(((K467/60)/60)/24)+DATE(1970,1,1)</f>
        <v>43127.25</v>
      </c>
      <c r="N467" s="9">
        <f>(((L467/60)/60)/24)+DATE(1970,1,1)</f>
        <v>43136.25</v>
      </c>
      <c r="O467" t="b">
        <v>0</v>
      </c>
      <c r="P467" t="b">
        <v>0</v>
      </c>
      <c r="Q467" t="s">
        <v>206</v>
      </c>
      <c r="R467">
        <f>E467/H467</f>
        <v>110.3625</v>
      </c>
      <c r="S467" t="str">
        <f>LEFT(Q467,FIND("/",Q467)-1)</f>
        <v>publishing</v>
      </c>
      <c r="T467" t="str">
        <f>RIGHT(Q467,LEN(Q467)-FIND("/",Q467))</f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(E468/D468)</f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s="9">
        <f>(((K468/60)/60)/24)+DATE(1970,1,1)</f>
        <v>41409.208333333336</v>
      </c>
      <c r="N468" s="9">
        <f>(((L468/60)/60)/24)+DATE(1970,1,1)</f>
        <v>41432.208333333336</v>
      </c>
      <c r="O468" t="b">
        <v>0</v>
      </c>
      <c r="P468" t="b">
        <v>1</v>
      </c>
      <c r="Q468" t="s">
        <v>65</v>
      </c>
      <c r="R468">
        <f>E468/H468</f>
        <v>94.857142857142861</v>
      </c>
      <c r="S468" t="str">
        <f>LEFT(Q468,FIND("/",Q468)-1)</f>
        <v>technology</v>
      </c>
      <c r="T468" t="str">
        <f>RIGHT(Q468,LEN(Q468)-FIND("/",Q468))</f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(E469/D469)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s="9">
        <f>(((K469/60)/60)/24)+DATE(1970,1,1)</f>
        <v>42331.25</v>
      </c>
      <c r="N469" s="9">
        <f>(((L469/60)/60)/24)+DATE(1970,1,1)</f>
        <v>42338.25</v>
      </c>
      <c r="O469" t="b">
        <v>0</v>
      </c>
      <c r="P469" t="b">
        <v>1</v>
      </c>
      <c r="Q469" t="s">
        <v>28</v>
      </c>
      <c r="R469">
        <f>E469/H469</f>
        <v>57.935251798561154</v>
      </c>
      <c r="S469" t="str">
        <f>LEFT(Q469,FIND("/",Q469)-1)</f>
        <v>technology</v>
      </c>
      <c r="T469" t="str">
        <f>RIGHT(Q469,LEN(Q469)-FIND("/",Q469))</f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(E470/D470)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s="9">
        <f>(((K470/60)/60)/24)+DATE(1970,1,1)</f>
        <v>43569.208333333328</v>
      </c>
      <c r="N470" s="9">
        <f>(((L470/60)/60)/24)+DATE(1970,1,1)</f>
        <v>43585.208333333328</v>
      </c>
      <c r="O470" t="b">
        <v>0</v>
      </c>
      <c r="P470" t="b">
        <v>0</v>
      </c>
      <c r="Q470" t="s">
        <v>33</v>
      </c>
      <c r="R470">
        <f>E470/H470</f>
        <v>101.25</v>
      </c>
      <c r="S470" t="str">
        <f>LEFT(Q470,FIND("/",Q470)-1)</f>
        <v>theater</v>
      </c>
      <c r="T470" t="str">
        <f>RIGHT(Q470,LEN(Q470)-FIND("/",Q470))</f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(E471/D471)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s="9">
        <f>(((K471/60)/60)/24)+DATE(1970,1,1)</f>
        <v>42142.208333333328</v>
      </c>
      <c r="N471" s="9">
        <f>(((L471/60)/60)/24)+DATE(1970,1,1)</f>
        <v>42144.208333333328</v>
      </c>
      <c r="O471" t="b">
        <v>0</v>
      </c>
      <c r="P471" t="b">
        <v>0</v>
      </c>
      <c r="Q471" t="s">
        <v>53</v>
      </c>
      <c r="R471">
        <f>E471/H471</f>
        <v>64.95597484276729</v>
      </c>
      <c r="S471" t="str">
        <f>LEFT(Q471,FIND("/",Q471)-1)</f>
        <v>film &amp; video</v>
      </c>
      <c r="T471" t="str">
        <f>RIGHT(Q471,LEN(Q471)-FIND("/",Q471))</f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(E472/D472)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s="9">
        <f>(((K472/60)/60)/24)+DATE(1970,1,1)</f>
        <v>42716.25</v>
      </c>
      <c r="N472" s="9">
        <f>(((L472/60)/60)/24)+DATE(1970,1,1)</f>
        <v>42723.25</v>
      </c>
      <c r="O472" t="b">
        <v>0</v>
      </c>
      <c r="P472" t="b">
        <v>0</v>
      </c>
      <c r="Q472" t="s">
        <v>65</v>
      </c>
      <c r="R472">
        <f>E472/H472</f>
        <v>27.00524934383202</v>
      </c>
      <c r="S472" t="str">
        <f>LEFT(Q472,FIND("/",Q472)-1)</f>
        <v>technology</v>
      </c>
      <c r="T472" t="str">
        <f>RIGHT(Q472,LEN(Q472)-FIND("/",Q472))</f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(E473/D473)</f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s="9">
        <f>(((K473/60)/60)/24)+DATE(1970,1,1)</f>
        <v>41031.208333333336</v>
      </c>
      <c r="N473" s="9">
        <f>(((L473/60)/60)/24)+DATE(1970,1,1)</f>
        <v>41031.208333333336</v>
      </c>
      <c r="O473" t="b">
        <v>0</v>
      </c>
      <c r="P473" t="b">
        <v>1</v>
      </c>
      <c r="Q473" t="s">
        <v>17</v>
      </c>
      <c r="R473">
        <f>E473/H473</f>
        <v>50.97422680412371</v>
      </c>
      <c r="S473" t="str">
        <f>LEFT(Q473,FIND("/",Q473)-1)</f>
        <v>food</v>
      </c>
      <c r="T473" t="str">
        <f>RIGHT(Q473,LEN(Q473)-FIND("/",Q473))</f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(E474/D474)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s="9">
        <f>(((K474/60)/60)/24)+DATE(1970,1,1)</f>
        <v>43535.208333333328</v>
      </c>
      <c r="N474" s="9">
        <f>(((L474/60)/60)/24)+DATE(1970,1,1)</f>
        <v>43589.208333333328</v>
      </c>
      <c r="O474" t="b">
        <v>0</v>
      </c>
      <c r="P474" t="b">
        <v>0</v>
      </c>
      <c r="Q474" t="s">
        <v>23</v>
      </c>
      <c r="R474">
        <f>E474/H474</f>
        <v>104.94260869565217</v>
      </c>
      <c r="S474" t="str">
        <f>LEFT(Q474,FIND("/",Q474)-1)</f>
        <v>music</v>
      </c>
      <c r="T474" t="str">
        <f>RIGHT(Q474,LEN(Q474)-FIND("/",Q474))</f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(E475/D475)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s="9">
        <f>(((K475/60)/60)/24)+DATE(1970,1,1)</f>
        <v>43277.208333333328</v>
      </c>
      <c r="N475" s="9">
        <f>(((L475/60)/60)/24)+DATE(1970,1,1)</f>
        <v>43278.208333333328</v>
      </c>
      <c r="O475" t="b">
        <v>0</v>
      </c>
      <c r="P475" t="b">
        <v>0</v>
      </c>
      <c r="Q475" t="s">
        <v>50</v>
      </c>
      <c r="R475">
        <f>E475/H475</f>
        <v>84.028301886792448</v>
      </c>
      <c r="S475" t="str">
        <f>LEFT(Q475,FIND("/",Q475)-1)</f>
        <v>music</v>
      </c>
      <c r="T475" t="str">
        <f>RIGHT(Q475,LEN(Q475)-FIND("/",Q475))</f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(E476/D476)</f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s="9">
        <f>(((K476/60)/60)/24)+DATE(1970,1,1)</f>
        <v>41989.25</v>
      </c>
      <c r="N476" s="9">
        <f>(((L476/60)/60)/24)+DATE(1970,1,1)</f>
        <v>41990.25</v>
      </c>
      <c r="O476" t="b">
        <v>0</v>
      </c>
      <c r="P476" t="b">
        <v>0</v>
      </c>
      <c r="Q476" t="s">
        <v>269</v>
      </c>
      <c r="R476">
        <f>E476/H476</f>
        <v>102.85915492957747</v>
      </c>
      <c r="S476" t="str">
        <f>LEFT(Q476,FIND("/",Q476)-1)</f>
        <v>film &amp; video</v>
      </c>
      <c r="T476" t="str">
        <f>RIGHT(Q476,LEN(Q476)-FIND("/",Q476))</f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(E477/D477)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s="9">
        <f>(((K477/60)/60)/24)+DATE(1970,1,1)</f>
        <v>41450.208333333336</v>
      </c>
      <c r="N477" s="9">
        <f>(((L477/60)/60)/24)+DATE(1970,1,1)</f>
        <v>41454.208333333336</v>
      </c>
      <c r="O477" t="b">
        <v>0</v>
      </c>
      <c r="P477" t="b">
        <v>1</v>
      </c>
      <c r="Q477" t="s">
        <v>206</v>
      </c>
      <c r="R477">
        <f>E477/H477</f>
        <v>39.962085308056871</v>
      </c>
      <c r="S477" t="str">
        <f>LEFT(Q477,FIND("/",Q477)-1)</f>
        <v>publishing</v>
      </c>
      <c r="T477" t="str">
        <f>RIGHT(Q477,LEN(Q477)-FIND("/",Q477))</f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(E478/D478)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s="9">
        <f>(((K478/60)/60)/24)+DATE(1970,1,1)</f>
        <v>43322.208333333328</v>
      </c>
      <c r="N478" s="9">
        <f>(((L478/60)/60)/24)+DATE(1970,1,1)</f>
        <v>43328.208333333328</v>
      </c>
      <c r="O478" t="b">
        <v>0</v>
      </c>
      <c r="P478" t="b">
        <v>0</v>
      </c>
      <c r="Q478" t="s">
        <v>119</v>
      </c>
      <c r="R478">
        <f>E478/H478</f>
        <v>51.001785714285717</v>
      </c>
      <c r="S478" t="str">
        <f>LEFT(Q478,FIND("/",Q478)-1)</f>
        <v>publishing</v>
      </c>
      <c r="T478" t="str">
        <f>RIGHT(Q478,LEN(Q478)-FIND("/",Q478))</f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(E479/D479)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s="9">
        <f>(((K479/60)/60)/24)+DATE(1970,1,1)</f>
        <v>40720.208333333336</v>
      </c>
      <c r="N479" s="9">
        <f>(((L479/60)/60)/24)+DATE(1970,1,1)</f>
        <v>40747.208333333336</v>
      </c>
      <c r="O479" t="b">
        <v>0</v>
      </c>
      <c r="P479" t="b">
        <v>0</v>
      </c>
      <c r="Q479" t="s">
        <v>474</v>
      </c>
      <c r="R479">
        <f>E479/H479</f>
        <v>40.823008849557525</v>
      </c>
      <c r="S479" t="str">
        <f>LEFT(Q479,FIND("/",Q479)-1)</f>
        <v>film &amp; video</v>
      </c>
      <c r="T479" t="str">
        <f>RIGHT(Q479,LEN(Q479)-FIND("/",Q479))</f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(E480/D480)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s="9">
        <f>(((K480/60)/60)/24)+DATE(1970,1,1)</f>
        <v>42072.208333333328</v>
      </c>
      <c r="N480" s="9">
        <f>(((L480/60)/60)/24)+DATE(1970,1,1)</f>
        <v>42084.208333333328</v>
      </c>
      <c r="O480" t="b">
        <v>0</v>
      </c>
      <c r="P480" t="b">
        <v>0</v>
      </c>
      <c r="Q480" t="s">
        <v>65</v>
      </c>
      <c r="R480">
        <f>E480/H480</f>
        <v>58.999637155297535</v>
      </c>
      <c r="S480" t="str">
        <f>LEFT(Q480,FIND("/",Q480)-1)</f>
        <v>technology</v>
      </c>
      <c r="T480" t="str">
        <f>RIGHT(Q480,LEN(Q480)-FIND("/",Q480))</f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(E481/D481)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s="9">
        <f>(((K481/60)/60)/24)+DATE(1970,1,1)</f>
        <v>42945.208333333328</v>
      </c>
      <c r="N481" s="9">
        <f>(((L481/60)/60)/24)+DATE(1970,1,1)</f>
        <v>42947.208333333328</v>
      </c>
      <c r="O481" t="b">
        <v>0</v>
      </c>
      <c r="P481" t="b">
        <v>0</v>
      </c>
      <c r="Q481" t="s">
        <v>17</v>
      </c>
      <c r="R481">
        <f>E481/H481</f>
        <v>71.156069364161851</v>
      </c>
      <c r="S481" t="str">
        <f>LEFT(Q481,FIND("/",Q481)-1)</f>
        <v>food</v>
      </c>
      <c r="T481" t="str">
        <f>RIGHT(Q481,LEN(Q481)-FIND("/",Q481))</f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(E482/D482)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s="9">
        <f>(((K482/60)/60)/24)+DATE(1970,1,1)</f>
        <v>40248.25</v>
      </c>
      <c r="N482" s="9">
        <f>(((L482/60)/60)/24)+DATE(1970,1,1)</f>
        <v>40257.208333333336</v>
      </c>
      <c r="O482" t="b">
        <v>0</v>
      </c>
      <c r="P482" t="b">
        <v>1</v>
      </c>
      <c r="Q482" t="s">
        <v>122</v>
      </c>
      <c r="R482">
        <f>E482/H482</f>
        <v>99.494252873563212</v>
      </c>
      <c r="S482" t="str">
        <f>LEFT(Q482,FIND("/",Q482)-1)</f>
        <v>photography</v>
      </c>
      <c r="T482" t="str">
        <f>RIGHT(Q482,LEN(Q482)-FIND("/",Q482))</f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(E483/D483)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s="9">
        <f>(((K483/60)/60)/24)+DATE(1970,1,1)</f>
        <v>41913.208333333336</v>
      </c>
      <c r="N483" s="9">
        <f>(((L483/60)/60)/24)+DATE(1970,1,1)</f>
        <v>41955.25</v>
      </c>
      <c r="O483" t="b">
        <v>0</v>
      </c>
      <c r="P483" t="b">
        <v>1</v>
      </c>
      <c r="Q483" t="s">
        <v>33</v>
      </c>
      <c r="R483">
        <f>E483/H483</f>
        <v>103.98634590377114</v>
      </c>
      <c r="S483" t="str">
        <f>LEFT(Q483,FIND("/",Q483)-1)</f>
        <v>theater</v>
      </c>
      <c r="T483" t="str">
        <f>RIGHT(Q483,LEN(Q483)-FIND("/",Q483))</f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(E484/D484)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s="9">
        <f>(((K484/60)/60)/24)+DATE(1970,1,1)</f>
        <v>40963.25</v>
      </c>
      <c r="N484" s="9">
        <f>(((L484/60)/60)/24)+DATE(1970,1,1)</f>
        <v>40974.25</v>
      </c>
      <c r="O484" t="b">
        <v>0</v>
      </c>
      <c r="P484" t="b">
        <v>1</v>
      </c>
      <c r="Q484" t="s">
        <v>119</v>
      </c>
      <c r="R484">
        <f>E484/H484</f>
        <v>76.555555555555557</v>
      </c>
      <c r="S484" t="str">
        <f>LEFT(Q484,FIND("/",Q484)-1)</f>
        <v>publishing</v>
      </c>
      <c r="T484" t="str">
        <f>RIGHT(Q484,LEN(Q484)-FIND("/",Q484))</f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(E485/D485)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s="9">
        <f>(((K485/60)/60)/24)+DATE(1970,1,1)</f>
        <v>43811.25</v>
      </c>
      <c r="N485" s="9">
        <f>(((L485/60)/60)/24)+DATE(1970,1,1)</f>
        <v>43818.25</v>
      </c>
      <c r="O485" t="b">
        <v>0</v>
      </c>
      <c r="P485" t="b">
        <v>0</v>
      </c>
      <c r="Q485" t="s">
        <v>33</v>
      </c>
      <c r="R485">
        <f>E485/H485</f>
        <v>87.068592057761734</v>
      </c>
      <c r="S485" t="str">
        <f>LEFT(Q485,FIND("/",Q485)-1)</f>
        <v>theater</v>
      </c>
      <c r="T485" t="str">
        <f>RIGHT(Q485,LEN(Q485)-FIND("/",Q485))</f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(E486/D486)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s="9">
        <f>(((K486/60)/60)/24)+DATE(1970,1,1)</f>
        <v>41855.208333333336</v>
      </c>
      <c r="N486" s="9">
        <f>(((L486/60)/60)/24)+DATE(1970,1,1)</f>
        <v>41904.208333333336</v>
      </c>
      <c r="O486" t="b">
        <v>0</v>
      </c>
      <c r="P486" t="b">
        <v>1</v>
      </c>
      <c r="Q486" t="s">
        <v>17</v>
      </c>
      <c r="R486">
        <f>E486/H486</f>
        <v>48.99554707379135</v>
      </c>
      <c r="S486" t="str">
        <f>LEFT(Q486,FIND("/",Q486)-1)</f>
        <v>food</v>
      </c>
      <c r="T486" t="str">
        <f>RIGHT(Q486,LEN(Q486)-FIND("/",Q486))</f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(E487/D487)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s="9">
        <f>(((K487/60)/60)/24)+DATE(1970,1,1)</f>
        <v>43626.208333333328</v>
      </c>
      <c r="N487" s="9">
        <f>(((L487/60)/60)/24)+DATE(1970,1,1)</f>
        <v>43667.208333333328</v>
      </c>
      <c r="O487" t="b">
        <v>0</v>
      </c>
      <c r="P487" t="b">
        <v>0</v>
      </c>
      <c r="Q487" t="s">
        <v>33</v>
      </c>
      <c r="R487">
        <f>E487/H487</f>
        <v>42.969135802469133</v>
      </c>
      <c r="S487" t="str">
        <f>LEFT(Q487,FIND("/",Q487)-1)</f>
        <v>theater</v>
      </c>
      <c r="T487" t="str">
        <f>RIGHT(Q487,LEN(Q487)-FIND("/",Q487))</f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(E488/D488)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s="9">
        <f>(((K488/60)/60)/24)+DATE(1970,1,1)</f>
        <v>43168.25</v>
      </c>
      <c r="N488" s="9">
        <f>(((L488/60)/60)/24)+DATE(1970,1,1)</f>
        <v>43183.208333333328</v>
      </c>
      <c r="O488" t="b">
        <v>0</v>
      </c>
      <c r="P488" t="b">
        <v>1</v>
      </c>
      <c r="Q488" t="s">
        <v>206</v>
      </c>
      <c r="R488">
        <f>E488/H488</f>
        <v>33.428571428571431</v>
      </c>
      <c r="S488" t="str">
        <f>LEFT(Q488,FIND("/",Q488)-1)</f>
        <v>publishing</v>
      </c>
      <c r="T488" t="str">
        <f>RIGHT(Q488,LEN(Q488)-FIND("/",Q488))</f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(E489/D489)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s="9">
        <f>(((K489/60)/60)/24)+DATE(1970,1,1)</f>
        <v>42845.208333333328</v>
      </c>
      <c r="N489" s="9">
        <f>(((L489/60)/60)/24)+DATE(1970,1,1)</f>
        <v>42878.208333333328</v>
      </c>
      <c r="O489" t="b">
        <v>0</v>
      </c>
      <c r="P489" t="b">
        <v>0</v>
      </c>
      <c r="Q489" t="s">
        <v>33</v>
      </c>
      <c r="R489">
        <f>E489/H489</f>
        <v>83.982949701619773</v>
      </c>
      <c r="S489" t="str">
        <f>LEFT(Q489,FIND("/",Q489)-1)</f>
        <v>theater</v>
      </c>
      <c r="T489" t="str">
        <f>RIGHT(Q489,LEN(Q489)-FIND("/",Q489))</f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(E490/D490)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s="9">
        <f>(((K490/60)/60)/24)+DATE(1970,1,1)</f>
        <v>42403.25</v>
      </c>
      <c r="N490" s="9">
        <f>(((L490/60)/60)/24)+DATE(1970,1,1)</f>
        <v>42420.25</v>
      </c>
      <c r="O490" t="b">
        <v>0</v>
      </c>
      <c r="P490" t="b">
        <v>0</v>
      </c>
      <c r="Q490" t="s">
        <v>33</v>
      </c>
      <c r="R490">
        <f>E490/H490</f>
        <v>101.41739130434783</v>
      </c>
      <c r="S490" t="str">
        <f>LEFT(Q490,FIND("/",Q490)-1)</f>
        <v>theater</v>
      </c>
      <c r="T490" t="str">
        <f>RIGHT(Q490,LEN(Q490)-FIND("/",Q490))</f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(E491/D491)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s="9">
        <f>(((K491/60)/60)/24)+DATE(1970,1,1)</f>
        <v>40406.208333333336</v>
      </c>
      <c r="N491" s="9">
        <f>(((L491/60)/60)/24)+DATE(1970,1,1)</f>
        <v>40411.208333333336</v>
      </c>
      <c r="O491" t="b">
        <v>0</v>
      </c>
      <c r="P491" t="b">
        <v>0</v>
      </c>
      <c r="Q491" t="s">
        <v>65</v>
      </c>
      <c r="R491">
        <f>E491/H491</f>
        <v>109.87058823529412</v>
      </c>
      <c r="S491" t="str">
        <f>LEFT(Q491,FIND("/",Q491)-1)</f>
        <v>technology</v>
      </c>
      <c r="T491" t="str">
        <f>RIGHT(Q491,LEN(Q491)-FIND("/",Q491))</f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(E492/D492)</f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s="9">
        <f>(((K492/60)/60)/24)+DATE(1970,1,1)</f>
        <v>43786.25</v>
      </c>
      <c r="N492" s="9">
        <f>(((L492/60)/60)/24)+DATE(1970,1,1)</f>
        <v>43793.25</v>
      </c>
      <c r="O492" t="b">
        <v>0</v>
      </c>
      <c r="P492" t="b">
        <v>0</v>
      </c>
      <c r="Q492" t="s">
        <v>1029</v>
      </c>
      <c r="R492">
        <f>E492/H492</f>
        <v>31.916666666666668</v>
      </c>
      <c r="S492" t="str">
        <f>LEFT(Q492,FIND("/",Q492)-1)</f>
        <v>journalism</v>
      </c>
      <c r="T492" t="str">
        <f>RIGHT(Q492,LEN(Q492)-FIND("/",Q492))</f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(E493/D493)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s="9">
        <f>(((K493/60)/60)/24)+DATE(1970,1,1)</f>
        <v>41456.208333333336</v>
      </c>
      <c r="N493" s="9">
        <f>(((L493/60)/60)/24)+DATE(1970,1,1)</f>
        <v>41482.208333333336</v>
      </c>
      <c r="O493" t="b">
        <v>0</v>
      </c>
      <c r="P493" t="b">
        <v>1</v>
      </c>
      <c r="Q493" t="s">
        <v>17</v>
      </c>
      <c r="R493">
        <f>E493/H493</f>
        <v>70.993450675399103</v>
      </c>
      <c r="S493" t="str">
        <f>LEFT(Q493,FIND("/",Q493)-1)</f>
        <v>food</v>
      </c>
      <c r="T493" t="str">
        <f>RIGHT(Q493,LEN(Q493)-FIND("/",Q493))</f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(E494/D494)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s="9">
        <f>(((K494/60)/60)/24)+DATE(1970,1,1)</f>
        <v>40336.208333333336</v>
      </c>
      <c r="N494" s="9">
        <f>(((L494/60)/60)/24)+DATE(1970,1,1)</f>
        <v>40371.208333333336</v>
      </c>
      <c r="O494" t="b">
        <v>1</v>
      </c>
      <c r="P494" t="b">
        <v>1</v>
      </c>
      <c r="Q494" t="s">
        <v>100</v>
      </c>
      <c r="R494">
        <f>E494/H494</f>
        <v>77.026890756302521</v>
      </c>
      <c r="S494" t="str">
        <f>LEFT(Q494,FIND("/",Q494)-1)</f>
        <v>film &amp; video</v>
      </c>
      <c r="T494" t="str">
        <f>RIGHT(Q494,LEN(Q494)-FIND("/",Q494))</f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(E495/D495)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s="9">
        <f>(((K495/60)/60)/24)+DATE(1970,1,1)</f>
        <v>43645.208333333328</v>
      </c>
      <c r="N495" s="9">
        <f>(((L495/60)/60)/24)+DATE(1970,1,1)</f>
        <v>43658.208333333328</v>
      </c>
      <c r="O495" t="b">
        <v>0</v>
      </c>
      <c r="P495" t="b">
        <v>0</v>
      </c>
      <c r="Q495" t="s">
        <v>122</v>
      </c>
      <c r="R495">
        <f>E495/H495</f>
        <v>101.78125</v>
      </c>
      <c r="S495" t="str">
        <f>LEFT(Q495,FIND("/",Q495)-1)</f>
        <v>photography</v>
      </c>
      <c r="T495" t="str">
        <f>RIGHT(Q495,LEN(Q495)-FIND("/",Q495))</f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(E496/D496)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s="9">
        <f>(((K496/60)/60)/24)+DATE(1970,1,1)</f>
        <v>40990.208333333336</v>
      </c>
      <c r="N496" s="9">
        <f>(((L496/60)/60)/24)+DATE(1970,1,1)</f>
        <v>40991.208333333336</v>
      </c>
      <c r="O496" t="b">
        <v>0</v>
      </c>
      <c r="P496" t="b">
        <v>0</v>
      </c>
      <c r="Q496" t="s">
        <v>65</v>
      </c>
      <c r="R496">
        <f>E496/H496</f>
        <v>51.059701492537314</v>
      </c>
      <c r="S496" t="str">
        <f>LEFT(Q496,FIND("/",Q496)-1)</f>
        <v>technology</v>
      </c>
      <c r="T496" t="str">
        <f>RIGHT(Q496,LEN(Q496)-FIND("/",Q496))</f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(E497/D497)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s="9">
        <f>(((K497/60)/60)/24)+DATE(1970,1,1)</f>
        <v>41800.208333333336</v>
      </c>
      <c r="N497" s="9">
        <f>(((L497/60)/60)/24)+DATE(1970,1,1)</f>
        <v>41804.208333333336</v>
      </c>
      <c r="O497" t="b">
        <v>0</v>
      </c>
      <c r="P497" t="b">
        <v>0</v>
      </c>
      <c r="Q497" t="s">
        <v>33</v>
      </c>
      <c r="R497">
        <f>E497/H497</f>
        <v>68.02051282051282</v>
      </c>
      <c r="S497" t="str">
        <f>LEFT(Q497,FIND("/",Q497)-1)</f>
        <v>theater</v>
      </c>
      <c r="T497" t="str">
        <f>RIGHT(Q497,LEN(Q497)-FIND("/",Q497))</f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(E498/D498)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s="9">
        <f>(((K498/60)/60)/24)+DATE(1970,1,1)</f>
        <v>42876.208333333328</v>
      </c>
      <c r="N498" s="9">
        <f>(((L498/60)/60)/24)+DATE(1970,1,1)</f>
        <v>42893.208333333328</v>
      </c>
      <c r="O498" t="b">
        <v>0</v>
      </c>
      <c r="P498" t="b">
        <v>0</v>
      </c>
      <c r="Q498" t="s">
        <v>71</v>
      </c>
      <c r="R498">
        <f>E498/H498</f>
        <v>30.87037037037037</v>
      </c>
      <c r="S498" t="str">
        <f>LEFT(Q498,FIND("/",Q498)-1)</f>
        <v>film &amp; video</v>
      </c>
      <c r="T498" t="str">
        <f>RIGHT(Q498,LEN(Q498)-FIND("/",Q498))</f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(E499/D499)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s="9">
        <f>(((K499/60)/60)/24)+DATE(1970,1,1)</f>
        <v>42724.25</v>
      </c>
      <c r="N499" s="9">
        <f>(((L499/60)/60)/24)+DATE(1970,1,1)</f>
        <v>42724.25</v>
      </c>
      <c r="O499" t="b">
        <v>0</v>
      </c>
      <c r="P499" t="b">
        <v>1</v>
      </c>
      <c r="Q499" t="s">
        <v>65</v>
      </c>
      <c r="R499">
        <f>E499/H499</f>
        <v>27.908333333333335</v>
      </c>
      <c r="S499" t="str">
        <f>LEFT(Q499,FIND("/",Q499)-1)</f>
        <v>technology</v>
      </c>
      <c r="T499" t="str">
        <f>RIGHT(Q499,LEN(Q499)-FIND("/",Q499))</f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(E500/D500)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s="9">
        <f>(((K500/60)/60)/24)+DATE(1970,1,1)</f>
        <v>42005.25</v>
      </c>
      <c r="N500" s="9">
        <f>(((L500/60)/60)/24)+DATE(1970,1,1)</f>
        <v>42007.25</v>
      </c>
      <c r="O500" t="b">
        <v>0</v>
      </c>
      <c r="P500" t="b">
        <v>0</v>
      </c>
      <c r="Q500" t="s">
        <v>28</v>
      </c>
      <c r="R500">
        <f>E500/H500</f>
        <v>79.994818652849744</v>
      </c>
      <c r="S500" t="str">
        <f>LEFT(Q500,FIND("/",Q500)-1)</f>
        <v>technology</v>
      </c>
      <c r="T500" t="str">
        <f>RIGHT(Q500,LEN(Q500)-FIND("/",Q500))</f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(E501/D501)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s="9">
        <f>(((K501/60)/60)/24)+DATE(1970,1,1)</f>
        <v>42444.208333333328</v>
      </c>
      <c r="N501" s="9">
        <f>(((L501/60)/60)/24)+DATE(1970,1,1)</f>
        <v>42449.208333333328</v>
      </c>
      <c r="O501" t="b">
        <v>0</v>
      </c>
      <c r="P501" t="b">
        <v>1</v>
      </c>
      <c r="Q501" t="s">
        <v>42</v>
      </c>
      <c r="R501">
        <f>E501/H501</f>
        <v>38.003378378378379</v>
      </c>
      <c r="S501" t="str">
        <f>LEFT(Q501,FIND("/",Q501)-1)</f>
        <v>film &amp; video</v>
      </c>
      <c r="T501" t="str">
        <f>RIGHT(Q501,LEN(Q501)-FIND("/",Q501))</f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(E502/D502)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s="9">
        <f>(((K502/60)/60)/24)+DATE(1970,1,1)</f>
        <v>41395.208333333336</v>
      </c>
      <c r="N502" s="9">
        <f>(((L502/60)/60)/24)+DATE(1970,1,1)</f>
        <v>41423.208333333336</v>
      </c>
      <c r="O502" t="b">
        <v>0</v>
      </c>
      <c r="P502" t="b">
        <v>1</v>
      </c>
      <c r="Q502" t="s">
        <v>33</v>
      </c>
      <c r="R502" t="e">
        <f>E502/H502</f>
        <v>#DIV/0!</v>
      </c>
      <c r="S502" t="str">
        <f>LEFT(Q502,FIND("/",Q502)-1)</f>
        <v>theater</v>
      </c>
      <c r="T502" t="str">
        <f>RIGHT(Q502,LEN(Q502)-FIND("/",Q502))</f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(E503/D503)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s="9">
        <f>(((K503/60)/60)/24)+DATE(1970,1,1)</f>
        <v>41345.208333333336</v>
      </c>
      <c r="N503" s="9">
        <f>(((L503/60)/60)/24)+DATE(1970,1,1)</f>
        <v>41347.208333333336</v>
      </c>
      <c r="O503" t="b">
        <v>0</v>
      </c>
      <c r="P503" t="b">
        <v>0</v>
      </c>
      <c r="Q503" t="s">
        <v>42</v>
      </c>
      <c r="R503">
        <f>E503/H503</f>
        <v>59.990534521158132</v>
      </c>
      <c r="S503" t="str">
        <f>LEFT(Q503,FIND("/",Q503)-1)</f>
        <v>film &amp; video</v>
      </c>
      <c r="T503" t="str">
        <f>RIGHT(Q503,LEN(Q503)-FIND("/",Q503))</f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(E504/D504)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s="9">
        <f>(((K504/60)/60)/24)+DATE(1970,1,1)</f>
        <v>41117.208333333336</v>
      </c>
      <c r="N504" s="9">
        <f>(((L504/60)/60)/24)+DATE(1970,1,1)</f>
        <v>41146.208333333336</v>
      </c>
      <c r="O504" t="b">
        <v>0</v>
      </c>
      <c r="P504" t="b">
        <v>1</v>
      </c>
      <c r="Q504" t="s">
        <v>89</v>
      </c>
      <c r="R504">
        <f>E504/H504</f>
        <v>37.037634408602152</v>
      </c>
      <c r="S504" t="str">
        <f>LEFT(Q504,FIND("/",Q504)-1)</f>
        <v>games</v>
      </c>
      <c r="T504" t="str">
        <f>RIGHT(Q504,LEN(Q504)-FIND("/",Q504))</f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(E505/D505)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s="9">
        <f>(((K505/60)/60)/24)+DATE(1970,1,1)</f>
        <v>42186.208333333328</v>
      </c>
      <c r="N505" s="9">
        <f>(((L505/60)/60)/24)+DATE(1970,1,1)</f>
        <v>42206.208333333328</v>
      </c>
      <c r="O505" t="b">
        <v>0</v>
      </c>
      <c r="P505" t="b">
        <v>0</v>
      </c>
      <c r="Q505" t="s">
        <v>53</v>
      </c>
      <c r="R505">
        <f>E505/H505</f>
        <v>99.963043478260872</v>
      </c>
      <c r="S505" t="str">
        <f>LEFT(Q505,FIND("/",Q505)-1)</f>
        <v>film &amp; video</v>
      </c>
      <c r="T505" t="str">
        <f>RIGHT(Q505,LEN(Q505)-FIND("/",Q505))</f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(E506/D506)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s="9">
        <f>(((K506/60)/60)/24)+DATE(1970,1,1)</f>
        <v>42142.208333333328</v>
      </c>
      <c r="N506" s="9">
        <f>(((L506/60)/60)/24)+DATE(1970,1,1)</f>
        <v>42143.208333333328</v>
      </c>
      <c r="O506" t="b">
        <v>0</v>
      </c>
      <c r="P506" t="b">
        <v>0</v>
      </c>
      <c r="Q506" t="s">
        <v>23</v>
      </c>
      <c r="R506">
        <f>E506/H506</f>
        <v>111.6774193548387</v>
      </c>
      <c r="S506" t="str">
        <f>LEFT(Q506,FIND("/",Q506)-1)</f>
        <v>music</v>
      </c>
      <c r="T506" t="str">
        <f>RIGHT(Q506,LEN(Q506)-FIND("/",Q506))</f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(E507/D507)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s="9">
        <f>(((K507/60)/60)/24)+DATE(1970,1,1)</f>
        <v>41341.25</v>
      </c>
      <c r="N507" s="9">
        <f>(((L507/60)/60)/24)+DATE(1970,1,1)</f>
        <v>41383.208333333336</v>
      </c>
      <c r="O507" t="b">
        <v>0</v>
      </c>
      <c r="P507" t="b">
        <v>1</v>
      </c>
      <c r="Q507" t="s">
        <v>133</v>
      </c>
      <c r="R507">
        <f>E507/H507</f>
        <v>36.014409221902014</v>
      </c>
      <c r="S507" t="str">
        <f>LEFT(Q507,FIND("/",Q507)-1)</f>
        <v>publishing</v>
      </c>
      <c r="T507" t="str">
        <f>RIGHT(Q507,LEN(Q507)-FIND("/",Q507))</f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(E508/D508)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s="9">
        <f>(((K508/60)/60)/24)+DATE(1970,1,1)</f>
        <v>43062.25</v>
      </c>
      <c r="N508" s="9">
        <f>(((L508/60)/60)/24)+DATE(1970,1,1)</f>
        <v>43079.25</v>
      </c>
      <c r="O508" t="b">
        <v>0</v>
      </c>
      <c r="P508" t="b">
        <v>1</v>
      </c>
      <c r="Q508" t="s">
        <v>33</v>
      </c>
      <c r="R508">
        <f>E508/H508</f>
        <v>66.010284810126578</v>
      </c>
      <c r="S508" t="str">
        <f>LEFT(Q508,FIND("/",Q508)-1)</f>
        <v>theater</v>
      </c>
      <c r="T508" t="str">
        <f>RIGHT(Q508,LEN(Q508)-FIND("/",Q508))</f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(E509/D509)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s="9">
        <f>(((K509/60)/60)/24)+DATE(1970,1,1)</f>
        <v>41373.208333333336</v>
      </c>
      <c r="N509" s="9">
        <f>(((L509/60)/60)/24)+DATE(1970,1,1)</f>
        <v>41422.208333333336</v>
      </c>
      <c r="O509" t="b">
        <v>0</v>
      </c>
      <c r="P509" t="b">
        <v>1</v>
      </c>
      <c r="Q509" t="s">
        <v>28</v>
      </c>
      <c r="R509">
        <f>E509/H509</f>
        <v>44.05263157894737</v>
      </c>
      <c r="S509" t="str">
        <f>LEFT(Q509,FIND("/",Q509)-1)</f>
        <v>technology</v>
      </c>
      <c r="T509" t="str">
        <f>RIGHT(Q509,LEN(Q509)-FIND("/",Q509))</f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(E510/D510)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s="9">
        <f>(((K510/60)/60)/24)+DATE(1970,1,1)</f>
        <v>43310.208333333328</v>
      </c>
      <c r="N510" s="9">
        <f>(((L510/60)/60)/24)+DATE(1970,1,1)</f>
        <v>43331.208333333328</v>
      </c>
      <c r="O510" t="b">
        <v>0</v>
      </c>
      <c r="P510" t="b">
        <v>0</v>
      </c>
      <c r="Q510" t="s">
        <v>33</v>
      </c>
      <c r="R510">
        <f>E510/H510</f>
        <v>52.999726551818434</v>
      </c>
      <c r="S510" t="str">
        <f>LEFT(Q510,FIND("/",Q510)-1)</f>
        <v>theater</v>
      </c>
      <c r="T510" t="str">
        <f>RIGHT(Q510,LEN(Q510)-FIND("/",Q510))</f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(E511/D511)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s="9">
        <f>(((K511/60)/60)/24)+DATE(1970,1,1)</f>
        <v>41034.208333333336</v>
      </c>
      <c r="N511" s="9">
        <f>(((L511/60)/60)/24)+DATE(1970,1,1)</f>
        <v>41044.208333333336</v>
      </c>
      <c r="O511" t="b">
        <v>0</v>
      </c>
      <c r="P511" t="b">
        <v>0</v>
      </c>
      <c r="Q511" t="s">
        <v>33</v>
      </c>
      <c r="R511">
        <f>E511/H511</f>
        <v>95</v>
      </c>
      <c r="S511" t="str">
        <f>LEFT(Q511,FIND("/",Q511)-1)</f>
        <v>theater</v>
      </c>
      <c r="T511" t="str">
        <f>RIGHT(Q511,LEN(Q511)-FIND("/",Q511))</f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(E512/D512)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s="9">
        <f>(((K512/60)/60)/24)+DATE(1970,1,1)</f>
        <v>43251.208333333328</v>
      </c>
      <c r="N512" s="9">
        <f>(((L512/60)/60)/24)+DATE(1970,1,1)</f>
        <v>43275.208333333328</v>
      </c>
      <c r="O512" t="b">
        <v>0</v>
      </c>
      <c r="P512" t="b">
        <v>0</v>
      </c>
      <c r="Q512" t="s">
        <v>53</v>
      </c>
      <c r="R512">
        <f>E512/H512</f>
        <v>70.908396946564892</v>
      </c>
      <c r="S512" t="str">
        <f>LEFT(Q512,FIND("/",Q512)-1)</f>
        <v>film &amp; video</v>
      </c>
      <c r="T512" t="str">
        <f>RIGHT(Q512,LEN(Q512)-FIND("/",Q512))</f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(E513/D513)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s="9">
        <f>(((K513/60)/60)/24)+DATE(1970,1,1)</f>
        <v>43671.208333333328</v>
      </c>
      <c r="N513" s="9">
        <f>(((L513/60)/60)/24)+DATE(1970,1,1)</f>
        <v>43681.208333333328</v>
      </c>
      <c r="O513" t="b">
        <v>0</v>
      </c>
      <c r="P513" t="b">
        <v>0</v>
      </c>
      <c r="Q513" t="s">
        <v>33</v>
      </c>
      <c r="R513">
        <f>E513/H513</f>
        <v>98.060773480662988</v>
      </c>
      <c r="S513" t="str">
        <f>LEFT(Q513,FIND("/",Q513)-1)</f>
        <v>theater</v>
      </c>
      <c r="T513" t="str">
        <f>RIGHT(Q513,LEN(Q513)-FIND("/",Q513))</f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(E514/D514)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s="9">
        <f>(((K514/60)/60)/24)+DATE(1970,1,1)</f>
        <v>41825.208333333336</v>
      </c>
      <c r="N514" s="9">
        <f>(((L514/60)/60)/24)+DATE(1970,1,1)</f>
        <v>41826.208333333336</v>
      </c>
      <c r="O514" t="b">
        <v>0</v>
      </c>
      <c r="P514" t="b">
        <v>1</v>
      </c>
      <c r="Q514" t="s">
        <v>89</v>
      </c>
      <c r="R514">
        <f>E514/H514</f>
        <v>53.046025104602514</v>
      </c>
      <c r="S514" t="str">
        <f>LEFT(Q514,FIND("/",Q514)-1)</f>
        <v>games</v>
      </c>
      <c r="T514" t="str">
        <f>RIGHT(Q514,LEN(Q514)-FIND("/",Q514))</f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(E515/D515)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s="9">
        <f>(((K515/60)/60)/24)+DATE(1970,1,1)</f>
        <v>40430.208333333336</v>
      </c>
      <c r="N515" s="9">
        <f>(((L515/60)/60)/24)+DATE(1970,1,1)</f>
        <v>40432.208333333336</v>
      </c>
      <c r="O515" t="b">
        <v>0</v>
      </c>
      <c r="P515" t="b">
        <v>0</v>
      </c>
      <c r="Q515" t="s">
        <v>269</v>
      </c>
      <c r="R515">
        <f>E515/H515</f>
        <v>93.142857142857139</v>
      </c>
      <c r="S515" t="str">
        <f>LEFT(Q515,FIND("/",Q515)-1)</f>
        <v>film &amp; video</v>
      </c>
      <c r="T515" t="str">
        <f>RIGHT(Q515,LEN(Q515)-FIND("/",Q515))</f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(E516/D516)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s="9">
        <f>(((K516/60)/60)/24)+DATE(1970,1,1)</f>
        <v>41614.25</v>
      </c>
      <c r="N516" s="9">
        <f>(((L516/60)/60)/24)+DATE(1970,1,1)</f>
        <v>41619.25</v>
      </c>
      <c r="O516" t="b">
        <v>0</v>
      </c>
      <c r="P516" t="b">
        <v>1</v>
      </c>
      <c r="Q516" t="s">
        <v>23</v>
      </c>
      <c r="R516">
        <f>E516/H516</f>
        <v>58.945075757575758</v>
      </c>
      <c r="S516" t="str">
        <f>LEFT(Q516,FIND("/",Q516)-1)</f>
        <v>music</v>
      </c>
      <c r="T516" t="str">
        <f>RIGHT(Q516,LEN(Q516)-FIND("/",Q516))</f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(E517/D517)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s="9">
        <f>(((K517/60)/60)/24)+DATE(1970,1,1)</f>
        <v>40900.25</v>
      </c>
      <c r="N517" s="9">
        <f>(((L517/60)/60)/24)+DATE(1970,1,1)</f>
        <v>40902.25</v>
      </c>
      <c r="O517" t="b">
        <v>0</v>
      </c>
      <c r="P517" t="b">
        <v>1</v>
      </c>
      <c r="Q517" t="s">
        <v>33</v>
      </c>
      <c r="R517">
        <f>E517/H517</f>
        <v>36.067669172932334</v>
      </c>
      <c r="S517" t="str">
        <f>LEFT(Q517,FIND("/",Q517)-1)</f>
        <v>theater</v>
      </c>
      <c r="T517" t="str">
        <f>RIGHT(Q517,LEN(Q517)-FIND("/",Q517))</f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(E518/D518)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s="9">
        <f>(((K518/60)/60)/24)+DATE(1970,1,1)</f>
        <v>40396.208333333336</v>
      </c>
      <c r="N518" s="9">
        <f>(((L518/60)/60)/24)+DATE(1970,1,1)</f>
        <v>40434.208333333336</v>
      </c>
      <c r="O518" t="b">
        <v>0</v>
      </c>
      <c r="P518" t="b">
        <v>0</v>
      </c>
      <c r="Q518" t="s">
        <v>68</v>
      </c>
      <c r="R518">
        <f>E518/H518</f>
        <v>63.030732860520096</v>
      </c>
      <c r="S518" t="str">
        <f>LEFT(Q518,FIND("/",Q518)-1)</f>
        <v>publishing</v>
      </c>
      <c r="T518" t="str">
        <f>RIGHT(Q518,LEN(Q518)-FIND("/",Q518))</f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(E519/D519)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s="9">
        <f>(((K519/60)/60)/24)+DATE(1970,1,1)</f>
        <v>42860.208333333328</v>
      </c>
      <c r="N519" s="9">
        <f>(((L519/60)/60)/24)+DATE(1970,1,1)</f>
        <v>42865.208333333328</v>
      </c>
      <c r="O519" t="b">
        <v>0</v>
      </c>
      <c r="P519" t="b">
        <v>0</v>
      </c>
      <c r="Q519" t="s">
        <v>17</v>
      </c>
      <c r="R519">
        <f>E519/H519</f>
        <v>84.717948717948715</v>
      </c>
      <c r="S519" t="str">
        <f>LEFT(Q519,FIND("/",Q519)-1)</f>
        <v>food</v>
      </c>
      <c r="T519" t="str">
        <f>RIGHT(Q519,LEN(Q519)-FIND("/",Q519))</f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(E520/D520)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s="9">
        <f>(((K520/60)/60)/24)+DATE(1970,1,1)</f>
        <v>43154.25</v>
      </c>
      <c r="N520" s="9">
        <f>(((L520/60)/60)/24)+DATE(1970,1,1)</f>
        <v>43156.25</v>
      </c>
      <c r="O520" t="b">
        <v>0</v>
      </c>
      <c r="P520" t="b">
        <v>1</v>
      </c>
      <c r="Q520" t="s">
        <v>71</v>
      </c>
      <c r="R520">
        <f>E520/H520</f>
        <v>62.2</v>
      </c>
      <c r="S520" t="str">
        <f>LEFT(Q520,FIND("/",Q520)-1)</f>
        <v>film &amp; video</v>
      </c>
      <c r="T520" t="str">
        <f>RIGHT(Q520,LEN(Q520)-FIND("/",Q520))</f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(E521/D521)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s="9">
        <f>(((K521/60)/60)/24)+DATE(1970,1,1)</f>
        <v>42012.25</v>
      </c>
      <c r="N521" s="9">
        <f>(((L521/60)/60)/24)+DATE(1970,1,1)</f>
        <v>42026.25</v>
      </c>
      <c r="O521" t="b">
        <v>0</v>
      </c>
      <c r="P521" t="b">
        <v>1</v>
      </c>
      <c r="Q521" t="s">
        <v>23</v>
      </c>
      <c r="R521">
        <f>E521/H521</f>
        <v>101.97518330513255</v>
      </c>
      <c r="S521" t="str">
        <f>LEFT(Q521,FIND("/",Q521)-1)</f>
        <v>music</v>
      </c>
      <c r="T521" t="str">
        <f>RIGHT(Q521,LEN(Q521)-FIND("/",Q521))</f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(E522/D522)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s="9">
        <f>(((K522/60)/60)/24)+DATE(1970,1,1)</f>
        <v>43574.208333333328</v>
      </c>
      <c r="N522" s="9">
        <f>(((L522/60)/60)/24)+DATE(1970,1,1)</f>
        <v>43577.208333333328</v>
      </c>
      <c r="O522" t="b">
        <v>0</v>
      </c>
      <c r="P522" t="b">
        <v>0</v>
      </c>
      <c r="Q522" t="s">
        <v>33</v>
      </c>
      <c r="R522">
        <f>E522/H522</f>
        <v>106.4375</v>
      </c>
      <c r="S522" t="str">
        <f>LEFT(Q522,FIND("/",Q522)-1)</f>
        <v>theater</v>
      </c>
      <c r="T522" t="str">
        <f>RIGHT(Q522,LEN(Q522)-FIND("/",Q522))</f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(E523/D523)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s="9">
        <f>(((K523/60)/60)/24)+DATE(1970,1,1)</f>
        <v>42605.208333333328</v>
      </c>
      <c r="N523" s="9">
        <f>(((L523/60)/60)/24)+DATE(1970,1,1)</f>
        <v>42611.208333333328</v>
      </c>
      <c r="O523" t="b">
        <v>0</v>
      </c>
      <c r="P523" t="b">
        <v>1</v>
      </c>
      <c r="Q523" t="s">
        <v>53</v>
      </c>
      <c r="R523">
        <f>E523/H523</f>
        <v>29.975609756097562</v>
      </c>
      <c r="S523" t="str">
        <f>LEFT(Q523,FIND("/",Q523)-1)</f>
        <v>film &amp; video</v>
      </c>
      <c r="T523" t="str">
        <f>RIGHT(Q523,LEN(Q523)-FIND("/",Q523))</f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(E524/D524)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s="9">
        <f>(((K524/60)/60)/24)+DATE(1970,1,1)</f>
        <v>41093.208333333336</v>
      </c>
      <c r="N524" s="9">
        <f>(((L524/60)/60)/24)+DATE(1970,1,1)</f>
        <v>41105.208333333336</v>
      </c>
      <c r="O524" t="b">
        <v>0</v>
      </c>
      <c r="P524" t="b">
        <v>0</v>
      </c>
      <c r="Q524" t="s">
        <v>100</v>
      </c>
      <c r="R524">
        <f>E524/H524</f>
        <v>85.806282722513089</v>
      </c>
      <c r="S524" t="str">
        <f>LEFT(Q524,FIND("/",Q524)-1)</f>
        <v>film &amp; video</v>
      </c>
      <c r="T524" t="str">
        <f>RIGHT(Q524,LEN(Q524)-FIND("/",Q524))</f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(E525/D525)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s="9">
        <f>(((K525/60)/60)/24)+DATE(1970,1,1)</f>
        <v>40241.25</v>
      </c>
      <c r="N525" s="9">
        <f>(((L525/60)/60)/24)+DATE(1970,1,1)</f>
        <v>40246.25</v>
      </c>
      <c r="O525" t="b">
        <v>0</v>
      </c>
      <c r="P525" t="b">
        <v>0</v>
      </c>
      <c r="Q525" t="s">
        <v>100</v>
      </c>
      <c r="R525">
        <f>E525/H525</f>
        <v>70.82022471910112</v>
      </c>
      <c r="S525" t="str">
        <f>LEFT(Q525,FIND("/",Q525)-1)</f>
        <v>film &amp; video</v>
      </c>
      <c r="T525" t="str">
        <f>RIGHT(Q525,LEN(Q525)-FIND("/",Q525))</f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(E526/D526)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s="9">
        <f>(((K526/60)/60)/24)+DATE(1970,1,1)</f>
        <v>40294.208333333336</v>
      </c>
      <c r="N526" s="9">
        <f>(((L526/60)/60)/24)+DATE(1970,1,1)</f>
        <v>40307.208333333336</v>
      </c>
      <c r="O526" t="b">
        <v>0</v>
      </c>
      <c r="P526" t="b">
        <v>0</v>
      </c>
      <c r="Q526" t="s">
        <v>33</v>
      </c>
      <c r="R526">
        <f>E526/H526</f>
        <v>40.998484082870135</v>
      </c>
      <c r="S526" t="str">
        <f>LEFT(Q526,FIND("/",Q526)-1)</f>
        <v>theater</v>
      </c>
      <c r="T526" t="str">
        <f>RIGHT(Q526,LEN(Q526)-FIND("/",Q526))</f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(E527/D527)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s="9">
        <f>(((K527/60)/60)/24)+DATE(1970,1,1)</f>
        <v>40505.25</v>
      </c>
      <c r="N527" s="9">
        <f>(((L527/60)/60)/24)+DATE(1970,1,1)</f>
        <v>40509.25</v>
      </c>
      <c r="O527" t="b">
        <v>0</v>
      </c>
      <c r="P527" t="b">
        <v>0</v>
      </c>
      <c r="Q527" t="s">
        <v>65</v>
      </c>
      <c r="R527">
        <f>E527/H527</f>
        <v>28.063492063492063</v>
      </c>
      <c r="S527" t="str">
        <f>LEFT(Q527,FIND("/",Q527)-1)</f>
        <v>technology</v>
      </c>
      <c r="T527" t="str">
        <f>RIGHT(Q527,LEN(Q527)-FIND("/",Q527))</f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(E528/D528)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s="9">
        <f>(((K528/60)/60)/24)+DATE(1970,1,1)</f>
        <v>42364.25</v>
      </c>
      <c r="N528" s="9">
        <f>(((L528/60)/60)/24)+DATE(1970,1,1)</f>
        <v>42401.25</v>
      </c>
      <c r="O528" t="b">
        <v>0</v>
      </c>
      <c r="P528" t="b">
        <v>1</v>
      </c>
      <c r="Q528" t="s">
        <v>33</v>
      </c>
      <c r="R528">
        <f>E528/H528</f>
        <v>88.054421768707485</v>
      </c>
      <c r="S528" t="str">
        <f>LEFT(Q528,FIND("/",Q528)-1)</f>
        <v>theater</v>
      </c>
      <c r="T528" t="str">
        <f>RIGHT(Q528,LEN(Q528)-FIND("/",Q528))</f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(E529/D529)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s="9">
        <f>(((K529/60)/60)/24)+DATE(1970,1,1)</f>
        <v>42405.25</v>
      </c>
      <c r="N529" s="9">
        <f>(((L529/60)/60)/24)+DATE(1970,1,1)</f>
        <v>42441.25</v>
      </c>
      <c r="O529" t="b">
        <v>0</v>
      </c>
      <c r="P529" t="b">
        <v>0</v>
      </c>
      <c r="Q529" t="s">
        <v>71</v>
      </c>
      <c r="R529">
        <f>E529/H529</f>
        <v>31</v>
      </c>
      <c r="S529" t="str">
        <f>LEFT(Q529,FIND("/",Q529)-1)</f>
        <v>film &amp; video</v>
      </c>
      <c r="T529" t="str">
        <f>RIGHT(Q529,LEN(Q529)-FIND("/",Q529))</f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(E530/D530)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s="9">
        <f>(((K530/60)/60)/24)+DATE(1970,1,1)</f>
        <v>41601.25</v>
      </c>
      <c r="N530" s="9">
        <f>(((L530/60)/60)/24)+DATE(1970,1,1)</f>
        <v>41646.25</v>
      </c>
      <c r="O530" t="b">
        <v>0</v>
      </c>
      <c r="P530" t="b">
        <v>0</v>
      </c>
      <c r="Q530" t="s">
        <v>60</v>
      </c>
      <c r="R530">
        <f>E530/H530</f>
        <v>90.337500000000006</v>
      </c>
      <c r="S530" t="str">
        <f>LEFT(Q530,FIND("/",Q530)-1)</f>
        <v>music</v>
      </c>
      <c r="T530" t="str">
        <f>RIGHT(Q530,LEN(Q530)-FIND("/",Q530))</f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(E531/D531)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s="9">
        <f>(((K531/60)/60)/24)+DATE(1970,1,1)</f>
        <v>41769.208333333336</v>
      </c>
      <c r="N531" s="9">
        <f>(((L531/60)/60)/24)+DATE(1970,1,1)</f>
        <v>41797.208333333336</v>
      </c>
      <c r="O531" t="b">
        <v>0</v>
      </c>
      <c r="P531" t="b">
        <v>0</v>
      </c>
      <c r="Q531" t="s">
        <v>89</v>
      </c>
      <c r="R531">
        <f>E531/H531</f>
        <v>63.777777777777779</v>
      </c>
      <c r="S531" t="str">
        <f>LEFT(Q531,FIND("/",Q531)-1)</f>
        <v>games</v>
      </c>
      <c r="T531" t="str">
        <f>RIGHT(Q531,LEN(Q531)-FIND("/",Q531))</f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(E532/D532)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s="9">
        <f>(((K532/60)/60)/24)+DATE(1970,1,1)</f>
        <v>40421.208333333336</v>
      </c>
      <c r="N532" s="9">
        <f>(((L532/60)/60)/24)+DATE(1970,1,1)</f>
        <v>40435.208333333336</v>
      </c>
      <c r="O532" t="b">
        <v>0</v>
      </c>
      <c r="P532" t="b">
        <v>1</v>
      </c>
      <c r="Q532" t="s">
        <v>119</v>
      </c>
      <c r="R532">
        <f>E532/H532</f>
        <v>53.995515695067262</v>
      </c>
      <c r="S532" t="str">
        <f>LEFT(Q532,FIND("/",Q532)-1)</f>
        <v>publishing</v>
      </c>
      <c r="T532" t="str">
        <f>RIGHT(Q532,LEN(Q532)-FIND("/",Q532))</f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(E533/D533)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s="9">
        <f>(((K533/60)/60)/24)+DATE(1970,1,1)</f>
        <v>41589.25</v>
      </c>
      <c r="N533" s="9">
        <f>(((L533/60)/60)/24)+DATE(1970,1,1)</f>
        <v>41645.25</v>
      </c>
      <c r="O533" t="b">
        <v>0</v>
      </c>
      <c r="P533" t="b">
        <v>0</v>
      </c>
      <c r="Q533" t="s">
        <v>89</v>
      </c>
      <c r="R533">
        <f>E533/H533</f>
        <v>48.993956043956047</v>
      </c>
      <c r="S533" t="str">
        <f>LEFT(Q533,FIND("/",Q533)-1)</f>
        <v>games</v>
      </c>
      <c r="T533" t="str">
        <f>RIGHT(Q533,LEN(Q533)-FIND("/",Q533))</f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(E534/D534)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s="9">
        <f>(((K534/60)/60)/24)+DATE(1970,1,1)</f>
        <v>43125.25</v>
      </c>
      <c r="N534" s="9">
        <f>(((L534/60)/60)/24)+DATE(1970,1,1)</f>
        <v>43126.25</v>
      </c>
      <c r="O534" t="b">
        <v>0</v>
      </c>
      <c r="P534" t="b">
        <v>0</v>
      </c>
      <c r="Q534" t="s">
        <v>33</v>
      </c>
      <c r="R534">
        <f>E534/H534</f>
        <v>63.857142857142854</v>
      </c>
      <c r="S534" t="str">
        <f>LEFT(Q534,FIND("/",Q534)-1)</f>
        <v>theater</v>
      </c>
      <c r="T534" t="str">
        <f>RIGHT(Q534,LEN(Q534)-FIND("/",Q534))</f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(E535/D535)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s="9">
        <f>(((K535/60)/60)/24)+DATE(1970,1,1)</f>
        <v>41479.208333333336</v>
      </c>
      <c r="N535" s="9">
        <f>(((L535/60)/60)/24)+DATE(1970,1,1)</f>
        <v>41515.208333333336</v>
      </c>
      <c r="O535" t="b">
        <v>0</v>
      </c>
      <c r="P535" t="b">
        <v>0</v>
      </c>
      <c r="Q535" t="s">
        <v>60</v>
      </c>
      <c r="R535">
        <f>E535/H535</f>
        <v>82.996393146979258</v>
      </c>
      <c r="S535" t="str">
        <f>LEFT(Q535,FIND("/",Q535)-1)</f>
        <v>music</v>
      </c>
      <c r="T535" t="str">
        <f>RIGHT(Q535,LEN(Q535)-FIND("/",Q535))</f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(E536/D536)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s="9">
        <f>(((K536/60)/60)/24)+DATE(1970,1,1)</f>
        <v>43329.208333333328</v>
      </c>
      <c r="N536" s="9">
        <f>(((L536/60)/60)/24)+DATE(1970,1,1)</f>
        <v>43330.208333333328</v>
      </c>
      <c r="O536" t="b">
        <v>0</v>
      </c>
      <c r="P536" t="b">
        <v>1</v>
      </c>
      <c r="Q536" t="s">
        <v>53</v>
      </c>
      <c r="R536">
        <f>E536/H536</f>
        <v>55.08230452674897</v>
      </c>
      <c r="S536" t="str">
        <f>LEFT(Q536,FIND("/",Q536)-1)</f>
        <v>film &amp; video</v>
      </c>
      <c r="T536" t="str">
        <f>RIGHT(Q536,LEN(Q536)-FIND("/",Q536))</f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(E537/D537)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s="9">
        <f>(((K537/60)/60)/24)+DATE(1970,1,1)</f>
        <v>43259.208333333328</v>
      </c>
      <c r="N537" s="9">
        <f>(((L537/60)/60)/24)+DATE(1970,1,1)</f>
        <v>43261.208333333328</v>
      </c>
      <c r="O537" t="b">
        <v>0</v>
      </c>
      <c r="P537" t="b">
        <v>1</v>
      </c>
      <c r="Q537" t="s">
        <v>33</v>
      </c>
      <c r="R537">
        <f>E537/H537</f>
        <v>62.044554455445542</v>
      </c>
      <c r="S537" t="str">
        <f>LEFT(Q537,FIND("/",Q537)-1)</f>
        <v>theater</v>
      </c>
      <c r="T537" t="str">
        <f>RIGHT(Q537,LEN(Q537)-FIND("/",Q537))</f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(E538/D538)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s="9">
        <f>(((K538/60)/60)/24)+DATE(1970,1,1)</f>
        <v>40414.208333333336</v>
      </c>
      <c r="N538" s="9">
        <f>(((L538/60)/60)/24)+DATE(1970,1,1)</f>
        <v>40440.208333333336</v>
      </c>
      <c r="O538" t="b">
        <v>0</v>
      </c>
      <c r="P538" t="b">
        <v>0</v>
      </c>
      <c r="Q538" t="s">
        <v>119</v>
      </c>
      <c r="R538">
        <f>E538/H538</f>
        <v>104.97857142857143</v>
      </c>
      <c r="S538" t="str">
        <f>LEFT(Q538,FIND("/",Q538)-1)</f>
        <v>publishing</v>
      </c>
      <c r="T538" t="str">
        <f>RIGHT(Q538,LEN(Q538)-FIND("/",Q538))</f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(E539/D539)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s="9">
        <f>(((K539/60)/60)/24)+DATE(1970,1,1)</f>
        <v>43342.208333333328</v>
      </c>
      <c r="N539" s="9">
        <f>(((L539/60)/60)/24)+DATE(1970,1,1)</f>
        <v>43365.208333333328</v>
      </c>
      <c r="O539" t="b">
        <v>1</v>
      </c>
      <c r="P539" t="b">
        <v>1</v>
      </c>
      <c r="Q539" t="s">
        <v>42</v>
      </c>
      <c r="R539">
        <f>E539/H539</f>
        <v>94.044676806083643</v>
      </c>
      <c r="S539" t="str">
        <f>LEFT(Q539,FIND("/",Q539)-1)</f>
        <v>film &amp; video</v>
      </c>
      <c r="T539" t="str">
        <f>RIGHT(Q539,LEN(Q539)-FIND("/",Q539))</f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(E540/D540)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s="9">
        <f>(((K540/60)/60)/24)+DATE(1970,1,1)</f>
        <v>41539.208333333336</v>
      </c>
      <c r="N540" s="9">
        <f>(((L540/60)/60)/24)+DATE(1970,1,1)</f>
        <v>41555.208333333336</v>
      </c>
      <c r="O540" t="b">
        <v>0</v>
      </c>
      <c r="P540" t="b">
        <v>0</v>
      </c>
      <c r="Q540" t="s">
        <v>292</v>
      </c>
      <c r="R540">
        <f>E540/H540</f>
        <v>44.007716049382715</v>
      </c>
      <c r="S540" t="str">
        <f>LEFT(Q540,FIND("/",Q540)-1)</f>
        <v>games</v>
      </c>
      <c r="T540" t="str">
        <f>RIGHT(Q540,LEN(Q540)-FIND("/",Q540))</f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(E541/D541)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s="9">
        <f>(((K541/60)/60)/24)+DATE(1970,1,1)</f>
        <v>43647.208333333328</v>
      </c>
      <c r="N541" s="9">
        <f>(((L541/60)/60)/24)+DATE(1970,1,1)</f>
        <v>43653.208333333328</v>
      </c>
      <c r="O541" t="b">
        <v>0</v>
      </c>
      <c r="P541" t="b">
        <v>1</v>
      </c>
      <c r="Q541" t="s">
        <v>17</v>
      </c>
      <c r="R541">
        <f>E541/H541</f>
        <v>92.467532467532465</v>
      </c>
      <c r="S541" t="str">
        <f>LEFT(Q541,FIND("/",Q541)-1)</f>
        <v>food</v>
      </c>
      <c r="T541" t="str">
        <f>RIGHT(Q541,LEN(Q541)-FIND("/",Q541))</f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(E542/D542)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s="9">
        <f>(((K542/60)/60)/24)+DATE(1970,1,1)</f>
        <v>43225.208333333328</v>
      </c>
      <c r="N542" s="9">
        <f>(((L542/60)/60)/24)+DATE(1970,1,1)</f>
        <v>43247.208333333328</v>
      </c>
      <c r="O542" t="b">
        <v>0</v>
      </c>
      <c r="P542" t="b">
        <v>0</v>
      </c>
      <c r="Q542" t="s">
        <v>122</v>
      </c>
      <c r="R542">
        <f>E542/H542</f>
        <v>57.072874493927124</v>
      </c>
      <c r="S542" t="str">
        <f>LEFT(Q542,FIND("/",Q542)-1)</f>
        <v>photography</v>
      </c>
      <c r="T542" t="str">
        <f>RIGHT(Q542,LEN(Q542)-FIND("/",Q542))</f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(E543/D543)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s="9">
        <f>(((K543/60)/60)/24)+DATE(1970,1,1)</f>
        <v>42165.208333333328</v>
      </c>
      <c r="N543" s="9">
        <f>(((L543/60)/60)/24)+DATE(1970,1,1)</f>
        <v>42191.208333333328</v>
      </c>
      <c r="O543" t="b">
        <v>0</v>
      </c>
      <c r="P543" t="b">
        <v>0</v>
      </c>
      <c r="Q543" t="s">
        <v>292</v>
      </c>
      <c r="R543">
        <f>E543/H543</f>
        <v>109.07848101265823</v>
      </c>
      <c r="S543" t="str">
        <f>LEFT(Q543,FIND("/",Q543)-1)</f>
        <v>games</v>
      </c>
      <c r="T543" t="str">
        <f>RIGHT(Q543,LEN(Q543)-FIND("/",Q543))</f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(E544/D544)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s="9">
        <f>(((K544/60)/60)/24)+DATE(1970,1,1)</f>
        <v>42391.25</v>
      </c>
      <c r="N544" s="9">
        <f>(((L544/60)/60)/24)+DATE(1970,1,1)</f>
        <v>42421.25</v>
      </c>
      <c r="O544" t="b">
        <v>0</v>
      </c>
      <c r="P544" t="b">
        <v>0</v>
      </c>
      <c r="Q544" t="s">
        <v>60</v>
      </c>
      <c r="R544">
        <f>E544/H544</f>
        <v>39.387755102040813</v>
      </c>
      <c r="S544" t="str">
        <f>LEFT(Q544,FIND("/",Q544)-1)</f>
        <v>music</v>
      </c>
      <c r="T544" t="str">
        <f>RIGHT(Q544,LEN(Q544)-FIND("/",Q544))</f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(E545/D545)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s="9">
        <f>(((K545/60)/60)/24)+DATE(1970,1,1)</f>
        <v>41528.208333333336</v>
      </c>
      <c r="N545" s="9">
        <f>(((L545/60)/60)/24)+DATE(1970,1,1)</f>
        <v>41543.208333333336</v>
      </c>
      <c r="O545" t="b">
        <v>0</v>
      </c>
      <c r="P545" t="b">
        <v>0</v>
      </c>
      <c r="Q545" t="s">
        <v>89</v>
      </c>
      <c r="R545">
        <f>E545/H545</f>
        <v>77.022222222222226</v>
      </c>
      <c r="S545" t="str">
        <f>LEFT(Q545,FIND("/",Q545)-1)</f>
        <v>games</v>
      </c>
      <c r="T545" t="str">
        <f>RIGHT(Q545,LEN(Q545)-FIND("/",Q545))</f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(E546/D546)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s="9">
        <f>(((K546/60)/60)/24)+DATE(1970,1,1)</f>
        <v>42377.25</v>
      </c>
      <c r="N546" s="9">
        <f>(((L546/60)/60)/24)+DATE(1970,1,1)</f>
        <v>42390.25</v>
      </c>
      <c r="O546" t="b">
        <v>0</v>
      </c>
      <c r="P546" t="b">
        <v>0</v>
      </c>
      <c r="Q546" t="s">
        <v>23</v>
      </c>
      <c r="R546">
        <f>E546/H546</f>
        <v>92.166666666666671</v>
      </c>
      <c r="S546" t="str">
        <f>LEFT(Q546,FIND("/",Q546)-1)</f>
        <v>music</v>
      </c>
      <c r="T546" t="str">
        <f>RIGHT(Q546,LEN(Q546)-FIND("/",Q546))</f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(E547/D547)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s="9">
        <f>(((K547/60)/60)/24)+DATE(1970,1,1)</f>
        <v>43824.25</v>
      </c>
      <c r="N547" s="9">
        <f>(((L547/60)/60)/24)+DATE(1970,1,1)</f>
        <v>43844.25</v>
      </c>
      <c r="O547" t="b">
        <v>0</v>
      </c>
      <c r="P547" t="b">
        <v>0</v>
      </c>
      <c r="Q547" t="s">
        <v>33</v>
      </c>
      <c r="R547">
        <f>E547/H547</f>
        <v>61.007063197026021</v>
      </c>
      <c r="S547" t="str">
        <f>LEFT(Q547,FIND("/",Q547)-1)</f>
        <v>theater</v>
      </c>
      <c r="T547" t="str">
        <f>RIGHT(Q547,LEN(Q547)-FIND("/",Q547))</f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(E548/D548)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s="9">
        <f>(((K548/60)/60)/24)+DATE(1970,1,1)</f>
        <v>43360.208333333328</v>
      </c>
      <c r="N548" s="9">
        <f>(((L548/60)/60)/24)+DATE(1970,1,1)</f>
        <v>43363.208333333328</v>
      </c>
      <c r="O548" t="b">
        <v>0</v>
      </c>
      <c r="P548" t="b">
        <v>1</v>
      </c>
      <c r="Q548" t="s">
        <v>33</v>
      </c>
      <c r="R548">
        <f>E548/H548</f>
        <v>78.068181818181813</v>
      </c>
      <c r="S548" t="str">
        <f>LEFT(Q548,FIND("/",Q548)-1)</f>
        <v>theater</v>
      </c>
      <c r="T548" t="str">
        <f>RIGHT(Q548,LEN(Q548)-FIND("/",Q548))</f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(E549/D549)</f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s="9">
        <f>(((K549/60)/60)/24)+DATE(1970,1,1)</f>
        <v>42029.25</v>
      </c>
      <c r="N549" s="9">
        <f>(((L549/60)/60)/24)+DATE(1970,1,1)</f>
        <v>42041.25</v>
      </c>
      <c r="O549" t="b">
        <v>0</v>
      </c>
      <c r="P549" t="b">
        <v>0</v>
      </c>
      <c r="Q549" t="s">
        <v>53</v>
      </c>
      <c r="R549">
        <f>E549/H549</f>
        <v>80.75</v>
      </c>
      <c r="S549" t="str">
        <f>LEFT(Q549,FIND("/",Q549)-1)</f>
        <v>film &amp; video</v>
      </c>
      <c r="T549" t="str">
        <f>RIGHT(Q549,LEN(Q549)-FIND("/",Q549))</f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(E550/D550)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s="9">
        <f>(((K550/60)/60)/24)+DATE(1970,1,1)</f>
        <v>42461.208333333328</v>
      </c>
      <c r="N550" s="9">
        <f>(((L550/60)/60)/24)+DATE(1970,1,1)</f>
        <v>42474.208333333328</v>
      </c>
      <c r="O550" t="b">
        <v>0</v>
      </c>
      <c r="P550" t="b">
        <v>0</v>
      </c>
      <c r="Q550" t="s">
        <v>33</v>
      </c>
      <c r="R550">
        <f>E550/H550</f>
        <v>59.991289782244557</v>
      </c>
      <c r="S550" t="str">
        <f>LEFT(Q550,FIND("/",Q550)-1)</f>
        <v>theater</v>
      </c>
      <c r="T550" t="str">
        <f>RIGHT(Q550,LEN(Q550)-FIND("/",Q550))</f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(E551/D551)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s="9">
        <f>(((K551/60)/60)/24)+DATE(1970,1,1)</f>
        <v>41422.208333333336</v>
      </c>
      <c r="N551" s="9">
        <f>(((L551/60)/60)/24)+DATE(1970,1,1)</f>
        <v>41431.208333333336</v>
      </c>
      <c r="O551" t="b">
        <v>0</v>
      </c>
      <c r="P551" t="b">
        <v>0</v>
      </c>
      <c r="Q551" t="s">
        <v>65</v>
      </c>
      <c r="R551">
        <f>E551/H551</f>
        <v>110.03018372703411</v>
      </c>
      <c r="S551" t="str">
        <f>LEFT(Q551,FIND("/",Q551)-1)</f>
        <v>technology</v>
      </c>
      <c r="T551" t="str">
        <f>RIGHT(Q551,LEN(Q551)-FIND("/",Q551))</f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(E552/D552)</f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s="9">
        <f>(((K552/60)/60)/24)+DATE(1970,1,1)</f>
        <v>40968.25</v>
      </c>
      <c r="N552" s="9">
        <f>(((L552/60)/60)/24)+DATE(1970,1,1)</f>
        <v>40989.208333333336</v>
      </c>
      <c r="O552" t="b">
        <v>0</v>
      </c>
      <c r="P552" t="b">
        <v>0</v>
      </c>
      <c r="Q552" t="s">
        <v>60</v>
      </c>
      <c r="R552">
        <f>E552/H552</f>
        <v>4</v>
      </c>
      <c r="S552" t="str">
        <f>LEFT(Q552,FIND("/",Q552)-1)</f>
        <v>music</v>
      </c>
      <c r="T552" t="str">
        <f>RIGHT(Q552,LEN(Q552)-FIND("/",Q552))</f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(E553/D553)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s="9">
        <f>(((K553/60)/60)/24)+DATE(1970,1,1)</f>
        <v>41993.25</v>
      </c>
      <c r="N553" s="9">
        <f>(((L553/60)/60)/24)+DATE(1970,1,1)</f>
        <v>42033.25</v>
      </c>
      <c r="O553" t="b">
        <v>0</v>
      </c>
      <c r="P553" t="b">
        <v>1</v>
      </c>
      <c r="Q553" t="s">
        <v>28</v>
      </c>
      <c r="R553">
        <f>E553/H553</f>
        <v>37.99856063332134</v>
      </c>
      <c r="S553" t="str">
        <f>LEFT(Q553,FIND("/",Q553)-1)</f>
        <v>technology</v>
      </c>
      <c r="T553" t="str">
        <f>RIGHT(Q553,LEN(Q553)-FIND("/",Q553))</f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(E554/D554)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s="9">
        <f>(((K554/60)/60)/24)+DATE(1970,1,1)</f>
        <v>42700.25</v>
      </c>
      <c r="N554" s="9">
        <f>(((L554/60)/60)/24)+DATE(1970,1,1)</f>
        <v>42702.25</v>
      </c>
      <c r="O554" t="b">
        <v>0</v>
      </c>
      <c r="P554" t="b">
        <v>0</v>
      </c>
      <c r="Q554" t="s">
        <v>33</v>
      </c>
      <c r="R554">
        <f>E554/H554</f>
        <v>96.369565217391298</v>
      </c>
      <c r="S554" t="str">
        <f>LEFT(Q554,FIND("/",Q554)-1)</f>
        <v>theater</v>
      </c>
      <c r="T554" t="str">
        <f>RIGHT(Q554,LEN(Q554)-FIND("/",Q554))</f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(E555/D555)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s="9">
        <f>(((K555/60)/60)/24)+DATE(1970,1,1)</f>
        <v>40545.25</v>
      </c>
      <c r="N555" s="9">
        <f>(((L555/60)/60)/24)+DATE(1970,1,1)</f>
        <v>40546.25</v>
      </c>
      <c r="O555" t="b">
        <v>0</v>
      </c>
      <c r="P555" t="b">
        <v>0</v>
      </c>
      <c r="Q555" t="s">
        <v>23</v>
      </c>
      <c r="R555">
        <f>E555/H555</f>
        <v>72.978599221789878</v>
      </c>
      <c r="S555" t="str">
        <f>LEFT(Q555,FIND("/",Q555)-1)</f>
        <v>music</v>
      </c>
      <c r="T555" t="str">
        <f>RIGHT(Q555,LEN(Q555)-FIND("/",Q555))</f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(E556/D556)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s="9">
        <f>(((K556/60)/60)/24)+DATE(1970,1,1)</f>
        <v>42723.25</v>
      </c>
      <c r="N556" s="9">
        <f>(((L556/60)/60)/24)+DATE(1970,1,1)</f>
        <v>42729.25</v>
      </c>
      <c r="O556" t="b">
        <v>0</v>
      </c>
      <c r="P556" t="b">
        <v>0</v>
      </c>
      <c r="Q556" t="s">
        <v>60</v>
      </c>
      <c r="R556">
        <f>E556/H556</f>
        <v>26.007220216606498</v>
      </c>
      <c r="S556" t="str">
        <f>LEFT(Q556,FIND("/",Q556)-1)</f>
        <v>music</v>
      </c>
      <c r="T556" t="str">
        <f>RIGHT(Q556,LEN(Q556)-FIND("/",Q556))</f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(E557/D557)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s="9">
        <f>(((K557/60)/60)/24)+DATE(1970,1,1)</f>
        <v>41731.208333333336</v>
      </c>
      <c r="N557" s="9">
        <f>(((L557/60)/60)/24)+DATE(1970,1,1)</f>
        <v>41762.208333333336</v>
      </c>
      <c r="O557" t="b">
        <v>0</v>
      </c>
      <c r="P557" t="b">
        <v>0</v>
      </c>
      <c r="Q557" t="s">
        <v>23</v>
      </c>
      <c r="R557">
        <f>E557/H557</f>
        <v>104.36296296296297</v>
      </c>
      <c r="S557" t="str">
        <f>LEFT(Q557,FIND("/",Q557)-1)</f>
        <v>music</v>
      </c>
      <c r="T557" t="str">
        <f>RIGHT(Q557,LEN(Q557)-FIND("/",Q557))</f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(E558/D558)</f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s="9">
        <f>(((K558/60)/60)/24)+DATE(1970,1,1)</f>
        <v>40792.208333333336</v>
      </c>
      <c r="N558" s="9">
        <f>(((L558/60)/60)/24)+DATE(1970,1,1)</f>
        <v>40799.208333333336</v>
      </c>
      <c r="O558" t="b">
        <v>0</v>
      </c>
      <c r="P558" t="b">
        <v>1</v>
      </c>
      <c r="Q558" t="s">
        <v>206</v>
      </c>
      <c r="R558">
        <f>E558/H558</f>
        <v>102.18852459016394</v>
      </c>
      <c r="S558" t="str">
        <f>LEFT(Q558,FIND("/",Q558)-1)</f>
        <v>publishing</v>
      </c>
      <c r="T558" t="str">
        <f>RIGHT(Q558,LEN(Q558)-FIND("/",Q558))</f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(E559/D559)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s="9">
        <f>(((K559/60)/60)/24)+DATE(1970,1,1)</f>
        <v>42279.208333333328</v>
      </c>
      <c r="N559" s="9">
        <f>(((L559/60)/60)/24)+DATE(1970,1,1)</f>
        <v>42282.208333333328</v>
      </c>
      <c r="O559" t="b">
        <v>0</v>
      </c>
      <c r="P559" t="b">
        <v>1</v>
      </c>
      <c r="Q559" t="s">
        <v>474</v>
      </c>
      <c r="R559">
        <f>E559/H559</f>
        <v>54.117647058823529</v>
      </c>
      <c r="S559" t="str">
        <f>LEFT(Q559,FIND("/",Q559)-1)</f>
        <v>film &amp; video</v>
      </c>
      <c r="T559" t="str">
        <f>RIGHT(Q559,LEN(Q559)-FIND("/",Q559))</f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(E560/D560)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s="9">
        <f>(((K560/60)/60)/24)+DATE(1970,1,1)</f>
        <v>42424.25</v>
      </c>
      <c r="N560" s="9">
        <f>(((L560/60)/60)/24)+DATE(1970,1,1)</f>
        <v>42467.208333333328</v>
      </c>
      <c r="O560" t="b">
        <v>0</v>
      </c>
      <c r="P560" t="b">
        <v>0</v>
      </c>
      <c r="Q560" t="s">
        <v>33</v>
      </c>
      <c r="R560">
        <f>E560/H560</f>
        <v>63.222222222222221</v>
      </c>
      <c r="S560" t="str">
        <f>LEFT(Q560,FIND("/",Q560)-1)</f>
        <v>theater</v>
      </c>
      <c r="T560" t="str">
        <f>RIGHT(Q560,LEN(Q560)-FIND("/",Q560))</f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(E561/D561)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s="9">
        <f>(((K561/60)/60)/24)+DATE(1970,1,1)</f>
        <v>42584.208333333328</v>
      </c>
      <c r="N561" s="9">
        <f>(((L561/60)/60)/24)+DATE(1970,1,1)</f>
        <v>42591.208333333328</v>
      </c>
      <c r="O561" t="b">
        <v>0</v>
      </c>
      <c r="P561" t="b">
        <v>0</v>
      </c>
      <c r="Q561" t="s">
        <v>33</v>
      </c>
      <c r="R561">
        <f>E561/H561</f>
        <v>104.03228962818004</v>
      </c>
      <c r="S561" t="str">
        <f>LEFT(Q561,FIND("/",Q561)-1)</f>
        <v>theater</v>
      </c>
      <c r="T561" t="str">
        <f>RIGHT(Q561,LEN(Q561)-FIND("/",Q561))</f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(E562/D562)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s="9">
        <f>(((K562/60)/60)/24)+DATE(1970,1,1)</f>
        <v>40865.25</v>
      </c>
      <c r="N562" s="9">
        <f>(((L562/60)/60)/24)+DATE(1970,1,1)</f>
        <v>40905.25</v>
      </c>
      <c r="O562" t="b">
        <v>0</v>
      </c>
      <c r="P562" t="b">
        <v>0</v>
      </c>
      <c r="Q562" t="s">
        <v>71</v>
      </c>
      <c r="R562">
        <f>E562/H562</f>
        <v>49.994334277620396</v>
      </c>
      <c r="S562" t="str">
        <f>LEFT(Q562,FIND("/",Q562)-1)</f>
        <v>film &amp; video</v>
      </c>
      <c r="T562" t="str">
        <f>RIGHT(Q562,LEN(Q562)-FIND("/",Q562))</f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(E563/D563)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s="9">
        <f>(((K563/60)/60)/24)+DATE(1970,1,1)</f>
        <v>40833.208333333336</v>
      </c>
      <c r="N563" s="9">
        <f>(((L563/60)/60)/24)+DATE(1970,1,1)</f>
        <v>40835.208333333336</v>
      </c>
      <c r="O563" t="b">
        <v>0</v>
      </c>
      <c r="P563" t="b">
        <v>0</v>
      </c>
      <c r="Q563" t="s">
        <v>33</v>
      </c>
      <c r="R563">
        <f>E563/H563</f>
        <v>56.015151515151516</v>
      </c>
      <c r="S563" t="str">
        <f>LEFT(Q563,FIND("/",Q563)-1)</f>
        <v>theater</v>
      </c>
      <c r="T563" t="str">
        <f>RIGHT(Q563,LEN(Q563)-FIND("/",Q563))</f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(E564/D564)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s="9">
        <f>(((K564/60)/60)/24)+DATE(1970,1,1)</f>
        <v>43536.208333333328</v>
      </c>
      <c r="N564" s="9">
        <f>(((L564/60)/60)/24)+DATE(1970,1,1)</f>
        <v>43538.208333333328</v>
      </c>
      <c r="O564" t="b">
        <v>0</v>
      </c>
      <c r="P564" t="b">
        <v>0</v>
      </c>
      <c r="Q564" t="s">
        <v>23</v>
      </c>
      <c r="R564">
        <f>E564/H564</f>
        <v>48.807692307692307</v>
      </c>
      <c r="S564" t="str">
        <f>LEFT(Q564,FIND("/",Q564)-1)</f>
        <v>music</v>
      </c>
      <c r="T564" t="str">
        <f>RIGHT(Q564,LEN(Q564)-FIND("/",Q564))</f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(E565/D565)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s="9">
        <f>(((K565/60)/60)/24)+DATE(1970,1,1)</f>
        <v>43417.25</v>
      </c>
      <c r="N565" s="9">
        <f>(((L565/60)/60)/24)+DATE(1970,1,1)</f>
        <v>43437.25</v>
      </c>
      <c r="O565" t="b">
        <v>0</v>
      </c>
      <c r="P565" t="b">
        <v>0</v>
      </c>
      <c r="Q565" t="s">
        <v>42</v>
      </c>
      <c r="R565">
        <f>E565/H565</f>
        <v>60.082352941176474</v>
      </c>
      <c r="S565" t="str">
        <f>LEFT(Q565,FIND("/",Q565)-1)</f>
        <v>film &amp; video</v>
      </c>
      <c r="T565" t="str">
        <f>RIGHT(Q565,LEN(Q565)-FIND("/",Q565))</f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(E566/D566)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s="9">
        <f>(((K566/60)/60)/24)+DATE(1970,1,1)</f>
        <v>42078.208333333328</v>
      </c>
      <c r="N566" s="9">
        <f>(((L566/60)/60)/24)+DATE(1970,1,1)</f>
        <v>42086.208333333328</v>
      </c>
      <c r="O566" t="b">
        <v>0</v>
      </c>
      <c r="P566" t="b">
        <v>0</v>
      </c>
      <c r="Q566" t="s">
        <v>33</v>
      </c>
      <c r="R566">
        <f>E566/H566</f>
        <v>78.990502793296088</v>
      </c>
      <c r="S566" t="str">
        <f>LEFT(Q566,FIND("/",Q566)-1)</f>
        <v>theater</v>
      </c>
      <c r="T566" t="str">
        <f>RIGHT(Q566,LEN(Q566)-FIND("/",Q566))</f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(E567/D567)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s="9">
        <f>(((K567/60)/60)/24)+DATE(1970,1,1)</f>
        <v>40862.25</v>
      </c>
      <c r="N567" s="9">
        <f>(((L567/60)/60)/24)+DATE(1970,1,1)</f>
        <v>40882.25</v>
      </c>
      <c r="O567" t="b">
        <v>0</v>
      </c>
      <c r="P567" t="b">
        <v>0</v>
      </c>
      <c r="Q567" t="s">
        <v>33</v>
      </c>
      <c r="R567">
        <f>E567/H567</f>
        <v>53.99499443826474</v>
      </c>
      <c r="S567" t="str">
        <f>LEFT(Q567,FIND("/",Q567)-1)</f>
        <v>theater</v>
      </c>
      <c r="T567" t="str">
        <f>RIGHT(Q567,LEN(Q567)-FIND("/",Q567))</f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(E568/D568)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s="9">
        <f>(((K568/60)/60)/24)+DATE(1970,1,1)</f>
        <v>42424.25</v>
      </c>
      <c r="N568" s="9">
        <f>(((L568/60)/60)/24)+DATE(1970,1,1)</f>
        <v>42447.208333333328</v>
      </c>
      <c r="O568" t="b">
        <v>0</v>
      </c>
      <c r="P568" t="b">
        <v>1</v>
      </c>
      <c r="Q568" t="s">
        <v>50</v>
      </c>
      <c r="R568">
        <f>E568/H568</f>
        <v>111.45945945945945</v>
      </c>
      <c r="S568" t="str">
        <f>LEFT(Q568,FIND("/",Q568)-1)</f>
        <v>music</v>
      </c>
      <c r="T568" t="str">
        <f>RIGHT(Q568,LEN(Q568)-FIND("/",Q568))</f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(E569/D569)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s="9">
        <f>(((K569/60)/60)/24)+DATE(1970,1,1)</f>
        <v>41830.208333333336</v>
      </c>
      <c r="N569" s="9">
        <f>(((L569/60)/60)/24)+DATE(1970,1,1)</f>
        <v>41832.208333333336</v>
      </c>
      <c r="O569" t="b">
        <v>0</v>
      </c>
      <c r="P569" t="b">
        <v>0</v>
      </c>
      <c r="Q569" t="s">
        <v>23</v>
      </c>
      <c r="R569">
        <f>E569/H569</f>
        <v>60.922131147540981</v>
      </c>
      <c r="S569" t="str">
        <f>LEFT(Q569,FIND("/",Q569)-1)</f>
        <v>music</v>
      </c>
      <c r="T569" t="str">
        <f>RIGHT(Q569,LEN(Q569)-FIND("/",Q569))</f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(E570/D570)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s="9">
        <f>(((K570/60)/60)/24)+DATE(1970,1,1)</f>
        <v>40374.208333333336</v>
      </c>
      <c r="N570" s="9">
        <f>(((L570/60)/60)/24)+DATE(1970,1,1)</f>
        <v>40419.208333333336</v>
      </c>
      <c r="O570" t="b">
        <v>0</v>
      </c>
      <c r="P570" t="b">
        <v>0</v>
      </c>
      <c r="Q570" t="s">
        <v>33</v>
      </c>
      <c r="R570">
        <f>E570/H570</f>
        <v>26.0015444015444</v>
      </c>
      <c r="S570" t="str">
        <f>LEFT(Q570,FIND("/",Q570)-1)</f>
        <v>theater</v>
      </c>
      <c r="T570" t="str">
        <f>RIGHT(Q570,LEN(Q570)-FIND("/",Q570))</f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(E571/D571)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s="9">
        <f>(((K571/60)/60)/24)+DATE(1970,1,1)</f>
        <v>40554.25</v>
      </c>
      <c r="N571" s="9">
        <f>(((L571/60)/60)/24)+DATE(1970,1,1)</f>
        <v>40566.25</v>
      </c>
      <c r="O571" t="b">
        <v>0</v>
      </c>
      <c r="P571" t="b">
        <v>0</v>
      </c>
      <c r="Q571" t="s">
        <v>71</v>
      </c>
      <c r="R571">
        <f>E571/H571</f>
        <v>80.993208828522924</v>
      </c>
      <c r="S571" t="str">
        <f>LEFT(Q571,FIND("/",Q571)-1)</f>
        <v>film &amp; video</v>
      </c>
      <c r="T571" t="str">
        <f>RIGHT(Q571,LEN(Q571)-FIND("/",Q571))</f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(E572/D572)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s="9">
        <f>(((K572/60)/60)/24)+DATE(1970,1,1)</f>
        <v>41993.25</v>
      </c>
      <c r="N572" s="9">
        <f>(((L572/60)/60)/24)+DATE(1970,1,1)</f>
        <v>41999.25</v>
      </c>
      <c r="O572" t="b">
        <v>0</v>
      </c>
      <c r="P572" t="b">
        <v>1</v>
      </c>
      <c r="Q572" t="s">
        <v>23</v>
      </c>
      <c r="R572">
        <f>E572/H572</f>
        <v>34.995963302752294</v>
      </c>
      <c r="S572" t="str">
        <f>LEFT(Q572,FIND("/",Q572)-1)</f>
        <v>music</v>
      </c>
      <c r="T572" t="str">
        <f>RIGHT(Q572,LEN(Q572)-FIND("/",Q572))</f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(E573/D573)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s="9">
        <f>(((K573/60)/60)/24)+DATE(1970,1,1)</f>
        <v>42174.208333333328</v>
      </c>
      <c r="N573" s="9">
        <f>(((L573/60)/60)/24)+DATE(1970,1,1)</f>
        <v>42221.208333333328</v>
      </c>
      <c r="O573" t="b">
        <v>0</v>
      </c>
      <c r="P573" t="b">
        <v>0</v>
      </c>
      <c r="Q573" t="s">
        <v>100</v>
      </c>
      <c r="R573">
        <f>E573/H573</f>
        <v>94.142857142857139</v>
      </c>
      <c r="S573" t="str">
        <f>LEFT(Q573,FIND("/",Q573)-1)</f>
        <v>film &amp; video</v>
      </c>
      <c r="T573" t="str">
        <f>RIGHT(Q573,LEN(Q573)-FIND("/",Q573))</f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(E574/D574)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s="9">
        <f>(((K574/60)/60)/24)+DATE(1970,1,1)</f>
        <v>42275.208333333328</v>
      </c>
      <c r="N574" s="9">
        <f>(((L574/60)/60)/24)+DATE(1970,1,1)</f>
        <v>42291.208333333328</v>
      </c>
      <c r="O574" t="b">
        <v>0</v>
      </c>
      <c r="P574" t="b">
        <v>1</v>
      </c>
      <c r="Q574" t="s">
        <v>23</v>
      </c>
      <c r="R574">
        <f>E574/H574</f>
        <v>52.085106382978722</v>
      </c>
      <c r="S574" t="str">
        <f>LEFT(Q574,FIND("/",Q574)-1)</f>
        <v>music</v>
      </c>
      <c r="T574" t="str">
        <f>RIGHT(Q574,LEN(Q574)-FIND("/",Q574))</f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(E575/D575)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s="9">
        <f>(((K575/60)/60)/24)+DATE(1970,1,1)</f>
        <v>41761.208333333336</v>
      </c>
      <c r="N575" s="9">
        <f>(((L575/60)/60)/24)+DATE(1970,1,1)</f>
        <v>41763.208333333336</v>
      </c>
      <c r="O575" t="b">
        <v>0</v>
      </c>
      <c r="P575" t="b">
        <v>0</v>
      </c>
      <c r="Q575" t="s">
        <v>1029</v>
      </c>
      <c r="R575">
        <f>E575/H575</f>
        <v>24.986666666666668</v>
      </c>
      <c r="S575" t="str">
        <f>LEFT(Q575,FIND("/",Q575)-1)</f>
        <v>journalism</v>
      </c>
      <c r="T575" t="str">
        <f>RIGHT(Q575,LEN(Q575)-FIND("/",Q575))</f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(E576/D576)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s="9">
        <f>(((K576/60)/60)/24)+DATE(1970,1,1)</f>
        <v>43806.25</v>
      </c>
      <c r="N576" s="9">
        <f>(((L576/60)/60)/24)+DATE(1970,1,1)</f>
        <v>43816.25</v>
      </c>
      <c r="O576" t="b">
        <v>0</v>
      </c>
      <c r="P576" t="b">
        <v>1</v>
      </c>
      <c r="Q576" t="s">
        <v>17</v>
      </c>
      <c r="R576">
        <f>E576/H576</f>
        <v>69.215277777777771</v>
      </c>
      <c r="S576" t="str">
        <f>LEFT(Q576,FIND("/",Q576)-1)</f>
        <v>food</v>
      </c>
      <c r="T576" t="str">
        <f>RIGHT(Q576,LEN(Q576)-FIND("/",Q576))</f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(E577/D577)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s="9">
        <f>(((K577/60)/60)/24)+DATE(1970,1,1)</f>
        <v>41779.208333333336</v>
      </c>
      <c r="N577" s="9">
        <f>(((L577/60)/60)/24)+DATE(1970,1,1)</f>
        <v>41782.208333333336</v>
      </c>
      <c r="O577" t="b">
        <v>0</v>
      </c>
      <c r="P577" t="b">
        <v>1</v>
      </c>
      <c r="Q577" t="s">
        <v>33</v>
      </c>
      <c r="R577">
        <f>E577/H577</f>
        <v>93.944444444444443</v>
      </c>
      <c r="S577" t="str">
        <f>LEFT(Q577,FIND("/",Q577)-1)</f>
        <v>theater</v>
      </c>
      <c r="T577" t="str">
        <f>RIGHT(Q577,LEN(Q577)-FIND("/",Q577))</f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(E578/D578)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s="9">
        <f>(((K578/60)/60)/24)+DATE(1970,1,1)</f>
        <v>43040.208333333328</v>
      </c>
      <c r="N578" s="9">
        <f>(((L578/60)/60)/24)+DATE(1970,1,1)</f>
        <v>43057.25</v>
      </c>
      <c r="O578" t="b">
        <v>0</v>
      </c>
      <c r="P578" t="b">
        <v>0</v>
      </c>
      <c r="Q578" t="s">
        <v>33</v>
      </c>
      <c r="R578">
        <f>E578/H578</f>
        <v>98.40625</v>
      </c>
      <c r="S578" t="str">
        <f>LEFT(Q578,FIND("/",Q578)-1)</f>
        <v>theater</v>
      </c>
      <c r="T578" t="str">
        <f>RIGHT(Q578,LEN(Q578)-FIND("/",Q578))</f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(E579/D579)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s="9">
        <f>(((K579/60)/60)/24)+DATE(1970,1,1)</f>
        <v>40613.25</v>
      </c>
      <c r="N579" s="9">
        <f>(((L579/60)/60)/24)+DATE(1970,1,1)</f>
        <v>40639.208333333336</v>
      </c>
      <c r="O579" t="b">
        <v>0</v>
      </c>
      <c r="P579" t="b">
        <v>0</v>
      </c>
      <c r="Q579" t="s">
        <v>159</v>
      </c>
      <c r="R579">
        <f>E579/H579</f>
        <v>41.783783783783782</v>
      </c>
      <c r="S579" t="str">
        <f>LEFT(Q579,FIND("/",Q579)-1)</f>
        <v>music</v>
      </c>
      <c r="T579" t="str">
        <f>RIGHT(Q579,LEN(Q579)-FIND("/",Q579))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(E580/D580)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s="9">
        <f>(((K580/60)/60)/24)+DATE(1970,1,1)</f>
        <v>40878.25</v>
      </c>
      <c r="N580" s="9">
        <f>(((L580/60)/60)/24)+DATE(1970,1,1)</f>
        <v>40881.25</v>
      </c>
      <c r="O580" t="b">
        <v>0</v>
      </c>
      <c r="P580" t="b">
        <v>0</v>
      </c>
      <c r="Q580" t="s">
        <v>474</v>
      </c>
      <c r="R580">
        <f>E580/H580</f>
        <v>65.991836734693877</v>
      </c>
      <c r="S580" t="str">
        <f>LEFT(Q580,FIND("/",Q580)-1)</f>
        <v>film &amp; video</v>
      </c>
      <c r="T580" t="str">
        <f>RIGHT(Q580,LEN(Q580)-FIND("/",Q580))</f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(E581/D581)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s="9">
        <f>(((K581/60)/60)/24)+DATE(1970,1,1)</f>
        <v>40762.208333333336</v>
      </c>
      <c r="N581" s="9">
        <f>(((L581/60)/60)/24)+DATE(1970,1,1)</f>
        <v>40774.208333333336</v>
      </c>
      <c r="O581" t="b">
        <v>0</v>
      </c>
      <c r="P581" t="b">
        <v>0</v>
      </c>
      <c r="Q581" t="s">
        <v>159</v>
      </c>
      <c r="R581">
        <f>E581/H581</f>
        <v>72.05747126436782</v>
      </c>
      <c r="S581" t="str">
        <f>LEFT(Q581,FIND("/",Q581)-1)</f>
        <v>music</v>
      </c>
      <c r="T581" t="str">
        <f>RIGHT(Q581,LEN(Q581)-FIND("/",Q581))</f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(E582/D582)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s="9">
        <f>(((K582/60)/60)/24)+DATE(1970,1,1)</f>
        <v>41696.25</v>
      </c>
      <c r="N582" s="9">
        <f>(((L582/60)/60)/24)+DATE(1970,1,1)</f>
        <v>41704.25</v>
      </c>
      <c r="O582" t="b">
        <v>0</v>
      </c>
      <c r="P582" t="b">
        <v>0</v>
      </c>
      <c r="Q582" t="s">
        <v>33</v>
      </c>
      <c r="R582">
        <f>E582/H582</f>
        <v>48.003209242618745</v>
      </c>
      <c r="S582" t="str">
        <f>LEFT(Q582,FIND("/",Q582)-1)</f>
        <v>theater</v>
      </c>
      <c r="T582" t="str">
        <f>RIGHT(Q582,LEN(Q582)-FIND("/",Q582))</f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(E583/D583)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s="9">
        <f>(((K583/60)/60)/24)+DATE(1970,1,1)</f>
        <v>40662.208333333336</v>
      </c>
      <c r="N583" s="9">
        <f>(((L583/60)/60)/24)+DATE(1970,1,1)</f>
        <v>40677.208333333336</v>
      </c>
      <c r="O583" t="b">
        <v>0</v>
      </c>
      <c r="P583" t="b">
        <v>0</v>
      </c>
      <c r="Q583" t="s">
        <v>28</v>
      </c>
      <c r="R583">
        <f>E583/H583</f>
        <v>54.098591549295776</v>
      </c>
      <c r="S583" t="str">
        <f>LEFT(Q583,FIND("/",Q583)-1)</f>
        <v>technology</v>
      </c>
      <c r="T583" t="str">
        <f>RIGHT(Q583,LEN(Q583)-FIND("/",Q583))</f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(E584/D584)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s="9">
        <f>(((K584/60)/60)/24)+DATE(1970,1,1)</f>
        <v>42165.208333333328</v>
      </c>
      <c r="N584" s="9">
        <f>(((L584/60)/60)/24)+DATE(1970,1,1)</f>
        <v>42170.208333333328</v>
      </c>
      <c r="O584" t="b">
        <v>0</v>
      </c>
      <c r="P584" t="b">
        <v>1</v>
      </c>
      <c r="Q584" t="s">
        <v>89</v>
      </c>
      <c r="R584">
        <f>E584/H584</f>
        <v>107.88095238095238</v>
      </c>
      <c r="S584" t="str">
        <f>LEFT(Q584,FIND("/",Q584)-1)</f>
        <v>games</v>
      </c>
      <c r="T584" t="str">
        <f>RIGHT(Q584,LEN(Q584)-FIND("/",Q584))</f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(E585/D585)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s="9">
        <f>(((K585/60)/60)/24)+DATE(1970,1,1)</f>
        <v>40959.25</v>
      </c>
      <c r="N585" s="9">
        <f>(((L585/60)/60)/24)+DATE(1970,1,1)</f>
        <v>40976.25</v>
      </c>
      <c r="O585" t="b">
        <v>0</v>
      </c>
      <c r="P585" t="b">
        <v>0</v>
      </c>
      <c r="Q585" t="s">
        <v>42</v>
      </c>
      <c r="R585">
        <f>E585/H585</f>
        <v>67.034103410341032</v>
      </c>
      <c r="S585" t="str">
        <f>LEFT(Q585,FIND("/",Q585)-1)</f>
        <v>film &amp; video</v>
      </c>
      <c r="T585" t="str">
        <f>RIGHT(Q585,LEN(Q585)-FIND("/",Q585))</f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(E586/D586)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s="9">
        <f>(((K586/60)/60)/24)+DATE(1970,1,1)</f>
        <v>41024.208333333336</v>
      </c>
      <c r="N586" s="9">
        <f>(((L586/60)/60)/24)+DATE(1970,1,1)</f>
        <v>41038.208333333336</v>
      </c>
      <c r="O586" t="b">
        <v>0</v>
      </c>
      <c r="P586" t="b">
        <v>0</v>
      </c>
      <c r="Q586" t="s">
        <v>28</v>
      </c>
      <c r="R586">
        <f>E586/H586</f>
        <v>64.01425914445133</v>
      </c>
      <c r="S586" t="str">
        <f>LEFT(Q586,FIND("/",Q586)-1)</f>
        <v>technology</v>
      </c>
      <c r="T586" t="str">
        <f>RIGHT(Q586,LEN(Q586)-FIND("/",Q586))</f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(E587/D587)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s="9">
        <f>(((K587/60)/60)/24)+DATE(1970,1,1)</f>
        <v>40255.208333333336</v>
      </c>
      <c r="N587" s="9">
        <f>(((L587/60)/60)/24)+DATE(1970,1,1)</f>
        <v>40265.208333333336</v>
      </c>
      <c r="O587" t="b">
        <v>0</v>
      </c>
      <c r="P587" t="b">
        <v>0</v>
      </c>
      <c r="Q587" t="s">
        <v>206</v>
      </c>
      <c r="R587">
        <f>E587/H587</f>
        <v>96.066176470588232</v>
      </c>
      <c r="S587" t="str">
        <f>LEFT(Q587,FIND("/",Q587)-1)</f>
        <v>publishing</v>
      </c>
      <c r="T587" t="str">
        <f>RIGHT(Q587,LEN(Q587)-FIND("/",Q587))</f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(E588/D588)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s="9">
        <f>(((K588/60)/60)/24)+DATE(1970,1,1)</f>
        <v>40499.25</v>
      </c>
      <c r="N588" s="9">
        <f>(((L588/60)/60)/24)+DATE(1970,1,1)</f>
        <v>40518.25</v>
      </c>
      <c r="O588" t="b">
        <v>0</v>
      </c>
      <c r="P588" t="b">
        <v>0</v>
      </c>
      <c r="Q588" t="s">
        <v>23</v>
      </c>
      <c r="R588">
        <f>E588/H588</f>
        <v>51.184615384615384</v>
      </c>
      <c r="S588" t="str">
        <f>LEFT(Q588,FIND("/",Q588)-1)</f>
        <v>music</v>
      </c>
      <c r="T588" t="str">
        <f>RIGHT(Q588,LEN(Q588)-FIND("/",Q588))</f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(E589/D589)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s="9">
        <f>(((K589/60)/60)/24)+DATE(1970,1,1)</f>
        <v>43484.25</v>
      </c>
      <c r="N589" s="9">
        <f>(((L589/60)/60)/24)+DATE(1970,1,1)</f>
        <v>43536.208333333328</v>
      </c>
      <c r="O589" t="b">
        <v>0</v>
      </c>
      <c r="P589" t="b">
        <v>1</v>
      </c>
      <c r="Q589" t="s">
        <v>17</v>
      </c>
      <c r="R589">
        <f>E589/H589</f>
        <v>43.92307692307692</v>
      </c>
      <c r="S589" t="str">
        <f>LEFT(Q589,FIND("/",Q589)-1)</f>
        <v>food</v>
      </c>
      <c r="T589" t="str">
        <f>RIGHT(Q589,LEN(Q589)-FIND("/",Q589))</f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(E590/D590)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s="9">
        <f>(((K590/60)/60)/24)+DATE(1970,1,1)</f>
        <v>40262.208333333336</v>
      </c>
      <c r="N590" s="9">
        <f>(((L590/60)/60)/24)+DATE(1970,1,1)</f>
        <v>40293.208333333336</v>
      </c>
      <c r="O590" t="b">
        <v>0</v>
      </c>
      <c r="P590" t="b">
        <v>0</v>
      </c>
      <c r="Q590" t="s">
        <v>33</v>
      </c>
      <c r="R590">
        <f>E590/H590</f>
        <v>91.021198830409361</v>
      </c>
      <c r="S590" t="str">
        <f>LEFT(Q590,FIND("/",Q590)-1)</f>
        <v>theater</v>
      </c>
      <c r="T590" t="str">
        <f>RIGHT(Q590,LEN(Q590)-FIND("/",Q590))</f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(E591/D591)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s="9">
        <f>(((K591/60)/60)/24)+DATE(1970,1,1)</f>
        <v>42190.208333333328</v>
      </c>
      <c r="N591" s="9">
        <f>(((L591/60)/60)/24)+DATE(1970,1,1)</f>
        <v>42197.208333333328</v>
      </c>
      <c r="O591" t="b">
        <v>0</v>
      </c>
      <c r="P591" t="b">
        <v>0</v>
      </c>
      <c r="Q591" t="s">
        <v>42</v>
      </c>
      <c r="R591">
        <f>E591/H591</f>
        <v>50.127450980392155</v>
      </c>
      <c r="S591" t="str">
        <f>LEFT(Q591,FIND("/",Q591)-1)</f>
        <v>film &amp; video</v>
      </c>
      <c r="T591" t="str">
        <f>RIGHT(Q591,LEN(Q591)-FIND("/",Q591))</f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(E592/D592)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s="9">
        <f>(((K592/60)/60)/24)+DATE(1970,1,1)</f>
        <v>41994.25</v>
      </c>
      <c r="N592" s="9">
        <f>(((L592/60)/60)/24)+DATE(1970,1,1)</f>
        <v>42005.25</v>
      </c>
      <c r="O592" t="b">
        <v>0</v>
      </c>
      <c r="P592" t="b">
        <v>0</v>
      </c>
      <c r="Q592" t="s">
        <v>133</v>
      </c>
      <c r="R592">
        <f>E592/H592</f>
        <v>67.720930232558146</v>
      </c>
      <c r="S592" t="str">
        <f>LEFT(Q592,FIND("/",Q592)-1)</f>
        <v>publishing</v>
      </c>
      <c r="T592" t="str">
        <f>RIGHT(Q592,LEN(Q592)-FIND("/",Q592))</f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(E593/D593)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s="9">
        <f>(((K593/60)/60)/24)+DATE(1970,1,1)</f>
        <v>40373.208333333336</v>
      </c>
      <c r="N593" s="9">
        <f>(((L593/60)/60)/24)+DATE(1970,1,1)</f>
        <v>40383.208333333336</v>
      </c>
      <c r="O593" t="b">
        <v>0</v>
      </c>
      <c r="P593" t="b">
        <v>0</v>
      </c>
      <c r="Q593" t="s">
        <v>89</v>
      </c>
      <c r="R593">
        <f>E593/H593</f>
        <v>61.03921568627451</v>
      </c>
      <c r="S593" t="str">
        <f>LEFT(Q593,FIND("/",Q593)-1)</f>
        <v>games</v>
      </c>
      <c r="T593" t="str">
        <f>RIGHT(Q593,LEN(Q593)-FIND("/",Q593))</f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(E594/D594)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s="9">
        <f>(((K594/60)/60)/24)+DATE(1970,1,1)</f>
        <v>41789.208333333336</v>
      </c>
      <c r="N594" s="9">
        <f>(((L594/60)/60)/24)+DATE(1970,1,1)</f>
        <v>41798.208333333336</v>
      </c>
      <c r="O594" t="b">
        <v>0</v>
      </c>
      <c r="P594" t="b">
        <v>0</v>
      </c>
      <c r="Q594" t="s">
        <v>33</v>
      </c>
      <c r="R594">
        <f>E594/H594</f>
        <v>80.011857707509876</v>
      </c>
      <c r="S594" t="str">
        <f>LEFT(Q594,FIND("/",Q594)-1)</f>
        <v>theater</v>
      </c>
      <c r="T594" t="str">
        <f>RIGHT(Q594,LEN(Q594)-FIND("/",Q594))</f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(E595/D595)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s="9">
        <f>(((K595/60)/60)/24)+DATE(1970,1,1)</f>
        <v>41724.208333333336</v>
      </c>
      <c r="N595" s="9">
        <f>(((L595/60)/60)/24)+DATE(1970,1,1)</f>
        <v>41737.208333333336</v>
      </c>
      <c r="O595" t="b">
        <v>0</v>
      </c>
      <c r="P595" t="b">
        <v>0</v>
      </c>
      <c r="Q595" t="s">
        <v>71</v>
      </c>
      <c r="R595">
        <f>E595/H595</f>
        <v>47.001497753369947</v>
      </c>
      <c r="S595" t="str">
        <f>LEFT(Q595,FIND("/",Q595)-1)</f>
        <v>film &amp; video</v>
      </c>
      <c r="T595" t="str">
        <f>RIGHT(Q595,LEN(Q595)-FIND("/",Q595))</f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(E596/D596)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s="9">
        <f>(((K596/60)/60)/24)+DATE(1970,1,1)</f>
        <v>42548.208333333328</v>
      </c>
      <c r="N596" s="9">
        <f>(((L596/60)/60)/24)+DATE(1970,1,1)</f>
        <v>42551.208333333328</v>
      </c>
      <c r="O596" t="b">
        <v>0</v>
      </c>
      <c r="P596" t="b">
        <v>1</v>
      </c>
      <c r="Q596" t="s">
        <v>33</v>
      </c>
      <c r="R596">
        <f>E596/H596</f>
        <v>71.127388535031841</v>
      </c>
      <c r="S596" t="str">
        <f>LEFT(Q596,FIND("/",Q596)-1)</f>
        <v>theater</v>
      </c>
      <c r="T596" t="str">
        <f>RIGHT(Q596,LEN(Q596)-FIND("/",Q596))</f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(E597/D597)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s="9">
        <f>(((K597/60)/60)/24)+DATE(1970,1,1)</f>
        <v>40253.208333333336</v>
      </c>
      <c r="N597" s="9">
        <f>(((L597/60)/60)/24)+DATE(1970,1,1)</f>
        <v>40274.208333333336</v>
      </c>
      <c r="O597" t="b">
        <v>0</v>
      </c>
      <c r="P597" t="b">
        <v>1</v>
      </c>
      <c r="Q597" t="s">
        <v>33</v>
      </c>
      <c r="R597">
        <f>E597/H597</f>
        <v>89.99079189686924</v>
      </c>
      <c r="S597" t="str">
        <f>LEFT(Q597,FIND("/",Q597)-1)</f>
        <v>theater</v>
      </c>
      <c r="T597" t="str">
        <f>RIGHT(Q597,LEN(Q597)-FIND("/",Q597))</f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(E598/D598)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s="9">
        <f>(((K598/60)/60)/24)+DATE(1970,1,1)</f>
        <v>42434.25</v>
      </c>
      <c r="N598" s="9">
        <f>(((L598/60)/60)/24)+DATE(1970,1,1)</f>
        <v>42441.25</v>
      </c>
      <c r="O598" t="b">
        <v>0</v>
      </c>
      <c r="P598" t="b">
        <v>1</v>
      </c>
      <c r="Q598" t="s">
        <v>53</v>
      </c>
      <c r="R598">
        <f>E598/H598</f>
        <v>43.032786885245905</v>
      </c>
      <c r="S598" t="str">
        <f>LEFT(Q598,FIND("/",Q598)-1)</f>
        <v>film &amp; video</v>
      </c>
      <c r="T598" t="str">
        <f>RIGHT(Q598,LEN(Q598)-FIND("/",Q598))</f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(E599/D599)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s="9">
        <f>(((K599/60)/60)/24)+DATE(1970,1,1)</f>
        <v>43786.25</v>
      </c>
      <c r="N599" s="9">
        <f>(((L599/60)/60)/24)+DATE(1970,1,1)</f>
        <v>43804.25</v>
      </c>
      <c r="O599" t="b">
        <v>0</v>
      </c>
      <c r="P599" t="b">
        <v>0</v>
      </c>
      <c r="Q599" t="s">
        <v>33</v>
      </c>
      <c r="R599">
        <f>E599/H599</f>
        <v>67.997714808043881</v>
      </c>
      <c r="S599" t="str">
        <f>LEFT(Q599,FIND("/",Q599)-1)</f>
        <v>theater</v>
      </c>
      <c r="T599" t="str">
        <f>RIGHT(Q599,LEN(Q599)-FIND("/",Q599))</f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(E600/D600)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s="9">
        <f>(((K600/60)/60)/24)+DATE(1970,1,1)</f>
        <v>40344.208333333336</v>
      </c>
      <c r="N600" s="9">
        <f>(((L600/60)/60)/24)+DATE(1970,1,1)</f>
        <v>40373.208333333336</v>
      </c>
      <c r="O600" t="b">
        <v>0</v>
      </c>
      <c r="P600" t="b">
        <v>0</v>
      </c>
      <c r="Q600" t="s">
        <v>23</v>
      </c>
      <c r="R600">
        <f>E600/H600</f>
        <v>73.004566210045667</v>
      </c>
      <c r="S600" t="str">
        <f>LEFT(Q600,FIND("/",Q600)-1)</f>
        <v>music</v>
      </c>
      <c r="T600" t="str">
        <f>RIGHT(Q600,LEN(Q600)-FIND("/",Q600))</f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(E601/D601)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s="9">
        <f>(((K601/60)/60)/24)+DATE(1970,1,1)</f>
        <v>42047.25</v>
      </c>
      <c r="N601" s="9">
        <f>(((L601/60)/60)/24)+DATE(1970,1,1)</f>
        <v>42055.25</v>
      </c>
      <c r="O601" t="b">
        <v>0</v>
      </c>
      <c r="P601" t="b">
        <v>0</v>
      </c>
      <c r="Q601" t="s">
        <v>42</v>
      </c>
      <c r="R601">
        <f>E601/H601</f>
        <v>62.341463414634148</v>
      </c>
      <c r="S601" t="str">
        <f>LEFT(Q601,FIND("/",Q601)-1)</f>
        <v>film &amp; video</v>
      </c>
      <c r="T601" t="str">
        <f>RIGHT(Q601,LEN(Q601)-FIND("/",Q601))</f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(E602/D602)</f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s="9">
        <f>(((K602/60)/60)/24)+DATE(1970,1,1)</f>
        <v>41485.208333333336</v>
      </c>
      <c r="N602" s="9">
        <f>(((L602/60)/60)/24)+DATE(1970,1,1)</f>
        <v>41497.208333333336</v>
      </c>
      <c r="O602" t="b">
        <v>0</v>
      </c>
      <c r="P602" t="b">
        <v>0</v>
      </c>
      <c r="Q602" t="s">
        <v>17</v>
      </c>
      <c r="R602">
        <f>E602/H602</f>
        <v>5</v>
      </c>
      <c r="S602" t="str">
        <f>LEFT(Q602,FIND("/",Q602)-1)</f>
        <v>food</v>
      </c>
      <c r="T602" t="str">
        <f>RIGHT(Q602,LEN(Q602)-FIND("/",Q602))</f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(E603/D603)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s="9">
        <f>(((K603/60)/60)/24)+DATE(1970,1,1)</f>
        <v>41789.208333333336</v>
      </c>
      <c r="N603" s="9">
        <f>(((L603/60)/60)/24)+DATE(1970,1,1)</f>
        <v>41806.208333333336</v>
      </c>
      <c r="O603" t="b">
        <v>1</v>
      </c>
      <c r="P603" t="b">
        <v>0</v>
      </c>
      <c r="Q603" t="s">
        <v>65</v>
      </c>
      <c r="R603">
        <f>E603/H603</f>
        <v>67.103092783505161</v>
      </c>
      <c r="S603" t="str">
        <f>LEFT(Q603,FIND("/",Q603)-1)</f>
        <v>technology</v>
      </c>
      <c r="T603" t="str">
        <f>RIGHT(Q603,LEN(Q603)-FIND("/",Q603))</f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(E604/D604)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s="9">
        <f>(((K604/60)/60)/24)+DATE(1970,1,1)</f>
        <v>42160.208333333328</v>
      </c>
      <c r="N604" s="9">
        <f>(((L604/60)/60)/24)+DATE(1970,1,1)</f>
        <v>42171.208333333328</v>
      </c>
      <c r="O604" t="b">
        <v>0</v>
      </c>
      <c r="P604" t="b">
        <v>0</v>
      </c>
      <c r="Q604" t="s">
        <v>33</v>
      </c>
      <c r="R604">
        <f>E604/H604</f>
        <v>79.978947368421046</v>
      </c>
      <c r="S604" t="str">
        <f>LEFT(Q604,FIND("/",Q604)-1)</f>
        <v>theater</v>
      </c>
      <c r="T604" t="str">
        <f>RIGHT(Q604,LEN(Q604)-FIND("/",Q604))</f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(E605/D605)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s="9">
        <f>(((K605/60)/60)/24)+DATE(1970,1,1)</f>
        <v>43573.208333333328</v>
      </c>
      <c r="N605" s="9">
        <f>(((L605/60)/60)/24)+DATE(1970,1,1)</f>
        <v>43600.208333333328</v>
      </c>
      <c r="O605" t="b">
        <v>0</v>
      </c>
      <c r="P605" t="b">
        <v>0</v>
      </c>
      <c r="Q605" t="s">
        <v>33</v>
      </c>
      <c r="R605">
        <f>E605/H605</f>
        <v>62.176470588235297</v>
      </c>
      <c r="S605" t="str">
        <f>LEFT(Q605,FIND("/",Q605)-1)</f>
        <v>theater</v>
      </c>
      <c r="T605" t="str">
        <f>RIGHT(Q605,LEN(Q605)-FIND("/",Q605))</f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(E606/D606)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s="9">
        <f>(((K606/60)/60)/24)+DATE(1970,1,1)</f>
        <v>40565.25</v>
      </c>
      <c r="N606" s="9">
        <f>(((L606/60)/60)/24)+DATE(1970,1,1)</f>
        <v>40586.25</v>
      </c>
      <c r="O606" t="b">
        <v>0</v>
      </c>
      <c r="P606" t="b">
        <v>0</v>
      </c>
      <c r="Q606" t="s">
        <v>33</v>
      </c>
      <c r="R606">
        <f>E606/H606</f>
        <v>53.005950297514879</v>
      </c>
      <c r="S606" t="str">
        <f>LEFT(Q606,FIND("/",Q606)-1)</f>
        <v>theater</v>
      </c>
      <c r="T606" t="str">
        <f>RIGHT(Q606,LEN(Q606)-FIND("/",Q606))</f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(E607/D607)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s="9">
        <f>(((K607/60)/60)/24)+DATE(1970,1,1)</f>
        <v>42280.208333333328</v>
      </c>
      <c r="N607" s="9">
        <f>(((L607/60)/60)/24)+DATE(1970,1,1)</f>
        <v>42321.25</v>
      </c>
      <c r="O607" t="b">
        <v>0</v>
      </c>
      <c r="P607" t="b">
        <v>0</v>
      </c>
      <c r="Q607" t="s">
        <v>68</v>
      </c>
      <c r="R607">
        <f>E607/H607</f>
        <v>57.738317757009348</v>
      </c>
      <c r="S607" t="str">
        <f>LEFT(Q607,FIND("/",Q607)-1)</f>
        <v>publishing</v>
      </c>
      <c r="T607" t="str">
        <f>RIGHT(Q607,LEN(Q607)-FIND("/",Q607))</f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(E608/D608)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s="9">
        <f>(((K608/60)/60)/24)+DATE(1970,1,1)</f>
        <v>42436.25</v>
      </c>
      <c r="N608" s="9">
        <f>(((L608/60)/60)/24)+DATE(1970,1,1)</f>
        <v>42447.208333333328</v>
      </c>
      <c r="O608" t="b">
        <v>0</v>
      </c>
      <c r="P608" t="b">
        <v>0</v>
      </c>
      <c r="Q608" t="s">
        <v>23</v>
      </c>
      <c r="R608">
        <f>E608/H608</f>
        <v>40.03125</v>
      </c>
      <c r="S608" t="str">
        <f>LEFT(Q608,FIND("/",Q608)-1)</f>
        <v>music</v>
      </c>
      <c r="T608" t="str">
        <f>RIGHT(Q608,LEN(Q608)-FIND("/",Q608))</f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(E609/D609)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s="9">
        <f>(((K609/60)/60)/24)+DATE(1970,1,1)</f>
        <v>41721.208333333336</v>
      </c>
      <c r="N609" s="9">
        <f>(((L609/60)/60)/24)+DATE(1970,1,1)</f>
        <v>41723.208333333336</v>
      </c>
      <c r="O609" t="b">
        <v>0</v>
      </c>
      <c r="P609" t="b">
        <v>0</v>
      </c>
      <c r="Q609" t="s">
        <v>17</v>
      </c>
      <c r="R609">
        <f>E609/H609</f>
        <v>81.016591928251117</v>
      </c>
      <c r="S609" t="str">
        <f>LEFT(Q609,FIND("/",Q609)-1)</f>
        <v>food</v>
      </c>
      <c r="T609" t="str">
        <f>RIGHT(Q609,LEN(Q609)-FIND("/",Q609))</f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(E610/D610)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s="9">
        <f>(((K610/60)/60)/24)+DATE(1970,1,1)</f>
        <v>43530.25</v>
      </c>
      <c r="N610" s="9">
        <f>(((L610/60)/60)/24)+DATE(1970,1,1)</f>
        <v>43534.25</v>
      </c>
      <c r="O610" t="b">
        <v>0</v>
      </c>
      <c r="P610" t="b">
        <v>1</v>
      </c>
      <c r="Q610" t="s">
        <v>159</v>
      </c>
      <c r="R610">
        <f>E610/H610</f>
        <v>35.047468354430379</v>
      </c>
      <c r="S610" t="str">
        <f>LEFT(Q610,FIND("/",Q610)-1)</f>
        <v>music</v>
      </c>
      <c r="T610" t="str">
        <f>RIGHT(Q610,LEN(Q610)-FIND("/",Q610))</f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(E611/D611)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s="9">
        <f>(((K611/60)/60)/24)+DATE(1970,1,1)</f>
        <v>43481.25</v>
      </c>
      <c r="N611" s="9">
        <f>(((L611/60)/60)/24)+DATE(1970,1,1)</f>
        <v>43498.25</v>
      </c>
      <c r="O611" t="b">
        <v>0</v>
      </c>
      <c r="P611" t="b">
        <v>0</v>
      </c>
      <c r="Q611" t="s">
        <v>474</v>
      </c>
      <c r="R611">
        <f>E611/H611</f>
        <v>102.92307692307692</v>
      </c>
      <c r="S611" t="str">
        <f>LEFT(Q611,FIND("/",Q611)-1)</f>
        <v>film &amp; video</v>
      </c>
      <c r="T611" t="str">
        <f>RIGHT(Q611,LEN(Q611)-FIND("/",Q611))</f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(E612/D612)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s="9">
        <f>(((K612/60)/60)/24)+DATE(1970,1,1)</f>
        <v>41259.25</v>
      </c>
      <c r="N612" s="9">
        <f>(((L612/60)/60)/24)+DATE(1970,1,1)</f>
        <v>41273.25</v>
      </c>
      <c r="O612" t="b">
        <v>0</v>
      </c>
      <c r="P612" t="b">
        <v>0</v>
      </c>
      <c r="Q612" t="s">
        <v>33</v>
      </c>
      <c r="R612">
        <f>E612/H612</f>
        <v>27.998126756166094</v>
      </c>
      <c r="S612" t="str">
        <f>LEFT(Q612,FIND("/",Q612)-1)</f>
        <v>theater</v>
      </c>
      <c r="T612" t="str">
        <f>RIGHT(Q612,LEN(Q612)-FIND("/",Q612))</f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(E613/D613)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s="9">
        <f>(((K613/60)/60)/24)+DATE(1970,1,1)</f>
        <v>41480.208333333336</v>
      </c>
      <c r="N613" s="9">
        <f>(((L613/60)/60)/24)+DATE(1970,1,1)</f>
        <v>41492.208333333336</v>
      </c>
      <c r="O613" t="b">
        <v>0</v>
      </c>
      <c r="P613" t="b">
        <v>0</v>
      </c>
      <c r="Q613" t="s">
        <v>33</v>
      </c>
      <c r="R613">
        <f>E613/H613</f>
        <v>75.733333333333334</v>
      </c>
      <c r="S613" t="str">
        <f>LEFT(Q613,FIND("/",Q613)-1)</f>
        <v>theater</v>
      </c>
      <c r="T613" t="str">
        <f>RIGHT(Q613,LEN(Q613)-FIND("/",Q613))</f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(E614/D614)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s="9">
        <f>(((K614/60)/60)/24)+DATE(1970,1,1)</f>
        <v>40474.208333333336</v>
      </c>
      <c r="N614" s="9">
        <f>(((L614/60)/60)/24)+DATE(1970,1,1)</f>
        <v>40497.25</v>
      </c>
      <c r="O614" t="b">
        <v>0</v>
      </c>
      <c r="P614" t="b">
        <v>0</v>
      </c>
      <c r="Q614" t="s">
        <v>50</v>
      </c>
      <c r="R614">
        <f>E614/H614</f>
        <v>45.026041666666664</v>
      </c>
      <c r="S614" t="str">
        <f>LEFT(Q614,FIND("/",Q614)-1)</f>
        <v>music</v>
      </c>
      <c r="T614" t="str">
        <f>RIGHT(Q614,LEN(Q614)-FIND("/",Q614))</f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(E615/D615)</f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s="9">
        <f>(((K615/60)/60)/24)+DATE(1970,1,1)</f>
        <v>42973.208333333328</v>
      </c>
      <c r="N615" s="9">
        <f>(((L615/60)/60)/24)+DATE(1970,1,1)</f>
        <v>42982.208333333328</v>
      </c>
      <c r="O615" t="b">
        <v>0</v>
      </c>
      <c r="P615" t="b">
        <v>0</v>
      </c>
      <c r="Q615" t="s">
        <v>33</v>
      </c>
      <c r="R615">
        <f>E615/H615</f>
        <v>73.615384615384613</v>
      </c>
      <c r="S615" t="str">
        <f>LEFT(Q615,FIND("/",Q615)-1)</f>
        <v>theater</v>
      </c>
      <c r="T615" t="str">
        <f>RIGHT(Q615,LEN(Q615)-FIND("/",Q615))</f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(E616/D616)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s="9">
        <f>(((K616/60)/60)/24)+DATE(1970,1,1)</f>
        <v>42746.25</v>
      </c>
      <c r="N616" s="9">
        <f>(((L616/60)/60)/24)+DATE(1970,1,1)</f>
        <v>42764.25</v>
      </c>
      <c r="O616" t="b">
        <v>0</v>
      </c>
      <c r="P616" t="b">
        <v>0</v>
      </c>
      <c r="Q616" t="s">
        <v>33</v>
      </c>
      <c r="R616">
        <f>E616/H616</f>
        <v>56.991701244813278</v>
      </c>
      <c r="S616" t="str">
        <f>LEFT(Q616,FIND("/",Q616)-1)</f>
        <v>theater</v>
      </c>
      <c r="T616" t="str">
        <f>RIGHT(Q616,LEN(Q616)-FIND("/",Q616))</f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(E617/D617)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s="9">
        <f>(((K617/60)/60)/24)+DATE(1970,1,1)</f>
        <v>42489.208333333328</v>
      </c>
      <c r="N617" s="9">
        <f>(((L617/60)/60)/24)+DATE(1970,1,1)</f>
        <v>42499.208333333328</v>
      </c>
      <c r="O617" t="b">
        <v>0</v>
      </c>
      <c r="P617" t="b">
        <v>0</v>
      </c>
      <c r="Q617" t="s">
        <v>33</v>
      </c>
      <c r="R617">
        <f>E617/H617</f>
        <v>85.223529411764702</v>
      </c>
      <c r="S617" t="str">
        <f>LEFT(Q617,FIND("/",Q617)-1)</f>
        <v>theater</v>
      </c>
      <c r="T617" t="str">
        <f>RIGHT(Q617,LEN(Q617)-FIND("/",Q617))</f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(E618/D618)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s="9">
        <f>(((K618/60)/60)/24)+DATE(1970,1,1)</f>
        <v>41537.208333333336</v>
      </c>
      <c r="N618" s="9">
        <f>(((L618/60)/60)/24)+DATE(1970,1,1)</f>
        <v>41538.208333333336</v>
      </c>
      <c r="O618" t="b">
        <v>0</v>
      </c>
      <c r="P618" t="b">
        <v>1</v>
      </c>
      <c r="Q618" t="s">
        <v>60</v>
      </c>
      <c r="R618">
        <f>E618/H618</f>
        <v>50.962184873949582</v>
      </c>
      <c r="S618" t="str">
        <f>LEFT(Q618,FIND("/",Q618)-1)</f>
        <v>music</v>
      </c>
      <c r="T618" t="str">
        <f>RIGHT(Q618,LEN(Q618)-FIND("/",Q618))</f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(E619/D619)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s="9">
        <f>(((K619/60)/60)/24)+DATE(1970,1,1)</f>
        <v>41794.208333333336</v>
      </c>
      <c r="N619" s="9">
        <f>(((L619/60)/60)/24)+DATE(1970,1,1)</f>
        <v>41804.208333333336</v>
      </c>
      <c r="O619" t="b">
        <v>0</v>
      </c>
      <c r="P619" t="b">
        <v>0</v>
      </c>
      <c r="Q619" t="s">
        <v>33</v>
      </c>
      <c r="R619">
        <f>E619/H619</f>
        <v>63.563636363636363</v>
      </c>
      <c r="S619" t="str">
        <f>LEFT(Q619,FIND("/",Q619)-1)</f>
        <v>theater</v>
      </c>
      <c r="T619" t="str">
        <f>RIGHT(Q619,LEN(Q619)-FIND("/",Q619))</f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(E620/D620)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s="9">
        <f>(((K620/60)/60)/24)+DATE(1970,1,1)</f>
        <v>41396.208333333336</v>
      </c>
      <c r="N620" s="9">
        <f>(((L620/60)/60)/24)+DATE(1970,1,1)</f>
        <v>41417.208333333336</v>
      </c>
      <c r="O620" t="b">
        <v>0</v>
      </c>
      <c r="P620" t="b">
        <v>0</v>
      </c>
      <c r="Q620" t="s">
        <v>68</v>
      </c>
      <c r="R620">
        <f>E620/H620</f>
        <v>80.999165275459092</v>
      </c>
      <c r="S620" t="str">
        <f>LEFT(Q620,FIND("/",Q620)-1)</f>
        <v>publishing</v>
      </c>
      <c r="T620" t="str">
        <f>RIGHT(Q620,LEN(Q620)-FIND("/",Q620))</f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(E621/D621)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s="9">
        <f>(((K621/60)/60)/24)+DATE(1970,1,1)</f>
        <v>40669.208333333336</v>
      </c>
      <c r="N621" s="9">
        <f>(((L621/60)/60)/24)+DATE(1970,1,1)</f>
        <v>40670.208333333336</v>
      </c>
      <c r="O621" t="b">
        <v>1</v>
      </c>
      <c r="P621" t="b">
        <v>1</v>
      </c>
      <c r="Q621" t="s">
        <v>33</v>
      </c>
      <c r="R621">
        <f>E621/H621</f>
        <v>86.044753086419746</v>
      </c>
      <c r="S621" t="str">
        <f>LEFT(Q621,FIND("/",Q621)-1)</f>
        <v>theater</v>
      </c>
      <c r="T621" t="str">
        <f>RIGHT(Q621,LEN(Q621)-FIND("/",Q621))</f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(E622/D622)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s="9">
        <f>(((K622/60)/60)/24)+DATE(1970,1,1)</f>
        <v>42559.208333333328</v>
      </c>
      <c r="N622" s="9">
        <f>(((L622/60)/60)/24)+DATE(1970,1,1)</f>
        <v>42563.208333333328</v>
      </c>
      <c r="O622" t="b">
        <v>0</v>
      </c>
      <c r="P622" t="b">
        <v>0</v>
      </c>
      <c r="Q622" t="s">
        <v>122</v>
      </c>
      <c r="R622">
        <f>E622/H622</f>
        <v>90.0390625</v>
      </c>
      <c r="S622" t="str">
        <f>LEFT(Q622,FIND("/",Q622)-1)</f>
        <v>photography</v>
      </c>
      <c r="T622" t="str">
        <f>RIGHT(Q622,LEN(Q622)-FIND("/",Q622))</f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(E623/D623)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s="9">
        <f>(((K623/60)/60)/24)+DATE(1970,1,1)</f>
        <v>42626.208333333328</v>
      </c>
      <c r="N623" s="9">
        <f>(((L623/60)/60)/24)+DATE(1970,1,1)</f>
        <v>42631.208333333328</v>
      </c>
      <c r="O623" t="b">
        <v>0</v>
      </c>
      <c r="P623" t="b">
        <v>0</v>
      </c>
      <c r="Q623" t="s">
        <v>33</v>
      </c>
      <c r="R623">
        <f>E623/H623</f>
        <v>74.006063432835816</v>
      </c>
      <c r="S623" t="str">
        <f>LEFT(Q623,FIND("/",Q623)-1)</f>
        <v>theater</v>
      </c>
      <c r="T623" t="str">
        <f>RIGHT(Q623,LEN(Q623)-FIND("/",Q623))</f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(E624/D624)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s="9">
        <f>(((K624/60)/60)/24)+DATE(1970,1,1)</f>
        <v>43205.208333333328</v>
      </c>
      <c r="N624" s="9">
        <f>(((L624/60)/60)/24)+DATE(1970,1,1)</f>
        <v>43231.208333333328</v>
      </c>
      <c r="O624" t="b">
        <v>0</v>
      </c>
      <c r="P624" t="b">
        <v>0</v>
      </c>
      <c r="Q624" t="s">
        <v>60</v>
      </c>
      <c r="R624">
        <f>E624/H624</f>
        <v>92.4375</v>
      </c>
      <c r="S624" t="str">
        <f>LEFT(Q624,FIND("/",Q624)-1)</f>
        <v>music</v>
      </c>
      <c r="T624" t="str">
        <f>RIGHT(Q624,LEN(Q624)-FIND("/",Q624))</f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(E625/D625)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s="9">
        <f>(((K625/60)/60)/24)+DATE(1970,1,1)</f>
        <v>42201.208333333328</v>
      </c>
      <c r="N625" s="9">
        <f>(((L625/60)/60)/24)+DATE(1970,1,1)</f>
        <v>42206.208333333328</v>
      </c>
      <c r="O625" t="b">
        <v>0</v>
      </c>
      <c r="P625" t="b">
        <v>0</v>
      </c>
      <c r="Q625" t="s">
        <v>33</v>
      </c>
      <c r="R625">
        <f>E625/H625</f>
        <v>55.999257333828446</v>
      </c>
      <c r="S625" t="str">
        <f>LEFT(Q625,FIND("/",Q625)-1)</f>
        <v>theater</v>
      </c>
      <c r="T625" t="str">
        <f>RIGHT(Q625,LEN(Q625)-FIND("/",Q625))</f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(E626/D626)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s="9">
        <f>(((K626/60)/60)/24)+DATE(1970,1,1)</f>
        <v>42029.25</v>
      </c>
      <c r="N626" s="9">
        <f>(((L626/60)/60)/24)+DATE(1970,1,1)</f>
        <v>42035.25</v>
      </c>
      <c r="O626" t="b">
        <v>0</v>
      </c>
      <c r="P626" t="b">
        <v>0</v>
      </c>
      <c r="Q626" t="s">
        <v>122</v>
      </c>
      <c r="R626">
        <f>E626/H626</f>
        <v>32.983796296296298</v>
      </c>
      <c r="S626" t="str">
        <f>LEFT(Q626,FIND("/",Q626)-1)</f>
        <v>photography</v>
      </c>
      <c r="T626" t="str">
        <f>RIGHT(Q626,LEN(Q626)-FIND("/",Q626))</f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(E627/D627)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s="9">
        <f>(((K627/60)/60)/24)+DATE(1970,1,1)</f>
        <v>43857.25</v>
      </c>
      <c r="N627" s="9">
        <f>(((L627/60)/60)/24)+DATE(1970,1,1)</f>
        <v>43871.25</v>
      </c>
      <c r="O627" t="b">
        <v>0</v>
      </c>
      <c r="P627" t="b">
        <v>0</v>
      </c>
      <c r="Q627" t="s">
        <v>33</v>
      </c>
      <c r="R627">
        <f>E627/H627</f>
        <v>93.596774193548384</v>
      </c>
      <c r="S627" t="str">
        <f>LEFT(Q627,FIND("/",Q627)-1)</f>
        <v>theater</v>
      </c>
      <c r="T627" t="str">
        <f>RIGHT(Q627,LEN(Q627)-FIND("/",Q627))</f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(E628/D628)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s="9">
        <f>(((K628/60)/60)/24)+DATE(1970,1,1)</f>
        <v>40449.208333333336</v>
      </c>
      <c r="N628" s="9">
        <f>(((L628/60)/60)/24)+DATE(1970,1,1)</f>
        <v>40458.208333333336</v>
      </c>
      <c r="O628" t="b">
        <v>0</v>
      </c>
      <c r="P628" t="b">
        <v>1</v>
      </c>
      <c r="Q628" t="s">
        <v>33</v>
      </c>
      <c r="R628">
        <f>E628/H628</f>
        <v>69.867724867724874</v>
      </c>
      <c r="S628" t="str">
        <f>LEFT(Q628,FIND("/",Q628)-1)</f>
        <v>theater</v>
      </c>
      <c r="T628" t="str">
        <f>RIGHT(Q628,LEN(Q628)-FIND("/",Q628))</f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(E629/D629)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s="9">
        <f>(((K629/60)/60)/24)+DATE(1970,1,1)</f>
        <v>40345.208333333336</v>
      </c>
      <c r="N629" s="9">
        <f>(((L629/60)/60)/24)+DATE(1970,1,1)</f>
        <v>40369.208333333336</v>
      </c>
      <c r="O629" t="b">
        <v>1</v>
      </c>
      <c r="P629" t="b">
        <v>0</v>
      </c>
      <c r="Q629" t="s">
        <v>17</v>
      </c>
      <c r="R629">
        <f>E629/H629</f>
        <v>72.129870129870127</v>
      </c>
      <c r="S629" t="str">
        <f>LEFT(Q629,FIND("/",Q629)-1)</f>
        <v>food</v>
      </c>
      <c r="T629" t="str">
        <f>RIGHT(Q629,LEN(Q629)-FIND("/",Q629))</f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(E630/D630)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s="9">
        <f>(((K630/60)/60)/24)+DATE(1970,1,1)</f>
        <v>40455.208333333336</v>
      </c>
      <c r="N630" s="9">
        <f>(((L630/60)/60)/24)+DATE(1970,1,1)</f>
        <v>40458.208333333336</v>
      </c>
      <c r="O630" t="b">
        <v>0</v>
      </c>
      <c r="P630" t="b">
        <v>0</v>
      </c>
      <c r="Q630" t="s">
        <v>60</v>
      </c>
      <c r="R630">
        <f>E630/H630</f>
        <v>30.041666666666668</v>
      </c>
      <c r="S630" t="str">
        <f>LEFT(Q630,FIND("/",Q630)-1)</f>
        <v>music</v>
      </c>
      <c r="T630" t="str">
        <f>RIGHT(Q630,LEN(Q630)-FIND("/",Q630))</f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(E631/D631)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s="9">
        <f>(((K631/60)/60)/24)+DATE(1970,1,1)</f>
        <v>42557.208333333328</v>
      </c>
      <c r="N631" s="9">
        <f>(((L631/60)/60)/24)+DATE(1970,1,1)</f>
        <v>42559.208333333328</v>
      </c>
      <c r="O631" t="b">
        <v>0</v>
      </c>
      <c r="P631" t="b">
        <v>1</v>
      </c>
      <c r="Q631" t="s">
        <v>33</v>
      </c>
      <c r="R631">
        <f>E631/H631</f>
        <v>73.968000000000004</v>
      </c>
      <c r="S631" t="str">
        <f>LEFT(Q631,FIND("/",Q631)-1)</f>
        <v>theater</v>
      </c>
      <c r="T631" t="str">
        <f>RIGHT(Q631,LEN(Q631)-FIND("/",Q631))</f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(E632/D632)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s="9">
        <f>(((K632/60)/60)/24)+DATE(1970,1,1)</f>
        <v>43586.208333333328</v>
      </c>
      <c r="N632" s="9">
        <f>(((L632/60)/60)/24)+DATE(1970,1,1)</f>
        <v>43597.208333333328</v>
      </c>
      <c r="O632" t="b">
        <v>0</v>
      </c>
      <c r="P632" t="b">
        <v>1</v>
      </c>
      <c r="Q632" t="s">
        <v>33</v>
      </c>
      <c r="R632">
        <f>E632/H632</f>
        <v>68.65517241379311</v>
      </c>
      <c r="S632" t="str">
        <f>LEFT(Q632,FIND("/",Q632)-1)</f>
        <v>theater</v>
      </c>
      <c r="T632" t="str">
        <f>RIGHT(Q632,LEN(Q632)-FIND("/",Q632))</f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(E633/D633)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s="9">
        <f>(((K633/60)/60)/24)+DATE(1970,1,1)</f>
        <v>43550.208333333328</v>
      </c>
      <c r="N633" s="9">
        <f>(((L633/60)/60)/24)+DATE(1970,1,1)</f>
        <v>43554.208333333328</v>
      </c>
      <c r="O633" t="b">
        <v>0</v>
      </c>
      <c r="P633" t="b">
        <v>0</v>
      </c>
      <c r="Q633" t="s">
        <v>33</v>
      </c>
      <c r="R633">
        <f>E633/H633</f>
        <v>59.992164544564154</v>
      </c>
      <c r="S633" t="str">
        <f>LEFT(Q633,FIND("/",Q633)-1)</f>
        <v>theater</v>
      </c>
      <c r="T633" t="str">
        <f>RIGHT(Q633,LEN(Q633)-FIND("/",Q633))</f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(E634/D634)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s="9">
        <f>(((K634/60)/60)/24)+DATE(1970,1,1)</f>
        <v>41945.208333333336</v>
      </c>
      <c r="N634" s="9">
        <f>(((L634/60)/60)/24)+DATE(1970,1,1)</f>
        <v>41963.25</v>
      </c>
      <c r="O634" t="b">
        <v>0</v>
      </c>
      <c r="P634" t="b">
        <v>0</v>
      </c>
      <c r="Q634" t="s">
        <v>33</v>
      </c>
      <c r="R634">
        <f>E634/H634</f>
        <v>111.15827338129496</v>
      </c>
      <c r="S634" t="str">
        <f>LEFT(Q634,FIND("/",Q634)-1)</f>
        <v>theater</v>
      </c>
      <c r="T634" t="str">
        <f>RIGHT(Q634,LEN(Q634)-FIND("/",Q634))</f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(E635/D635)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s="9">
        <f>(((K635/60)/60)/24)+DATE(1970,1,1)</f>
        <v>42315.25</v>
      </c>
      <c r="N635" s="9">
        <f>(((L635/60)/60)/24)+DATE(1970,1,1)</f>
        <v>42319.25</v>
      </c>
      <c r="O635" t="b">
        <v>0</v>
      </c>
      <c r="P635" t="b">
        <v>0</v>
      </c>
      <c r="Q635" t="s">
        <v>71</v>
      </c>
      <c r="R635">
        <f>E635/H635</f>
        <v>53.038095238095238</v>
      </c>
      <c r="S635" t="str">
        <f>LEFT(Q635,FIND("/",Q635)-1)</f>
        <v>film &amp; video</v>
      </c>
      <c r="T635" t="str">
        <f>RIGHT(Q635,LEN(Q635)-FIND("/",Q635))</f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(E636/D636)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s="9">
        <f>(((K636/60)/60)/24)+DATE(1970,1,1)</f>
        <v>42819.208333333328</v>
      </c>
      <c r="N636" s="9">
        <f>(((L636/60)/60)/24)+DATE(1970,1,1)</f>
        <v>42833.208333333328</v>
      </c>
      <c r="O636" t="b">
        <v>0</v>
      </c>
      <c r="P636" t="b">
        <v>0</v>
      </c>
      <c r="Q636" t="s">
        <v>269</v>
      </c>
      <c r="R636">
        <f>E636/H636</f>
        <v>55.985524728588658</v>
      </c>
      <c r="S636" t="str">
        <f>LEFT(Q636,FIND("/",Q636)-1)</f>
        <v>film &amp; video</v>
      </c>
      <c r="T636" t="str">
        <f>RIGHT(Q636,LEN(Q636)-FIND("/",Q636))</f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(E637/D637)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s="9">
        <f>(((K637/60)/60)/24)+DATE(1970,1,1)</f>
        <v>41314.25</v>
      </c>
      <c r="N637" s="9">
        <f>(((L637/60)/60)/24)+DATE(1970,1,1)</f>
        <v>41346.208333333336</v>
      </c>
      <c r="O637" t="b">
        <v>0</v>
      </c>
      <c r="P637" t="b">
        <v>0</v>
      </c>
      <c r="Q637" t="s">
        <v>269</v>
      </c>
      <c r="R637">
        <f>E637/H637</f>
        <v>69.986760812003524</v>
      </c>
      <c r="S637" t="str">
        <f>LEFT(Q637,FIND("/",Q637)-1)</f>
        <v>film &amp; video</v>
      </c>
      <c r="T637" t="str">
        <f>RIGHT(Q637,LEN(Q637)-FIND("/",Q637))</f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(E638/D638)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s="9">
        <f>(((K638/60)/60)/24)+DATE(1970,1,1)</f>
        <v>40926.25</v>
      </c>
      <c r="N638" s="9">
        <f>(((L638/60)/60)/24)+DATE(1970,1,1)</f>
        <v>40971.25</v>
      </c>
      <c r="O638" t="b">
        <v>0</v>
      </c>
      <c r="P638" t="b">
        <v>1</v>
      </c>
      <c r="Q638" t="s">
        <v>71</v>
      </c>
      <c r="R638">
        <f>E638/H638</f>
        <v>48.998079877112133</v>
      </c>
      <c r="S638" t="str">
        <f>LEFT(Q638,FIND("/",Q638)-1)</f>
        <v>film &amp; video</v>
      </c>
      <c r="T638" t="str">
        <f>RIGHT(Q638,LEN(Q638)-FIND("/",Q638))</f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(E639/D639)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s="9">
        <f>(((K639/60)/60)/24)+DATE(1970,1,1)</f>
        <v>42688.25</v>
      </c>
      <c r="N639" s="9">
        <f>(((L639/60)/60)/24)+DATE(1970,1,1)</f>
        <v>42696.25</v>
      </c>
      <c r="O639" t="b">
        <v>0</v>
      </c>
      <c r="P639" t="b">
        <v>0</v>
      </c>
      <c r="Q639" t="s">
        <v>33</v>
      </c>
      <c r="R639">
        <f>E639/H639</f>
        <v>103.84615384615384</v>
      </c>
      <c r="S639" t="str">
        <f>LEFT(Q639,FIND("/",Q639)-1)</f>
        <v>theater</v>
      </c>
      <c r="T639" t="str">
        <f>RIGHT(Q639,LEN(Q639)-FIND("/",Q639))</f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(E640/D640)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s="9">
        <f>(((K640/60)/60)/24)+DATE(1970,1,1)</f>
        <v>40386.208333333336</v>
      </c>
      <c r="N640" s="9">
        <f>(((L640/60)/60)/24)+DATE(1970,1,1)</f>
        <v>40398.208333333336</v>
      </c>
      <c r="O640" t="b">
        <v>0</v>
      </c>
      <c r="P640" t="b">
        <v>1</v>
      </c>
      <c r="Q640" t="s">
        <v>33</v>
      </c>
      <c r="R640">
        <f>E640/H640</f>
        <v>99.127659574468083</v>
      </c>
      <c r="S640" t="str">
        <f>LEFT(Q640,FIND("/",Q640)-1)</f>
        <v>theater</v>
      </c>
      <c r="T640" t="str">
        <f>RIGHT(Q640,LEN(Q640)-FIND("/",Q640))</f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(E641/D641)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s="9">
        <f>(((K641/60)/60)/24)+DATE(1970,1,1)</f>
        <v>43309.208333333328</v>
      </c>
      <c r="N641" s="9">
        <f>(((L641/60)/60)/24)+DATE(1970,1,1)</f>
        <v>43309.208333333328</v>
      </c>
      <c r="O641" t="b">
        <v>0</v>
      </c>
      <c r="P641" t="b">
        <v>1</v>
      </c>
      <c r="Q641" t="s">
        <v>53</v>
      </c>
      <c r="R641">
        <f>E641/H641</f>
        <v>107.37777777777778</v>
      </c>
      <c r="S641" t="str">
        <f>LEFT(Q641,FIND("/",Q641)-1)</f>
        <v>film &amp; video</v>
      </c>
      <c r="T641" t="str">
        <f>RIGHT(Q641,LEN(Q641)-FIND("/",Q641))</f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(E642/D642)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s="9">
        <f>(((K642/60)/60)/24)+DATE(1970,1,1)</f>
        <v>42387.25</v>
      </c>
      <c r="N642" s="9">
        <f>(((L642/60)/60)/24)+DATE(1970,1,1)</f>
        <v>42390.25</v>
      </c>
      <c r="O642" t="b">
        <v>0</v>
      </c>
      <c r="P642" t="b">
        <v>0</v>
      </c>
      <c r="Q642" t="s">
        <v>33</v>
      </c>
      <c r="R642">
        <f>E642/H642</f>
        <v>76.922178988326849</v>
      </c>
      <c r="S642" t="str">
        <f>LEFT(Q642,FIND("/",Q642)-1)</f>
        <v>theater</v>
      </c>
      <c r="T642" t="str">
        <f>RIGHT(Q642,LEN(Q642)-FIND("/",Q642))</f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(E643/D643)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s="9">
        <f>(((K643/60)/60)/24)+DATE(1970,1,1)</f>
        <v>42786.25</v>
      </c>
      <c r="N643" s="9">
        <f>(((L643/60)/60)/24)+DATE(1970,1,1)</f>
        <v>42814.208333333328</v>
      </c>
      <c r="O643" t="b">
        <v>0</v>
      </c>
      <c r="P643" t="b">
        <v>0</v>
      </c>
      <c r="Q643" t="s">
        <v>33</v>
      </c>
      <c r="R643">
        <f>E643/H643</f>
        <v>58.128865979381445</v>
      </c>
      <c r="S643" t="str">
        <f>LEFT(Q643,FIND("/",Q643)-1)</f>
        <v>theater</v>
      </c>
      <c r="T643" t="str">
        <f>RIGHT(Q643,LEN(Q643)-FIND("/",Q643))</f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(E644/D644)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s="9">
        <f>(((K644/60)/60)/24)+DATE(1970,1,1)</f>
        <v>43451.25</v>
      </c>
      <c r="N644" s="9">
        <f>(((L644/60)/60)/24)+DATE(1970,1,1)</f>
        <v>43460.25</v>
      </c>
      <c r="O644" t="b">
        <v>0</v>
      </c>
      <c r="P644" t="b">
        <v>0</v>
      </c>
      <c r="Q644" t="s">
        <v>65</v>
      </c>
      <c r="R644">
        <f>E644/H644</f>
        <v>103.73643410852713</v>
      </c>
      <c r="S644" t="str">
        <f>LEFT(Q644,FIND("/",Q644)-1)</f>
        <v>technology</v>
      </c>
      <c r="T644" t="str">
        <f>RIGHT(Q644,LEN(Q644)-FIND("/",Q644))</f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(E645/D645)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s="9">
        <f>(((K645/60)/60)/24)+DATE(1970,1,1)</f>
        <v>42795.25</v>
      </c>
      <c r="N645" s="9">
        <f>(((L645/60)/60)/24)+DATE(1970,1,1)</f>
        <v>42813.208333333328</v>
      </c>
      <c r="O645" t="b">
        <v>0</v>
      </c>
      <c r="P645" t="b">
        <v>0</v>
      </c>
      <c r="Q645" t="s">
        <v>33</v>
      </c>
      <c r="R645">
        <f>E645/H645</f>
        <v>87.962666666666664</v>
      </c>
      <c r="S645" t="str">
        <f>LEFT(Q645,FIND("/",Q645)-1)</f>
        <v>theater</v>
      </c>
      <c r="T645" t="str">
        <f>RIGHT(Q645,LEN(Q645)-FIND("/",Q645))</f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(E646/D646)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s="9">
        <f>(((K646/60)/60)/24)+DATE(1970,1,1)</f>
        <v>43452.25</v>
      </c>
      <c r="N646" s="9">
        <f>(((L646/60)/60)/24)+DATE(1970,1,1)</f>
        <v>43468.25</v>
      </c>
      <c r="O646" t="b">
        <v>0</v>
      </c>
      <c r="P646" t="b">
        <v>0</v>
      </c>
      <c r="Q646" t="s">
        <v>33</v>
      </c>
      <c r="R646">
        <f>E646/H646</f>
        <v>28</v>
      </c>
      <c r="S646" t="str">
        <f>LEFT(Q646,FIND("/",Q646)-1)</f>
        <v>theater</v>
      </c>
      <c r="T646" t="str">
        <f>RIGHT(Q646,LEN(Q646)-FIND("/",Q646))</f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(E647/D647)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s="9">
        <f>(((K647/60)/60)/24)+DATE(1970,1,1)</f>
        <v>43369.208333333328</v>
      </c>
      <c r="N647" s="9">
        <f>(((L647/60)/60)/24)+DATE(1970,1,1)</f>
        <v>43390.208333333328</v>
      </c>
      <c r="O647" t="b">
        <v>0</v>
      </c>
      <c r="P647" t="b">
        <v>1</v>
      </c>
      <c r="Q647" t="s">
        <v>23</v>
      </c>
      <c r="R647">
        <f>E647/H647</f>
        <v>37.999361294443261</v>
      </c>
      <c r="S647" t="str">
        <f>LEFT(Q647,FIND("/",Q647)-1)</f>
        <v>music</v>
      </c>
      <c r="T647" t="str">
        <f>RIGHT(Q647,LEN(Q647)-FIND("/",Q647))</f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(E648/D648)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s="9">
        <f>(((K648/60)/60)/24)+DATE(1970,1,1)</f>
        <v>41346.208333333336</v>
      </c>
      <c r="N648" s="9">
        <f>(((L648/60)/60)/24)+DATE(1970,1,1)</f>
        <v>41357.208333333336</v>
      </c>
      <c r="O648" t="b">
        <v>0</v>
      </c>
      <c r="P648" t="b">
        <v>0</v>
      </c>
      <c r="Q648" t="s">
        <v>89</v>
      </c>
      <c r="R648">
        <f>E648/H648</f>
        <v>29.999313893653515</v>
      </c>
      <c r="S648" t="str">
        <f>LEFT(Q648,FIND("/",Q648)-1)</f>
        <v>games</v>
      </c>
      <c r="T648" t="str">
        <f>RIGHT(Q648,LEN(Q648)-FIND("/",Q648))</f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(E649/D649)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s="9">
        <f>(((K649/60)/60)/24)+DATE(1970,1,1)</f>
        <v>43199.208333333328</v>
      </c>
      <c r="N649" s="9">
        <f>(((L649/60)/60)/24)+DATE(1970,1,1)</f>
        <v>43223.208333333328</v>
      </c>
      <c r="O649" t="b">
        <v>0</v>
      </c>
      <c r="P649" t="b">
        <v>0</v>
      </c>
      <c r="Q649" t="s">
        <v>206</v>
      </c>
      <c r="R649">
        <f>E649/H649</f>
        <v>103.5</v>
      </c>
      <c r="S649" t="str">
        <f>LEFT(Q649,FIND("/",Q649)-1)</f>
        <v>publishing</v>
      </c>
      <c r="T649" t="str">
        <f>RIGHT(Q649,LEN(Q649)-FIND("/",Q649))</f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(E650/D650)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s="9">
        <f>(((K650/60)/60)/24)+DATE(1970,1,1)</f>
        <v>42922.208333333328</v>
      </c>
      <c r="N650" s="9">
        <f>(((L650/60)/60)/24)+DATE(1970,1,1)</f>
        <v>42940.208333333328</v>
      </c>
      <c r="O650" t="b">
        <v>1</v>
      </c>
      <c r="P650" t="b">
        <v>0</v>
      </c>
      <c r="Q650" t="s">
        <v>17</v>
      </c>
      <c r="R650">
        <f>E650/H650</f>
        <v>85.994467496542185</v>
      </c>
      <c r="S650" t="str">
        <f>LEFT(Q650,FIND("/",Q650)-1)</f>
        <v>food</v>
      </c>
      <c r="T650" t="str">
        <f>RIGHT(Q650,LEN(Q650)-FIND("/",Q650))</f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(E651/D651)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s="9">
        <f>(((K651/60)/60)/24)+DATE(1970,1,1)</f>
        <v>40471.208333333336</v>
      </c>
      <c r="N651" s="9">
        <f>(((L651/60)/60)/24)+DATE(1970,1,1)</f>
        <v>40482.208333333336</v>
      </c>
      <c r="O651" t="b">
        <v>1</v>
      </c>
      <c r="P651" t="b">
        <v>1</v>
      </c>
      <c r="Q651" t="s">
        <v>33</v>
      </c>
      <c r="R651">
        <f>E651/H651</f>
        <v>98.011627906976742</v>
      </c>
      <c r="S651" t="str">
        <f>LEFT(Q651,FIND("/",Q651)-1)</f>
        <v>theater</v>
      </c>
      <c r="T651" t="str">
        <f>RIGHT(Q651,LEN(Q651)-FIND("/",Q651))</f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(E652/D652)</f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s="9">
        <f>(((K652/60)/60)/24)+DATE(1970,1,1)</f>
        <v>41828.208333333336</v>
      </c>
      <c r="N652" s="9">
        <f>(((L652/60)/60)/24)+DATE(1970,1,1)</f>
        <v>41855.208333333336</v>
      </c>
      <c r="O652" t="b">
        <v>0</v>
      </c>
      <c r="P652" t="b">
        <v>0</v>
      </c>
      <c r="Q652" t="s">
        <v>159</v>
      </c>
      <c r="R652">
        <f>E652/H652</f>
        <v>2</v>
      </c>
      <c r="S652" t="str">
        <f>LEFT(Q652,FIND("/",Q652)-1)</f>
        <v>music</v>
      </c>
      <c r="T652" t="str">
        <f>RIGHT(Q652,LEN(Q652)-FIND("/",Q652))</f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(E653/D653)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s="9">
        <f>(((K653/60)/60)/24)+DATE(1970,1,1)</f>
        <v>41692.25</v>
      </c>
      <c r="N653" s="9">
        <f>(((L653/60)/60)/24)+DATE(1970,1,1)</f>
        <v>41707.25</v>
      </c>
      <c r="O653" t="b">
        <v>0</v>
      </c>
      <c r="P653" t="b">
        <v>0</v>
      </c>
      <c r="Q653" t="s">
        <v>100</v>
      </c>
      <c r="R653">
        <f>E653/H653</f>
        <v>44.994570837642193</v>
      </c>
      <c r="S653" t="str">
        <f>LEFT(Q653,FIND("/",Q653)-1)</f>
        <v>film &amp; video</v>
      </c>
      <c r="T653" t="str">
        <f>RIGHT(Q653,LEN(Q653)-FIND("/",Q653))</f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(E654/D654)</f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s="9">
        <f>(((K654/60)/60)/24)+DATE(1970,1,1)</f>
        <v>42587.208333333328</v>
      </c>
      <c r="N654" s="9">
        <f>(((L654/60)/60)/24)+DATE(1970,1,1)</f>
        <v>42630.208333333328</v>
      </c>
      <c r="O654" t="b">
        <v>0</v>
      </c>
      <c r="P654" t="b">
        <v>0</v>
      </c>
      <c r="Q654" t="s">
        <v>28</v>
      </c>
      <c r="R654">
        <f>E654/H654</f>
        <v>31.012224938875306</v>
      </c>
      <c r="S654" t="str">
        <f>LEFT(Q654,FIND("/",Q654)-1)</f>
        <v>technology</v>
      </c>
      <c r="T654" t="str">
        <f>RIGHT(Q654,LEN(Q654)-FIND("/",Q654))</f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(E655/D655)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s="9">
        <f>(((K655/60)/60)/24)+DATE(1970,1,1)</f>
        <v>42468.208333333328</v>
      </c>
      <c r="N655" s="9">
        <f>(((L655/60)/60)/24)+DATE(1970,1,1)</f>
        <v>42470.208333333328</v>
      </c>
      <c r="O655" t="b">
        <v>0</v>
      </c>
      <c r="P655" t="b">
        <v>0</v>
      </c>
      <c r="Q655" t="s">
        <v>28</v>
      </c>
      <c r="R655">
        <f>E655/H655</f>
        <v>59.970085470085472</v>
      </c>
      <c r="S655" t="str">
        <f>LEFT(Q655,FIND("/",Q655)-1)</f>
        <v>technology</v>
      </c>
      <c r="T655" t="str">
        <f>RIGHT(Q655,LEN(Q655)-FIND("/",Q655))</f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(E656/D656)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s="9">
        <f>(((K656/60)/60)/24)+DATE(1970,1,1)</f>
        <v>42240.208333333328</v>
      </c>
      <c r="N656" s="9">
        <f>(((L656/60)/60)/24)+DATE(1970,1,1)</f>
        <v>42245.208333333328</v>
      </c>
      <c r="O656" t="b">
        <v>0</v>
      </c>
      <c r="P656" t="b">
        <v>0</v>
      </c>
      <c r="Q656" t="s">
        <v>148</v>
      </c>
      <c r="R656">
        <f>E656/H656</f>
        <v>58.9973474801061</v>
      </c>
      <c r="S656" t="str">
        <f>LEFT(Q656,FIND("/",Q656)-1)</f>
        <v>music</v>
      </c>
      <c r="T656" t="str">
        <f>RIGHT(Q656,LEN(Q656)-FIND("/",Q656))</f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(E657/D657)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s="9">
        <f>(((K657/60)/60)/24)+DATE(1970,1,1)</f>
        <v>42796.25</v>
      </c>
      <c r="N657" s="9">
        <f>(((L657/60)/60)/24)+DATE(1970,1,1)</f>
        <v>42809.208333333328</v>
      </c>
      <c r="O657" t="b">
        <v>1</v>
      </c>
      <c r="P657" t="b">
        <v>0</v>
      </c>
      <c r="Q657" t="s">
        <v>122</v>
      </c>
      <c r="R657">
        <f>E657/H657</f>
        <v>50.045454545454547</v>
      </c>
      <c r="S657" t="str">
        <f>LEFT(Q657,FIND("/",Q657)-1)</f>
        <v>photography</v>
      </c>
      <c r="T657" t="str">
        <f>RIGHT(Q657,LEN(Q657)-FIND("/",Q657))</f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(E658/D658)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s="9">
        <f>(((K658/60)/60)/24)+DATE(1970,1,1)</f>
        <v>43097.25</v>
      </c>
      <c r="N658" s="9">
        <f>(((L658/60)/60)/24)+DATE(1970,1,1)</f>
        <v>43102.25</v>
      </c>
      <c r="O658" t="b">
        <v>0</v>
      </c>
      <c r="P658" t="b">
        <v>0</v>
      </c>
      <c r="Q658" t="s">
        <v>17</v>
      </c>
      <c r="R658">
        <f>E658/H658</f>
        <v>98.966269841269835</v>
      </c>
      <c r="S658" t="str">
        <f>LEFT(Q658,FIND("/",Q658)-1)</f>
        <v>food</v>
      </c>
      <c r="T658" t="str">
        <f>RIGHT(Q658,LEN(Q658)-FIND("/",Q658))</f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(E659/D659)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s="9">
        <f>(((K659/60)/60)/24)+DATE(1970,1,1)</f>
        <v>43096.25</v>
      </c>
      <c r="N659" s="9">
        <f>(((L659/60)/60)/24)+DATE(1970,1,1)</f>
        <v>43112.25</v>
      </c>
      <c r="O659" t="b">
        <v>0</v>
      </c>
      <c r="P659" t="b">
        <v>0</v>
      </c>
      <c r="Q659" t="s">
        <v>474</v>
      </c>
      <c r="R659">
        <f>E659/H659</f>
        <v>58.857142857142854</v>
      </c>
      <c r="S659" t="str">
        <f>LEFT(Q659,FIND("/",Q659)-1)</f>
        <v>film &amp; video</v>
      </c>
      <c r="T659" t="str">
        <f>RIGHT(Q659,LEN(Q659)-FIND("/",Q659))</f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(E660/D660)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s="9">
        <f>(((K660/60)/60)/24)+DATE(1970,1,1)</f>
        <v>42246.208333333328</v>
      </c>
      <c r="N660" s="9">
        <f>(((L660/60)/60)/24)+DATE(1970,1,1)</f>
        <v>42269.208333333328</v>
      </c>
      <c r="O660" t="b">
        <v>0</v>
      </c>
      <c r="P660" t="b">
        <v>0</v>
      </c>
      <c r="Q660" t="s">
        <v>23</v>
      </c>
      <c r="R660">
        <f>E660/H660</f>
        <v>81.010256410256417</v>
      </c>
      <c r="S660" t="str">
        <f>LEFT(Q660,FIND("/",Q660)-1)</f>
        <v>music</v>
      </c>
      <c r="T660" t="str">
        <f>RIGHT(Q660,LEN(Q660)-FIND("/",Q660))</f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(E661/D661)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s="9">
        <f>(((K661/60)/60)/24)+DATE(1970,1,1)</f>
        <v>40570.25</v>
      </c>
      <c r="N661" s="9">
        <f>(((L661/60)/60)/24)+DATE(1970,1,1)</f>
        <v>40571.25</v>
      </c>
      <c r="O661" t="b">
        <v>0</v>
      </c>
      <c r="P661" t="b">
        <v>0</v>
      </c>
      <c r="Q661" t="s">
        <v>42</v>
      </c>
      <c r="R661">
        <f>E661/H661</f>
        <v>76.013333333333335</v>
      </c>
      <c r="S661" t="str">
        <f>LEFT(Q661,FIND("/",Q661)-1)</f>
        <v>film &amp; video</v>
      </c>
      <c r="T661" t="str">
        <f>RIGHT(Q661,LEN(Q661)-FIND("/",Q661))</f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(E662/D662)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s="9">
        <f>(((K662/60)/60)/24)+DATE(1970,1,1)</f>
        <v>42237.208333333328</v>
      </c>
      <c r="N662" s="9">
        <f>(((L662/60)/60)/24)+DATE(1970,1,1)</f>
        <v>42246.208333333328</v>
      </c>
      <c r="O662" t="b">
        <v>1</v>
      </c>
      <c r="P662" t="b">
        <v>0</v>
      </c>
      <c r="Q662" t="s">
        <v>33</v>
      </c>
      <c r="R662">
        <f>E662/H662</f>
        <v>96.597402597402592</v>
      </c>
      <c r="S662" t="str">
        <f>LEFT(Q662,FIND("/",Q662)-1)</f>
        <v>theater</v>
      </c>
      <c r="T662" t="str">
        <f>RIGHT(Q662,LEN(Q662)-FIND("/",Q662))</f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(E663/D663)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s="9">
        <f>(((K663/60)/60)/24)+DATE(1970,1,1)</f>
        <v>40996.208333333336</v>
      </c>
      <c r="N663" s="9">
        <f>(((L663/60)/60)/24)+DATE(1970,1,1)</f>
        <v>41026.208333333336</v>
      </c>
      <c r="O663" t="b">
        <v>0</v>
      </c>
      <c r="P663" t="b">
        <v>0</v>
      </c>
      <c r="Q663" t="s">
        <v>159</v>
      </c>
      <c r="R663">
        <f>E663/H663</f>
        <v>76.957446808510639</v>
      </c>
      <c r="S663" t="str">
        <f>LEFT(Q663,FIND("/",Q663)-1)</f>
        <v>music</v>
      </c>
      <c r="T663" t="str">
        <f>RIGHT(Q663,LEN(Q663)-FIND("/",Q663))</f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(E664/D664)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s="9">
        <f>(((K664/60)/60)/24)+DATE(1970,1,1)</f>
        <v>43443.25</v>
      </c>
      <c r="N664" s="9">
        <f>(((L664/60)/60)/24)+DATE(1970,1,1)</f>
        <v>43447.25</v>
      </c>
      <c r="O664" t="b">
        <v>0</v>
      </c>
      <c r="P664" t="b">
        <v>0</v>
      </c>
      <c r="Q664" t="s">
        <v>33</v>
      </c>
      <c r="R664">
        <f>E664/H664</f>
        <v>67.984732824427482</v>
      </c>
      <c r="S664" t="str">
        <f>LEFT(Q664,FIND("/",Q664)-1)</f>
        <v>theater</v>
      </c>
      <c r="T664" t="str">
        <f>RIGHT(Q664,LEN(Q664)-FIND("/",Q664))</f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(E665/D665)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s="9">
        <f>(((K665/60)/60)/24)+DATE(1970,1,1)</f>
        <v>40458.208333333336</v>
      </c>
      <c r="N665" s="9">
        <f>(((L665/60)/60)/24)+DATE(1970,1,1)</f>
        <v>40481.208333333336</v>
      </c>
      <c r="O665" t="b">
        <v>0</v>
      </c>
      <c r="P665" t="b">
        <v>0</v>
      </c>
      <c r="Q665" t="s">
        <v>33</v>
      </c>
      <c r="R665">
        <f>E665/H665</f>
        <v>88.781609195402297</v>
      </c>
      <c r="S665" t="str">
        <f>LEFT(Q665,FIND("/",Q665)-1)</f>
        <v>theater</v>
      </c>
      <c r="T665" t="str">
        <f>RIGHT(Q665,LEN(Q665)-FIND("/",Q665))</f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(E666/D666)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s="9">
        <f>(((K666/60)/60)/24)+DATE(1970,1,1)</f>
        <v>40959.25</v>
      </c>
      <c r="N666" s="9">
        <f>(((L666/60)/60)/24)+DATE(1970,1,1)</f>
        <v>40969.25</v>
      </c>
      <c r="O666" t="b">
        <v>0</v>
      </c>
      <c r="P666" t="b">
        <v>0</v>
      </c>
      <c r="Q666" t="s">
        <v>159</v>
      </c>
      <c r="R666">
        <f>E666/H666</f>
        <v>24.99623706491063</v>
      </c>
      <c r="S666" t="str">
        <f>LEFT(Q666,FIND("/",Q666)-1)</f>
        <v>music</v>
      </c>
      <c r="T666" t="str">
        <f>RIGHT(Q666,LEN(Q666)-FIND("/",Q666))</f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(E667/D667)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s="9">
        <f>(((K667/60)/60)/24)+DATE(1970,1,1)</f>
        <v>40733.208333333336</v>
      </c>
      <c r="N667" s="9">
        <f>(((L667/60)/60)/24)+DATE(1970,1,1)</f>
        <v>40747.208333333336</v>
      </c>
      <c r="O667" t="b">
        <v>0</v>
      </c>
      <c r="P667" t="b">
        <v>1</v>
      </c>
      <c r="Q667" t="s">
        <v>42</v>
      </c>
      <c r="R667">
        <f>E667/H667</f>
        <v>44.922794117647058</v>
      </c>
      <c r="S667" t="str">
        <f>LEFT(Q667,FIND("/",Q667)-1)</f>
        <v>film &amp; video</v>
      </c>
      <c r="T667" t="str">
        <f>RIGHT(Q667,LEN(Q667)-FIND("/",Q667))</f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(E668/D668)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s="9">
        <f>(((K668/60)/60)/24)+DATE(1970,1,1)</f>
        <v>41516.208333333336</v>
      </c>
      <c r="N668" s="9">
        <f>(((L668/60)/60)/24)+DATE(1970,1,1)</f>
        <v>41522.208333333336</v>
      </c>
      <c r="O668" t="b">
        <v>0</v>
      </c>
      <c r="P668" t="b">
        <v>1</v>
      </c>
      <c r="Q668" t="s">
        <v>33</v>
      </c>
      <c r="R668">
        <f>E668/H668</f>
        <v>79.400000000000006</v>
      </c>
      <c r="S668" t="str">
        <f>LEFT(Q668,FIND("/",Q668)-1)</f>
        <v>theater</v>
      </c>
      <c r="T668" t="str">
        <f>RIGHT(Q668,LEN(Q668)-FIND("/",Q668))</f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(E669/D669)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s="9">
        <f>(((K669/60)/60)/24)+DATE(1970,1,1)</f>
        <v>41892.208333333336</v>
      </c>
      <c r="N669" s="9">
        <f>(((L669/60)/60)/24)+DATE(1970,1,1)</f>
        <v>41901.208333333336</v>
      </c>
      <c r="O669" t="b">
        <v>0</v>
      </c>
      <c r="P669" t="b">
        <v>0</v>
      </c>
      <c r="Q669" t="s">
        <v>1029</v>
      </c>
      <c r="R669">
        <f>E669/H669</f>
        <v>29.009546539379475</v>
      </c>
      <c r="S669" t="str">
        <f>LEFT(Q669,FIND("/",Q669)-1)</f>
        <v>journalism</v>
      </c>
      <c r="T669" t="str">
        <f>RIGHT(Q669,LEN(Q669)-FIND("/",Q669))</f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(E670/D670)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s="9">
        <f>(((K670/60)/60)/24)+DATE(1970,1,1)</f>
        <v>41122.208333333336</v>
      </c>
      <c r="N670" s="9">
        <f>(((L670/60)/60)/24)+DATE(1970,1,1)</f>
        <v>41134.208333333336</v>
      </c>
      <c r="O670" t="b">
        <v>0</v>
      </c>
      <c r="P670" t="b">
        <v>0</v>
      </c>
      <c r="Q670" t="s">
        <v>33</v>
      </c>
      <c r="R670">
        <f>E670/H670</f>
        <v>73.59210526315789</v>
      </c>
      <c r="S670" t="str">
        <f>LEFT(Q670,FIND("/",Q670)-1)</f>
        <v>theater</v>
      </c>
      <c r="T670" t="str">
        <f>RIGHT(Q670,LEN(Q670)-FIND("/",Q670))</f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(E671/D671)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s="9">
        <f>(((K671/60)/60)/24)+DATE(1970,1,1)</f>
        <v>42912.208333333328</v>
      </c>
      <c r="N671" s="9">
        <f>(((L671/60)/60)/24)+DATE(1970,1,1)</f>
        <v>42921.208333333328</v>
      </c>
      <c r="O671" t="b">
        <v>0</v>
      </c>
      <c r="P671" t="b">
        <v>0</v>
      </c>
      <c r="Q671" t="s">
        <v>33</v>
      </c>
      <c r="R671">
        <f>E671/H671</f>
        <v>107.97038864898211</v>
      </c>
      <c r="S671" t="str">
        <f>LEFT(Q671,FIND("/",Q671)-1)</f>
        <v>theater</v>
      </c>
      <c r="T671" t="str">
        <f>RIGHT(Q671,LEN(Q671)-FIND("/",Q671))</f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(E672/D672)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s="9">
        <f>(((K672/60)/60)/24)+DATE(1970,1,1)</f>
        <v>42425.25</v>
      </c>
      <c r="N672" s="9">
        <f>(((L672/60)/60)/24)+DATE(1970,1,1)</f>
        <v>42437.25</v>
      </c>
      <c r="O672" t="b">
        <v>0</v>
      </c>
      <c r="P672" t="b">
        <v>0</v>
      </c>
      <c r="Q672" t="s">
        <v>60</v>
      </c>
      <c r="R672">
        <f>E672/H672</f>
        <v>68.987284287011803</v>
      </c>
      <c r="S672" t="str">
        <f>LEFT(Q672,FIND("/",Q672)-1)</f>
        <v>music</v>
      </c>
      <c r="T672" t="str">
        <f>RIGHT(Q672,LEN(Q672)-FIND("/",Q672))</f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(E673/D673)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s="9">
        <f>(((K673/60)/60)/24)+DATE(1970,1,1)</f>
        <v>40390.208333333336</v>
      </c>
      <c r="N673" s="9">
        <f>(((L673/60)/60)/24)+DATE(1970,1,1)</f>
        <v>40394.208333333336</v>
      </c>
      <c r="O673" t="b">
        <v>0</v>
      </c>
      <c r="P673" t="b">
        <v>1</v>
      </c>
      <c r="Q673" t="s">
        <v>33</v>
      </c>
      <c r="R673">
        <f>E673/H673</f>
        <v>111.02236719478098</v>
      </c>
      <c r="S673" t="str">
        <f>LEFT(Q673,FIND("/",Q673)-1)</f>
        <v>theater</v>
      </c>
      <c r="T673" t="str">
        <f>RIGHT(Q673,LEN(Q673)-FIND("/",Q673))</f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(E674/D674)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s="9">
        <f>(((K674/60)/60)/24)+DATE(1970,1,1)</f>
        <v>43180.208333333328</v>
      </c>
      <c r="N674" s="9">
        <f>(((L674/60)/60)/24)+DATE(1970,1,1)</f>
        <v>43190.208333333328</v>
      </c>
      <c r="O674" t="b">
        <v>0</v>
      </c>
      <c r="P674" t="b">
        <v>0</v>
      </c>
      <c r="Q674" t="s">
        <v>33</v>
      </c>
      <c r="R674">
        <f>E674/H674</f>
        <v>24.997515808491418</v>
      </c>
      <c r="S674" t="str">
        <f>LEFT(Q674,FIND("/",Q674)-1)</f>
        <v>theater</v>
      </c>
      <c r="T674" t="str">
        <f>RIGHT(Q674,LEN(Q674)-FIND("/",Q674))</f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(E675/D675)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s="9">
        <f>(((K675/60)/60)/24)+DATE(1970,1,1)</f>
        <v>42475.208333333328</v>
      </c>
      <c r="N675" s="9">
        <f>(((L675/60)/60)/24)+DATE(1970,1,1)</f>
        <v>42496.208333333328</v>
      </c>
      <c r="O675" t="b">
        <v>0</v>
      </c>
      <c r="P675" t="b">
        <v>0</v>
      </c>
      <c r="Q675" t="s">
        <v>60</v>
      </c>
      <c r="R675">
        <f>E675/H675</f>
        <v>42.155172413793103</v>
      </c>
      <c r="S675" t="str">
        <f>LEFT(Q675,FIND("/",Q675)-1)</f>
        <v>music</v>
      </c>
      <c r="T675" t="str">
        <f>RIGHT(Q675,LEN(Q675)-FIND("/",Q675))</f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(E676/D676)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s="9">
        <f>(((K676/60)/60)/24)+DATE(1970,1,1)</f>
        <v>40774.208333333336</v>
      </c>
      <c r="N676" s="9">
        <f>(((L676/60)/60)/24)+DATE(1970,1,1)</f>
        <v>40821.208333333336</v>
      </c>
      <c r="O676" t="b">
        <v>0</v>
      </c>
      <c r="P676" t="b">
        <v>0</v>
      </c>
      <c r="Q676" t="s">
        <v>122</v>
      </c>
      <c r="R676">
        <f>E676/H676</f>
        <v>47.003284072249592</v>
      </c>
      <c r="S676" t="str">
        <f>LEFT(Q676,FIND("/",Q676)-1)</f>
        <v>photography</v>
      </c>
      <c r="T676" t="str">
        <f>RIGHT(Q676,LEN(Q676)-FIND("/",Q676))</f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(E677/D677)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s="9">
        <f>(((K677/60)/60)/24)+DATE(1970,1,1)</f>
        <v>43719.208333333328</v>
      </c>
      <c r="N677" s="9">
        <f>(((L677/60)/60)/24)+DATE(1970,1,1)</f>
        <v>43726.208333333328</v>
      </c>
      <c r="O677" t="b">
        <v>0</v>
      </c>
      <c r="P677" t="b">
        <v>0</v>
      </c>
      <c r="Q677" t="s">
        <v>1029</v>
      </c>
      <c r="R677">
        <f>E677/H677</f>
        <v>36.0392749244713</v>
      </c>
      <c r="S677" t="str">
        <f>LEFT(Q677,FIND("/",Q677)-1)</f>
        <v>journalism</v>
      </c>
      <c r="T677" t="str">
        <f>RIGHT(Q677,LEN(Q677)-FIND("/",Q677))</f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(E678/D678)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s="9">
        <f>(((K678/60)/60)/24)+DATE(1970,1,1)</f>
        <v>41178.208333333336</v>
      </c>
      <c r="N678" s="9">
        <f>(((L678/60)/60)/24)+DATE(1970,1,1)</f>
        <v>41187.208333333336</v>
      </c>
      <c r="O678" t="b">
        <v>0</v>
      </c>
      <c r="P678" t="b">
        <v>0</v>
      </c>
      <c r="Q678" t="s">
        <v>122</v>
      </c>
      <c r="R678">
        <f>E678/H678</f>
        <v>101.03760683760684</v>
      </c>
      <c r="S678" t="str">
        <f>LEFT(Q678,FIND("/",Q678)-1)</f>
        <v>photography</v>
      </c>
      <c r="T678" t="str">
        <f>RIGHT(Q678,LEN(Q678)-FIND("/",Q678))</f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(E679/D679)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s="9">
        <f>(((K679/60)/60)/24)+DATE(1970,1,1)</f>
        <v>42561.208333333328</v>
      </c>
      <c r="N679" s="9">
        <f>(((L679/60)/60)/24)+DATE(1970,1,1)</f>
        <v>42611.208333333328</v>
      </c>
      <c r="O679" t="b">
        <v>0</v>
      </c>
      <c r="P679" t="b">
        <v>0</v>
      </c>
      <c r="Q679" t="s">
        <v>119</v>
      </c>
      <c r="R679">
        <f>E679/H679</f>
        <v>39.927927927927925</v>
      </c>
      <c r="S679" t="str">
        <f>LEFT(Q679,FIND("/",Q679)-1)</f>
        <v>publishing</v>
      </c>
      <c r="T679" t="str">
        <f>RIGHT(Q679,LEN(Q679)-FIND("/",Q679))</f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(E680/D680)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s="9">
        <f>(((K680/60)/60)/24)+DATE(1970,1,1)</f>
        <v>43484.25</v>
      </c>
      <c r="N680" s="9">
        <f>(((L680/60)/60)/24)+DATE(1970,1,1)</f>
        <v>43486.25</v>
      </c>
      <c r="O680" t="b">
        <v>0</v>
      </c>
      <c r="P680" t="b">
        <v>0</v>
      </c>
      <c r="Q680" t="s">
        <v>53</v>
      </c>
      <c r="R680">
        <f>E680/H680</f>
        <v>83.158139534883716</v>
      </c>
      <c r="S680" t="str">
        <f>LEFT(Q680,FIND("/",Q680)-1)</f>
        <v>film &amp; video</v>
      </c>
      <c r="T680" t="str">
        <f>RIGHT(Q680,LEN(Q680)-FIND("/",Q680))</f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(E681/D681)</f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s="9">
        <f>(((K681/60)/60)/24)+DATE(1970,1,1)</f>
        <v>43756.208333333328</v>
      </c>
      <c r="N681" s="9">
        <f>(((L681/60)/60)/24)+DATE(1970,1,1)</f>
        <v>43761.208333333328</v>
      </c>
      <c r="O681" t="b">
        <v>0</v>
      </c>
      <c r="P681" t="b">
        <v>1</v>
      </c>
      <c r="Q681" t="s">
        <v>17</v>
      </c>
      <c r="R681">
        <f>E681/H681</f>
        <v>39.97520661157025</v>
      </c>
      <c r="S681" t="str">
        <f>LEFT(Q681,FIND("/",Q681)-1)</f>
        <v>food</v>
      </c>
      <c r="T681" t="str">
        <f>RIGHT(Q681,LEN(Q681)-FIND("/",Q681))</f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(E682/D682)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s="9">
        <f>(((K682/60)/60)/24)+DATE(1970,1,1)</f>
        <v>43813.25</v>
      </c>
      <c r="N682" s="9">
        <f>(((L682/60)/60)/24)+DATE(1970,1,1)</f>
        <v>43815.25</v>
      </c>
      <c r="O682" t="b">
        <v>0</v>
      </c>
      <c r="P682" t="b">
        <v>1</v>
      </c>
      <c r="Q682" t="s">
        <v>292</v>
      </c>
      <c r="R682">
        <f>E682/H682</f>
        <v>47.993908629441627</v>
      </c>
      <c r="S682" t="str">
        <f>LEFT(Q682,FIND("/",Q682)-1)</f>
        <v>games</v>
      </c>
      <c r="T682" t="str">
        <f>RIGHT(Q682,LEN(Q682)-FIND("/",Q682))</f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(E683/D683)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s="9">
        <f>(((K683/60)/60)/24)+DATE(1970,1,1)</f>
        <v>40898.25</v>
      </c>
      <c r="N683" s="9">
        <f>(((L683/60)/60)/24)+DATE(1970,1,1)</f>
        <v>40904.25</v>
      </c>
      <c r="O683" t="b">
        <v>0</v>
      </c>
      <c r="P683" t="b">
        <v>0</v>
      </c>
      <c r="Q683" t="s">
        <v>33</v>
      </c>
      <c r="R683">
        <f>E683/H683</f>
        <v>95.978877489438744</v>
      </c>
      <c r="S683" t="str">
        <f>LEFT(Q683,FIND("/",Q683)-1)</f>
        <v>theater</v>
      </c>
      <c r="T683" t="str">
        <f>RIGHT(Q683,LEN(Q683)-FIND("/",Q683))</f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(E684/D684)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s="9">
        <f>(((K684/60)/60)/24)+DATE(1970,1,1)</f>
        <v>41619.25</v>
      </c>
      <c r="N684" s="9">
        <f>(((L684/60)/60)/24)+DATE(1970,1,1)</f>
        <v>41628.25</v>
      </c>
      <c r="O684" t="b">
        <v>0</v>
      </c>
      <c r="P684" t="b">
        <v>0</v>
      </c>
      <c r="Q684" t="s">
        <v>33</v>
      </c>
      <c r="R684">
        <f>E684/H684</f>
        <v>78.728155339805824</v>
      </c>
      <c r="S684" t="str">
        <f>LEFT(Q684,FIND("/",Q684)-1)</f>
        <v>theater</v>
      </c>
      <c r="T684" t="str">
        <f>RIGHT(Q684,LEN(Q684)-FIND("/",Q684))</f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(E685/D685)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s="9">
        <f>(((K685/60)/60)/24)+DATE(1970,1,1)</f>
        <v>43359.208333333328</v>
      </c>
      <c r="N685" s="9">
        <f>(((L685/60)/60)/24)+DATE(1970,1,1)</f>
        <v>43361.208333333328</v>
      </c>
      <c r="O685" t="b">
        <v>0</v>
      </c>
      <c r="P685" t="b">
        <v>0</v>
      </c>
      <c r="Q685" t="s">
        <v>33</v>
      </c>
      <c r="R685">
        <f>E685/H685</f>
        <v>56.081632653061227</v>
      </c>
      <c r="S685" t="str">
        <f>LEFT(Q685,FIND("/",Q685)-1)</f>
        <v>theater</v>
      </c>
      <c r="T685" t="str">
        <f>RIGHT(Q685,LEN(Q685)-FIND("/",Q685))</f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(E686/D686)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s="9">
        <f>(((K686/60)/60)/24)+DATE(1970,1,1)</f>
        <v>40358.208333333336</v>
      </c>
      <c r="N686" s="9">
        <f>(((L686/60)/60)/24)+DATE(1970,1,1)</f>
        <v>40378.208333333336</v>
      </c>
      <c r="O686" t="b">
        <v>0</v>
      </c>
      <c r="P686" t="b">
        <v>0</v>
      </c>
      <c r="Q686" t="s">
        <v>68</v>
      </c>
      <c r="R686">
        <f>E686/H686</f>
        <v>69.090909090909093</v>
      </c>
      <c r="S686" t="str">
        <f>LEFT(Q686,FIND("/",Q686)-1)</f>
        <v>publishing</v>
      </c>
      <c r="T686" t="str">
        <f>RIGHT(Q686,LEN(Q686)-FIND("/",Q686))</f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(E687/D687)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s="9">
        <f>(((K687/60)/60)/24)+DATE(1970,1,1)</f>
        <v>42239.208333333328</v>
      </c>
      <c r="N687" s="9">
        <f>(((L687/60)/60)/24)+DATE(1970,1,1)</f>
        <v>42263.208333333328</v>
      </c>
      <c r="O687" t="b">
        <v>0</v>
      </c>
      <c r="P687" t="b">
        <v>0</v>
      </c>
      <c r="Q687" t="s">
        <v>33</v>
      </c>
      <c r="R687">
        <f>E687/H687</f>
        <v>102.05291576673866</v>
      </c>
      <c r="S687" t="str">
        <f>LEFT(Q687,FIND("/",Q687)-1)</f>
        <v>theater</v>
      </c>
      <c r="T687" t="str">
        <f>RIGHT(Q687,LEN(Q687)-FIND("/",Q687))</f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(E688/D688)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s="9">
        <f>(((K688/60)/60)/24)+DATE(1970,1,1)</f>
        <v>43186.208333333328</v>
      </c>
      <c r="N688" s="9">
        <f>(((L688/60)/60)/24)+DATE(1970,1,1)</f>
        <v>43197.208333333328</v>
      </c>
      <c r="O688" t="b">
        <v>0</v>
      </c>
      <c r="P688" t="b">
        <v>0</v>
      </c>
      <c r="Q688" t="s">
        <v>65</v>
      </c>
      <c r="R688">
        <f>E688/H688</f>
        <v>107.32089552238806</v>
      </c>
      <c r="S688" t="str">
        <f>LEFT(Q688,FIND("/",Q688)-1)</f>
        <v>technology</v>
      </c>
      <c r="T688" t="str">
        <f>RIGHT(Q688,LEN(Q688)-FIND("/",Q688))</f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(E689/D689)</f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s="9">
        <f>(((K689/60)/60)/24)+DATE(1970,1,1)</f>
        <v>42806.25</v>
      </c>
      <c r="N689" s="9">
        <f>(((L689/60)/60)/24)+DATE(1970,1,1)</f>
        <v>42809.208333333328</v>
      </c>
      <c r="O689" t="b">
        <v>0</v>
      </c>
      <c r="P689" t="b">
        <v>0</v>
      </c>
      <c r="Q689" t="s">
        <v>33</v>
      </c>
      <c r="R689">
        <f>E689/H689</f>
        <v>51.970260223048328</v>
      </c>
      <c r="S689" t="str">
        <f>LEFT(Q689,FIND("/",Q689)-1)</f>
        <v>theater</v>
      </c>
      <c r="T689" t="str">
        <f>RIGHT(Q689,LEN(Q689)-FIND("/",Q689))</f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(E690/D690)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s="9">
        <f>(((K690/60)/60)/24)+DATE(1970,1,1)</f>
        <v>43475.25</v>
      </c>
      <c r="N690" s="9">
        <f>(((L690/60)/60)/24)+DATE(1970,1,1)</f>
        <v>43491.25</v>
      </c>
      <c r="O690" t="b">
        <v>0</v>
      </c>
      <c r="P690" t="b">
        <v>1</v>
      </c>
      <c r="Q690" t="s">
        <v>269</v>
      </c>
      <c r="R690">
        <f>E690/H690</f>
        <v>71.137142857142862</v>
      </c>
      <c r="S690" t="str">
        <f>LEFT(Q690,FIND("/",Q690)-1)</f>
        <v>film &amp; video</v>
      </c>
      <c r="T690" t="str">
        <f>RIGHT(Q690,LEN(Q690)-FIND("/",Q690))</f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(E691/D691)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s="9">
        <f>(((K691/60)/60)/24)+DATE(1970,1,1)</f>
        <v>41576.208333333336</v>
      </c>
      <c r="N691" s="9">
        <f>(((L691/60)/60)/24)+DATE(1970,1,1)</f>
        <v>41588.25</v>
      </c>
      <c r="O691" t="b">
        <v>0</v>
      </c>
      <c r="P691" t="b">
        <v>0</v>
      </c>
      <c r="Q691" t="s">
        <v>28</v>
      </c>
      <c r="R691">
        <f>E691/H691</f>
        <v>106.49275362318841</v>
      </c>
      <c r="S691" t="str">
        <f>LEFT(Q691,FIND("/",Q691)-1)</f>
        <v>technology</v>
      </c>
      <c r="T691" t="str">
        <f>RIGHT(Q691,LEN(Q691)-FIND("/",Q691))</f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(E692/D692)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s="9">
        <f>(((K692/60)/60)/24)+DATE(1970,1,1)</f>
        <v>40874.25</v>
      </c>
      <c r="N692" s="9">
        <f>(((L692/60)/60)/24)+DATE(1970,1,1)</f>
        <v>40880.25</v>
      </c>
      <c r="O692" t="b">
        <v>0</v>
      </c>
      <c r="P692" t="b">
        <v>1</v>
      </c>
      <c r="Q692" t="s">
        <v>42</v>
      </c>
      <c r="R692">
        <f>E692/H692</f>
        <v>42.93684210526316</v>
      </c>
      <c r="S692" t="str">
        <f>LEFT(Q692,FIND("/",Q692)-1)</f>
        <v>film &amp; video</v>
      </c>
      <c r="T692" t="str">
        <f>RIGHT(Q692,LEN(Q692)-FIND("/",Q692))</f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(E693/D693)</f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s="9">
        <f>(((K693/60)/60)/24)+DATE(1970,1,1)</f>
        <v>41185.208333333336</v>
      </c>
      <c r="N693" s="9">
        <f>(((L693/60)/60)/24)+DATE(1970,1,1)</f>
        <v>41202.208333333336</v>
      </c>
      <c r="O693" t="b">
        <v>1</v>
      </c>
      <c r="P693" t="b">
        <v>1</v>
      </c>
      <c r="Q693" t="s">
        <v>42</v>
      </c>
      <c r="R693">
        <f>E693/H693</f>
        <v>30.037974683544302</v>
      </c>
      <c r="S693" t="str">
        <f>LEFT(Q693,FIND("/",Q693)-1)</f>
        <v>film &amp; video</v>
      </c>
      <c r="T693" t="str">
        <f>RIGHT(Q693,LEN(Q693)-FIND("/",Q693))</f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(E694/D694)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s="9">
        <f>(((K694/60)/60)/24)+DATE(1970,1,1)</f>
        <v>43655.208333333328</v>
      </c>
      <c r="N694" s="9">
        <f>(((L694/60)/60)/24)+DATE(1970,1,1)</f>
        <v>43673.208333333328</v>
      </c>
      <c r="O694" t="b">
        <v>0</v>
      </c>
      <c r="P694" t="b">
        <v>0</v>
      </c>
      <c r="Q694" t="s">
        <v>23</v>
      </c>
      <c r="R694">
        <f>E694/H694</f>
        <v>70.623376623376629</v>
      </c>
      <c r="S694" t="str">
        <f>LEFT(Q694,FIND("/",Q694)-1)</f>
        <v>music</v>
      </c>
      <c r="T694" t="str">
        <f>RIGHT(Q694,LEN(Q694)-FIND("/",Q694))</f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(E695/D695)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s="9">
        <f>(((K695/60)/60)/24)+DATE(1970,1,1)</f>
        <v>43025.208333333328</v>
      </c>
      <c r="N695" s="9">
        <f>(((L695/60)/60)/24)+DATE(1970,1,1)</f>
        <v>43042.208333333328</v>
      </c>
      <c r="O695" t="b">
        <v>0</v>
      </c>
      <c r="P695" t="b">
        <v>0</v>
      </c>
      <c r="Q695" t="s">
        <v>33</v>
      </c>
      <c r="R695">
        <f>E695/H695</f>
        <v>66.016018306636155</v>
      </c>
      <c r="S695" t="str">
        <f>LEFT(Q695,FIND("/",Q695)-1)</f>
        <v>theater</v>
      </c>
      <c r="T695" t="str">
        <f>RIGHT(Q695,LEN(Q695)-FIND("/",Q695))</f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(E696/D696)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s="9">
        <f>(((K696/60)/60)/24)+DATE(1970,1,1)</f>
        <v>43066.25</v>
      </c>
      <c r="N696" s="9">
        <f>(((L696/60)/60)/24)+DATE(1970,1,1)</f>
        <v>43103.25</v>
      </c>
      <c r="O696" t="b">
        <v>0</v>
      </c>
      <c r="P696" t="b">
        <v>0</v>
      </c>
      <c r="Q696" t="s">
        <v>33</v>
      </c>
      <c r="R696">
        <f>E696/H696</f>
        <v>96.911392405063296</v>
      </c>
      <c r="S696" t="str">
        <f>LEFT(Q696,FIND("/",Q696)-1)</f>
        <v>theater</v>
      </c>
      <c r="T696" t="str">
        <f>RIGHT(Q696,LEN(Q696)-FIND("/",Q696))</f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(E697/D697)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s="9">
        <f>(((K697/60)/60)/24)+DATE(1970,1,1)</f>
        <v>42322.25</v>
      </c>
      <c r="N697" s="9">
        <f>(((L697/60)/60)/24)+DATE(1970,1,1)</f>
        <v>42338.25</v>
      </c>
      <c r="O697" t="b">
        <v>1</v>
      </c>
      <c r="P697" t="b">
        <v>0</v>
      </c>
      <c r="Q697" t="s">
        <v>23</v>
      </c>
      <c r="R697">
        <f>E697/H697</f>
        <v>62.867346938775512</v>
      </c>
      <c r="S697" t="str">
        <f>LEFT(Q697,FIND("/",Q697)-1)</f>
        <v>music</v>
      </c>
      <c r="T697" t="str">
        <f>RIGHT(Q697,LEN(Q697)-FIND("/",Q697))</f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(E698/D698)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s="9">
        <f>(((K698/60)/60)/24)+DATE(1970,1,1)</f>
        <v>42114.208333333328</v>
      </c>
      <c r="N698" s="9">
        <f>(((L698/60)/60)/24)+DATE(1970,1,1)</f>
        <v>42115.208333333328</v>
      </c>
      <c r="O698" t="b">
        <v>0</v>
      </c>
      <c r="P698" t="b">
        <v>1</v>
      </c>
      <c r="Q698" t="s">
        <v>33</v>
      </c>
      <c r="R698">
        <f>E698/H698</f>
        <v>108.98537682789652</v>
      </c>
      <c r="S698" t="str">
        <f>LEFT(Q698,FIND("/",Q698)-1)</f>
        <v>theater</v>
      </c>
      <c r="T698" t="str">
        <f>RIGHT(Q698,LEN(Q698)-FIND("/",Q698))</f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(E699/D699)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s="9">
        <f>(((K699/60)/60)/24)+DATE(1970,1,1)</f>
        <v>43190.208333333328</v>
      </c>
      <c r="N699" s="9">
        <f>(((L699/60)/60)/24)+DATE(1970,1,1)</f>
        <v>43192.208333333328</v>
      </c>
      <c r="O699" t="b">
        <v>0</v>
      </c>
      <c r="P699" t="b">
        <v>0</v>
      </c>
      <c r="Q699" t="s">
        <v>50</v>
      </c>
      <c r="R699">
        <f>E699/H699</f>
        <v>26.999314599040439</v>
      </c>
      <c r="S699" t="str">
        <f>LEFT(Q699,FIND("/",Q699)-1)</f>
        <v>music</v>
      </c>
      <c r="T699" t="str">
        <f>RIGHT(Q699,LEN(Q699)-FIND("/",Q699))</f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(E700/D700)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s="9">
        <f>(((K700/60)/60)/24)+DATE(1970,1,1)</f>
        <v>40871.25</v>
      </c>
      <c r="N700" s="9">
        <f>(((L700/60)/60)/24)+DATE(1970,1,1)</f>
        <v>40885.25</v>
      </c>
      <c r="O700" t="b">
        <v>0</v>
      </c>
      <c r="P700" t="b">
        <v>0</v>
      </c>
      <c r="Q700" t="s">
        <v>65</v>
      </c>
      <c r="R700">
        <f>E700/H700</f>
        <v>65.004147943311438</v>
      </c>
      <c r="S700" t="str">
        <f>LEFT(Q700,FIND("/",Q700)-1)</f>
        <v>technology</v>
      </c>
      <c r="T700" t="str">
        <f>RIGHT(Q700,LEN(Q700)-FIND("/",Q700))</f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(E701/D701)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s="9">
        <f>(((K701/60)/60)/24)+DATE(1970,1,1)</f>
        <v>43641.208333333328</v>
      </c>
      <c r="N701" s="9">
        <f>(((L701/60)/60)/24)+DATE(1970,1,1)</f>
        <v>43642.208333333328</v>
      </c>
      <c r="O701" t="b">
        <v>0</v>
      </c>
      <c r="P701" t="b">
        <v>0</v>
      </c>
      <c r="Q701" t="s">
        <v>53</v>
      </c>
      <c r="R701">
        <f>E701/H701</f>
        <v>111.51785714285714</v>
      </c>
      <c r="S701" t="str">
        <f>LEFT(Q701,FIND("/",Q701)-1)</f>
        <v>film &amp; video</v>
      </c>
      <c r="T701" t="str">
        <f>RIGHT(Q701,LEN(Q701)-FIND("/",Q701))</f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(E702/D702)</f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s="9">
        <f>(((K702/60)/60)/24)+DATE(1970,1,1)</f>
        <v>40203.25</v>
      </c>
      <c r="N702" s="9">
        <f>(((L702/60)/60)/24)+DATE(1970,1,1)</f>
        <v>40218.25</v>
      </c>
      <c r="O702" t="b">
        <v>0</v>
      </c>
      <c r="P702" t="b">
        <v>0</v>
      </c>
      <c r="Q702" t="s">
        <v>65</v>
      </c>
      <c r="R702">
        <f>E702/H702</f>
        <v>3</v>
      </c>
      <c r="S702" t="str">
        <f>LEFT(Q702,FIND("/",Q702)-1)</f>
        <v>technology</v>
      </c>
      <c r="T702" t="str">
        <f>RIGHT(Q702,LEN(Q702)-FIND("/",Q702))</f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(E703/D703)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s="9">
        <f>(((K703/60)/60)/24)+DATE(1970,1,1)</f>
        <v>40629.208333333336</v>
      </c>
      <c r="N703" s="9">
        <f>(((L703/60)/60)/24)+DATE(1970,1,1)</f>
        <v>40636.208333333336</v>
      </c>
      <c r="O703" t="b">
        <v>1</v>
      </c>
      <c r="P703" t="b">
        <v>0</v>
      </c>
      <c r="Q703" t="s">
        <v>33</v>
      </c>
      <c r="R703">
        <f>E703/H703</f>
        <v>110.99268292682927</v>
      </c>
      <c r="S703" t="str">
        <f>LEFT(Q703,FIND("/",Q703)-1)</f>
        <v>theater</v>
      </c>
      <c r="T703" t="str">
        <f>RIGHT(Q703,LEN(Q703)-FIND("/",Q703))</f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(E704/D704)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s="9">
        <f>(((K704/60)/60)/24)+DATE(1970,1,1)</f>
        <v>41477.208333333336</v>
      </c>
      <c r="N704" s="9">
        <f>(((L704/60)/60)/24)+DATE(1970,1,1)</f>
        <v>41482.208333333336</v>
      </c>
      <c r="O704" t="b">
        <v>0</v>
      </c>
      <c r="P704" t="b">
        <v>0</v>
      </c>
      <c r="Q704" t="s">
        <v>65</v>
      </c>
      <c r="R704">
        <f>E704/H704</f>
        <v>56.746987951807228</v>
      </c>
      <c r="S704" t="str">
        <f>LEFT(Q704,FIND("/",Q704)-1)</f>
        <v>technology</v>
      </c>
      <c r="T704" t="str">
        <f>RIGHT(Q704,LEN(Q704)-FIND("/",Q704))</f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(E705/D705)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s="9">
        <f>(((K705/60)/60)/24)+DATE(1970,1,1)</f>
        <v>41020.208333333336</v>
      </c>
      <c r="N705" s="9">
        <f>(((L705/60)/60)/24)+DATE(1970,1,1)</f>
        <v>41037.208333333336</v>
      </c>
      <c r="O705" t="b">
        <v>1</v>
      </c>
      <c r="P705" t="b">
        <v>1</v>
      </c>
      <c r="Q705" t="s">
        <v>206</v>
      </c>
      <c r="R705">
        <f>E705/H705</f>
        <v>97.020608439646708</v>
      </c>
      <c r="S705" t="str">
        <f>LEFT(Q705,FIND("/",Q705)-1)</f>
        <v>publishing</v>
      </c>
      <c r="T705" t="str">
        <f>RIGHT(Q705,LEN(Q705)-FIND("/",Q705))</f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(E706/D706)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s="9">
        <f>(((K706/60)/60)/24)+DATE(1970,1,1)</f>
        <v>42555.208333333328</v>
      </c>
      <c r="N706" s="9">
        <f>(((L706/60)/60)/24)+DATE(1970,1,1)</f>
        <v>42570.208333333328</v>
      </c>
      <c r="O706" t="b">
        <v>0</v>
      </c>
      <c r="P706" t="b">
        <v>0</v>
      </c>
      <c r="Q706" t="s">
        <v>71</v>
      </c>
      <c r="R706">
        <f>E706/H706</f>
        <v>92.08620689655173</v>
      </c>
      <c r="S706" t="str">
        <f>LEFT(Q706,FIND("/",Q706)-1)</f>
        <v>film &amp; video</v>
      </c>
      <c r="T706" t="str">
        <f>RIGHT(Q706,LEN(Q706)-FIND("/",Q706))</f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(E707/D707)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s="9">
        <f>(((K707/60)/60)/24)+DATE(1970,1,1)</f>
        <v>41619.25</v>
      </c>
      <c r="N707" s="9">
        <f>(((L707/60)/60)/24)+DATE(1970,1,1)</f>
        <v>41623.25</v>
      </c>
      <c r="O707" t="b">
        <v>0</v>
      </c>
      <c r="P707" t="b">
        <v>0</v>
      </c>
      <c r="Q707" t="s">
        <v>68</v>
      </c>
      <c r="R707">
        <f>E707/H707</f>
        <v>82.986666666666665</v>
      </c>
      <c r="S707" t="str">
        <f>LEFT(Q707,FIND("/",Q707)-1)</f>
        <v>publishing</v>
      </c>
      <c r="T707" t="str">
        <f>RIGHT(Q707,LEN(Q707)-FIND("/",Q707))</f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(E708/D708)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s="9">
        <f>(((K708/60)/60)/24)+DATE(1970,1,1)</f>
        <v>43471.25</v>
      </c>
      <c r="N708" s="9">
        <f>(((L708/60)/60)/24)+DATE(1970,1,1)</f>
        <v>43479.25</v>
      </c>
      <c r="O708" t="b">
        <v>0</v>
      </c>
      <c r="P708" t="b">
        <v>1</v>
      </c>
      <c r="Q708" t="s">
        <v>28</v>
      </c>
      <c r="R708">
        <f>E708/H708</f>
        <v>103.03791821561339</v>
      </c>
      <c r="S708" t="str">
        <f>LEFT(Q708,FIND("/",Q708)-1)</f>
        <v>technology</v>
      </c>
      <c r="T708" t="str">
        <f>RIGHT(Q708,LEN(Q708)-FIND("/",Q708))</f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(E709/D709)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s="9">
        <f>(((K709/60)/60)/24)+DATE(1970,1,1)</f>
        <v>43442.25</v>
      </c>
      <c r="N709" s="9">
        <f>(((L709/60)/60)/24)+DATE(1970,1,1)</f>
        <v>43478.25</v>
      </c>
      <c r="O709" t="b">
        <v>0</v>
      </c>
      <c r="P709" t="b">
        <v>0</v>
      </c>
      <c r="Q709" t="s">
        <v>53</v>
      </c>
      <c r="R709">
        <f>E709/H709</f>
        <v>68.922619047619051</v>
      </c>
      <c r="S709" t="str">
        <f>LEFT(Q709,FIND("/",Q709)-1)</f>
        <v>film &amp; video</v>
      </c>
      <c r="T709" t="str">
        <f>RIGHT(Q709,LEN(Q709)-FIND("/",Q709))</f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(E710/D710)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s="9">
        <f>(((K710/60)/60)/24)+DATE(1970,1,1)</f>
        <v>42877.208333333328</v>
      </c>
      <c r="N710" s="9">
        <f>(((L710/60)/60)/24)+DATE(1970,1,1)</f>
        <v>42887.208333333328</v>
      </c>
      <c r="O710" t="b">
        <v>0</v>
      </c>
      <c r="P710" t="b">
        <v>0</v>
      </c>
      <c r="Q710" t="s">
        <v>33</v>
      </c>
      <c r="R710">
        <f>E710/H710</f>
        <v>87.737226277372258</v>
      </c>
      <c r="S710" t="str">
        <f>LEFT(Q710,FIND("/",Q710)-1)</f>
        <v>theater</v>
      </c>
      <c r="T710" t="str">
        <f>RIGHT(Q710,LEN(Q710)-FIND("/",Q710))</f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(E711/D711)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s="9">
        <f>(((K711/60)/60)/24)+DATE(1970,1,1)</f>
        <v>41018.208333333336</v>
      </c>
      <c r="N711" s="9">
        <f>(((L711/60)/60)/24)+DATE(1970,1,1)</f>
        <v>41025.208333333336</v>
      </c>
      <c r="O711" t="b">
        <v>0</v>
      </c>
      <c r="P711" t="b">
        <v>0</v>
      </c>
      <c r="Q711" t="s">
        <v>33</v>
      </c>
      <c r="R711">
        <f>E711/H711</f>
        <v>75.021505376344081</v>
      </c>
      <c r="S711" t="str">
        <f>LEFT(Q711,FIND("/",Q711)-1)</f>
        <v>theater</v>
      </c>
      <c r="T711" t="str">
        <f>RIGHT(Q711,LEN(Q711)-FIND("/",Q711))</f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(E712/D712)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s="9">
        <f>(((K712/60)/60)/24)+DATE(1970,1,1)</f>
        <v>43295.208333333328</v>
      </c>
      <c r="N712" s="9">
        <f>(((L712/60)/60)/24)+DATE(1970,1,1)</f>
        <v>43302.208333333328</v>
      </c>
      <c r="O712" t="b">
        <v>0</v>
      </c>
      <c r="P712" t="b">
        <v>1</v>
      </c>
      <c r="Q712" t="s">
        <v>33</v>
      </c>
      <c r="R712">
        <f>E712/H712</f>
        <v>50.863999999999997</v>
      </c>
      <c r="S712" t="str">
        <f>LEFT(Q712,FIND("/",Q712)-1)</f>
        <v>theater</v>
      </c>
      <c r="T712" t="str">
        <f>RIGHT(Q712,LEN(Q712)-FIND("/",Q712))</f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(E713/D713)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s="9">
        <f>(((K713/60)/60)/24)+DATE(1970,1,1)</f>
        <v>42393.25</v>
      </c>
      <c r="N713" s="9">
        <f>(((L713/60)/60)/24)+DATE(1970,1,1)</f>
        <v>42395.25</v>
      </c>
      <c r="O713" t="b">
        <v>1</v>
      </c>
      <c r="P713" t="b">
        <v>1</v>
      </c>
      <c r="Q713" t="s">
        <v>33</v>
      </c>
      <c r="R713">
        <f>E713/H713</f>
        <v>90</v>
      </c>
      <c r="S713" t="str">
        <f>LEFT(Q713,FIND("/",Q713)-1)</f>
        <v>theater</v>
      </c>
      <c r="T713" t="str">
        <f>RIGHT(Q713,LEN(Q713)-FIND("/",Q713))</f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(E714/D714)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s="9">
        <f>(((K714/60)/60)/24)+DATE(1970,1,1)</f>
        <v>42559.208333333328</v>
      </c>
      <c r="N714" s="9">
        <f>(((L714/60)/60)/24)+DATE(1970,1,1)</f>
        <v>42600.208333333328</v>
      </c>
      <c r="O714" t="b">
        <v>0</v>
      </c>
      <c r="P714" t="b">
        <v>0</v>
      </c>
      <c r="Q714" t="s">
        <v>33</v>
      </c>
      <c r="R714">
        <f>E714/H714</f>
        <v>72.896039603960389</v>
      </c>
      <c r="S714" t="str">
        <f>LEFT(Q714,FIND("/",Q714)-1)</f>
        <v>theater</v>
      </c>
      <c r="T714" t="str">
        <f>RIGHT(Q714,LEN(Q714)-FIND("/",Q714))</f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(E715/D715)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s="9">
        <f>(((K715/60)/60)/24)+DATE(1970,1,1)</f>
        <v>42604.208333333328</v>
      </c>
      <c r="N715" s="9">
        <f>(((L715/60)/60)/24)+DATE(1970,1,1)</f>
        <v>42616.208333333328</v>
      </c>
      <c r="O715" t="b">
        <v>0</v>
      </c>
      <c r="P715" t="b">
        <v>0</v>
      </c>
      <c r="Q715" t="s">
        <v>133</v>
      </c>
      <c r="R715">
        <f>E715/H715</f>
        <v>108.48543689320388</v>
      </c>
      <c r="S715" t="str">
        <f>LEFT(Q715,FIND("/",Q715)-1)</f>
        <v>publishing</v>
      </c>
      <c r="T715" t="str">
        <f>RIGHT(Q715,LEN(Q715)-FIND("/",Q715))</f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(E716/D716)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s="9">
        <f>(((K716/60)/60)/24)+DATE(1970,1,1)</f>
        <v>41870.208333333336</v>
      </c>
      <c r="N716" s="9">
        <f>(((L716/60)/60)/24)+DATE(1970,1,1)</f>
        <v>41871.208333333336</v>
      </c>
      <c r="O716" t="b">
        <v>0</v>
      </c>
      <c r="P716" t="b">
        <v>0</v>
      </c>
      <c r="Q716" t="s">
        <v>23</v>
      </c>
      <c r="R716">
        <f>E716/H716</f>
        <v>101.98095238095237</v>
      </c>
      <c r="S716" t="str">
        <f>LEFT(Q716,FIND("/",Q716)-1)</f>
        <v>music</v>
      </c>
      <c r="T716" t="str">
        <f>RIGHT(Q716,LEN(Q716)-FIND("/",Q716))</f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(E717/D717)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s="9">
        <f>(((K717/60)/60)/24)+DATE(1970,1,1)</f>
        <v>40397.208333333336</v>
      </c>
      <c r="N717" s="9">
        <f>(((L717/60)/60)/24)+DATE(1970,1,1)</f>
        <v>40402.208333333336</v>
      </c>
      <c r="O717" t="b">
        <v>0</v>
      </c>
      <c r="P717" t="b">
        <v>0</v>
      </c>
      <c r="Q717" t="s">
        <v>292</v>
      </c>
      <c r="R717">
        <f>E717/H717</f>
        <v>44.009146341463413</v>
      </c>
      <c r="S717" t="str">
        <f>LEFT(Q717,FIND("/",Q717)-1)</f>
        <v>games</v>
      </c>
      <c r="T717" t="str">
        <f>RIGHT(Q717,LEN(Q717)-FIND("/",Q717))</f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(E718/D718)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s="9">
        <f>(((K718/60)/60)/24)+DATE(1970,1,1)</f>
        <v>41465.208333333336</v>
      </c>
      <c r="N718" s="9">
        <f>(((L718/60)/60)/24)+DATE(1970,1,1)</f>
        <v>41493.208333333336</v>
      </c>
      <c r="O718" t="b">
        <v>0</v>
      </c>
      <c r="P718" t="b">
        <v>1</v>
      </c>
      <c r="Q718" t="s">
        <v>33</v>
      </c>
      <c r="R718">
        <f>E718/H718</f>
        <v>65.942675159235662</v>
      </c>
      <c r="S718" t="str">
        <f>LEFT(Q718,FIND("/",Q718)-1)</f>
        <v>theater</v>
      </c>
      <c r="T718" t="str">
        <f>RIGHT(Q718,LEN(Q718)-FIND("/",Q718))</f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(E719/D719)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s="9">
        <f>(((K719/60)/60)/24)+DATE(1970,1,1)</f>
        <v>40777.208333333336</v>
      </c>
      <c r="N719" s="9">
        <f>(((L719/60)/60)/24)+DATE(1970,1,1)</f>
        <v>40798.208333333336</v>
      </c>
      <c r="O719" t="b">
        <v>0</v>
      </c>
      <c r="P719" t="b">
        <v>0</v>
      </c>
      <c r="Q719" t="s">
        <v>42</v>
      </c>
      <c r="R719">
        <f>E719/H719</f>
        <v>24.987387387387386</v>
      </c>
      <c r="S719" t="str">
        <f>LEFT(Q719,FIND("/",Q719)-1)</f>
        <v>film &amp; video</v>
      </c>
      <c r="T719" t="str">
        <f>RIGHT(Q719,LEN(Q719)-FIND("/",Q719))</f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(E720/D720)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s="9">
        <f>(((K720/60)/60)/24)+DATE(1970,1,1)</f>
        <v>41442.208333333336</v>
      </c>
      <c r="N720" s="9">
        <f>(((L720/60)/60)/24)+DATE(1970,1,1)</f>
        <v>41468.208333333336</v>
      </c>
      <c r="O720" t="b">
        <v>0</v>
      </c>
      <c r="P720" t="b">
        <v>0</v>
      </c>
      <c r="Q720" t="s">
        <v>65</v>
      </c>
      <c r="R720">
        <f>E720/H720</f>
        <v>28.003367003367003</v>
      </c>
      <c r="S720" t="str">
        <f>LEFT(Q720,FIND("/",Q720)-1)</f>
        <v>technology</v>
      </c>
      <c r="T720" t="str">
        <f>RIGHT(Q720,LEN(Q720)-FIND("/",Q720))</f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(E721/D721)</f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s="9">
        <f>(((K721/60)/60)/24)+DATE(1970,1,1)</f>
        <v>41058.208333333336</v>
      </c>
      <c r="N721" s="9">
        <f>(((L721/60)/60)/24)+DATE(1970,1,1)</f>
        <v>41069.208333333336</v>
      </c>
      <c r="O721" t="b">
        <v>0</v>
      </c>
      <c r="P721" t="b">
        <v>0</v>
      </c>
      <c r="Q721" t="s">
        <v>119</v>
      </c>
      <c r="R721">
        <f>E721/H721</f>
        <v>85.829268292682926</v>
      </c>
      <c r="S721" t="str">
        <f>LEFT(Q721,FIND("/",Q721)-1)</f>
        <v>publishing</v>
      </c>
      <c r="T721" t="str">
        <f>RIGHT(Q721,LEN(Q721)-FIND("/",Q721))</f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(E722/D722)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s="9">
        <f>(((K722/60)/60)/24)+DATE(1970,1,1)</f>
        <v>43152.25</v>
      </c>
      <c r="N722" s="9">
        <f>(((L722/60)/60)/24)+DATE(1970,1,1)</f>
        <v>43166.25</v>
      </c>
      <c r="O722" t="b">
        <v>0</v>
      </c>
      <c r="P722" t="b">
        <v>1</v>
      </c>
      <c r="Q722" t="s">
        <v>33</v>
      </c>
      <c r="R722">
        <f>E722/H722</f>
        <v>84.921052631578945</v>
      </c>
      <c r="S722" t="str">
        <f>LEFT(Q722,FIND("/",Q722)-1)</f>
        <v>theater</v>
      </c>
      <c r="T722" t="str">
        <f>RIGHT(Q722,LEN(Q722)-FIND("/",Q722))</f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(E723/D723)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s="9">
        <f>(((K723/60)/60)/24)+DATE(1970,1,1)</f>
        <v>43194.208333333328</v>
      </c>
      <c r="N723" s="9">
        <f>(((L723/60)/60)/24)+DATE(1970,1,1)</f>
        <v>43200.208333333328</v>
      </c>
      <c r="O723" t="b">
        <v>0</v>
      </c>
      <c r="P723" t="b">
        <v>0</v>
      </c>
      <c r="Q723" t="s">
        <v>23</v>
      </c>
      <c r="R723">
        <f>E723/H723</f>
        <v>90.483333333333334</v>
      </c>
      <c r="S723" t="str">
        <f>LEFT(Q723,FIND("/",Q723)-1)</f>
        <v>music</v>
      </c>
      <c r="T723" t="str">
        <f>RIGHT(Q723,LEN(Q723)-FIND("/",Q723))</f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(E724/D724)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s="9">
        <f>(((K724/60)/60)/24)+DATE(1970,1,1)</f>
        <v>43045.25</v>
      </c>
      <c r="N724" s="9">
        <f>(((L724/60)/60)/24)+DATE(1970,1,1)</f>
        <v>43072.25</v>
      </c>
      <c r="O724" t="b">
        <v>0</v>
      </c>
      <c r="P724" t="b">
        <v>0</v>
      </c>
      <c r="Q724" t="s">
        <v>42</v>
      </c>
      <c r="R724">
        <f>E724/H724</f>
        <v>25.00197628458498</v>
      </c>
      <c r="S724" t="str">
        <f>LEFT(Q724,FIND("/",Q724)-1)</f>
        <v>film &amp; video</v>
      </c>
      <c r="T724" t="str">
        <f>RIGHT(Q724,LEN(Q724)-FIND("/",Q724))</f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(E725/D725)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s="9">
        <f>(((K725/60)/60)/24)+DATE(1970,1,1)</f>
        <v>42431.25</v>
      </c>
      <c r="N725" s="9">
        <f>(((L725/60)/60)/24)+DATE(1970,1,1)</f>
        <v>42452.208333333328</v>
      </c>
      <c r="O725" t="b">
        <v>0</v>
      </c>
      <c r="P725" t="b">
        <v>0</v>
      </c>
      <c r="Q725" t="s">
        <v>33</v>
      </c>
      <c r="R725">
        <f>E725/H725</f>
        <v>92.013888888888886</v>
      </c>
      <c r="S725" t="str">
        <f>LEFT(Q725,FIND("/",Q725)-1)</f>
        <v>theater</v>
      </c>
      <c r="T725" t="str">
        <f>RIGHT(Q725,LEN(Q725)-FIND("/",Q725))</f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(E726/D726)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s="9">
        <f>(((K726/60)/60)/24)+DATE(1970,1,1)</f>
        <v>41934.208333333336</v>
      </c>
      <c r="N726" s="9">
        <f>(((L726/60)/60)/24)+DATE(1970,1,1)</f>
        <v>41936.208333333336</v>
      </c>
      <c r="O726" t="b">
        <v>0</v>
      </c>
      <c r="P726" t="b">
        <v>1</v>
      </c>
      <c r="Q726" t="s">
        <v>33</v>
      </c>
      <c r="R726">
        <f>E726/H726</f>
        <v>93.066115702479337</v>
      </c>
      <c r="S726" t="str">
        <f>LEFT(Q726,FIND("/",Q726)-1)</f>
        <v>theater</v>
      </c>
      <c r="T726" t="str">
        <f>RIGHT(Q726,LEN(Q726)-FIND("/",Q726))</f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(E727/D727)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s="9">
        <f>(((K727/60)/60)/24)+DATE(1970,1,1)</f>
        <v>41958.25</v>
      </c>
      <c r="N727" s="9">
        <f>(((L727/60)/60)/24)+DATE(1970,1,1)</f>
        <v>41960.25</v>
      </c>
      <c r="O727" t="b">
        <v>0</v>
      </c>
      <c r="P727" t="b">
        <v>0</v>
      </c>
      <c r="Q727" t="s">
        <v>292</v>
      </c>
      <c r="R727">
        <f>E727/H727</f>
        <v>61.008145363408524</v>
      </c>
      <c r="S727" t="str">
        <f>LEFT(Q727,FIND("/",Q727)-1)</f>
        <v>games</v>
      </c>
      <c r="T727" t="str">
        <f>RIGHT(Q727,LEN(Q727)-FIND("/",Q727))</f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(E728/D728)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s="9">
        <f>(((K728/60)/60)/24)+DATE(1970,1,1)</f>
        <v>40476.208333333336</v>
      </c>
      <c r="N728" s="9">
        <f>(((L728/60)/60)/24)+DATE(1970,1,1)</f>
        <v>40482.208333333336</v>
      </c>
      <c r="O728" t="b">
        <v>0</v>
      </c>
      <c r="P728" t="b">
        <v>1</v>
      </c>
      <c r="Q728" t="s">
        <v>33</v>
      </c>
      <c r="R728">
        <f>E728/H728</f>
        <v>92.036259541984734</v>
      </c>
      <c r="S728" t="str">
        <f>LEFT(Q728,FIND("/",Q728)-1)</f>
        <v>theater</v>
      </c>
      <c r="T728" t="str">
        <f>RIGHT(Q728,LEN(Q728)-FIND("/",Q728))</f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(E729/D729)</f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s="9">
        <f>(((K729/60)/60)/24)+DATE(1970,1,1)</f>
        <v>43485.25</v>
      </c>
      <c r="N729" s="9">
        <f>(((L729/60)/60)/24)+DATE(1970,1,1)</f>
        <v>43543.208333333328</v>
      </c>
      <c r="O729" t="b">
        <v>0</v>
      </c>
      <c r="P729" t="b">
        <v>0</v>
      </c>
      <c r="Q729" t="s">
        <v>28</v>
      </c>
      <c r="R729">
        <f>E729/H729</f>
        <v>81.132596685082873</v>
      </c>
      <c r="S729" t="str">
        <f>LEFT(Q729,FIND("/",Q729)-1)</f>
        <v>technology</v>
      </c>
      <c r="T729" t="str">
        <f>RIGHT(Q729,LEN(Q729)-FIND("/",Q729))</f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(E730/D730)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s="9">
        <f>(((K730/60)/60)/24)+DATE(1970,1,1)</f>
        <v>42515.208333333328</v>
      </c>
      <c r="N730" s="9">
        <f>(((L730/60)/60)/24)+DATE(1970,1,1)</f>
        <v>42526.208333333328</v>
      </c>
      <c r="O730" t="b">
        <v>0</v>
      </c>
      <c r="P730" t="b">
        <v>0</v>
      </c>
      <c r="Q730" t="s">
        <v>33</v>
      </c>
      <c r="R730">
        <f>E730/H730</f>
        <v>73.5</v>
      </c>
      <c r="S730" t="str">
        <f>LEFT(Q730,FIND("/",Q730)-1)</f>
        <v>theater</v>
      </c>
      <c r="T730" t="str">
        <f>RIGHT(Q730,LEN(Q730)-FIND("/",Q730))</f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(E731/D731)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s="9">
        <f>(((K731/60)/60)/24)+DATE(1970,1,1)</f>
        <v>41309.25</v>
      </c>
      <c r="N731" s="9">
        <f>(((L731/60)/60)/24)+DATE(1970,1,1)</f>
        <v>41311.25</v>
      </c>
      <c r="O731" t="b">
        <v>0</v>
      </c>
      <c r="P731" t="b">
        <v>0</v>
      </c>
      <c r="Q731" t="s">
        <v>53</v>
      </c>
      <c r="R731">
        <f>E731/H731</f>
        <v>85.221311475409834</v>
      </c>
      <c r="S731" t="str">
        <f>LEFT(Q731,FIND("/",Q731)-1)</f>
        <v>film &amp; video</v>
      </c>
      <c r="T731" t="str">
        <f>RIGHT(Q731,LEN(Q731)-FIND("/",Q731))</f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(E732/D732)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s="9">
        <f>(((K732/60)/60)/24)+DATE(1970,1,1)</f>
        <v>42147.208333333328</v>
      </c>
      <c r="N732" s="9">
        <f>(((L732/60)/60)/24)+DATE(1970,1,1)</f>
        <v>42153.208333333328</v>
      </c>
      <c r="O732" t="b">
        <v>0</v>
      </c>
      <c r="P732" t="b">
        <v>0</v>
      </c>
      <c r="Q732" t="s">
        <v>65</v>
      </c>
      <c r="R732">
        <f>E732/H732</f>
        <v>110.96825396825396</v>
      </c>
      <c r="S732" t="str">
        <f>LEFT(Q732,FIND("/",Q732)-1)</f>
        <v>technology</v>
      </c>
      <c r="T732" t="str">
        <f>RIGHT(Q732,LEN(Q732)-FIND("/",Q732))</f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(E733/D733)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s="9">
        <f>(((K733/60)/60)/24)+DATE(1970,1,1)</f>
        <v>42939.208333333328</v>
      </c>
      <c r="N733" s="9">
        <f>(((L733/60)/60)/24)+DATE(1970,1,1)</f>
        <v>42940.208333333328</v>
      </c>
      <c r="O733" t="b">
        <v>0</v>
      </c>
      <c r="P733" t="b">
        <v>0</v>
      </c>
      <c r="Q733" t="s">
        <v>28</v>
      </c>
      <c r="R733">
        <f>E733/H733</f>
        <v>32.968036529680369</v>
      </c>
      <c r="S733" t="str">
        <f>LEFT(Q733,FIND("/",Q733)-1)</f>
        <v>technology</v>
      </c>
      <c r="T733" t="str">
        <f>RIGHT(Q733,LEN(Q733)-FIND("/",Q733))</f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(E734/D734)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s="9">
        <f>(((K734/60)/60)/24)+DATE(1970,1,1)</f>
        <v>42816.208333333328</v>
      </c>
      <c r="N734" s="9">
        <f>(((L734/60)/60)/24)+DATE(1970,1,1)</f>
        <v>42839.208333333328</v>
      </c>
      <c r="O734" t="b">
        <v>0</v>
      </c>
      <c r="P734" t="b">
        <v>1</v>
      </c>
      <c r="Q734" t="s">
        <v>23</v>
      </c>
      <c r="R734">
        <f>E734/H734</f>
        <v>96.005352363960753</v>
      </c>
      <c r="S734" t="str">
        <f>LEFT(Q734,FIND("/",Q734)-1)</f>
        <v>music</v>
      </c>
      <c r="T734" t="str">
        <f>RIGHT(Q734,LEN(Q734)-FIND("/",Q734))</f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(E735/D735)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s="9">
        <f>(((K735/60)/60)/24)+DATE(1970,1,1)</f>
        <v>41844.208333333336</v>
      </c>
      <c r="N735" s="9">
        <f>(((L735/60)/60)/24)+DATE(1970,1,1)</f>
        <v>41857.208333333336</v>
      </c>
      <c r="O735" t="b">
        <v>0</v>
      </c>
      <c r="P735" t="b">
        <v>0</v>
      </c>
      <c r="Q735" t="s">
        <v>148</v>
      </c>
      <c r="R735">
        <f>E735/H735</f>
        <v>84.96632653061225</v>
      </c>
      <c r="S735" t="str">
        <f>LEFT(Q735,FIND("/",Q735)-1)</f>
        <v>music</v>
      </c>
      <c r="T735" t="str">
        <f>RIGHT(Q735,LEN(Q735)-FIND("/",Q735))</f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(E736/D736)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s="9">
        <f>(((K736/60)/60)/24)+DATE(1970,1,1)</f>
        <v>42763.25</v>
      </c>
      <c r="N736" s="9">
        <f>(((L736/60)/60)/24)+DATE(1970,1,1)</f>
        <v>42775.25</v>
      </c>
      <c r="O736" t="b">
        <v>0</v>
      </c>
      <c r="P736" t="b">
        <v>1</v>
      </c>
      <c r="Q736" t="s">
        <v>33</v>
      </c>
      <c r="R736">
        <f>E736/H736</f>
        <v>25.007462686567163</v>
      </c>
      <c r="S736" t="str">
        <f>LEFT(Q736,FIND("/",Q736)-1)</f>
        <v>theater</v>
      </c>
      <c r="T736" t="str">
        <f>RIGHT(Q736,LEN(Q736)-FIND("/",Q736))</f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(E737/D737)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s="9">
        <f>(((K737/60)/60)/24)+DATE(1970,1,1)</f>
        <v>42459.208333333328</v>
      </c>
      <c r="N737" s="9">
        <f>(((L737/60)/60)/24)+DATE(1970,1,1)</f>
        <v>42466.208333333328</v>
      </c>
      <c r="O737" t="b">
        <v>0</v>
      </c>
      <c r="P737" t="b">
        <v>0</v>
      </c>
      <c r="Q737" t="s">
        <v>122</v>
      </c>
      <c r="R737">
        <f>E737/H737</f>
        <v>65.998995479658461</v>
      </c>
      <c r="S737" t="str">
        <f>LEFT(Q737,FIND("/",Q737)-1)</f>
        <v>photography</v>
      </c>
      <c r="T737" t="str">
        <f>RIGHT(Q737,LEN(Q737)-FIND("/",Q737))</f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(E738/D738)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s="9">
        <f>(((K738/60)/60)/24)+DATE(1970,1,1)</f>
        <v>42055.25</v>
      </c>
      <c r="N738" s="9">
        <f>(((L738/60)/60)/24)+DATE(1970,1,1)</f>
        <v>42059.25</v>
      </c>
      <c r="O738" t="b">
        <v>0</v>
      </c>
      <c r="P738" t="b">
        <v>0</v>
      </c>
      <c r="Q738" t="s">
        <v>68</v>
      </c>
      <c r="R738">
        <f>E738/H738</f>
        <v>87.34482758620689</v>
      </c>
      <c r="S738" t="str">
        <f>LEFT(Q738,FIND("/",Q738)-1)</f>
        <v>publishing</v>
      </c>
      <c r="T738" t="str">
        <f>RIGHT(Q738,LEN(Q738)-FIND("/",Q738))</f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(E739/D739)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s="9">
        <f>(((K739/60)/60)/24)+DATE(1970,1,1)</f>
        <v>42685.25</v>
      </c>
      <c r="N739" s="9">
        <f>(((L739/60)/60)/24)+DATE(1970,1,1)</f>
        <v>42697.25</v>
      </c>
      <c r="O739" t="b">
        <v>0</v>
      </c>
      <c r="P739" t="b">
        <v>0</v>
      </c>
      <c r="Q739" t="s">
        <v>60</v>
      </c>
      <c r="R739">
        <f>E739/H739</f>
        <v>27.933333333333334</v>
      </c>
      <c r="S739" t="str">
        <f>LEFT(Q739,FIND("/",Q739)-1)</f>
        <v>music</v>
      </c>
      <c r="T739" t="str">
        <f>RIGHT(Q739,LEN(Q739)-FIND("/",Q739))</f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(E740/D740)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s="9">
        <f>(((K740/60)/60)/24)+DATE(1970,1,1)</f>
        <v>41959.25</v>
      </c>
      <c r="N740" s="9">
        <f>(((L740/60)/60)/24)+DATE(1970,1,1)</f>
        <v>41981.25</v>
      </c>
      <c r="O740" t="b">
        <v>0</v>
      </c>
      <c r="P740" t="b">
        <v>1</v>
      </c>
      <c r="Q740" t="s">
        <v>33</v>
      </c>
      <c r="R740">
        <f>E740/H740</f>
        <v>103.8</v>
      </c>
      <c r="S740" t="str">
        <f>LEFT(Q740,FIND("/",Q740)-1)</f>
        <v>theater</v>
      </c>
      <c r="T740" t="str">
        <f>RIGHT(Q740,LEN(Q740)-FIND("/",Q740))</f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(E741/D741)</f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s="9">
        <f>(((K741/60)/60)/24)+DATE(1970,1,1)</f>
        <v>41089.208333333336</v>
      </c>
      <c r="N741" s="9">
        <f>(((L741/60)/60)/24)+DATE(1970,1,1)</f>
        <v>41090.208333333336</v>
      </c>
      <c r="O741" t="b">
        <v>0</v>
      </c>
      <c r="P741" t="b">
        <v>0</v>
      </c>
      <c r="Q741" t="s">
        <v>60</v>
      </c>
      <c r="R741">
        <f>E741/H741</f>
        <v>31.937172774869111</v>
      </c>
      <c r="S741" t="str">
        <f>LEFT(Q741,FIND("/",Q741)-1)</f>
        <v>music</v>
      </c>
      <c r="T741" t="str">
        <f>RIGHT(Q741,LEN(Q741)-FIND("/",Q741))</f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(E742/D742)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s="9">
        <f>(((K742/60)/60)/24)+DATE(1970,1,1)</f>
        <v>42769.25</v>
      </c>
      <c r="N742" s="9">
        <f>(((L742/60)/60)/24)+DATE(1970,1,1)</f>
        <v>42772.25</v>
      </c>
      <c r="O742" t="b">
        <v>0</v>
      </c>
      <c r="P742" t="b">
        <v>0</v>
      </c>
      <c r="Q742" t="s">
        <v>33</v>
      </c>
      <c r="R742">
        <f>E742/H742</f>
        <v>99.5</v>
      </c>
      <c r="S742" t="str">
        <f>LEFT(Q742,FIND("/",Q742)-1)</f>
        <v>theater</v>
      </c>
      <c r="T742" t="str">
        <f>RIGHT(Q742,LEN(Q742)-FIND("/",Q742))</f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(E743/D743)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s="9">
        <f>(((K743/60)/60)/24)+DATE(1970,1,1)</f>
        <v>40321.208333333336</v>
      </c>
      <c r="N743" s="9">
        <f>(((L743/60)/60)/24)+DATE(1970,1,1)</f>
        <v>40322.208333333336</v>
      </c>
      <c r="O743" t="b">
        <v>0</v>
      </c>
      <c r="P743" t="b">
        <v>0</v>
      </c>
      <c r="Q743" t="s">
        <v>33</v>
      </c>
      <c r="R743">
        <f>E743/H743</f>
        <v>108.84615384615384</v>
      </c>
      <c r="S743" t="str">
        <f>LEFT(Q743,FIND("/",Q743)-1)</f>
        <v>theater</v>
      </c>
      <c r="T743" t="str">
        <f>RIGHT(Q743,LEN(Q743)-FIND("/",Q743))</f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(E744/D744)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s="9">
        <f>(((K744/60)/60)/24)+DATE(1970,1,1)</f>
        <v>40197.25</v>
      </c>
      <c r="N744" s="9">
        <f>(((L744/60)/60)/24)+DATE(1970,1,1)</f>
        <v>40239.25</v>
      </c>
      <c r="O744" t="b">
        <v>0</v>
      </c>
      <c r="P744" t="b">
        <v>0</v>
      </c>
      <c r="Q744" t="s">
        <v>50</v>
      </c>
      <c r="R744">
        <f>E744/H744</f>
        <v>110.76229508196721</v>
      </c>
      <c r="S744" t="str">
        <f>LEFT(Q744,FIND("/",Q744)-1)</f>
        <v>music</v>
      </c>
      <c r="T744" t="str">
        <f>RIGHT(Q744,LEN(Q744)-FIND("/",Q744))</f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(E745/D745)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s="9">
        <f>(((K745/60)/60)/24)+DATE(1970,1,1)</f>
        <v>42298.208333333328</v>
      </c>
      <c r="N745" s="9">
        <f>(((L745/60)/60)/24)+DATE(1970,1,1)</f>
        <v>42304.208333333328</v>
      </c>
      <c r="O745" t="b">
        <v>0</v>
      </c>
      <c r="P745" t="b">
        <v>1</v>
      </c>
      <c r="Q745" t="s">
        <v>33</v>
      </c>
      <c r="R745">
        <f>E745/H745</f>
        <v>29.647058823529413</v>
      </c>
      <c r="S745" t="str">
        <f>LEFT(Q745,FIND("/",Q745)-1)</f>
        <v>theater</v>
      </c>
      <c r="T745" t="str">
        <f>RIGHT(Q745,LEN(Q745)-FIND("/",Q745))</f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(E746/D746)</f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s="9">
        <f>(((K746/60)/60)/24)+DATE(1970,1,1)</f>
        <v>43322.208333333328</v>
      </c>
      <c r="N746" s="9">
        <f>(((L746/60)/60)/24)+DATE(1970,1,1)</f>
        <v>43324.208333333328</v>
      </c>
      <c r="O746" t="b">
        <v>0</v>
      </c>
      <c r="P746" t="b">
        <v>1</v>
      </c>
      <c r="Q746" t="s">
        <v>33</v>
      </c>
      <c r="R746">
        <f>E746/H746</f>
        <v>101.71428571428571</v>
      </c>
      <c r="S746" t="str">
        <f>LEFT(Q746,FIND("/",Q746)-1)</f>
        <v>theater</v>
      </c>
      <c r="T746" t="str">
        <f>RIGHT(Q746,LEN(Q746)-FIND("/",Q746))</f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(E747/D747)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s="9">
        <f>(((K747/60)/60)/24)+DATE(1970,1,1)</f>
        <v>40328.208333333336</v>
      </c>
      <c r="N747" s="9">
        <f>(((L747/60)/60)/24)+DATE(1970,1,1)</f>
        <v>40355.208333333336</v>
      </c>
      <c r="O747" t="b">
        <v>0</v>
      </c>
      <c r="P747" t="b">
        <v>0</v>
      </c>
      <c r="Q747" t="s">
        <v>65</v>
      </c>
      <c r="R747">
        <f>E747/H747</f>
        <v>61.5</v>
      </c>
      <c r="S747" t="str">
        <f>LEFT(Q747,FIND("/",Q747)-1)</f>
        <v>technology</v>
      </c>
      <c r="T747" t="str">
        <f>RIGHT(Q747,LEN(Q747)-FIND("/",Q747))</f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(E748/D748)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s="9">
        <f>(((K748/60)/60)/24)+DATE(1970,1,1)</f>
        <v>40825.208333333336</v>
      </c>
      <c r="N748" s="9">
        <f>(((L748/60)/60)/24)+DATE(1970,1,1)</f>
        <v>40830.208333333336</v>
      </c>
      <c r="O748" t="b">
        <v>0</v>
      </c>
      <c r="P748" t="b">
        <v>0</v>
      </c>
      <c r="Q748" t="s">
        <v>28</v>
      </c>
      <c r="R748">
        <f>E748/H748</f>
        <v>35</v>
      </c>
      <c r="S748" t="str">
        <f>LEFT(Q748,FIND("/",Q748)-1)</f>
        <v>technology</v>
      </c>
      <c r="T748" t="str">
        <f>RIGHT(Q748,LEN(Q748)-FIND("/",Q748))</f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(E749/D749)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s="9">
        <f>(((K749/60)/60)/24)+DATE(1970,1,1)</f>
        <v>40423.208333333336</v>
      </c>
      <c r="N749" s="9">
        <f>(((L749/60)/60)/24)+DATE(1970,1,1)</f>
        <v>40434.208333333336</v>
      </c>
      <c r="O749" t="b">
        <v>0</v>
      </c>
      <c r="P749" t="b">
        <v>0</v>
      </c>
      <c r="Q749" t="s">
        <v>33</v>
      </c>
      <c r="R749">
        <f>E749/H749</f>
        <v>40.049999999999997</v>
      </c>
      <c r="S749" t="str">
        <f>LEFT(Q749,FIND("/",Q749)-1)</f>
        <v>theater</v>
      </c>
      <c r="T749" t="str">
        <f>RIGHT(Q749,LEN(Q749)-FIND("/",Q749))</f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(E750/D750)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s="9">
        <f>(((K750/60)/60)/24)+DATE(1970,1,1)</f>
        <v>40238.25</v>
      </c>
      <c r="N750" s="9">
        <f>(((L750/60)/60)/24)+DATE(1970,1,1)</f>
        <v>40263.208333333336</v>
      </c>
      <c r="O750" t="b">
        <v>0</v>
      </c>
      <c r="P750" t="b">
        <v>1</v>
      </c>
      <c r="Q750" t="s">
        <v>71</v>
      </c>
      <c r="R750">
        <f>E750/H750</f>
        <v>110.97231270358306</v>
      </c>
      <c r="S750" t="str">
        <f>LEFT(Q750,FIND("/",Q750)-1)</f>
        <v>film &amp; video</v>
      </c>
      <c r="T750" t="str">
        <f>RIGHT(Q750,LEN(Q750)-FIND("/",Q750))</f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(E751/D751)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s="9">
        <f>(((K751/60)/60)/24)+DATE(1970,1,1)</f>
        <v>41920.208333333336</v>
      </c>
      <c r="N751" s="9">
        <f>(((L751/60)/60)/24)+DATE(1970,1,1)</f>
        <v>41932.208333333336</v>
      </c>
      <c r="O751" t="b">
        <v>0</v>
      </c>
      <c r="P751" t="b">
        <v>1</v>
      </c>
      <c r="Q751" t="s">
        <v>65</v>
      </c>
      <c r="R751">
        <f>E751/H751</f>
        <v>36.959016393442624</v>
      </c>
      <c r="S751" t="str">
        <f>LEFT(Q751,FIND("/",Q751)-1)</f>
        <v>technology</v>
      </c>
      <c r="T751" t="str">
        <f>RIGHT(Q751,LEN(Q751)-FIND("/",Q751))</f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(E752/D752)</f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s="9">
        <f>(((K752/60)/60)/24)+DATE(1970,1,1)</f>
        <v>40360.208333333336</v>
      </c>
      <c r="N752" s="9">
        <f>(((L752/60)/60)/24)+DATE(1970,1,1)</f>
        <v>40385.208333333336</v>
      </c>
      <c r="O752" t="b">
        <v>0</v>
      </c>
      <c r="P752" t="b">
        <v>0</v>
      </c>
      <c r="Q752" t="s">
        <v>50</v>
      </c>
      <c r="R752">
        <f>E752/H752</f>
        <v>1</v>
      </c>
      <c r="S752" t="str">
        <f>LEFT(Q752,FIND("/",Q752)-1)</f>
        <v>music</v>
      </c>
      <c r="T752" t="str">
        <f>RIGHT(Q752,LEN(Q752)-FIND("/",Q752))</f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(E753/D753)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s="9">
        <f>(((K753/60)/60)/24)+DATE(1970,1,1)</f>
        <v>42446.208333333328</v>
      </c>
      <c r="N753" s="9">
        <f>(((L753/60)/60)/24)+DATE(1970,1,1)</f>
        <v>42461.208333333328</v>
      </c>
      <c r="O753" t="b">
        <v>1</v>
      </c>
      <c r="P753" t="b">
        <v>1</v>
      </c>
      <c r="Q753" t="s">
        <v>68</v>
      </c>
      <c r="R753">
        <f>E753/H753</f>
        <v>30.974074074074075</v>
      </c>
      <c r="S753" t="str">
        <f>LEFT(Q753,FIND("/",Q753)-1)</f>
        <v>publishing</v>
      </c>
      <c r="T753" t="str">
        <f>RIGHT(Q753,LEN(Q753)-FIND("/",Q753))</f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(E754/D754)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s="9">
        <f>(((K754/60)/60)/24)+DATE(1970,1,1)</f>
        <v>40395.208333333336</v>
      </c>
      <c r="N754" s="9">
        <f>(((L754/60)/60)/24)+DATE(1970,1,1)</f>
        <v>40413.208333333336</v>
      </c>
      <c r="O754" t="b">
        <v>0</v>
      </c>
      <c r="P754" t="b">
        <v>1</v>
      </c>
      <c r="Q754" t="s">
        <v>33</v>
      </c>
      <c r="R754">
        <f>E754/H754</f>
        <v>47.035087719298247</v>
      </c>
      <c r="S754" t="str">
        <f>LEFT(Q754,FIND("/",Q754)-1)</f>
        <v>theater</v>
      </c>
      <c r="T754" t="str">
        <f>RIGHT(Q754,LEN(Q754)-FIND("/",Q754))</f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(E755/D755)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s="9">
        <f>(((K755/60)/60)/24)+DATE(1970,1,1)</f>
        <v>40321.208333333336</v>
      </c>
      <c r="N755" s="9">
        <f>(((L755/60)/60)/24)+DATE(1970,1,1)</f>
        <v>40336.208333333336</v>
      </c>
      <c r="O755" t="b">
        <v>0</v>
      </c>
      <c r="P755" t="b">
        <v>0</v>
      </c>
      <c r="Q755" t="s">
        <v>122</v>
      </c>
      <c r="R755">
        <f>E755/H755</f>
        <v>88.065693430656935</v>
      </c>
      <c r="S755" t="str">
        <f>LEFT(Q755,FIND("/",Q755)-1)</f>
        <v>photography</v>
      </c>
      <c r="T755" t="str">
        <f>RIGHT(Q755,LEN(Q755)-FIND("/",Q755))</f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(E756/D756)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s="9">
        <f>(((K756/60)/60)/24)+DATE(1970,1,1)</f>
        <v>41210.208333333336</v>
      </c>
      <c r="N756" s="9">
        <f>(((L756/60)/60)/24)+DATE(1970,1,1)</f>
        <v>41263.25</v>
      </c>
      <c r="O756" t="b">
        <v>0</v>
      </c>
      <c r="P756" t="b">
        <v>0</v>
      </c>
      <c r="Q756" t="s">
        <v>33</v>
      </c>
      <c r="R756">
        <f>E756/H756</f>
        <v>37.005616224648989</v>
      </c>
      <c r="S756" t="str">
        <f>LEFT(Q756,FIND("/",Q756)-1)</f>
        <v>theater</v>
      </c>
      <c r="T756" t="str">
        <f>RIGHT(Q756,LEN(Q756)-FIND("/",Q756))</f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(E757/D757)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s="9">
        <f>(((K757/60)/60)/24)+DATE(1970,1,1)</f>
        <v>43096.25</v>
      </c>
      <c r="N757" s="9">
        <f>(((L757/60)/60)/24)+DATE(1970,1,1)</f>
        <v>43108.25</v>
      </c>
      <c r="O757" t="b">
        <v>0</v>
      </c>
      <c r="P757" t="b">
        <v>1</v>
      </c>
      <c r="Q757" t="s">
        <v>33</v>
      </c>
      <c r="R757">
        <f>E757/H757</f>
        <v>26.027777777777779</v>
      </c>
      <c r="S757" t="str">
        <f>LEFT(Q757,FIND("/",Q757)-1)</f>
        <v>theater</v>
      </c>
      <c r="T757" t="str">
        <f>RIGHT(Q757,LEN(Q757)-FIND("/",Q757))</f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(E758/D758)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s="9">
        <f>(((K758/60)/60)/24)+DATE(1970,1,1)</f>
        <v>42024.25</v>
      </c>
      <c r="N758" s="9">
        <f>(((L758/60)/60)/24)+DATE(1970,1,1)</f>
        <v>42030.25</v>
      </c>
      <c r="O758" t="b">
        <v>0</v>
      </c>
      <c r="P758" t="b">
        <v>0</v>
      </c>
      <c r="Q758" t="s">
        <v>33</v>
      </c>
      <c r="R758">
        <f>E758/H758</f>
        <v>67.817567567567565</v>
      </c>
      <c r="S758" t="str">
        <f>LEFT(Q758,FIND("/",Q758)-1)</f>
        <v>theater</v>
      </c>
      <c r="T758" t="str">
        <f>RIGHT(Q758,LEN(Q758)-FIND("/",Q758))</f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(E759/D759)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s="9">
        <f>(((K759/60)/60)/24)+DATE(1970,1,1)</f>
        <v>40675.208333333336</v>
      </c>
      <c r="N759" s="9">
        <f>(((L759/60)/60)/24)+DATE(1970,1,1)</f>
        <v>40679.208333333336</v>
      </c>
      <c r="O759" t="b">
        <v>0</v>
      </c>
      <c r="P759" t="b">
        <v>0</v>
      </c>
      <c r="Q759" t="s">
        <v>53</v>
      </c>
      <c r="R759">
        <f>E759/H759</f>
        <v>49.964912280701753</v>
      </c>
      <c r="S759" t="str">
        <f>LEFT(Q759,FIND("/",Q759)-1)</f>
        <v>film &amp; video</v>
      </c>
      <c r="T759" t="str">
        <f>RIGHT(Q759,LEN(Q759)-FIND("/",Q759))</f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(E760/D760)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s="9">
        <f>(((K760/60)/60)/24)+DATE(1970,1,1)</f>
        <v>41936.208333333336</v>
      </c>
      <c r="N760" s="9">
        <f>(((L760/60)/60)/24)+DATE(1970,1,1)</f>
        <v>41945.208333333336</v>
      </c>
      <c r="O760" t="b">
        <v>0</v>
      </c>
      <c r="P760" t="b">
        <v>0</v>
      </c>
      <c r="Q760" t="s">
        <v>23</v>
      </c>
      <c r="R760">
        <f>E760/H760</f>
        <v>110.01646903820817</v>
      </c>
      <c r="S760" t="str">
        <f>LEFT(Q760,FIND("/",Q760)-1)</f>
        <v>music</v>
      </c>
      <c r="T760" t="str">
        <f>RIGHT(Q760,LEN(Q760)-FIND("/",Q760))</f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(E761/D761)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s="9">
        <f>(((K761/60)/60)/24)+DATE(1970,1,1)</f>
        <v>43136.25</v>
      </c>
      <c r="N761" s="9">
        <f>(((L761/60)/60)/24)+DATE(1970,1,1)</f>
        <v>43166.25</v>
      </c>
      <c r="O761" t="b">
        <v>0</v>
      </c>
      <c r="P761" t="b">
        <v>0</v>
      </c>
      <c r="Q761" t="s">
        <v>50</v>
      </c>
      <c r="R761">
        <f>E761/H761</f>
        <v>89.964678178963894</v>
      </c>
      <c r="S761" t="str">
        <f>LEFT(Q761,FIND("/",Q761)-1)</f>
        <v>music</v>
      </c>
      <c r="T761" t="str">
        <f>RIGHT(Q761,LEN(Q761)-FIND("/",Q761))</f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(E762/D762)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s="9">
        <f>(((K762/60)/60)/24)+DATE(1970,1,1)</f>
        <v>43678.208333333328</v>
      </c>
      <c r="N762" s="9">
        <f>(((L762/60)/60)/24)+DATE(1970,1,1)</f>
        <v>43707.208333333328</v>
      </c>
      <c r="O762" t="b">
        <v>0</v>
      </c>
      <c r="P762" t="b">
        <v>1</v>
      </c>
      <c r="Q762" t="s">
        <v>89</v>
      </c>
      <c r="R762">
        <f>E762/H762</f>
        <v>79.009523809523813</v>
      </c>
      <c r="S762" t="str">
        <f>LEFT(Q762,FIND("/",Q762)-1)</f>
        <v>games</v>
      </c>
      <c r="T762" t="str">
        <f>RIGHT(Q762,LEN(Q762)-FIND("/",Q762))</f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(E763/D763)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s="9">
        <f>(((K763/60)/60)/24)+DATE(1970,1,1)</f>
        <v>42938.208333333328</v>
      </c>
      <c r="N763" s="9">
        <f>(((L763/60)/60)/24)+DATE(1970,1,1)</f>
        <v>42943.208333333328</v>
      </c>
      <c r="O763" t="b">
        <v>0</v>
      </c>
      <c r="P763" t="b">
        <v>0</v>
      </c>
      <c r="Q763" t="s">
        <v>23</v>
      </c>
      <c r="R763">
        <f>E763/H763</f>
        <v>86.867469879518069</v>
      </c>
      <c r="S763" t="str">
        <f>LEFT(Q763,FIND("/",Q763)-1)</f>
        <v>music</v>
      </c>
      <c r="T763" t="str">
        <f>RIGHT(Q763,LEN(Q763)-FIND("/",Q763))</f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(E764/D764)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s="9">
        <f>(((K764/60)/60)/24)+DATE(1970,1,1)</f>
        <v>41241.25</v>
      </c>
      <c r="N764" s="9">
        <f>(((L764/60)/60)/24)+DATE(1970,1,1)</f>
        <v>41252.25</v>
      </c>
      <c r="O764" t="b">
        <v>0</v>
      </c>
      <c r="P764" t="b">
        <v>0</v>
      </c>
      <c r="Q764" t="s">
        <v>159</v>
      </c>
      <c r="R764">
        <f>E764/H764</f>
        <v>62.04</v>
      </c>
      <c r="S764" t="str">
        <f>LEFT(Q764,FIND("/",Q764)-1)</f>
        <v>music</v>
      </c>
      <c r="T764" t="str">
        <f>RIGHT(Q764,LEN(Q764)-FIND("/",Q764))</f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(E765/D765)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s="9">
        <f>(((K765/60)/60)/24)+DATE(1970,1,1)</f>
        <v>41037.208333333336</v>
      </c>
      <c r="N765" s="9">
        <f>(((L765/60)/60)/24)+DATE(1970,1,1)</f>
        <v>41072.208333333336</v>
      </c>
      <c r="O765" t="b">
        <v>0</v>
      </c>
      <c r="P765" t="b">
        <v>1</v>
      </c>
      <c r="Q765" t="s">
        <v>33</v>
      </c>
      <c r="R765">
        <f>E765/H765</f>
        <v>26.970212765957445</v>
      </c>
      <c r="S765" t="str">
        <f>LEFT(Q765,FIND("/",Q765)-1)</f>
        <v>theater</v>
      </c>
      <c r="T765" t="str">
        <f>RIGHT(Q765,LEN(Q765)-FIND("/",Q765))</f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(E766/D766)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s="9">
        <f>(((K766/60)/60)/24)+DATE(1970,1,1)</f>
        <v>40676.208333333336</v>
      </c>
      <c r="N766" s="9">
        <f>(((L766/60)/60)/24)+DATE(1970,1,1)</f>
        <v>40684.208333333336</v>
      </c>
      <c r="O766" t="b">
        <v>0</v>
      </c>
      <c r="P766" t="b">
        <v>0</v>
      </c>
      <c r="Q766" t="s">
        <v>23</v>
      </c>
      <c r="R766">
        <f>E766/H766</f>
        <v>54.121621621621621</v>
      </c>
      <c r="S766" t="str">
        <f>LEFT(Q766,FIND("/",Q766)-1)</f>
        <v>music</v>
      </c>
      <c r="T766" t="str">
        <f>RIGHT(Q766,LEN(Q766)-FIND("/",Q766))</f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(E767/D767)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s="9">
        <f>(((K767/60)/60)/24)+DATE(1970,1,1)</f>
        <v>42840.208333333328</v>
      </c>
      <c r="N767" s="9">
        <f>(((L767/60)/60)/24)+DATE(1970,1,1)</f>
        <v>42865.208333333328</v>
      </c>
      <c r="O767" t="b">
        <v>1</v>
      </c>
      <c r="P767" t="b">
        <v>1</v>
      </c>
      <c r="Q767" t="s">
        <v>60</v>
      </c>
      <c r="R767">
        <f>E767/H767</f>
        <v>41.035353535353536</v>
      </c>
      <c r="S767" t="str">
        <f>LEFT(Q767,FIND("/",Q767)-1)</f>
        <v>music</v>
      </c>
      <c r="T767" t="str">
        <f>RIGHT(Q767,LEN(Q767)-FIND("/",Q767))</f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(E768/D768)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s="9">
        <f>(((K768/60)/60)/24)+DATE(1970,1,1)</f>
        <v>43362.208333333328</v>
      </c>
      <c r="N768" s="9">
        <f>(((L768/60)/60)/24)+DATE(1970,1,1)</f>
        <v>43363.208333333328</v>
      </c>
      <c r="O768" t="b">
        <v>0</v>
      </c>
      <c r="P768" t="b">
        <v>0</v>
      </c>
      <c r="Q768" t="s">
        <v>474</v>
      </c>
      <c r="R768">
        <f>E768/H768</f>
        <v>55.052419354838712</v>
      </c>
      <c r="S768" t="str">
        <f>LEFT(Q768,FIND("/",Q768)-1)</f>
        <v>film &amp; video</v>
      </c>
      <c r="T768" t="str">
        <f>RIGHT(Q768,LEN(Q768)-FIND("/",Q768))</f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(E769/D769)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s="9">
        <f>(((K769/60)/60)/24)+DATE(1970,1,1)</f>
        <v>42283.208333333328</v>
      </c>
      <c r="N769" s="9">
        <f>(((L769/60)/60)/24)+DATE(1970,1,1)</f>
        <v>42328.25</v>
      </c>
      <c r="O769" t="b">
        <v>0</v>
      </c>
      <c r="P769" t="b">
        <v>0</v>
      </c>
      <c r="Q769" t="s">
        <v>206</v>
      </c>
      <c r="R769">
        <f>E769/H769</f>
        <v>107.93762183235867</v>
      </c>
      <c r="S769" t="str">
        <f>LEFT(Q769,FIND("/",Q769)-1)</f>
        <v>publishing</v>
      </c>
      <c r="T769" t="str">
        <f>RIGHT(Q769,LEN(Q769)-FIND("/",Q769))</f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(E770/D770)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s="9">
        <f>(((K770/60)/60)/24)+DATE(1970,1,1)</f>
        <v>41619.25</v>
      </c>
      <c r="N770" s="9">
        <f>(((L770/60)/60)/24)+DATE(1970,1,1)</f>
        <v>41634.25</v>
      </c>
      <c r="O770" t="b">
        <v>0</v>
      </c>
      <c r="P770" t="b">
        <v>0</v>
      </c>
      <c r="Q770" t="s">
        <v>33</v>
      </c>
      <c r="R770">
        <f>E770/H770</f>
        <v>73.92</v>
      </c>
      <c r="S770" t="str">
        <f>LEFT(Q770,FIND("/",Q770)-1)</f>
        <v>theater</v>
      </c>
      <c r="T770" t="str">
        <f>RIGHT(Q770,LEN(Q770)-FIND("/",Q770))</f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(E771/D771)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s="9">
        <f>(((K771/60)/60)/24)+DATE(1970,1,1)</f>
        <v>41501.208333333336</v>
      </c>
      <c r="N771" s="9">
        <f>(((L771/60)/60)/24)+DATE(1970,1,1)</f>
        <v>41527.208333333336</v>
      </c>
      <c r="O771" t="b">
        <v>0</v>
      </c>
      <c r="P771" t="b">
        <v>0</v>
      </c>
      <c r="Q771" t="s">
        <v>89</v>
      </c>
      <c r="R771">
        <f>E771/H771</f>
        <v>31.995894428152493</v>
      </c>
      <c r="S771" t="str">
        <f>LEFT(Q771,FIND("/",Q771)-1)</f>
        <v>games</v>
      </c>
      <c r="T771" t="str">
        <f>RIGHT(Q771,LEN(Q771)-FIND("/",Q771))</f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(E772/D772)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s="9">
        <f>(((K772/60)/60)/24)+DATE(1970,1,1)</f>
        <v>41743.208333333336</v>
      </c>
      <c r="N772" s="9">
        <f>(((L772/60)/60)/24)+DATE(1970,1,1)</f>
        <v>41750.208333333336</v>
      </c>
      <c r="O772" t="b">
        <v>0</v>
      </c>
      <c r="P772" t="b">
        <v>1</v>
      </c>
      <c r="Q772" t="s">
        <v>33</v>
      </c>
      <c r="R772">
        <f>E772/H772</f>
        <v>53.898148148148145</v>
      </c>
      <c r="S772" t="str">
        <f>LEFT(Q772,FIND("/",Q772)-1)</f>
        <v>theater</v>
      </c>
      <c r="T772" t="str">
        <f>RIGHT(Q772,LEN(Q772)-FIND("/",Q772))</f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(E773/D773)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s="9">
        <f>(((K773/60)/60)/24)+DATE(1970,1,1)</f>
        <v>43491.25</v>
      </c>
      <c r="N773" s="9">
        <f>(((L773/60)/60)/24)+DATE(1970,1,1)</f>
        <v>43518.25</v>
      </c>
      <c r="O773" t="b">
        <v>0</v>
      </c>
      <c r="P773" t="b">
        <v>0</v>
      </c>
      <c r="Q773" t="s">
        <v>33</v>
      </c>
      <c r="R773">
        <f>E773/H773</f>
        <v>106.5</v>
      </c>
      <c r="S773" t="str">
        <f>LEFT(Q773,FIND("/",Q773)-1)</f>
        <v>theater</v>
      </c>
      <c r="T773" t="str">
        <f>RIGHT(Q773,LEN(Q773)-FIND("/",Q773))</f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(E774/D774)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s="9">
        <f>(((K774/60)/60)/24)+DATE(1970,1,1)</f>
        <v>43505.25</v>
      </c>
      <c r="N774" s="9">
        <f>(((L774/60)/60)/24)+DATE(1970,1,1)</f>
        <v>43509.25</v>
      </c>
      <c r="O774" t="b">
        <v>0</v>
      </c>
      <c r="P774" t="b">
        <v>0</v>
      </c>
      <c r="Q774" t="s">
        <v>60</v>
      </c>
      <c r="R774">
        <f>E774/H774</f>
        <v>32.999805409612762</v>
      </c>
      <c r="S774" t="str">
        <f>LEFT(Q774,FIND("/",Q774)-1)</f>
        <v>music</v>
      </c>
      <c r="T774" t="str">
        <f>RIGHT(Q774,LEN(Q774)-FIND("/",Q774))</f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(E775/D775)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s="9">
        <f>(((K775/60)/60)/24)+DATE(1970,1,1)</f>
        <v>42838.208333333328</v>
      </c>
      <c r="N775" s="9">
        <f>(((L775/60)/60)/24)+DATE(1970,1,1)</f>
        <v>42848.208333333328</v>
      </c>
      <c r="O775" t="b">
        <v>0</v>
      </c>
      <c r="P775" t="b">
        <v>0</v>
      </c>
      <c r="Q775" t="s">
        <v>33</v>
      </c>
      <c r="R775">
        <f>E775/H775</f>
        <v>43.00254993625159</v>
      </c>
      <c r="S775" t="str">
        <f>LEFT(Q775,FIND("/",Q775)-1)</f>
        <v>theater</v>
      </c>
      <c r="T775" t="str">
        <f>RIGHT(Q775,LEN(Q775)-FIND("/",Q775))</f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(E776/D776)</f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s="9">
        <f>(((K776/60)/60)/24)+DATE(1970,1,1)</f>
        <v>42513.208333333328</v>
      </c>
      <c r="N776" s="9">
        <f>(((L776/60)/60)/24)+DATE(1970,1,1)</f>
        <v>42554.208333333328</v>
      </c>
      <c r="O776" t="b">
        <v>0</v>
      </c>
      <c r="P776" t="b">
        <v>0</v>
      </c>
      <c r="Q776" t="s">
        <v>28</v>
      </c>
      <c r="R776">
        <f>E776/H776</f>
        <v>86.858974358974365</v>
      </c>
      <c r="S776" t="str">
        <f>LEFT(Q776,FIND("/",Q776)-1)</f>
        <v>technology</v>
      </c>
      <c r="T776" t="str">
        <f>RIGHT(Q776,LEN(Q776)-FIND("/",Q776))</f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(E777/D777)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s="9">
        <f>(((K777/60)/60)/24)+DATE(1970,1,1)</f>
        <v>41949.25</v>
      </c>
      <c r="N777" s="9">
        <f>(((L777/60)/60)/24)+DATE(1970,1,1)</f>
        <v>41959.25</v>
      </c>
      <c r="O777" t="b">
        <v>0</v>
      </c>
      <c r="P777" t="b">
        <v>0</v>
      </c>
      <c r="Q777" t="s">
        <v>23</v>
      </c>
      <c r="R777">
        <f>E777/H777</f>
        <v>96.8</v>
      </c>
      <c r="S777" t="str">
        <f>LEFT(Q777,FIND("/",Q777)-1)</f>
        <v>music</v>
      </c>
      <c r="T777" t="str">
        <f>RIGHT(Q777,LEN(Q777)-FIND("/",Q777))</f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(E778/D778)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s="9">
        <f>(((K778/60)/60)/24)+DATE(1970,1,1)</f>
        <v>43650.208333333328</v>
      </c>
      <c r="N778" s="9">
        <f>(((L778/60)/60)/24)+DATE(1970,1,1)</f>
        <v>43668.208333333328</v>
      </c>
      <c r="O778" t="b">
        <v>0</v>
      </c>
      <c r="P778" t="b">
        <v>0</v>
      </c>
      <c r="Q778" t="s">
        <v>33</v>
      </c>
      <c r="R778">
        <f>E778/H778</f>
        <v>32.995456610631528</v>
      </c>
      <c r="S778" t="str">
        <f>LEFT(Q778,FIND("/",Q778)-1)</f>
        <v>theater</v>
      </c>
      <c r="T778" t="str">
        <f>RIGHT(Q778,LEN(Q778)-FIND("/",Q778))</f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(E779/D779)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s="9">
        <f>(((K779/60)/60)/24)+DATE(1970,1,1)</f>
        <v>40809.208333333336</v>
      </c>
      <c r="N779" s="9">
        <f>(((L779/60)/60)/24)+DATE(1970,1,1)</f>
        <v>40838.208333333336</v>
      </c>
      <c r="O779" t="b">
        <v>0</v>
      </c>
      <c r="P779" t="b">
        <v>0</v>
      </c>
      <c r="Q779" t="s">
        <v>33</v>
      </c>
      <c r="R779">
        <f>E779/H779</f>
        <v>68.028106508875737</v>
      </c>
      <c r="S779" t="str">
        <f>LEFT(Q779,FIND("/",Q779)-1)</f>
        <v>theater</v>
      </c>
      <c r="T779" t="str">
        <f>RIGHT(Q779,LEN(Q779)-FIND("/",Q779))</f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(E780/D780)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s="9">
        <f>(((K780/60)/60)/24)+DATE(1970,1,1)</f>
        <v>40768.208333333336</v>
      </c>
      <c r="N780" s="9">
        <f>(((L780/60)/60)/24)+DATE(1970,1,1)</f>
        <v>40773.208333333336</v>
      </c>
      <c r="O780" t="b">
        <v>0</v>
      </c>
      <c r="P780" t="b">
        <v>0</v>
      </c>
      <c r="Q780" t="s">
        <v>71</v>
      </c>
      <c r="R780">
        <f>E780/H780</f>
        <v>58.867816091954026</v>
      </c>
      <c r="S780" t="str">
        <f>LEFT(Q780,FIND("/",Q780)-1)</f>
        <v>film &amp; video</v>
      </c>
      <c r="T780" t="str">
        <f>RIGHT(Q780,LEN(Q780)-FIND("/",Q780))</f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(E781/D781)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s="9">
        <f>(((K781/60)/60)/24)+DATE(1970,1,1)</f>
        <v>42230.208333333328</v>
      </c>
      <c r="N781" s="9">
        <f>(((L781/60)/60)/24)+DATE(1970,1,1)</f>
        <v>42239.208333333328</v>
      </c>
      <c r="O781" t="b">
        <v>0</v>
      </c>
      <c r="P781" t="b">
        <v>1</v>
      </c>
      <c r="Q781" t="s">
        <v>33</v>
      </c>
      <c r="R781">
        <f>E781/H781</f>
        <v>105.04572803850782</v>
      </c>
      <c r="S781" t="str">
        <f>LEFT(Q781,FIND("/",Q781)-1)</f>
        <v>theater</v>
      </c>
      <c r="T781" t="str">
        <f>RIGHT(Q781,LEN(Q781)-FIND("/",Q781))</f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(E782/D782)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s="9">
        <f>(((K782/60)/60)/24)+DATE(1970,1,1)</f>
        <v>42573.208333333328</v>
      </c>
      <c r="N782" s="9">
        <f>(((L782/60)/60)/24)+DATE(1970,1,1)</f>
        <v>42592.208333333328</v>
      </c>
      <c r="O782" t="b">
        <v>0</v>
      </c>
      <c r="P782" t="b">
        <v>1</v>
      </c>
      <c r="Q782" t="s">
        <v>53</v>
      </c>
      <c r="R782">
        <f>E782/H782</f>
        <v>33.054878048780488</v>
      </c>
      <c r="S782" t="str">
        <f>LEFT(Q782,FIND("/",Q782)-1)</f>
        <v>film &amp; video</v>
      </c>
      <c r="T782" t="str">
        <f>RIGHT(Q782,LEN(Q782)-FIND("/",Q782))</f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(E783/D783)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s="9">
        <f>(((K783/60)/60)/24)+DATE(1970,1,1)</f>
        <v>40482.208333333336</v>
      </c>
      <c r="N783" s="9">
        <f>(((L783/60)/60)/24)+DATE(1970,1,1)</f>
        <v>40533.25</v>
      </c>
      <c r="O783" t="b">
        <v>0</v>
      </c>
      <c r="P783" t="b">
        <v>0</v>
      </c>
      <c r="Q783" t="s">
        <v>33</v>
      </c>
      <c r="R783">
        <f>E783/H783</f>
        <v>78.821428571428569</v>
      </c>
      <c r="S783" t="str">
        <f>LEFT(Q783,FIND("/",Q783)-1)</f>
        <v>theater</v>
      </c>
      <c r="T783" t="str">
        <f>RIGHT(Q783,LEN(Q783)-FIND("/",Q783))</f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(E784/D784)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s="9">
        <f>(((K784/60)/60)/24)+DATE(1970,1,1)</f>
        <v>40603.25</v>
      </c>
      <c r="N784" s="9">
        <f>(((L784/60)/60)/24)+DATE(1970,1,1)</f>
        <v>40631.208333333336</v>
      </c>
      <c r="O784" t="b">
        <v>0</v>
      </c>
      <c r="P784" t="b">
        <v>1</v>
      </c>
      <c r="Q784" t="s">
        <v>71</v>
      </c>
      <c r="R784">
        <f>E784/H784</f>
        <v>68.204968944099377</v>
      </c>
      <c r="S784" t="str">
        <f>LEFT(Q784,FIND("/",Q784)-1)</f>
        <v>film &amp; video</v>
      </c>
      <c r="T784" t="str">
        <f>RIGHT(Q784,LEN(Q784)-FIND("/",Q784))</f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(E785/D785)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s="9">
        <f>(((K785/60)/60)/24)+DATE(1970,1,1)</f>
        <v>41625.25</v>
      </c>
      <c r="N785" s="9">
        <f>(((L785/60)/60)/24)+DATE(1970,1,1)</f>
        <v>41632.25</v>
      </c>
      <c r="O785" t="b">
        <v>0</v>
      </c>
      <c r="P785" t="b">
        <v>0</v>
      </c>
      <c r="Q785" t="s">
        <v>23</v>
      </c>
      <c r="R785">
        <f>E785/H785</f>
        <v>75.731884057971016</v>
      </c>
      <c r="S785" t="str">
        <f>LEFT(Q785,FIND("/",Q785)-1)</f>
        <v>music</v>
      </c>
      <c r="T785" t="str">
        <f>RIGHT(Q785,LEN(Q785)-FIND("/",Q785))</f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(E786/D786)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s="9">
        <f>(((K786/60)/60)/24)+DATE(1970,1,1)</f>
        <v>42435.25</v>
      </c>
      <c r="N786" s="9">
        <f>(((L786/60)/60)/24)+DATE(1970,1,1)</f>
        <v>42446.208333333328</v>
      </c>
      <c r="O786" t="b">
        <v>0</v>
      </c>
      <c r="P786" t="b">
        <v>0</v>
      </c>
      <c r="Q786" t="s">
        <v>28</v>
      </c>
      <c r="R786">
        <f>E786/H786</f>
        <v>30.996070133010882</v>
      </c>
      <c r="S786" t="str">
        <f>LEFT(Q786,FIND("/",Q786)-1)</f>
        <v>technology</v>
      </c>
      <c r="T786" t="str">
        <f>RIGHT(Q786,LEN(Q786)-FIND("/",Q786))</f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(E787/D787)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s="9">
        <f>(((K787/60)/60)/24)+DATE(1970,1,1)</f>
        <v>43582.208333333328</v>
      </c>
      <c r="N787" s="9">
        <f>(((L787/60)/60)/24)+DATE(1970,1,1)</f>
        <v>43616.208333333328</v>
      </c>
      <c r="O787" t="b">
        <v>0</v>
      </c>
      <c r="P787" t="b">
        <v>1</v>
      </c>
      <c r="Q787" t="s">
        <v>71</v>
      </c>
      <c r="R787">
        <f>E787/H787</f>
        <v>101.88188976377953</v>
      </c>
      <c r="S787" t="str">
        <f>LEFT(Q787,FIND("/",Q787)-1)</f>
        <v>film &amp; video</v>
      </c>
      <c r="T787" t="str">
        <f>RIGHT(Q787,LEN(Q787)-FIND("/",Q787))</f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(E788/D788)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s="9">
        <f>(((K788/60)/60)/24)+DATE(1970,1,1)</f>
        <v>43186.208333333328</v>
      </c>
      <c r="N788" s="9">
        <f>(((L788/60)/60)/24)+DATE(1970,1,1)</f>
        <v>43193.208333333328</v>
      </c>
      <c r="O788" t="b">
        <v>0</v>
      </c>
      <c r="P788" t="b">
        <v>1</v>
      </c>
      <c r="Q788" t="s">
        <v>159</v>
      </c>
      <c r="R788">
        <f>E788/H788</f>
        <v>52.879227053140099</v>
      </c>
      <c r="S788" t="str">
        <f>LEFT(Q788,FIND("/",Q788)-1)</f>
        <v>music</v>
      </c>
      <c r="T788" t="str">
        <f>RIGHT(Q788,LEN(Q788)-FIND("/",Q788))</f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(E789/D789)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s="9">
        <f>(((K789/60)/60)/24)+DATE(1970,1,1)</f>
        <v>40684.208333333336</v>
      </c>
      <c r="N789" s="9">
        <f>(((L789/60)/60)/24)+DATE(1970,1,1)</f>
        <v>40693.208333333336</v>
      </c>
      <c r="O789" t="b">
        <v>0</v>
      </c>
      <c r="P789" t="b">
        <v>0</v>
      </c>
      <c r="Q789" t="s">
        <v>23</v>
      </c>
      <c r="R789">
        <f>E789/H789</f>
        <v>71.005820721769496</v>
      </c>
      <c r="S789" t="str">
        <f>LEFT(Q789,FIND("/",Q789)-1)</f>
        <v>music</v>
      </c>
      <c r="T789" t="str">
        <f>RIGHT(Q789,LEN(Q789)-FIND("/",Q789))</f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(E790/D790)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s="9">
        <f>(((K790/60)/60)/24)+DATE(1970,1,1)</f>
        <v>41202.208333333336</v>
      </c>
      <c r="N790" s="9">
        <f>(((L790/60)/60)/24)+DATE(1970,1,1)</f>
        <v>41223.25</v>
      </c>
      <c r="O790" t="b">
        <v>0</v>
      </c>
      <c r="P790" t="b">
        <v>0</v>
      </c>
      <c r="Q790" t="s">
        <v>71</v>
      </c>
      <c r="R790">
        <f>E790/H790</f>
        <v>102.38709677419355</v>
      </c>
      <c r="S790" t="str">
        <f>LEFT(Q790,FIND("/",Q790)-1)</f>
        <v>film &amp; video</v>
      </c>
      <c r="T790" t="str">
        <f>RIGHT(Q790,LEN(Q790)-FIND("/",Q790))</f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(E791/D791)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s="9">
        <f>(((K791/60)/60)/24)+DATE(1970,1,1)</f>
        <v>41786.208333333336</v>
      </c>
      <c r="N791" s="9">
        <f>(((L791/60)/60)/24)+DATE(1970,1,1)</f>
        <v>41823.208333333336</v>
      </c>
      <c r="O791" t="b">
        <v>0</v>
      </c>
      <c r="P791" t="b">
        <v>0</v>
      </c>
      <c r="Q791" t="s">
        <v>33</v>
      </c>
      <c r="R791">
        <f>E791/H791</f>
        <v>74.466666666666669</v>
      </c>
      <c r="S791" t="str">
        <f>LEFT(Q791,FIND("/",Q791)-1)</f>
        <v>theater</v>
      </c>
      <c r="T791" t="str">
        <f>RIGHT(Q791,LEN(Q791)-FIND("/",Q791))</f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(E792/D792)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s="9">
        <f>(((K792/60)/60)/24)+DATE(1970,1,1)</f>
        <v>40223.25</v>
      </c>
      <c r="N792" s="9">
        <f>(((L792/60)/60)/24)+DATE(1970,1,1)</f>
        <v>40229.25</v>
      </c>
      <c r="O792" t="b">
        <v>0</v>
      </c>
      <c r="P792" t="b">
        <v>0</v>
      </c>
      <c r="Q792" t="s">
        <v>33</v>
      </c>
      <c r="R792">
        <f>E792/H792</f>
        <v>51.009883198562441</v>
      </c>
      <c r="S792" t="str">
        <f>LEFT(Q792,FIND("/",Q792)-1)</f>
        <v>theater</v>
      </c>
      <c r="T792" t="str">
        <f>RIGHT(Q792,LEN(Q792)-FIND("/",Q792))</f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(E793/D793)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s="9">
        <f>(((K793/60)/60)/24)+DATE(1970,1,1)</f>
        <v>42715.25</v>
      </c>
      <c r="N793" s="9">
        <f>(((L793/60)/60)/24)+DATE(1970,1,1)</f>
        <v>42731.25</v>
      </c>
      <c r="O793" t="b">
        <v>0</v>
      </c>
      <c r="P793" t="b">
        <v>0</v>
      </c>
      <c r="Q793" t="s">
        <v>17</v>
      </c>
      <c r="R793">
        <f>E793/H793</f>
        <v>90</v>
      </c>
      <c r="S793" t="str">
        <f>LEFT(Q793,FIND("/",Q793)-1)</f>
        <v>food</v>
      </c>
      <c r="T793" t="str">
        <f>RIGHT(Q793,LEN(Q793)-FIND("/",Q793))</f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(E794/D794)</f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s="9">
        <f>(((K794/60)/60)/24)+DATE(1970,1,1)</f>
        <v>41451.208333333336</v>
      </c>
      <c r="N794" s="9">
        <f>(((L794/60)/60)/24)+DATE(1970,1,1)</f>
        <v>41479.208333333336</v>
      </c>
      <c r="O794" t="b">
        <v>0</v>
      </c>
      <c r="P794" t="b">
        <v>1</v>
      </c>
      <c r="Q794" t="s">
        <v>33</v>
      </c>
      <c r="R794">
        <f>E794/H794</f>
        <v>97.142857142857139</v>
      </c>
      <c r="S794" t="str">
        <f>LEFT(Q794,FIND("/",Q794)-1)</f>
        <v>theater</v>
      </c>
      <c r="T794" t="str">
        <f>RIGHT(Q794,LEN(Q794)-FIND("/",Q794))</f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(E795/D795)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s="9">
        <f>(((K795/60)/60)/24)+DATE(1970,1,1)</f>
        <v>41450.208333333336</v>
      </c>
      <c r="N795" s="9">
        <f>(((L795/60)/60)/24)+DATE(1970,1,1)</f>
        <v>41454.208333333336</v>
      </c>
      <c r="O795" t="b">
        <v>0</v>
      </c>
      <c r="P795" t="b">
        <v>0</v>
      </c>
      <c r="Q795" t="s">
        <v>68</v>
      </c>
      <c r="R795">
        <f>E795/H795</f>
        <v>72.071823204419886</v>
      </c>
      <c r="S795" t="str">
        <f>LEFT(Q795,FIND("/",Q795)-1)</f>
        <v>publishing</v>
      </c>
      <c r="T795" t="str">
        <f>RIGHT(Q795,LEN(Q795)-FIND("/",Q795))</f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(E796/D796)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s="9">
        <f>(((K796/60)/60)/24)+DATE(1970,1,1)</f>
        <v>43091.25</v>
      </c>
      <c r="N796" s="9">
        <f>(((L796/60)/60)/24)+DATE(1970,1,1)</f>
        <v>43103.25</v>
      </c>
      <c r="O796" t="b">
        <v>0</v>
      </c>
      <c r="P796" t="b">
        <v>0</v>
      </c>
      <c r="Q796" t="s">
        <v>23</v>
      </c>
      <c r="R796">
        <f>E796/H796</f>
        <v>75.236363636363635</v>
      </c>
      <c r="S796" t="str">
        <f>LEFT(Q796,FIND("/",Q796)-1)</f>
        <v>music</v>
      </c>
      <c r="T796" t="str">
        <f>RIGHT(Q796,LEN(Q796)-FIND("/",Q796))</f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(E797/D797)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s="9">
        <f>(((K797/60)/60)/24)+DATE(1970,1,1)</f>
        <v>42675.208333333328</v>
      </c>
      <c r="N797" s="9">
        <f>(((L797/60)/60)/24)+DATE(1970,1,1)</f>
        <v>42678.208333333328</v>
      </c>
      <c r="O797" t="b">
        <v>0</v>
      </c>
      <c r="P797" t="b">
        <v>0</v>
      </c>
      <c r="Q797" t="s">
        <v>53</v>
      </c>
      <c r="R797">
        <f>E797/H797</f>
        <v>32.967741935483872</v>
      </c>
      <c r="S797" t="str">
        <f>LEFT(Q797,FIND("/",Q797)-1)</f>
        <v>film &amp; video</v>
      </c>
      <c r="T797" t="str">
        <f>RIGHT(Q797,LEN(Q797)-FIND("/",Q797))</f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(E798/D798)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s="9">
        <f>(((K798/60)/60)/24)+DATE(1970,1,1)</f>
        <v>41859.208333333336</v>
      </c>
      <c r="N798" s="9">
        <f>(((L798/60)/60)/24)+DATE(1970,1,1)</f>
        <v>41866.208333333336</v>
      </c>
      <c r="O798" t="b">
        <v>0</v>
      </c>
      <c r="P798" t="b">
        <v>1</v>
      </c>
      <c r="Q798" t="s">
        <v>292</v>
      </c>
      <c r="R798">
        <f>E798/H798</f>
        <v>54.807692307692307</v>
      </c>
      <c r="S798" t="str">
        <f>LEFT(Q798,FIND("/",Q798)-1)</f>
        <v>games</v>
      </c>
      <c r="T798" t="str">
        <f>RIGHT(Q798,LEN(Q798)-FIND("/",Q798))</f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(E799/D799)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s="9">
        <f>(((K799/60)/60)/24)+DATE(1970,1,1)</f>
        <v>43464.25</v>
      </c>
      <c r="N799" s="9">
        <f>(((L799/60)/60)/24)+DATE(1970,1,1)</f>
        <v>43487.25</v>
      </c>
      <c r="O799" t="b">
        <v>0</v>
      </c>
      <c r="P799" t="b">
        <v>0</v>
      </c>
      <c r="Q799" t="s">
        <v>28</v>
      </c>
      <c r="R799">
        <f>E799/H799</f>
        <v>45.037837837837834</v>
      </c>
      <c r="S799" t="str">
        <f>LEFT(Q799,FIND("/",Q799)-1)</f>
        <v>technology</v>
      </c>
      <c r="T799" t="str">
        <f>RIGHT(Q799,LEN(Q799)-FIND("/",Q799))</f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(E800/D800)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s="9">
        <f>(((K800/60)/60)/24)+DATE(1970,1,1)</f>
        <v>41060.208333333336</v>
      </c>
      <c r="N800" s="9">
        <f>(((L800/60)/60)/24)+DATE(1970,1,1)</f>
        <v>41088.208333333336</v>
      </c>
      <c r="O800" t="b">
        <v>0</v>
      </c>
      <c r="P800" t="b">
        <v>1</v>
      </c>
      <c r="Q800" t="s">
        <v>33</v>
      </c>
      <c r="R800">
        <f>E800/H800</f>
        <v>52.958677685950413</v>
      </c>
      <c r="S800" t="str">
        <f>LEFT(Q800,FIND("/",Q800)-1)</f>
        <v>theater</v>
      </c>
      <c r="T800" t="str">
        <f>RIGHT(Q800,LEN(Q800)-FIND("/",Q800))</f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(E801/D801)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s="9">
        <f>(((K801/60)/60)/24)+DATE(1970,1,1)</f>
        <v>42399.25</v>
      </c>
      <c r="N801" s="9">
        <f>(((L801/60)/60)/24)+DATE(1970,1,1)</f>
        <v>42403.25</v>
      </c>
      <c r="O801" t="b">
        <v>0</v>
      </c>
      <c r="P801" t="b">
        <v>0</v>
      </c>
      <c r="Q801" t="s">
        <v>33</v>
      </c>
      <c r="R801">
        <f>E801/H801</f>
        <v>60.017959183673469</v>
      </c>
      <c r="S801" t="str">
        <f>LEFT(Q801,FIND("/",Q801)-1)</f>
        <v>theater</v>
      </c>
      <c r="T801" t="str">
        <f>RIGHT(Q801,LEN(Q801)-FIND("/",Q801))</f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(E802/D802)</f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s="9">
        <f>(((K802/60)/60)/24)+DATE(1970,1,1)</f>
        <v>42167.208333333328</v>
      </c>
      <c r="N802" s="9">
        <f>(((L802/60)/60)/24)+DATE(1970,1,1)</f>
        <v>42171.208333333328</v>
      </c>
      <c r="O802" t="b">
        <v>0</v>
      </c>
      <c r="P802" t="b">
        <v>0</v>
      </c>
      <c r="Q802" t="s">
        <v>23</v>
      </c>
      <c r="R802">
        <f>E802/H802</f>
        <v>1</v>
      </c>
      <c r="S802" t="str">
        <f>LEFT(Q802,FIND("/",Q802)-1)</f>
        <v>music</v>
      </c>
      <c r="T802" t="str">
        <f>RIGHT(Q802,LEN(Q802)-FIND("/",Q802))</f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(E803/D803)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s="9">
        <f>(((K803/60)/60)/24)+DATE(1970,1,1)</f>
        <v>43830.25</v>
      </c>
      <c r="N803" s="9">
        <f>(((L803/60)/60)/24)+DATE(1970,1,1)</f>
        <v>43852.25</v>
      </c>
      <c r="O803" t="b">
        <v>0</v>
      </c>
      <c r="P803" t="b">
        <v>1</v>
      </c>
      <c r="Q803" t="s">
        <v>122</v>
      </c>
      <c r="R803">
        <f>E803/H803</f>
        <v>44.028301886792455</v>
      </c>
      <c r="S803" t="str">
        <f>LEFT(Q803,FIND("/",Q803)-1)</f>
        <v>photography</v>
      </c>
      <c r="T803" t="str">
        <f>RIGHT(Q803,LEN(Q803)-FIND("/",Q803))</f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(E804/D804)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s="9">
        <f>(((K804/60)/60)/24)+DATE(1970,1,1)</f>
        <v>43650.208333333328</v>
      </c>
      <c r="N804" s="9">
        <f>(((L804/60)/60)/24)+DATE(1970,1,1)</f>
        <v>43652.208333333328</v>
      </c>
      <c r="O804" t="b">
        <v>0</v>
      </c>
      <c r="P804" t="b">
        <v>0</v>
      </c>
      <c r="Q804" t="s">
        <v>122</v>
      </c>
      <c r="R804">
        <f>E804/H804</f>
        <v>86.028169014084511</v>
      </c>
      <c r="S804" t="str">
        <f>LEFT(Q804,FIND("/",Q804)-1)</f>
        <v>photography</v>
      </c>
      <c r="T804" t="str">
        <f>RIGHT(Q804,LEN(Q804)-FIND("/",Q804))</f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(E805/D805)</f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s="9">
        <f>(((K805/60)/60)/24)+DATE(1970,1,1)</f>
        <v>43492.25</v>
      </c>
      <c r="N805" s="9">
        <f>(((L805/60)/60)/24)+DATE(1970,1,1)</f>
        <v>43526.25</v>
      </c>
      <c r="O805" t="b">
        <v>0</v>
      </c>
      <c r="P805" t="b">
        <v>0</v>
      </c>
      <c r="Q805" t="s">
        <v>33</v>
      </c>
      <c r="R805">
        <f>E805/H805</f>
        <v>28.012875536480685</v>
      </c>
      <c r="S805" t="str">
        <f>LEFT(Q805,FIND("/",Q805)-1)</f>
        <v>theater</v>
      </c>
      <c r="T805" t="str">
        <f>RIGHT(Q805,LEN(Q805)-FIND("/",Q805))</f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(E806/D806)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s="9">
        <f>(((K806/60)/60)/24)+DATE(1970,1,1)</f>
        <v>43102.25</v>
      </c>
      <c r="N806" s="9">
        <f>(((L806/60)/60)/24)+DATE(1970,1,1)</f>
        <v>43122.25</v>
      </c>
      <c r="O806" t="b">
        <v>0</v>
      </c>
      <c r="P806" t="b">
        <v>0</v>
      </c>
      <c r="Q806" t="s">
        <v>23</v>
      </c>
      <c r="R806">
        <f>E806/H806</f>
        <v>32.050458715596328</v>
      </c>
      <c r="S806" t="str">
        <f>LEFT(Q806,FIND("/",Q806)-1)</f>
        <v>music</v>
      </c>
      <c r="T806" t="str">
        <f>RIGHT(Q806,LEN(Q806)-FIND("/",Q806))</f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(E807/D807)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s="9">
        <f>(((K807/60)/60)/24)+DATE(1970,1,1)</f>
        <v>41958.25</v>
      </c>
      <c r="N807" s="9">
        <f>(((L807/60)/60)/24)+DATE(1970,1,1)</f>
        <v>42009.25</v>
      </c>
      <c r="O807" t="b">
        <v>0</v>
      </c>
      <c r="P807" t="b">
        <v>0</v>
      </c>
      <c r="Q807" t="s">
        <v>42</v>
      </c>
      <c r="R807">
        <f>E807/H807</f>
        <v>73.611940298507463</v>
      </c>
      <c r="S807" t="str">
        <f>LEFT(Q807,FIND("/",Q807)-1)</f>
        <v>film &amp; video</v>
      </c>
      <c r="T807" t="str">
        <f>RIGHT(Q807,LEN(Q807)-FIND("/",Q807))</f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(E808/D808)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s="9">
        <f>(((K808/60)/60)/24)+DATE(1970,1,1)</f>
        <v>40973.25</v>
      </c>
      <c r="N808" s="9">
        <f>(((L808/60)/60)/24)+DATE(1970,1,1)</f>
        <v>40997.208333333336</v>
      </c>
      <c r="O808" t="b">
        <v>0</v>
      </c>
      <c r="P808" t="b">
        <v>1</v>
      </c>
      <c r="Q808" t="s">
        <v>53</v>
      </c>
      <c r="R808">
        <f>E808/H808</f>
        <v>108.71052631578948</v>
      </c>
      <c r="S808" t="str">
        <f>LEFT(Q808,FIND("/",Q808)-1)</f>
        <v>film &amp; video</v>
      </c>
      <c r="T808" t="str">
        <f>RIGHT(Q808,LEN(Q808)-FIND("/",Q808))</f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(E809/D809)</f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s="9">
        <f>(((K809/60)/60)/24)+DATE(1970,1,1)</f>
        <v>43753.208333333328</v>
      </c>
      <c r="N809" s="9">
        <f>(((L809/60)/60)/24)+DATE(1970,1,1)</f>
        <v>43797.25</v>
      </c>
      <c r="O809" t="b">
        <v>0</v>
      </c>
      <c r="P809" t="b">
        <v>1</v>
      </c>
      <c r="Q809" t="s">
        <v>33</v>
      </c>
      <c r="R809">
        <f>E809/H809</f>
        <v>42.97674418604651</v>
      </c>
      <c r="S809" t="str">
        <f>LEFT(Q809,FIND("/",Q809)-1)</f>
        <v>theater</v>
      </c>
      <c r="T809" t="str">
        <f>RIGHT(Q809,LEN(Q809)-FIND("/",Q809))</f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(E810/D810)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s="9">
        <f>(((K810/60)/60)/24)+DATE(1970,1,1)</f>
        <v>42507.208333333328</v>
      </c>
      <c r="N810" s="9">
        <f>(((L810/60)/60)/24)+DATE(1970,1,1)</f>
        <v>42524.208333333328</v>
      </c>
      <c r="O810" t="b">
        <v>0</v>
      </c>
      <c r="P810" t="b">
        <v>0</v>
      </c>
      <c r="Q810" t="s">
        <v>17</v>
      </c>
      <c r="R810">
        <f>E810/H810</f>
        <v>83.315789473684205</v>
      </c>
      <c r="S810" t="str">
        <f>LEFT(Q810,FIND("/",Q810)-1)</f>
        <v>food</v>
      </c>
      <c r="T810" t="str">
        <f>RIGHT(Q810,LEN(Q810)-FIND("/",Q810))</f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(E811/D811)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s="9">
        <f>(((K811/60)/60)/24)+DATE(1970,1,1)</f>
        <v>41135.208333333336</v>
      </c>
      <c r="N811" s="9">
        <f>(((L811/60)/60)/24)+DATE(1970,1,1)</f>
        <v>41136.208333333336</v>
      </c>
      <c r="O811" t="b">
        <v>0</v>
      </c>
      <c r="P811" t="b">
        <v>0</v>
      </c>
      <c r="Q811" t="s">
        <v>42</v>
      </c>
      <c r="R811">
        <f>E811/H811</f>
        <v>42</v>
      </c>
      <c r="S811" t="str">
        <f>LEFT(Q811,FIND("/",Q811)-1)</f>
        <v>film &amp; video</v>
      </c>
      <c r="T811" t="str">
        <f>RIGHT(Q811,LEN(Q811)-FIND("/",Q811))</f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(E812/D812)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s="9">
        <f>(((K812/60)/60)/24)+DATE(1970,1,1)</f>
        <v>43067.25</v>
      </c>
      <c r="N812" s="9">
        <f>(((L812/60)/60)/24)+DATE(1970,1,1)</f>
        <v>43077.25</v>
      </c>
      <c r="O812" t="b">
        <v>0</v>
      </c>
      <c r="P812" t="b">
        <v>1</v>
      </c>
      <c r="Q812" t="s">
        <v>33</v>
      </c>
      <c r="R812">
        <f>E812/H812</f>
        <v>55.927601809954751</v>
      </c>
      <c r="S812" t="str">
        <f>LEFT(Q812,FIND("/",Q812)-1)</f>
        <v>theater</v>
      </c>
      <c r="T812" t="str">
        <f>RIGHT(Q812,LEN(Q812)-FIND("/",Q812))</f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(E813/D813)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s="9">
        <f>(((K813/60)/60)/24)+DATE(1970,1,1)</f>
        <v>42378.25</v>
      </c>
      <c r="N813" s="9">
        <f>(((L813/60)/60)/24)+DATE(1970,1,1)</f>
        <v>42380.25</v>
      </c>
      <c r="O813" t="b">
        <v>0</v>
      </c>
      <c r="P813" t="b">
        <v>1</v>
      </c>
      <c r="Q813" t="s">
        <v>89</v>
      </c>
      <c r="R813">
        <f>E813/H813</f>
        <v>105.03681885125184</v>
      </c>
      <c r="S813" t="str">
        <f>LEFT(Q813,FIND("/",Q813)-1)</f>
        <v>games</v>
      </c>
      <c r="T813" t="str">
        <f>RIGHT(Q813,LEN(Q813)-FIND("/",Q813))</f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(E814/D814)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s="9">
        <f>(((K814/60)/60)/24)+DATE(1970,1,1)</f>
        <v>43206.208333333328</v>
      </c>
      <c r="N814" s="9">
        <f>(((L814/60)/60)/24)+DATE(1970,1,1)</f>
        <v>43211.208333333328</v>
      </c>
      <c r="O814" t="b">
        <v>0</v>
      </c>
      <c r="P814" t="b">
        <v>0</v>
      </c>
      <c r="Q814" t="s">
        <v>68</v>
      </c>
      <c r="R814">
        <f>E814/H814</f>
        <v>48</v>
      </c>
      <c r="S814" t="str">
        <f>LEFT(Q814,FIND("/",Q814)-1)</f>
        <v>publishing</v>
      </c>
      <c r="T814" t="str">
        <f>RIGHT(Q814,LEN(Q814)-FIND("/",Q814))</f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(E815/D815)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s="9">
        <f>(((K815/60)/60)/24)+DATE(1970,1,1)</f>
        <v>41148.208333333336</v>
      </c>
      <c r="N815" s="9">
        <f>(((L815/60)/60)/24)+DATE(1970,1,1)</f>
        <v>41158.208333333336</v>
      </c>
      <c r="O815" t="b">
        <v>0</v>
      </c>
      <c r="P815" t="b">
        <v>0</v>
      </c>
      <c r="Q815" t="s">
        <v>89</v>
      </c>
      <c r="R815">
        <f>E815/H815</f>
        <v>112.66176470588235</v>
      </c>
      <c r="S815" t="str">
        <f>LEFT(Q815,FIND("/",Q815)-1)</f>
        <v>games</v>
      </c>
      <c r="T815" t="str">
        <f>RIGHT(Q815,LEN(Q815)-FIND("/",Q815))</f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(E816/D816)</f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s="9">
        <f>(((K816/60)/60)/24)+DATE(1970,1,1)</f>
        <v>42517.208333333328</v>
      </c>
      <c r="N816" s="9">
        <f>(((L816/60)/60)/24)+DATE(1970,1,1)</f>
        <v>42519.208333333328</v>
      </c>
      <c r="O816" t="b">
        <v>0</v>
      </c>
      <c r="P816" t="b">
        <v>1</v>
      </c>
      <c r="Q816" t="s">
        <v>23</v>
      </c>
      <c r="R816">
        <f>E816/H816</f>
        <v>81.944444444444443</v>
      </c>
      <c r="S816" t="str">
        <f>LEFT(Q816,FIND("/",Q816)-1)</f>
        <v>music</v>
      </c>
      <c r="T816" t="str">
        <f>RIGHT(Q816,LEN(Q816)-FIND("/",Q816))</f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(E817/D817)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s="9">
        <f>(((K817/60)/60)/24)+DATE(1970,1,1)</f>
        <v>43068.25</v>
      </c>
      <c r="N817" s="9">
        <f>(((L817/60)/60)/24)+DATE(1970,1,1)</f>
        <v>43094.25</v>
      </c>
      <c r="O817" t="b">
        <v>0</v>
      </c>
      <c r="P817" t="b">
        <v>0</v>
      </c>
      <c r="Q817" t="s">
        <v>23</v>
      </c>
      <c r="R817">
        <f>E817/H817</f>
        <v>64.049180327868854</v>
      </c>
      <c r="S817" t="str">
        <f>LEFT(Q817,FIND("/",Q817)-1)</f>
        <v>music</v>
      </c>
      <c r="T817" t="str">
        <f>RIGHT(Q817,LEN(Q817)-FIND("/",Q817))</f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(E818/D818)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s="9">
        <f>(((K818/60)/60)/24)+DATE(1970,1,1)</f>
        <v>41680.25</v>
      </c>
      <c r="N818" s="9">
        <f>(((L818/60)/60)/24)+DATE(1970,1,1)</f>
        <v>41682.25</v>
      </c>
      <c r="O818" t="b">
        <v>1</v>
      </c>
      <c r="P818" t="b">
        <v>1</v>
      </c>
      <c r="Q818" t="s">
        <v>33</v>
      </c>
      <c r="R818">
        <f>E818/H818</f>
        <v>106.39097744360902</v>
      </c>
      <c r="S818" t="str">
        <f>LEFT(Q818,FIND("/",Q818)-1)</f>
        <v>theater</v>
      </c>
      <c r="T818" t="str">
        <f>RIGHT(Q818,LEN(Q818)-FIND("/",Q818))</f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(E819/D819)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s="9">
        <f>(((K819/60)/60)/24)+DATE(1970,1,1)</f>
        <v>43589.208333333328</v>
      </c>
      <c r="N819" s="9">
        <f>(((L819/60)/60)/24)+DATE(1970,1,1)</f>
        <v>43617.208333333328</v>
      </c>
      <c r="O819" t="b">
        <v>0</v>
      </c>
      <c r="P819" t="b">
        <v>1</v>
      </c>
      <c r="Q819" t="s">
        <v>68</v>
      </c>
      <c r="R819">
        <f>E819/H819</f>
        <v>76.011249497790274</v>
      </c>
      <c r="S819" t="str">
        <f>LEFT(Q819,FIND("/",Q819)-1)</f>
        <v>publishing</v>
      </c>
      <c r="T819" t="str">
        <f>RIGHT(Q819,LEN(Q819)-FIND("/",Q819))</f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(E820/D820)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s="9">
        <f>(((K820/60)/60)/24)+DATE(1970,1,1)</f>
        <v>43486.25</v>
      </c>
      <c r="N820" s="9">
        <f>(((L820/60)/60)/24)+DATE(1970,1,1)</f>
        <v>43499.25</v>
      </c>
      <c r="O820" t="b">
        <v>0</v>
      </c>
      <c r="P820" t="b">
        <v>1</v>
      </c>
      <c r="Q820" t="s">
        <v>33</v>
      </c>
      <c r="R820">
        <f>E820/H820</f>
        <v>111.07246376811594</v>
      </c>
      <c r="S820" t="str">
        <f>LEFT(Q820,FIND("/",Q820)-1)</f>
        <v>theater</v>
      </c>
      <c r="T820" t="str">
        <f>RIGHT(Q820,LEN(Q820)-FIND("/",Q820))</f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(E821/D821)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s="9">
        <f>(((K821/60)/60)/24)+DATE(1970,1,1)</f>
        <v>41237.25</v>
      </c>
      <c r="N821" s="9">
        <f>(((L821/60)/60)/24)+DATE(1970,1,1)</f>
        <v>41252.25</v>
      </c>
      <c r="O821" t="b">
        <v>1</v>
      </c>
      <c r="P821" t="b">
        <v>0</v>
      </c>
      <c r="Q821" t="s">
        <v>89</v>
      </c>
      <c r="R821">
        <f>E821/H821</f>
        <v>95.936170212765958</v>
      </c>
      <c r="S821" t="str">
        <f>LEFT(Q821,FIND("/",Q821)-1)</f>
        <v>games</v>
      </c>
      <c r="T821" t="str">
        <f>RIGHT(Q821,LEN(Q821)-FIND("/",Q821))</f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(E822/D822)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s="9">
        <f>(((K822/60)/60)/24)+DATE(1970,1,1)</f>
        <v>43310.208333333328</v>
      </c>
      <c r="N822" s="9">
        <f>(((L822/60)/60)/24)+DATE(1970,1,1)</f>
        <v>43323.208333333328</v>
      </c>
      <c r="O822" t="b">
        <v>0</v>
      </c>
      <c r="P822" t="b">
        <v>1</v>
      </c>
      <c r="Q822" t="s">
        <v>23</v>
      </c>
      <c r="R822">
        <f>E822/H822</f>
        <v>43.043010752688176</v>
      </c>
      <c r="S822" t="str">
        <f>LEFT(Q822,FIND("/",Q822)-1)</f>
        <v>music</v>
      </c>
      <c r="T822" t="str">
        <f>RIGHT(Q822,LEN(Q822)-FIND("/",Q822))</f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(E823/D823)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s="9">
        <f>(((K823/60)/60)/24)+DATE(1970,1,1)</f>
        <v>42794.25</v>
      </c>
      <c r="N823" s="9">
        <f>(((L823/60)/60)/24)+DATE(1970,1,1)</f>
        <v>42807.208333333328</v>
      </c>
      <c r="O823" t="b">
        <v>0</v>
      </c>
      <c r="P823" t="b">
        <v>0</v>
      </c>
      <c r="Q823" t="s">
        <v>42</v>
      </c>
      <c r="R823">
        <f>E823/H823</f>
        <v>67.966666666666669</v>
      </c>
      <c r="S823" t="str">
        <f>LEFT(Q823,FIND("/",Q823)-1)</f>
        <v>film &amp; video</v>
      </c>
      <c r="T823" t="str">
        <f>RIGHT(Q823,LEN(Q823)-FIND("/",Q823))</f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(E824/D824)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s="9">
        <f>(((K824/60)/60)/24)+DATE(1970,1,1)</f>
        <v>41698.25</v>
      </c>
      <c r="N824" s="9">
        <f>(((L824/60)/60)/24)+DATE(1970,1,1)</f>
        <v>41715.208333333336</v>
      </c>
      <c r="O824" t="b">
        <v>0</v>
      </c>
      <c r="P824" t="b">
        <v>0</v>
      </c>
      <c r="Q824" t="s">
        <v>23</v>
      </c>
      <c r="R824">
        <f>E824/H824</f>
        <v>89.991428571428571</v>
      </c>
      <c r="S824" t="str">
        <f>LEFT(Q824,FIND("/",Q824)-1)</f>
        <v>music</v>
      </c>
      <c r="T824" t="str">
        <f>RIGHT(Q824,LEN(Q824)-FIND("/",Q824))</f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(E825/D825)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s="9">
        <f>(((K825/60)/60)/24)+DATE(1970,1,1)</f>
        <v>41892.208333333336</v>
      </c>
      <c r="N825" s="9">
        <f>(((L825/60)/60)/24)+DATE(1970,1,1)</f>
        <v>41917.208333333336</v>
      </c>
      <c r="O825" t="b">
        <v>1</v>
      </c>
      <c r="P825" t="b">
        <v>1</v>
      </c>
      <c r="Q825" t="s">
        <v>23</v>
      </c>
      <c r="R825">
        <f>E825/H825</f>
        <v>58.095238095238095</v>
      </c>
      <c r="S825" t="str">
        <f>LEFT(Q825,FIND("/",Q825)-1)</f>
        <v>music</v>
      </c>
      <c r="T825" t="str">
        <f>RIGHT(Q825,LEN(Q825)-FIND("/",Q825))</f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(E826/D826)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s="9">
        <f>(((K826/60)/60)/24)+DATE(1970,1,1)</f>
        <v>40348.208333333336</v>
      </c>
      <c r="N826" s="9">
        <f>(((L826/60)/60)/24)+DATE(1970,1,1)</f>
        <v>40380.208333333336</v>
      </c>
      <c r="O826" t="b">
        <v>0</v>
      </c>
      <c r="P826" t="b">
        <v>1</v>
      </c>
      <c r="Q826" t="s">
        <v>68</v>
      </c>
      <c r="R826">
        <f>E826/H826</f>
        <v>83.996875000000003</v>
      </c>
      <c r="S826" t="str">
        <f>LEFT(Q826,FIND("/",Q826)-1)</f>
        <v>publishing</v>
      </c>
      <c r="T826" t="str">
        <f>RIGHT(Q826,LEN(Q826)-FIND("/",Q826))</f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(E827/D827)</f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s="9">
        <f>(((K827/60)/60)/24)+DATE(1970,1,1)</f>
        <v>42941.208333333328</v>
      </c>
      <c r="N827" s="9">
        <f>(((L827/60)/60)/24)+DATE(1970,1,1)</f>
        <v>42953.208333333328</v>
      </c>
      <c r="O827" t="b">
        <v>0</v>
      </c>
      <c r="P827" t="b">
        <v>0</v>
      </c>
      <c r="Q827" t="s">
        <v>100</v>
      </c>
      <c r="R827">
        <f>E827/H827</f>
        <v>88.853503184713375</v>
      </c>
      <c r="S827" t="str">
        <f>LEFT(Q827,FIND("/",Q827)-1)</f>
        <v>film &amp; video</v>
      </c>
      <c r="T827" t="str">
        <f>RIGHT(Q827,LEN(Q827)-FIND("/",Q827))</f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(E828/D828)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s="9">
        <f>(((K828/60)/60)/24)+DATE(1970,1,1)</f>
        <v>40525.25</v>
      </c>
      <c r="N828" s="9">
        <f>(((L828/60)/60)/24)+DATE(1970,1,1)</f>
        <v>40553.25</v>
      </c>
      <c r="O828" t="b">
        <v>0</v>
      </c>
      <c r="P828" t="b">
        <v>1</v>
      </c>
      <c r="Q828" t="s">
        <v>33</v>
      </c>
      <c r="R828">
        <f>E828/H828</f>
        <v>65.963917525773198</v>
      </c>
      <c r="S828" t="str">
        <f>LEFT(Q828,FIND("/",Q828)-1)</f>
        <v>theater</v>
      </c>
      <c r="T828" t="str">
        <f>RIGHT(Q828,LEN(Q828)-FIND("/",Q828))</f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(E829/D829)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s="9">
        <f>(((K829/60)/60)/24)+DATE(1970,1,1)</f>
        <v>40666.208333333336</v>
      </c>
      <c r="N829" s="9">
        <f>(((L829/60)/60)/24)+DATE(1970,1,1)</f>
        <v>40678.208333333336</v>
      </c>
      <c r="O829" t="b">
        <v>0</v>
      </c>
      <c r="P829" t="b">
        <v>1</v>
      </c>
      <c r="Q829" t="s">
        <v>53</v>
      </c>
      <c r="R829">
        <f>E829/H829</f>
        <v>74.804878048780495</v>
      </c>
      <c r="S829" t="str">
        <f>LEFT(Q829,FIND("/",Q829)-1)</f>
        <v>film &amp; video</v>
      </c>
      <c r="T829" t="str">
        <f>RIGHT(Q829,LEN(Q829)-FIND("/",Q829))</f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(E830/D830)</f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s="9">
        <f>(((K830/60)/60)/24)+DATE(1970,1,1)</f>
        <v>43340.208333333328</v>
      </c>
      <c r="N830" s="9">
        <f>(((L830/60)/60)/24)+DATE(1970,1,1)</f>
        <v>43365.208333333328</v>
      </c>
      <c r="O830" t="b">
        <v>0</v>
      </c>
      <c r="P830" t="b">
        <v>0</v>
      </c>
      <c r="Q830" t="s">
        <v>33</v>
      </c>
      <c r="R830">
        <f>E830/H830</f>
        <v>69.98571428571428</v>
      </c>
      <c r="S830" t="str">
        <f>LEFT(Q830,FIND("/",Q830)-1)</f>
        <v>theater</v>
      </c>
      <c r="T830" t="str">
        <f>RIGHT(Q830,LEN(Q830)-FIND("/",Q830))</f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(E831/D831)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s="9">
        <f>(((K831/60)/60)/24)+DATE(1970,1,1)</f>
        <v>42164.208333333328</v>
      </c>
      <c r="N831" s="9">
        <f>(((L831/60)/60)/24)+DATE(1970,1,1)</f>
        <v>42179.208333333328</v>
      </c>
      <c r="O831" t="b">
        <v>0</v>
      </c>
      <c r="P831" t="b">
        <v>0</v>
      </c>
      <c r="Q831" t="s">
        <v>33</v>
      </c>
      <c r="R831">
        <f>E831/H831</f>
        <v>32.006493506493506</v>
      </c>
      <c r="S831" t="str">
        <f>LEFT(Q831,FIND("/",Q831)-1)</f>
        <v>theater</v>
      </c>
      <c r="T831" t="str">
        <f>RIGHT(Q831,LEN(Q831)-FIND("/",Q831))</f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(E832/D832)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s="9">
        <f>(((K832/60)/60)/24)+DATE(1970,1,1)</f>
        <v>43103.25</v>
      </c>
      <c r="N832" s="9">
        <f>(((L832/60)/60)/24)+DATE(1970,1,1)</f>
        <v>43162.25</v>
      </c>
      <c r="O832" t="b">
        <v>0</v>
      </c>
      <c r="P832" t="b">
        <v>0</v>
      </c>
      <c r="Q832" t="s">
        <v>33</v>
      </c>
      <c r="R832">
        <f>E832/H832</f>
        <v>64.727272727272734</v>
      </c>
      <c r="S832" t="str">
        <f>LEFT(Q832,FIND("/",Q832)-1)</f>
        <v>theater</v>
      </c>
      <c r="T832" t="str">
        <f>RIGHT(Q832,LEN(Q832)-FIND("/",Q832))</f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(E833/D833)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s="9">
        <f>(((K833/60)/60)/24)+DATE(1970,1,1)</f>
        <v>40994.208333333336</v>
      </c>
      <c r="N833" s="9">
        <f>(((L833/60)/60)/24)+DATE(1970,1,1)</f>
        <v>41028.208333333336</v>
      </c>
      <c r="O833" t="b">
        <v>0</v>
      </c>
      <c r="P833" t="b">
        <v>0</v>
      </c>
      <c r="Q833" t="s">
        <v>122</v>
      </c>
      <c r="R833">
        <f>E833/H833</f>
        <v>24.998110087408456</v>
      </c>
      <c r="S833" t="str">
        <f>LEFT(Q833,FIND("/",Q833)-1)</f>
        <v>photography</v>
      </c>
      <c r="T833" t="str">
        <f>RIGHT(Q833,LEN(Q833)-FIND("/",Q833))</f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(E834/D834)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s="9">
        <f>(((K834/60)/60)/24)+DATE(1970,1,1)</f>
        <v>42299.208333333328</v>
      </c>
      <c r="N834" s="9">
        <f>(((L834/60)/60)/24)+DATE(1970,1,1)</f>
        <v>42333.25</v>
      </c>
      <c r="O834" t="b">
        <v>1</v>
      </c>
      <c r="P834" t="b">
        <v>0</v>
      </c>
      <c r="Q834" t="s">
        <v>206</v>
      </c>
      <c r="R834">
        <f>E834/H834</f>
        <v>104.97764070932922</v>
      </c>
      <c r="S834" t="str">
        <f>LEFT(Q834,FIND("/",Q834)-1)</f>
        <v>publishing</v>
      </c>
      <c r="T834" t="str">
        <f>RIGHT(Q834,LEN(Q834)-FIND("/",Q834))</f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(E835/D835)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s="9">
        <f>(((K835/60)/60)/24)+DATE(1970,1,1)</f>
        <v>40588.25</v>
      </c>
      <c r="N835" s="9">
        <f>(((L835/60)/60)/24)+DATE(1970,1,1)</f>
        <v>40599.25</v>
      </c>
      <c r="O835" t="b">
        <v>0</v>
      </c>
      <c r="P835" t="b">
        <v>0</v>
      </c>
      <c r="Q835" t="s">
        <v>206</v>
      </c>
      <c r="R835">
        <f>E835/H835</f>
        <v>64.987878787878785</v>
      </c>
      <c r="S835" t="str">
        <f>LEFT(Q835,FIND("/",Q835)-1)</f>
        <v>publishing</v>
      </c>
      <c r="T835" t="str">
        <f>RIGHT(Q835,LEN(Q835)-FIND("/",Q835))</f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(E836/D836)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s="9">
        <f>(((K836/60)/60)/24)+DATE(1970,1,1)</f>
        <v>41448.208333333336</v>
      </c>
      <c r="N836" s="9">
        <f>(((L836/60)/60)/24)+DATE(1970,1,1)</f>
        <v>41454.208333333336</v>
      </c>
      <c r="O836" t="b">
        <v>0</v>
      </c>
      <c r="P836" t="b">
        <v>0</v>
      </c>
      <c r="Q836" t="s">
        <v>33</v>
      </c>
      <c r="R836">
        <f>E836/H836</f>
        <v>94.352941176470594</v>
      </c>
      <c r="S836" t="str">
        <f>LEFT(Q836,FIND("/",Q836)-1)</f>
        <v>theater</v>
      </c>
      <c r="T836" t="str">
        <f>RIGHT(Q836,LEN(Q836)-FIND("/",Q836))</f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(E837/D837)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s="9">
        <f>(((K837/60)/60)/24)+DATE(1970,1,1)</f>
        <v>42063.25</v>
      </c>
      <c r="N837" s="9">
        <f>(((L837/60)/60)/24)+DATE(1970,1,1)</f>
        <v>42069.25</v>
      </c>
      <c r="O837" t="b">
        <v>0</v>
      </c>
      <c r="P837" t="b">
        <v>0</v>
      </c>
      <c r="Q837" t="s">
        <v>28</v>
      </c>
      <c r="R837">
        <f>E837/H837</f>
        <v>44.001706484641637</v>
      </c>
      <c r="S837" t="str">
        <f>LEFT(Q837,FIND("/",Q837)-1)</f>
        <v>technology</v>
      </c>
      <c r="T837" t="str">
        <f>RIGHT(Q837,LEN(Q837)-FIND("/",Q837))</f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(E838/D838)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s="9">
        <f>(((K838/60)/60)/24)+DATE(1970,1,1)</f>
        <v>40214.25</v>
      </c>
      <c r="N838" s="9">
        <f>(((L838/60)/60)/24)+DATE(1970,1,1)</f>
        <v>40225.25</v>
      </c>
      <c r="O838" t="b">
        <v>0</v>
      </c>
      <c r="P838" t="b">
        <v>0</v>
      </c>
      <c r="Q838" t="s">
        <v>60</v>
      </c>
      <c r="R838">
        <f>E838/H838</f>
        <v>64.744680851063833</v>
      </c>
      <c r="S838" t="str">
        <f>LEFT(Q838,FIND("/",Q838)-1)</f>
        <v>music</v>
      </c>
      <c r="T838" t="str">
        <f>RIGHT(Q838,LEN(Q838)-FIND("/",Q838))</f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(E839/D839)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s="9">
        <f>(((K839/60)/60)/24)+DATE(1970,1,1)</f>
        <v>40629.208333333336</v>
      </c>
      <c r="N839" s="9">
        <f>(((L839/60)/60)/24)+DATE(1970,1,1)</f>
        <v>40683.208333333336</v>
      </c>
      <c r="O839" t="b">
        <v>0</v>
      </c>
      <c r="P839" t="b">
        <v>0</v>
      </c>
      <c r="Q839" t="s">
        <v>159</v>
      </c>
      <c r="R839">
        <f>E839/H839</f>
        <v>84.00667779632721</v>
      </c>
      <c r="S839" t="str">
        <f>LEFT(Q839,FIND("/",Q839)-1)</f>
        <v>music</v>
      </c>
      <c r="T839" t="str">
        <f>RIGHT(Q839,LEN(Q839)-FIND("/",Q839))</f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(E840/D840)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s="9">
        <f>(((K840/60)/60)/24)+DATE(1970,1,1)</f>
        <v>43370.208333333328</v>
      </c>
      <c r="N840" s="9">
        <f>(((L840/60)/60)/24)+DATE(1970,1,1)</f>
        <v>43379.208333333328</v>
      </c>
      <c r="O840" t="b">
        <v>0</v>
      </c>
      <c r="P840" t="b">
        <v>0</v>
      </c>
      <c r="Q840" t="s">
        <v>33</v>
      </c>
      <c r="R840">
        <f>E840/H840</f>
        <v>34.061302681992338</v>
      </c>
      <c r="S840" t="str">
        <f>LEFT(Q840,FIND("/",Q840)-1)</f>
        <v>theater</v>
      </c>
      <c r="T840" t="str">
        <f>RIGHT(Q840,LEN(Q840)-FIND("/",Q840))</f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(E841/D841)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s="9">
        <f>(((K841/60)/60)/24)+DATE(1970,1,1)</f>
        <v>41715.208333333336</v>
      </c>
      <c r="N841" s="9">
        <f>(((L841/60)/60)/24)+DATE(1970,1,1)</f>
        <v>41760.208333333336</v>
      </c>
      <c r="O841" t="b">
        <v>0</v>
      </c>
      <c r="P841" t="b">
        <v>1</v>
      </c>
      <c r="Q841" t="s">
        <v>42</v>
      </c>
      <c r="R841">
        <f>E841/H841</f>
        <v>93.273885350318466</v>
      </c>
      <c r="S841" t="str">
        <f>LEFT(Q841,FIND("/",Q841)-1)</f>
        <v>film &amp; video</v>
      </c>
      <c r="T841" t="str">
        <f>RIGHT(Q841,LEN(Q841)-FIND("/",Q841))</f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(E842/D842)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s="9">
        <f>(((K842/60)/60)/24)+DATE(1970,1,1)</f>
        <v>41836.208333333336</v>
      </c>
      <c r="N842" s="9">
        <f>(((L842/60)/60)/24)+DATE(1970,1,1)</f>
        <v>41838.208333333336</v>
      </c>
      <c r="O842" t="b">
        <v>0</v>
      </c>
      <c r="P842" t="b">
        <v>1</v>
      </c>
      <c r="Q842" t="s">
        <v>33</v>
      </c>
      <c r="R842">
        <f>E842/H842</f>
        <v>32.998301726577978</v>
      </c>
      <c r="S842" t="str">
        <f>LEFT(Q842,FIND("/",Q842)-1)</f>
        <v>theater</v>
      </c>
      <c r="T842" t="str">
        <f>RIGHT(Q842,LEN(Q842)-FIND("/",Q842))</f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(E843/D843)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s="9">
        <f>(((K843/60)/60)/24)+DATE(1970,1,1)</f>
        <v>42419.25</v>
      </c>
      <c r="N843" s="9">
        <f>(((L843/60)/60)/24)+DATE(1970,1,1)</f>
        <v>42435.25</v>
      </c>
      <c r="O843" t="b">
        <v>0</v>
      </c>
      <c r="P843" t="b">
        <v>0</v>
      </c>
      <c r="Q843" t="s">
        <v>28</v>
      </c>
      <c r="R843">
        <f>E843/H843</f>
        <v>83.812903225806451</v>
      </c>
      <c r="S843" t="str">
        <f>LEFT(Q843,FIND("/",Q843)-1)</f>
        <v>technology</v>
      </c>
      <c r="T843" t="str">
        <f>RIGHT(Q843,LEN(Q843)-FIND("/",Q843))</f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(E844/D844)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s="9">
        <f>(((K844/60)/60)/24)+DATE(1970,1,1)</f>
        <v>43266.208333333328</v>
      </c>
      <c r="N844" s="9">
        <f>(((L844/60)/60)/24)+DATE(1970,1,1)</f>
        <v>43269.208333333328</v>
      </c>
      <c r="O844" t="b">
        <v>0</v>
      </c>
      <c r="P844" t="b">
        <v>0</v>
      </c>
      <c r="Q844" t="s">
        <v>65</v>
      </c>
      <c r="R844">
        <f>E844/H844</f>
        <v>63.992424242424242</v>
      </c>
      <c r="S844" t="str">
        <f>LEFT(Q844,FIND("/",Q844)-1)</f>
        <v>technology</v>
      </c>
      <c r="T844" t="str">
        <f>RIGHT(Q844,LEN(Q844)-FIND("/",Q844))</f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(E845/D845)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s="9">
        <f>(((K845/60)/60)/24)+DATE(1970,1,1)</f>
        <v>43338.208333333328</v>
      </c>
      <c r="N845" s="9">
        <f>(((L845/60)/60)/24)+DATE(1970,1,1)</f>
        <v>43344.208333333328</v>
      </c>
      <c r="O845" t="b">
        <v>0</v>
      </c>
      <c r="P845" t="b">
        <v>0</v>
      </c>
      <c r="Q845" t="s">
        <v>122</v>
      </c>
      <c r="R845">
        <f>E845/H845</f>
        <v>81.909090909090907</v>
      </c>
      <c r="S845" t="str">
        <f>LEFT(Q845,FIND("/",Q845)-1)</f>
        <v>photography</v>
      </c>
      <c r="T845" t="str">
        <f>RIGHT(Q845,LEN(Q845)-FIND("/",Q845))</f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(E846/D846)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s="9">
        <f>(((K846/60)/60)/24)+DATE(1970,1,1)</f>
        <v>40930.25</v>
      </c>
      <c r="N846" s="9">
        <f>(((L846/60)/60)/24)+DATE(1970,1,1)</f>
        <v>40933.25</v>
      </c>
      <c r="O846" t="b">
        <v>0</v>
      </c>
      <c r="P846" t="b">
        <v>0</v>
      </c>
      <c r="Q846" t="s">
        <v>42</v>
      </c>
      <c r="R846">
        <f>E846/H846</f>
        <v>93.053191489361708</v>
      </c>
      <c r="S846" t="str">
        <f>LEFT(Q846,FIND("/",Q846)-1)</f>
        <v>film &amp; video</v>
      </c>
      <c r="T846" t="str">
        <f>RIGHT(Q846,LEN(Q846)-FIND("/",Q846))</f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(E847/D847)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s="9">
        <f>(((K847/60)/60)/24)+DATE(1970,1,1)</f>
        <v>43235.208333333328</v>
      </c>
      <c r="N847" s="9">
        <f>(((L847/60)/60)/24)+DATE(1970,1,1)</f>
        <v>43272.208333333328</v>
      </c>
      <c r="O847" t="b">
        <v>0</v>
      </c>
      <c r="P847" t="b">
        <v>0</v>
      </c>
      <c r="Q847" t="s">
        <v>28</v>
      </c>
      <c r="R847">
        <f>E847/H847</f>
        <v>101.98449039881831</v>
      </c>
      <c r="S847" t="str">
        <f>LEFT(Q847,FIND("/",Q847)-1)</f>
        <v>technology</v>
      </c>
      <c r="T847" t="str">
        <f>RIGHT(Q847,LEN(Q847)-FIND("/",Q847))</f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(E848/D848)</f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s="9">
        <f>(((K848/60)/60)/24)+DATE(1970,1,1)</f>
        <v>43302.208333333328</v>
      </c>
      <c r="N848" s="9">
        <f>(((L848/60)/60)/24)+DATE(1970,1,1)</f>
        <v>43338.208333333328</v>
      </c>
      <c r="O848" t="b">
        <v>1</v>
      </c>
      <c r="P848" t="b">
        <v>1</v>
      </c>
      <c r="Q848" t="s">
        <v>28</v>
      </c>
      <c r="R848">
        <f>E848/H848</f>
        <v>105.9375</v>
      </c>
      <c r="S848" t="str">
        <f>LEFT(Q848,FIND("/",Q848)-1)</f>
        <v>technology</v>
      </c>
      <c r="T848" t="str">
        <f>RIGHT(Q848,LEN(Q848)-FIND("/",Q848))</f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(E849/D849)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s="9">
        <f>(((K849/60)/60)/24)+DATE(1970,1,1)</f>
        <v>43107.25</v>
      </c>
      <c r="N849" s="9">
        <f>(((L849/60)/60)/24)+DATE(1970,1,1)</f>
        <v>43110.25</v>
      </c>
      <c r="O849" t="b">
        <v>0</v>
      </c>
      <c r="P849" t="b">
        <v>0</v>
      </c>
      <c r="Q849" t="s">
        <v>17</v>
      </c>
      <c r="R849">
        <f>E849/H849</f>
        <v>101.58181818181818</v>
      </c>
      <c r="S849" t="str">
        <f>LEFT(Q849,FIND("/",Q849)-1)</f>
        <v>food</v>
      </c>
      <c r="T849" t="str">
        <f>RIGHT(Q849,LEN(Q849)-FIND("/",Q849))</f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(E850/D850)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s="9">
        <f>(((K850/60)/60)/24)+DATE(1970,1,1)</f>
        <v>40341.208333333336</v>
      </c>
      <c r="N850" s="9">
        <f>(((L850/60)/60)/24)+DATE(1970,1,1)</f>
        <v>40350.208333333336</v>
      </c>
      <c r="O850" t="b">
        <v>0</v>
      </c>
      <c r="P850" t="b">
        <v>0</v>
      </c>
      <c r="Q850" t="s">
        <v>53</v>
      </c>
      <c r="R850">
        <f>E850/H850</f>
        <v>62.970930232558139</v>
      </c>
      <c r="S850" t="str">
        <f>LEFT(Q850,FIND("/",Q850)-1)</f>
        <v>film &amp; video</v>
      </c>
      <c r="T850" t="str">
        <f>RIGHT(Q850,LEN(Q850)-FIND("/",Q850))</f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(E851/D851)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s="9">
        <f>(((K851/60)/60)/24)+DATE(1970,1,1)</f>
        <v>40948.25</v>
      </c>
      <c r="N851" s="9">
        <f>(((L851/60)/60)/24)+DATE(1970,1,1)</f>
        <v>40951.25</v>
      </c>
      <c r="O851" t="b">
        <v>0</v>
      </c>
      <c r="P851" t="b">
        <v>1</v>
      </c>
      <c r="Q851" t="s">
        <v>60</v>
      </c>
      <c r="R851">
        <f>E851/H851</f>
        <v>29.045602605863191</v>
      </c>
      <c r="S851" t="str">
        <f>LEFT(Q851,FIND("/",Q851)-1)</f>
        <v>music</v>
      </c>
      <c r="T851" t="str">
        <f>RIGHT(Q851,LEN(Q851)-FIND("/",Q851))</f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(E852/D852)</f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s="9">
        <f>(((K852/60)/60)/24)+DATE(1970,1,1)</f>
        <v>40866.25</v>
      </c>
      <c r="N852" s="9">
        <f>(((L852/60)/60)/24)+DATE(1970,1,1)</f>
        <v>40881.25</v>
      </c>
      <c r="O852" t="b">
        <v>1</v>
      </c>
      <c r="P852" t="b">
        <v>0</v>
      </c>
      <c r="Q852" t="s">
        <v>23</v>
      </c>
      <c r="R852">
        <f>E852/H852</f>
        <v>1</v>
      </c>
      <c r="S852" t="str">
        <f>LEFT(Q852,FIND("/",Q852)-1)</f>
        <v>music</v>
      </c>
      <c r="T852" t="str">
        <f>RIGHT(Q852,LEN(Q852)-FIND("/",Q852))</f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(E853/D853)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s="9">
        <f>(((K853/60)/60)/24)+DATE(1970,1,1)</f>
        <v>41031.208333333336</v>
      </c>
      <c r="N853" s="9">
        <f>(((L853/60)/60)/24)+DATE(1970,1,1)</f>
        <v>41064.208333333336</v>
      </c>
      <c r="O853" t="b">
        <v>0</v>
      </c>
      <c r="P853" t="b">
        <v>0</v>
      </c>
      <c r="Q853" t="s">
        <v>50</v>
      </c>
      <c r="R853">
        <f>E853/H853</f>
        <v>77.924999999999997</v>
      </c>
      <c r="S853" t="str">
        <f>LEFT(Q853,FIND("/",Q853)-1)</f>
        <v>music</v>
      </c>
      <c r="T853" t="str">
        <f>RIGHT(Q853,LEN(Q853)-FIND("/",Q853))</f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(E854/D854)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s="9">
        <f>(((K854/60)/60)/24)+DATE(1970,1,1)</f>
        <v>40740.208333333336</v>
      </c>
      <c r="N854" s="9">
        <f>(((L854/60)/60)/24)+DATE(1970,1,1)</f>
        <v>40750.208333333336</v>
      </c>
      <c r="O854" t="b">
        <v>0</v>
      </c>
      <c r="P854" t="b">
        <v>1</v>
      </c>
      <c r="Q854" t="s">
        <v>89</v>
      </c>
      <c r="R854">
        <f>E854/H854</f>
        <v>80.806451612903231</v>
      </c>
      <c r="S854" t="str">
        <f>LEFT(Q854,FIND("/",Q854)-1)</f>
        <v>games</v>
      </c>
      <c r="T854" t="str">
        <f>RIGHT(Q854,LEN(Q854)-FIND("/",Q854))</f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(E855/D855)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s="9">
        <f>(((K855/60)/60)/24)+DATE(1970,1,1)</f>
        <v>40714.208333333336</v>
      </c>
      <c r="N855" s="9">
        <f>(((L855/60)/60)/24)+DATE(1970,1,1)</f>
        <v>40719.208333333336</v>
      </c>
      <c r="O855" t="b">
        <v>0</v>
      </c>
      <c r="P855" t="b">
        <v>1</v>
      </c>
      <c r="Q855" t="s">
        <v>60</v>
      </c>
      <c r="R855">
        <f>E855/H855</f>
        <v>76.006816632583508</v>
      </c>
      <c r="S855" t="str">
        <f>LEFT(Q855,FIND("/",Q855)-1)</f>
        <v>music</v>
      </c>
      <c r="T855" t="str">
        <f>RIGHT(Q855,LEN(Q855)-FIND("/",Q855))</f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(E856/D856)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s="9">
        <f>(((K856/60)/60)/24)+DATE(1970,1,1)</f>
        <v>43787.25</v>
      </c>
      <c r="N856" s="9">
        <f>(((L856/60)/60)/24)+DATE(1970,1,1)</f>
        <v>43814.25</v>
      </c>
      <c r="O856" t="b">
        <v>0</v>
      </c>
      <c r="P856" t="b">
        <v>0</v>
      </c>
      <c r="Q856" t="s">
        <v>119</v>
      </c>
      <c r="R856">
        <f>E856/H856</f>
        <v>72.993613824192337</v>
      </c>
      <c r="S856" t="str">
        <f>LEFT(Q856,FIND("/",Q856)-1)</f>
        <v>publishing</v>
      </c>
      <c r="T856" t="str">
        <f>RIGHT(Q856,LEN(Q856)-FIND("/",Q856))</f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(E857/D857)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s="9">
        <f>(((K857/60)/60)/24)+DATE(1970,1,1)</f>
        <v>40712.208333333336</v>
      </c>
      <c r="N857" s="9">
        <f>(((L857/60)/60)/24)+DATE(1970,1,1)</f>
        <v>40743.208333333336</v>
      </c>
      <c r="O857" t="b">
        <v>0</v>
      </c>
      <c r="P857" t="b">
        <v>0</v>
      </c>
      <c r="Q857" t="s">
        <v>33</v>
      </c>
      <c r="R857">
        <f>E857/H857</f>
        <v>53</v>
      </c>
      <c r="S857" t="str">
        <f>LEFT(Q857,FIND("/",Q857)-1)</f>
        <v>theater</v>
      </c>
      <c r="T857" t="str">
        <f>RIGHT(Q857,LEN(Q857)-FIND("/",Q857))</f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(E858/D858)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s="9">
        <f>(((K858/60)/60)/24)+DATE(1970,1,1)</f>
        <v>41023.208333333336</v>
      </c>
      <c r="N858" s="9">
        <f>(((L858/60)/60)/24)+DATE(1970,1,1)</f>
        <v>41040.208333333336</v>
      </c>
      <c r="O858" t="b">
        <v>0</v>
      </c>
      <c r="P858" t="b">
        <v>0</v>
      </c>
      <c r="Q858" t="s">
        <v>17</v>
      </c>
      <c r="R858">
        <f>E858/H858</f>
        <v>54.164556962025316</v>
      </c>
      <c r="S858" t="str">
        <f>LEFT(Q858,FIND("/",Q858)-1)</f>
        <v>food</v>
      </c>
      <c r="T858" t="str">
        <f>RIGHT(Q858,LEN(Q858)-FIND("/",Q858))</f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(E859/D859)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s="9">
        <f>(((K859/60)/60)/24)+DATE(1970,1,1)</f>
        <v>40944.25</v>
      </c>
      <c r="N859" s="9">
        <f>(((L859/60)/60)/24)+DATE(1970,1,1)</f>
        <v>40967.25</v>
      </c>
      <c r="O859" t="b">
        <v>1</v>
      </c>
      <c r="P859" t="b">
        <v>0</v>
      </c>
      <c r="Q859" t="s">
        <v>100</v>
      </c>
      <c r="R859">
        <f>E859/H859</f>
        <v>32.946666666666665</v>
      </c>
      <c r="S859" t="str">
        <f>LEFT(Q859,FIND("/",Q859)-1)</f>
        <v>film &amp; video</v>
      </c>
      <c r="T859" t="str">
        <f>RIGHT(Q859,LEN(Q859)-FIND("/",Q859))</f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(E860/D860)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s="9">
        <f>(((K860/60)/60)/24)+DATE(1970,1,1)</f>
        <v>43211.208333333328</v>
      </c>
      <c r="N860" s="9">
        <f>(((L860/60)/60)/24)+DATE(1970,1,1)</f>
        <v>43218.208333333328</v>
      </c>
      <c r="O860" t="b">
        <v>1</v>
      </c>
      <c r="P860" t="b">
        <v>0</v>
      </c>
      <c r="Q860" t="s">
        <v>17</v>
      </c>
      <c r="R860">
        <f>E860/H860</f>
        <v>79.371428571428567</v>
      </c>
      <c r="S860" t="str">
        <f>LEFT(Q860,FIND("/",Q860)-1)</f>
        <v>food</v>
      </c>
      <c r="T860" t="str">
        <f>RIGHT(Q860,LEN(Q860)-FIND("/",Q860))</f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(E861/D861)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s="9">
        <f>(((K861/60)/60)/24)+DATE(1970,1,1)</f>
        <v>41334.25</v>
      </c>
      <c r="N861" s="9">
        <f>(((L861/60)/60)/24)+DATE(1970,1,1)</f>
        <v>41352.208333333336</v>
      </c>
      <c r="O861" t="b">
        <v>0</v>
      </c>
      <c r="P861" t="b">
        <v>1</v>
      </c>
      <c r="Q861" t="s">
        <v>33</v>
      </c>
      <c r="R861">
        <f>E861/H861</f>
        <v>41.174603174603178</v>
      </c>
      <c r="S861" t="str">
        <f>LEFT(Q861,FIND("/",Q861)-1)</f>
        <v>theater</v>
      </c>
      <c r="T861" t="str">
        <f>RIGHT(Q861,LEN(Q861)-FIND("/",Q861))</f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(E862/D862)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s="9">
        <f>(((K862/60)/60)/24)+DATE(1970,1,1)</f>
        <v>43515.25</v>
      </c>
      <c r="N862" s="9">
        <f>(((L862/60)/60)/24)+DATE(1970,1,1)</f>
        <v>43525.25</v>
      </c>
      <c r="O862" t="b">
        <v>0</v>
      </c>
      <c r="P862" t="b">
        <v>1</v>
      </c>
      <c r="Q862" t="s">
        <v>65</v>
      </c>
      <c r="R862">
        <f>E862/H862</f>
        <v>77.430769230769229</v>
      </c>
      <c r="S862" t="str">
        <f>LEFT(Q862,FIND("/",Q862)-1)</f>
        <v>technology</v>
      </c>
      <c r="T862" t="str">
        <f>RIGHT(Q862,LEN(Q862)-FIND("/",Q862))</f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(E863/D863)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s="9">
        <f>(((K863/60)/60)/24)+DATE(1970,1,1)</f>
        <v>40258.208333333336</v>
      </c>
      <c r="N863" s="9">
        <f>(((L863/60)/60)/24)+DATE(1970,1,1)</f>
        <v>40266.208333333336</v>
      </c>
      <c r="O863" t="b">
        <v>0</v>
      </c>
      <c r="P863" t="b">
        <v>0</v>
      </c>
      <c r="Q863" t="s">
        <v>33</v>
      </c>
      <c r="R863">
        <f>E863/H863</f>
        <v>57.159509202453989</v>
      </c>
      <c r="S863" t="str">
        <f>LEFT(Q863,FIND("/",Q863)-1)</f>
        <v>theater</v>
      </c>
      <c r="T863" t="str">
        <f>RIGHT(Q863,LEN(Q863)-FIND("/",Q863))</f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(E864/D864)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s="9">
        <f>(((K864/60)/60)/24)+DATE(1970,1,1)</f>
        <v>40756.208333333336</v>
      </c>
      <c r="N864" s="9">
        <f>(((L864/60)/60)/24)+DATE(1970,1,1)</f>
        <v>40760.208333333336</v>
      </c>
      <c r="O864" t="b">
        <v>0</v>
      </c>
      <c r="P864" t="b">
        <v>0</v>
      </c>
      <c r="Q864" t="s">
        <v>33</v>
      </c>
      <c r="R864">
        <f>E864/H864</f>
        <v>77.17647058823529</v>
      </c>
      <c r="S864" t="str">
        <f>LEFT(Q864,FIND("/",Q864)-1)</f>
        <v>theater</v>
      </c>
      <c r="T864" t="str">
        <f>RIGHT(Q864,LEN(Q864)-FIND("/",Q864))</f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(E865/D865)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s="9">
        <f>(((K865/60)/60)/24)+DATE(1970,1,1)</f>
        <v>42172.208333333328</v>
      </c>
      <c r="N865" s="9">
        <f>(((L865/60)/60)/24)+DATE(1970,1,1)</f>
        <v>42195.208333333328</v>
      </c>
      <c r="O865" t="b">
        <v>0</v>
      </c>
      <c r="P865" t="b">
        <v>1</v>
      </c>
      <c r="Q865" t="s">
        <v>269</v>
      </c>
      <c r="R865">
        <f>E865/H865</f>
        <v>24.953917050691246</v>
      </c>
      <c r="S865" t="str">
        <f>LEFT(Q865,FIND("/",Q865)-1)</f>
        <v>film &amp; video</v>
      </c>
      <c r="T865" t="str">
        <f>RIGHT(Q865,LEN(Q865)-FIND("/",Q865))</f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(E866/D866)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s="9">
        <f>(((K866/60)/60)/24)+DATE(1970,1,1)</f>
        <v>42601.208333333328</v>
      </c>
      <c r="N866" s="9">
        <f>(((L866/60)/60)/24)+DATE(1970,1,1)</f>
        <v>42606.208333333328</v>
      </c>
      <c r="O866" t="b">
        <v>0</v>
      </c>
      <c r="P866" t="b">
        <v>0</v>
      </c>
      <c r="Q866" t="s">
        <v>100</v>
      </c>
      <c r="R866">
        <f>E866/H866</f>
        <v>97.18</v>
      </c>
      <c r="S866" t="str">
        <f>LEFT(Q866,FIND("/",Q866)-1)</f>
        <v>film &amp; video</v>
      </c>
      <c r="T866" t="str">
        <f>RIGHT(Q866,LEN(Q866)-FIND("/",Q866))</f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(E867/D867)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s="9">
        <f>(((K867/60)/60)/24)+DATE(1970,1,1)</f>
        <v>41897.208333333336</v>
      </c>
      <c r="N867" s="9">
        <f>(((L867/60)/60)/24)+DATE(1970,1,1)</f>
        <v>41906.208333333336</v>
      </c>
      <c r="O867" t="b">
        <v>0</v>
      </c>
      <c r="P867" t="b">
        <v>0</v>
      </c>
      <c r="Q867" t="s">
        <v>33</v>
      </c>
      <c r="R867">
        <f>E867/H867</f>
        <v>46.000916870415651</v>
      </c>
      <c r="S867" t="str">
        <f>LEFT(Q867,FIND("/",Q867)-1)</f>
        <v>theater</v>
      </c>
      <c r="T867" t="str">
        <f>RIGHT(Q867,LEN(Q867)-FIND("/",Q867))</f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(E868/D868)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s="9">
        <f>(((K868/60)/60)/24)+DATE(1970,1,1)</f>
        <v>40671.208333333336</v>
      </c>
      <c r="N868" s="9">
        <f>(((L868/60)/60)/24)+DATE(1970,1,1)</f>
        <v>40672.208333333336</v>
      </c>
      <c r="O868" t="b">
        <v>0</v>
      </c>
      <c r="P868" t="b">
        <v>0</v>
      </c>
      <c r="Q868" t="s">
        <v>122</v>
      </c>
      <c r="R868">
        <f>E868/H868</f>
        <v>88.023385300668153</v>
      </c>
      <c r="S868" t="str">
        <f>LEFT(Q868,FIND("/",Q868)-1)</f>
        <v>photography</v>
      </c>
      <c r="T868" t="str">
        <f>RIGHT(Q868,LEN(Q868)-FIND("/",Q868))</f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(E869/D869)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s="9">
        <f>(((K869/60)/60)/24)+DATE(1970,1,1)</f>
        <v>43382.208333333328</v>
      </c>
      <c r="N869" s="9">
        <f>(((L869/60)/60)/24)+DATE(1970,1,1)</f>
        <v>43388.208333333328</v>
      </c>
      <c r="O869" t="b">
        <v>0</v>
      </c>
      <c r="P869" t="b">
        <v>0</v>
      </c>
      <c r="Q869" t="s">
        <v>17</v>
      </c>
      <c r="R869">
        <f>E869/H869</f>
        <v>25.99</v>
      </c>
      <c r="S869" t="str">
        <f>LEFT(Q869,FIND("/",Q869)-1)</f>
        <v>food</v>
      </c>
      <c r="T869" t="str">
        <f>RIGHT(Q869,LEN(Q869)-FIND("/",Q869))</f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(E870/D870)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s="9">
        <f>(((K870/60)/60)/24)+DATE(1970,1,1)</f>
        <v>41559.208333333336</v>
      </c>
      <c r="N870" s="9">
        <f>(((L870/60)/60)/24)+DATE(1970,1,1)</f>
        <v>41570.208333333336</v>
      </c>
      <c r="O870" t="b">
        <v>0</v>
      </c>
      <c r="P870" t="b">
        <v>0</v>
      </c>
      <c r="Q870" t="s">
        <v>33</v>
      </c>
      <c r="R870">
        <f>E870/H870</f>
        <v>102.69047619047619</v>
      </c>
      <c r="S870" t="str">
        <f>LEFT(Q870,FIND("/",Q870)-1)</f>
        <v>theater</v>
      </c>
      <c r="T870" t="str">
        <f>RIGHT(Q870,LEN(Q870)-FIND("/",Q870))</f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(E871/D871)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s="9">
        <f>(((K871/60)/60)/24)+DATE(1970,1,1)</f>
        <v>40350.208333333336</v>
      </c>
      <c r="N871" s="9">
        <f>(((L871/60)/60)/24)+DATE(1970,1,1)</f>
        <v>40364.208333333336</v>
      </c>
      <c r="O871" t="b">
        <v>0</v>
      </c>
      <c r="P871" t="b">
        <v>0</v>
      </c>
      <c r="Q871" t="s">
        <v>53</v>
      </c>
      <c r="R871">
        <f>E871/H871</f>
        <v>72.958174904942965</v>
      </c>
      <c r="S871" t="str">
        <f>LEFT(Q871,FIND("/",Q871)-1)</f>
        <v>film &amp; video</v>
      </c>
      <c r="T871" t="str">
        <f>RIGHT(Q871,LEN(Q871)-FIND("/",Q871))</f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(E872/D872)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s="9">
        <f>(((K872/60)/60)/24)+DATE(1970,1,1)</f>
        <v>42240.208333333328</v>
      </c>
      <c r="N872" s="9">
        <f>(((L872/60)/60)/24)+DATE(1970,1,1)</f>
        <v>42265.208333333328</v>
      </c>
      <c r="O872" t="b">
        <v>0</v>
      </c>
      <c r="P872" t="b">
        <v>0</v>
      </c>
      <c r="Q872" t="s">
        <v>33</v>
      </c>
      <c r="R872">
        <f>E872/H872</f>
        <v>57.190082644628099</v>
      </c>
      <c r="S872" t="str">
        <f>LEFT(Q872,FIND("/",Q872)-1)</f>
        <v>theater</v>
      </c>
      <c r="T872" t="str">
        <f>RIGHT(Q872,LEN(Q872)-FIND("/",Q872))</f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(E873/D873)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s="9">
        <f>(((K873/60)/60)/24)+DATE(1970,1,1)</f>
        <v>43040.208333333328</v>
      </c>
      <c r="N873" s="9">
        <f>(((L873/60)/60)/24)+DATE(1970,1,1)</f>
        <v>43058.25</v>
      </c>
      <c r="O873" t="b">
        <v>0</v>
      </c>
      <c r="P873" t="b">
        <v>1</v>
      </c>
      <c r="Q873" t="s">
        <v>33</v>
      </c>
      <c r="R873">
        <f>E873/H873</f>
        <v>84.013793103448279</v>
      </c>
      <c r="S873" t="str">
        <f>LEFT(Q873,FIND("/",Q873)-1)</f>
        <v>theater</v>
      </c>
      <c r="T873" t="str">
        <f>RIGHT(Q873,LEN(Q873)-FIND("/",Q873))</f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(E874/D874)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s="9">
        <f>(((K874/60)/60)/24)+DATE(1970,1,1)</f>
        <v>43346.208333333328</v>
      </c>
      <c r="N874" s="9">
        <f>(((L874/60)/60)/24)+DATE(1970,1,1)</f>
        <v>43351.208333333328</v>
      </c>
      <c r="O874" t="b">
        <v>0</v>
      </c>
      <c r="P874" t="b">
        <v>0</v>
      </c>
      <c r="Q874" t="s">
        <v>474</v>
      </c>
      <c r="R874">
        <f>E874/H874</f>
        <v>98.666666666666671</v>
      </c>
      <c r="S874" t="str">
        <f>LEFT(Q874,FIND("/",Q874)-1)</f>
        <v>film &amp; video</v>
      </c>
      <c r="T874" t="str">
        <f>RIGHT(Q874,LEN(Q874)-FIND("/",Q874))</f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(E875/D875)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s="9">
        <f>(((K875/60)/60)/24)+DATE(1970,1,1)</f>
        <v>41647.25</v>
      </c>
      <c r="N875" s="9">
        <f>(((L875/60)/60)/24)+DATE(1970,1,1)</f>
        <v>41652.25</v>
      </c>
      <c r="O875" t="b">
        <v>0</v>
      </c>
      <c r="P875" t="b">
        <v>0</v>
      </c>
      <c r="Q875" t="s">
        <v>122</v>
      </c>
      <c r="R875">
        <f>E875/H875</f>
        <v>42.007419183889773</v>
      </c>
      <c r="S875" t="str">
        <f>LEFT(Q875,FIND("/",Q875)-1)</f>
        <v>photography</v>
      </c>
      <c r="T875" t="str">
        <f>RIGHT(Q875,LEN(Q875)-FIND("/",Q875))</f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(E876/D876)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s="9">
        <f>(((K876/60)/60)/24)+DATE(1970,1,1)</f>
        <v>40291.208333333336</v>
      </c>
      <c r="N876" s="9">
        <f>(((L876/60)/60)/24)+DATE(1970,1,1)</f>
        <v>40329.208333333336</v>
      </c>
      <c r="O876" t="b">
        <v>0</v>
      </c>
      <c r="P876" t="b">
        <v>1</v>
      </c>
      <c r="Q876" t="s">
        <v>122</v>
      </c>
      <c r="R876">
        <f>E876/H876</f>
        <v>32.002753556677376</v>
      </c>
      <c r="S876" t="str">
        <f>LEFT(Q876,FIND("/",Q876)-1)</f>
        <v>photography</v>
      </c>
      <c r="T876" t="str">
        <f>RIGHT(Q876,LEN(Q876)-FIND("/",Q876))</f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(E877/D877)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s="9">
        <f>(((K877/60)/60)/24)+DATE(1970,1,1)</f>
        <v>40556.25</v>
      </c>
      <c r="N877" s="9">
        <f>(((L877/60)/60)/24)+DATE(1970,1,1)</f>
        <v>40557.25</v>
      </c>
      <c r="O877" t="b">
        <v>0</v>
      </c>
      <c r="P877" t="b">
        <v>0</v>
      </c>
      <c r="Q877" t="s">
        <v>23</v>
      </c>
      <c r="R877">
        <f>E877/H877</f>
        <v>81.567164179104481</v>
      </c>
      <c r="S877" t="str">
        <f>LEFT(Q877,FIND("/",Q877)-1)</f>
        <v>music</v>
      </c>
      <c r="T877" t="str">
        <f>RIGHT(Q877,LEN(Q877)-FIND("/",Q877))</f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(E878/D878)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s="9">
        <f>(((K878/60)/60)/24)+DATE(1970,1,1)</f>
        <v>43624.208333333328</v>
      </c>
      <c r="N878" s="9">
        <f>(((L878/60)/60)/24)+DATE(1970,1,1)</f>
        <v>43648.208333333328</v>
      </c>
      <c r="O878" t="b">
        <v>0</v>
      </c>
      <c r="P878" t="b">
        <v>0</v>
      </c>
      <c r="Q878" t="s">
        <v>122</v>
      </c>
      <c r="R878">
        <f>E878/H878</f>
        <v>37.035087719298247</v>
      </c>
      <c r="S878" t="str">
        <f>LEFT(Q878,FIND("/",Q878)-1)</f>
        <v>photography</v>
      </c>
      <c r="T878" t="str">
        <f>RIGHT(Q878,LEN(Q878)-FIND("/",Q878))</f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(E879/D879)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s="9">
        <f>(((K879/60)/60)/24)+DATE(1970,1,1)</f>
        <v>42577.208333333328</v>
      </c>
      <c r="N879" s="9">
        <f>(((L879/60)/60)/24)+DATE(1970,1,1)</f>
        <v>42578.208333333328</v>
      </c>
      <c r="O879" t="b">
        <v>0</v>
      </c>
      <c r="P879" t="b">
        <v>0</v>
      </c>
      <c r="Q879" t="s">
        <v>17</v>
      </c>
      <c r="R879">
        <f>E879/H879</f>
        <v>103.033360455655</v>
      </c>
      <c r="S879" t="str">
        <f>LEFT(Q879,FIND("/",Q879)-1)</f>
        <v>food</v>
      </c>
      <c r="T879" t="str">
        <f>RIGHT(Q879,LEN(Q879)-FIND("/",Q879))</f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(E880/D880)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s="9">
        <f>(((K880/60)/60)/24)+DATE(1970,1,1)</f>
        <v>43845.25</v>
      </c>
      <c r="N880" s="9">
        <f>(((L880/60)/60)/24)+DATE(1970,1,1)</f>
        <v>43869.25</v>
      </c>
      <c r="O880" t="b">
        <v>0</v>
      </c>
      <c r="P880" t="b">
        <v>0</v>
      </c>
      <c r="Q880" t="s">
        <v>148</v>
      </c>
      <c r="R880">
        <f>E880/H880</f>
        <v>84.333333333333329</v>
      </c>
      <c r="S880" t="str">
        <f>LEFT(Q880,FIND("/",Q880)-1)</f>
        <v>music</v>
      </c>
      <c r="T880" t="str">
        <f>RIGHT(Q880,LEN(Q880)-FIND("/",Q880))</f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(E881/D881)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s="9">
        <f>(((K881/60)/60)/24)+DATE(1970,1,1)</f>
        <v>42788.25</v>
      </c>
      <c r="N881" s="9">
        <f>(((L881/60)/60)/24)+DATE(1970,1,1)</f>
        <v>42797.25</v>
      </c>
      <c r="O881" t="b">
        <v>0</v>
      </c>
      <c r="P881" t="b">
        <v>0</v>
      </c>
      <c r="Q881" t="s">
        <v>68</v>
      </c>
      <c r="R881">
        <f>E881/H881</f>
        <v>102.60377358490567</v>
      </c>
      <c r="S881" t="str">
        <f>LEFT(Q881,FIND("/",Q881)-1)</f>
        <v>publishing</v>
      </c>
      <c r="T881" t="str">
        <f>RIGHT(Q881,LEN(Q881)-FIND("/",Q881))</f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(E882/D882)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s="9">
        <f>(((K882/60)/60)/24)+DATE(1970,1,1)</f>
        <v>43667.208333333328</v>
      </c>
      <c r="N882" s="9">
        <f>(((L882/60)/60)/24)+DATE(1970,1,1)</f>
        <v>43669.208333333328</v>
      </c>
      <c r="O882" t="b">
        <v>0</v>
      </c>
      <c r="P882" t="b">
        <v>0</v>
      </c>
      <c r="Q882" t="s">
        <v>50</v>
      </c>
      <c r="R882">
        <f>E882/H882</f>
        <v>79.992129246064621</v>
      </c>
      <c r="S882" t="str">
        <f>LEFT(Q882,FIND("/",Q882)-1)</f>
        <v>music</v>
      </c>
      <c r="T882" t="str">
        <f>RIGHT(Q882,LEN(Q882)-FIND("/",Q882))</f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(E883/D883)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s="9">
        <f>(((K883/60)/60)/24)+DATE(1970,1,1)</f>
        <v>42194.208333333328</v>
      </c>
      <c r="N883" s="9">
        <f>(((L883/60)/60)/24)+DATE(1970,1,1)</f>
        <v>42223.208333333328</v>
      </c>
      <c r="O883" t="b">
        <v>0</v>
      </c>
      <c r="P883" t="b">
        <v>1</v>
      </c>
      <c r="Q883" t="s">
        <v>33</v>
      </c>
      <c r="R883">
        <f>E883/H883</f>
        <v>70.055309734513273</v>
      </c>
      <c r="S883" t="str">
        <f>LEFT(Q883,FIND("/",Q883)-1)</f>
        <v>theater</v>
      </c>
      <c r="T883" t="str">
        <f>RIGHT(Q883,LEN(Q883)-FIND("/",Q883))</f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(E884/D884)</f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s="9">
        <f>(((K884/60)/60)/24)+DATE(1970,1,1)</f>
        <v>42025.25</v>
      </c>
      <c r="N884" s="9">
        <f>(((L884/60)/60)/24)+DATE(1970,1,1)</f>
        <v>42029.25</v>
      </c>
      <c r="O884" t="b">
        <v>0</v>
      </c>
      <c r="P884" t="b">
        <v>0</v>
      </c>
      <c r="Q884" t="s">
        <v>33</v>
      </c>
      <c r="R884">
        <f>E884/H884</f>
        <v>37</v>
      </c>
      <c r="S884" t="str">
        <f>LEFT(Q884,FIND("/",Q884)-1)</f>
        <v>theater</v>
      </c>
      <c r="T884" t="str">
        <f>RIGHT(Q884,LEN(Q884)-FIND("/",Q884))</f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(E885/D885)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s="9">
        <f>(((K885/60)/60)/24)+DATE(1970,1,1)</f>
        <v>40323.208333333336</v>
      </c>
      <c r="N885" s="9">
        <f>(((L885/60)/60)/24)+DATE(1970,1,1)</f>
        <v>40359.208333333336</v>
      </c>
      <c r="O885" t="b">
        <v>0</v>
      </c>
      <c r="P885" t="b">
        <v>0</v>
      </c>
      <c r="Q885" t="s">
        <v>100</v>
      </c>
      <c r="R885">
        <f>E885/H885</f>
        <v>41.911917098445599</v>
      </c>
      <c r="S885" t="str">
        <f>LEFT(Q885,FIND("/",Q885)-1)</f>
        <v>film &amp; video</v>
      </c>
      <c r="T885" t="str">
        <f>RIGHT(Q885,LEN(Q885)-FIND("/",Q885))</f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(E886/D886)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s="9">
        <f>(((K886/60)/60)/24)+DATE(1970,1,1)</f>
        <v>41763.208333333336</v>
      </c>
      <c r="N886" s="9">
        <f>(((L886/60)/60)/24)+DATE(1970,1,1)</f>
        <v>41765.208333333336</v>
      </c>
      <c r="O886" t="b">
        <v>0</v>
      </c>
      <c r="P886" t="b">
        <v>1</v>
      </c>
      <c r="Q886" t="s">
        <v>33</v>
      </c>
      <c r="R886">
        <f>E886/H886</f>
        <v>57.992576882290564</v>
      </c>
      <c r="S886" t="str">
        <f>LEFT(Q886,FIND("/",Q886)-1)</f>
        <v>theater</v>
      </c>
      <c r="T886" t="str">
        <f>RIGHT(Q886,LEN(Q886)-FIND("/",Q886))</f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(E887/D887)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s="9">
        <f>(((K887/60)/60)/24)+DATE(1970,1,1)</f>
        <v>40335.208333333336</v>
      </c>
      <c r="N887" s="9">
        <f>(((L887/60)/60)/24)+DATE(1970,1,1)</f>
        <v>40373.208333333336</v>
      </c>
      <c r="O887" t="b">
        <v>0</v>
      </c>
      <c r="P887" t="b">
        <v>0</v>
      </c>
      <c r="Q887" t="s">
        <v>33</v>
      </c>
      <c r="R887">
        <f>E887/H887</f>
        <v>40.942307692307693</v>
      </c>
      <c r="S887" t="str">
        <f>LEFT(Q887,FIND("/",Q887)-1)</f>
        <v>theater</v>
      </c>
      <c r="T887" t="str">
        <f>RIGHT(Q887,LEN(Q887)-FIND("/",Q887))</f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(E888/D888)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s="9">
        <f>(((K888/60)/60)/24)+DATE(1970,1,1)</f>
        <v>40416.208333333336</v>
      </c>
      <c r="N888" s="9">
        <f>(((L888/60)/60)/24)+DATE(1970,1,1)</f>
        <v>40434.208333333336</v>
      </c>
      <c r="O888" t="b">
        <v>0</v>
      </c>
      <c r="P888" t="b">
        <v>0</v>
      </c>
      <c r="Q888" t="s">
        <v>60</v>
      </c>
      <c r="R888">
        <f>E888/H888</f>
        <v>69.9972602739726</v>
      </c>
      <c r="S888" t="str">
        <f>LEFT(Q888,FIND("/",Q888)-1)</f>
        <v>music</v>
      </c>
      <c r="T888" t="str">
        <f>RIGHT(Q888,LEN(Q888)-FIND("/",Q888))</f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(E889/D889)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s="9">
        <f>(((K889/60)/60)/24)+DATE(1970,1,1)</f>
        <v>42202.208333333328</v>
      </c>
      <c r="N889" s="9">
        <f>(((L889/60)/60)/24)+DATE(1970,1,1)</f>
        <v>42249.208333333328</v>
      </c>
      <c r="O889" t="b">
        <v>0</v>
      </c>
      <c r="P889" t="b">
        <v>1</v>
      </c>
      <c r="Q889" t="s">
        <v>33</v>
      </c>
      <c r="R889">
        <f>E889/H889</f>
        <v>73.838709677419359</v>
      </c>
      <c r="S889" t="str">
        <f>LEFT(Q889,FIND("/",Q889)-1)</f>
        <v>theater</v>
      </c>
      <c r="T889" t="str">
        <f>RIGHT(Q889,LEN(Q889)-FIND("/",Q889))</f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(E890/D890)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s="9">
        <f>(((K890/60)/60)/24)+DATE(1970,1,1)</f>
        <v>42836.208333333328</v>
      </c>
      <c r="N890" s="9">
        <f>(((L890/60)/60)/24)+DATE(1970,1,1)</f>
        <v>42855.208333333328</v>
      </c>
      <c r="O890" t="b">
        <v>0</v>
      </c>
      <c r="P890" t="b">
        <v>0</v>
      </c>
      <c r="Q890" t="s">
        <v>33</v>
      </c>
      <c r="R890">
        <f>E890/H890</f>
        <v>41.979310344827589</v>
      </c>
      <c r="S890" t="str">
        <f>LEFT(Q890,FIND("/",Q890)-1)</f>
        <v>theater</v>
      </c>
      <c r="T890" t="str">
        <f>RIGHT(Q890,LEN(Q890)-FIND("/",Q890))</f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(E891/D891)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s="9">
        <f>(((K891/60)/60)/24)+DATE(1970,1,1)</f>
        <v>41710.208333333336</v>
      </c>
      <c r="N891" s="9">
        <f>(((L891/60)/60)/24)+DATE(1970,1,1)</f>
        <v>41717.208333333336</v>
      </c>
      <c r="O891" t="b">
        <v>0</v>
      </c>
      <c r="P891" t="b">
        <v>1</v>
      </c>
      <c r="Q891" t="s">
        <v>50</v>
      </c>
      <c r="R891">
        <f>E891/H891</f>
        <v>77.93442622950819</v>
      </c>
      <c r="S891" t="str">
        <f>LEFT(Q891,FIND("/",Q891)-1)</f>
        <v>music</v>
      </c>
      <c r="T891" t="str">
        <f>RIGHT(Q891,LEN(Q891)-FIND("/",Q891))</f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(E892/D892)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s="9">
        <f>(((K892/60)/60)/24)+DATE(1970,1,1)</f>
        <v>43640.208333333328</v>
      </c>
      <c r="N892" s="9">
        <f>(((L892/60)/60)/24)+DATE(1970,1,1)</f>
        <v>43641.208333333328</v>
      </c>
      <c r="O892" t="b">
        <v>0</v>
      </c>
      <c r="P892" t="b">
        <v>0</v>
      </c>
      <c r="Q892" t="s">
        <v>60</v>
      </c>
      <c r="R892">
        <f>E892/H892</f>
        <v>106.01972789115646</v>
      </c>
      <c r="S892" t="str">
        <f>LEFT(Q892,FIND("/",Q892)-1)</f>
        <v>music</v>
      </c>
      <c r="T892" t="str">
        <f>RIGHT(Q892,LEN(Q892)-FIND("/",Q892))</f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(E893/D893)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s="9">
        <f>(((K893/60)/60)/24)+DATE(1970,1,1)</f>
        <v>40880.25</v>
      </c>
      <c r="N893" s="9">
        <f>(((L893/60)/60)/24)+DATE(1970,1,1)</f>
        <v>40924.25</v>
      </c>
      <c r="O893" t="b">
        <v>0</v>
      </c>
      <c r="P893" t="b">
        <v>0</v>
      </c>
      <c r="Q893" t="s">
        <v>42</v>
      </c>
      <c r="R893">
        <f>E893/H893</f>
        <v>47.018181818181816</v>
      </c>
      <c r="S893" t="str">
        <f>LEFT(Q893,FIND("/",Q893)-1)</f>
        <v>film &amp; video</v>
      </c>
      <c r="T893" t="str">
        <f>RIGHT(Q893,LEN(Q893)-FIND("/",Q893))</f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(E894/D894)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s="9">
        <f>(((K894/60)/60)/24)+DATE(1970,1,1)</f>
        <v>40319.208333333336</v>
      </c>
      <c r="N894" s="9">
        <f>(((L894/60)/60)/24)+DATE(1970,1,1)</f>
        <v>40360.208333333336</v>
      </c>
      <c r="O894" t="b">
        <v>0</v>
      </c>
      <c r="P894" t="b">
        <v>0</v>
      </c>
      <c r="Q894" t="s">
        <v>206</v>
      </c>
      <c r="R894">
        <f>E894/H894</f>
        <v>76.016483516483518</v>
      </c>
      <c r="S894" t="str">
        <f>LEFT(Q894,FIND("/",Q894)-1)</f>
        <v>publishing</v>
      </c>
      <c r="T894" t="str">
        <f>RIGHT(Q894,LEN(Q894)-FIND("/",Q894))</f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(E895/D895)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s="9">
        <f>(((K895/60)/60)/24)+DATE(1970,1,1)</f>
        <v>42170.208333333328</v>
      </c>
      <c r="N895" s="9">
        <f>(((L895/60)/60)/24)+DATE(1970,1,1)</f>
        <v>42174.208333333328</v>
      </c>
      <c r="O895" t="b">
        <v>0</v>
      </c>
      <c r="P895" t="b">
        <v>1</v>
      </c>
      <c r="Q895" t="s">
        <v>42</v>
      </c>
      <c r="R895">
        <f>E895/H895</f>
        <v>54.120603015075375</v>
      </c>
      <c r="S895" t="str">
        <f>LEFT(Q895,FIND("/",Q895)-1)</f>
        <v>film &amp; video</v>
      </c>
      <c r="T895" t="str">
        <f>RIGHT(Q895,LEN(Q895)-FIND("/",Q895))</f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(E896/D896)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s="9">
        <f>(((K896/60)/60)/24)+DATE(1970,1,1)</f>
        <v>41466.208333333336</v>
      </c>
      <c r="N896" s="9">
        <f>(((L896/60)/60)/24)+DATE(1970,1,1)</f>
        <v>41496.208333333336</v>
      </c>
      <c r="O896" t="b">
        <v>0</v>
      </c>
      <c r="P896" t="b">
        <v>1</v>
      </c>
      <c r="Q896" t="s">
        <v>269</v>
      </c>
      <c r="R896">
        <f>E896/H896</f>
        <v>57.285714285714285</v>
      </c>
      <c r="S896" t="str">
        <f>LEFT(Q896,FIND("/",Q896)-1)</f>
        <v>film &amp; video</v>
      </c>
      <c r="T896" t="str">
        <f>RIGHT(Q896,LEN(Q896)-FIND("/",Q896))</f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(E897/D897)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s="9">
        <f>(((K897/60)/60)/24)+DATE(1970,1,1)</f>
        <v>43134.25</v>
      </c>
      <c r="N897" s="9">
        <f>(((L897/60)/60)/24)+DATE(1970,1,1)</f>
        <v>43143.25</v>
      </c>
      <c r="O897" t="b">
        <v>0</v>
      </c>
      <c r="P897" t="b">
        <v>0</v>
      </c>
      <c r="Q897" t="s">
        <v>33</v>
      </c>
      <c r="R897">
        <f>E897/H897</f>
        <v>103.81308411214954</v>
      </c>
      <c r="S897" t="str">
        <f>LEFT(Q897,FIND("/",Q897)-1)</f>
        <v>theater</v>
      </c>
      <c r="T897" t="str">
        <f>RIGHT(Q897,LEN(Q897)-FIND("/",Q897))</f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(E898/D898)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s="9">
        <f>(((K898/60)/60)/24)+DATE(1970,1,1)</f>
        <v>40738.208333333336</v>
      </c>
      <c r="N898" s="9">
        <f>(((L898/60)/60)/24)+DATE(1970,1,1)</f>
        <v>40741.208333333336</v>
      </c>
      <c r="O898" t="b">
        <v>0</v>
      </c>
      <c r="P898" t="b">
        <v>1</v>
      </c>
      <c r="Q898" t="s">
        <v>17</v>
      </c>
      <c r="R898">
        <f>E898/H898</f>
        <v>105.02602739726028</v>
      </c>
      <c r="S898" t="str">
        <f>LEFT(Q898,FIND("/",Q898)-1)</f>
        <v>food</v>
      </c>
      <c r="T898" t="str">
        <f>RIGHT(Q898,LEN(Q898)-FIND("/",Q898))</f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(E899/D899)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s="9">
        <f>(((K899/60)/60)/24)+DATE(1970,1,1)</f>
        <v>43583.208333333328</v>
      </c>
      <c r="N899" s="9">
        <f>(((L899/60)/60)/24)+DATE(1970,1,1)</f>
        <v>43585.208333333328</v>
      </c>
      <c r="O899" t="b">
        <v>0</v>
      </c>
      <c r="P899" t="b">
        <v>0</v>
      </c>
      <c r="Q899" t="s">
        <v>33</v>
      </c>
      <c r="R899">
        <f>E899/H899</f>
        <v>90.259259259259252</v>
      </c>
      <c r="S899" t="str">
        <f>LEFT(Q899,FIND("/",Q899)-1)</f>
        <v>theater</v>
      </c>
      <c r="T899" t="str">
        <f>RIGHT(Q899,LEN(Q899)-FIND("/",Q899))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(E900/D900)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s="9">
        <f>(((K900/60)/60)/24)+DATE(1970,1,1)</f>
        <v>43815.25</v>
      </c>
      <c r="N900" s="9">
        <f>(((L900/60)/60)/24)+DATE(1970,1,1)</f>
        <v>43821.25</v>
      </c>
      <c r="O900" t="b">
        <v>0</v>
      </c>
      <c r="P900" t="b">
        <v>0</v>
      </c>
      <c r="Q900" t="s">
        <v>42</v>
      </c>
      <c r="R900">
        <f>E900/H900</f>
        <v>76.978705978705975</v>
      </c>
      <c r="S900" t="str">
        <f>LEFT(Q900,FIND("/",Q900)-1)</f>
        <v>film &amp; video</v>
      </c>
      <c r="T900" t="str">
        <f>RIGHT(Q900,LEN(Q900)-FIND("/",Q900))</f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(E901/D901)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s="9">
        <f>(((K901/60)/60)/24)+DATE(1970,1,1)</f>
        <v>41554.208333333336</v>
      </c>
      <c r="N901" s="9">
        <f>(((L901/60)/60)/24)+DATE(1970,1,1)</f>
        <v>41572.208333333336</v>
      </c>
      <c r="O901" t="b">
        <v>0</v>
      </c>
      <c r="P901" t="b">
        <v>0</v>
      </c>
      <c r="Q901" t="s">
        <v>159</v>
      </c>
      <c r="R901">
        <f>E901/H901</f>
        <v>102.60162601626017</v>
      </c>
      <c r="S901" t="str">
        <f>LEFT(Q901,FIND("/",Q901)-1)</f>
        <v>music</v>
      </c>
      <c r="T901" t="str">
        <f>RIGHT(Q901,LEN(Q901)-FIND("/",Q901))</f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(E902/D902)</f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s="9">
        <f>(((K902/60)/60)/24)+DATE(1970,1,1)</f>
        <v>41901.208333333336</v>
      </c>
      <c r="N902" s="9">
        <f>(((L902/60)/60)/24)+DATE(1970,1,1)</f>
        <v>41902.208333333336</v>
      </c>
      <c r="O902" t="b">
        <v>0</v>
      </c>
      <c r="P902" t="b">
        <v>1</v>
      </c>
      <c r="Q902" t="s">
        <v>28</v>
      </c>
      <c r="R902">
        <f>E902/H902</f>
        <v>2</v>
      </c>
      <c r="S902" t="str">
        <f>LEFT(Q902,FIND("/",Q902)-1)</f>
        <v>technology</v>
      </c>
      <c r="T902" t="str">
        <f>RIGHT(Q902,LEN(Q902)-FIND("/",Q902))</f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(E903/D903)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s="9">
        <f>(((K903/60)/60)/24)+DATE(1970,1,1)</f>
        <v>43298.208333333328</v>
      </c>
      <c r="N903" s="9">
        <f>(((L903/60)/60)/24)+DATE(1970,1,1)</f>
        <v>43331.208333333328</v>
      </c>
      <c r="O903" t="b">
        <v>0</v>
      </c>
      <c r="P903" t="b">
        <v>1</v>
      </c>
      <c r="Q903" t="s">
        <v>23</v>
      </c>
      <c r="R903">
        <f>E903/H903</f>
        <v>55.0062893081761</v>
      </c>
      <c r="S903" t="str">
        <f>LEFT(Q903,FIND("/",Q903)-1)</f>
        <v>music</v>
      </c>
      <c r="T903" t="str">
        <f>RIGHT(Q903,LEN(Q903)-FIND("/",Q903))</f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(E904/D904)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s="9">
        <f>(((K904/60)/60)/24)+DATE(1970,1,1)</f>
        <v>42399.25</v>
      </c>
      <c r="N904" s="9">
        <f>(((L904/60)/60)/24)+DATE(1970,1,1)</f>
        <v>42441.25</v>
      </c>
      <c r="O904" t="b">
        <v>0</v>
      </c>
      <c r="P904" t="b">
        <v>0</v>
      </c>
      <c r="Q904" t="s">
        <v>28</v>
      </c>
      <c r="R904">
        <f>E904/H904</f>
        <v>32.127272727272725</v>
      </c>
      <c r="S904" t="str">
        <f>LEFT(Q904,FIND("/",Q904)-1)</f>
        <v>technology</v>
      </c>
      <c r="T904" t="str">
        <f>RIGHT(Q904,LEN(Q904)-FIND("/",Q904))</f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(E905/D905)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s="9">
        <f>(((K905/60)/60)/24)+DATE(1970,1,1)</f>
        <v>41034.208333333336</v>
      </c>
      <c r="N905" s="9">
        <f>(((L905/60)/60)/24)+DATE(1970,1,1)</f>
        <v>41049.208333333336</v>
      </c>
      <c r="O905" t="b">
        <v>0</v>
      </c>
      <c r="P905" t="b">
        <v>1</v>
      </c>
      <c r="Q905" t="s">
        <v>68</v>
      </c>
      <c r="R905">
        <f>E905/H905</f>
        <v>50.642857142857146</v>
      </c>
      <c r="S905" t="str">
        <f>LEFT(Q905,FIND("/",Q905)-1)</f>
        <v>publishing</v>
      </c>
      <c r="T905" t="str">
        <f>RIGHT(Q905,LEN(Q905)-FIND("/",Q905))</f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(E906/D906)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s="9">
        <f>(((K906/60)/60)/24)+DATE(1970,1,1)</f>
        <v>41186.208333333336</v>
      </c>
      <c r="N906" s="9">
        <f>(((L906/60)/60)/24)+DATE(1970,1,1)</f>
        <v>41190.208333333336</v>
      </c>
      <c r="O906" t="b">
        <v>0</v>
      </c>
      <c r="P906" t="b">
        <v>0</v>
      </c>
      <c r="Q906" t="s">
        <v>133</v>
      </c>
      <c r="R906">
        <f>E906/H906</f>
        <v>49.6875</v>
      </c>
      <c r="S906" t="str">
        <f>LEFT(Q906,FIND("/",Q906)-1)</f>
        <v>publishing</v>
      </c>
      <c r="T906" t="str">
        <f>RIGHT(Q906,LEN(Q906)-FIND("/",Q906))</f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(E907/D907)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s="9">
        <f>(((K907/60)/60)/24)+DATE(1970,1,1)</f>
        <v>41536.208333333336</v>
      </c>
      <c r="N907" s="9">
        <f>(((L907/60)/60)/24)+DATE(1970,1,1)</f>
        <v>41539.208333333336</v>
      </c>
      <c r="O907" t="b">
        <v>0</v>
      </c>
      <c r="P907" t="b">
        <v>0</v>
      </c>
      <c r="Q907" t="s">
        <v>33</v>
      </c>
      <c r="R907">
        <f>E907/H907</f>
        <v>54.894067796610166</v>
      </c>
      <c r="S907" t="str">
        <f>LEFT(Q907,FIND("/",Q907)-1)</f>
        <v>theater</v>
      </c>
      <c r="T907" t="str">
        <f>RIGHT(Q907,LEN(Q907)-FIND("/",Q907))</f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(E908/D908)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s="9">
        <f>(((K908/60)/60)/24)+DATE(1970,1,1)</f>
        <v>42868.208333333328</v>
      </c>
      <c r="N908" s="9">
        <f>(((L908/60)/60)/24)+DATE(1970,1,1)</f>
        <v>42904.208333333328</v>
      </c>
      <c r="O908" t="b">
        <v>1</v>
      </c>
      <c r="P908" t="b">
        <v>1</v>
      </c>
      <c r="Q908" t="s">
        <v>42</v>
      </c>
      <c r="R908">
        <f>E908/H908</f>
        <v>46.931937172774866</v>
      </c>
      <c r="S908" t="str">
        <f>LEFT(Q908,FIND("/",Q908)-1)</f>
        <v>film &amp; video</v>
      </c>
      <c r="T908" t="str">
        <f>RIGHT(Q908,LEN(Q908)-FIND("/",Q908))</f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(E909/D909)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s="9">
        <f>(((K909/60)/60)/24)+DATE(1970,1,1)</f>
        <v>40660.208333333336</v>
      </c>
      <c r="N909" s="9">
        <f>(((L909/60)/60)/24)+DATE(1970,1,1)</f>
        <v>40667.208333333336</v>
      </c>
      <c r="O909" t="b">
        <v>0</v>
      </c>
      <c r="P909" t="b">
        <v>0</v>
      </c>
      <c r="Q909" t="s">
        <v>33</v>
      </c>
      <c r="R909">
        <f>E909/H909</f>
        <v>44.951219512195124</v>
      </c>
      <c r="S909" t="str">
        <f>LEFT(Q909,FIND("/",Q909)-1)</f>
        <v>theater</v>
      </c>
      <c r="T909" t="str">
        <f>RIGHT(Q909,LEN(Q909)-FIND("/",Q909))</f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(E910/D910)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s="9">
        <f>(((K910/60)/60)/24)+DATE(1970,1,1)</f>
        <v>41031.208333333336</v>
      </c>
      <c r="N910" s="9">
        <f>(((L910/60)/60)/24)+DATE(1970,1,1)</f>
        <v>41042.208333333336</v>
      </c>
      <c r="O910" t="b">
        <v>0</v>
      </c>
      <c r="P910" t="b">
        <v>0</v>
      </c>
      <c r="Q910" t="s">
        <v>89</v>
      </c>
      <c r="R910">
        <f>E910/H910</f>
        <v>30.99898322318251</v>
      </c>
      <c r="S910" t="str">
        <f>LEFT(Q910,FIND("/",Q910)-1)</f>
        <v>games</v>
      </c>
      <c r="T910" t="str">
        <f>RIGHT(Q910,LEN(Q910)-FIND("/",Q910))</f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(E911/D911)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s="9">
        <f>(((K911/60)/60)/24)+DATE(1970,1,1)</f>
        <v>43255.208333333328</v>
      </c>
      <c r="N911" s="9">
        <f>(((L911/60)/60)/24)+DATE(1970,1,1)</f>
        <v>43282.208333333328</v>
      </c>
      <c r="O911" t="b">
        <v>0</v>
      </c>
      <c r="P911" t="b">
        <v>1</v>
      </c>
      <c r="Q911" t="s">
        <v>33</v>
      </c>
      <c r="R911">
        <f>E911/H911</f>
        <v>107.7625</v>
      </c>
      <c r="S911" t="str">
        <f>LEFT(Q911,FIND("/",Q911)-1)</f>
        <v>theater</v>
      </c>
      <c r="T911" t="str">
        <f>RIGHT(Q911,LEN(Q911)-FIND("/",Q911))</f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(E912/D912)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s="9">
        <f>(((K912/60)/60)/24)+DATE(1970,1,1)</f>
        <v>42026.25</v>
      </c>
      <c r="N912" s="9">
        <f>(((L912/60)/60)/24)+DATE(1970,1,1)</f>
        <v>42027.25</v>
      </c>
      <c r="O912" t="b">
        <v>0</v>
      </c>
      <c r="P912" t="b">
        <v>0</v>
      </c>
      <c r="Q912" t="s">
        <v>33</v>
      </c>
      <c r="R912">
        <f>E912/H912</f>
        <v>102.07770270270271</v>
      </c>
      <c r="S912" t="str">
        <f>LEFT(Q912,FIND("/",Q912)-1)</f>
        <v>theater</v>
      </c>
      <c r="T912" t="str">
        <f>RIGHT(Q912,LEN(Q912)-FIND("/",Q912))</f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(E913/D913)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s="9">
        <f>(((K913/60)/60)/24)+DATE(1970,1,1)</f>
        <v>43717.208333333328</v>
      </c>
      <c r="N913" s="9">
        <f>(((L913/60)/60)/24)+DATE(1970,1,1)</f>
        <v>43719.208333333328</v>
      </c>
      <c r="O913" t="b">
        <v>1</v>
      </c>
      <c r="P913" t="b">
        <v>0</v>
      </c>
      <c r="Q913" t="s">
        <v>28</v>
      </c>
      <c r="R913">
        <f>E913/H913</f>
        <v>24.976190476190474</v>
      </c>
      <c r="S913" t="str">
        <f>LEFT(Q913,FIND("/",Q913)-1)</f>
        <v>technology</v>
      </c>
      <c r="T913" t="str">
        <f>RIGHT(Q913,LEN(Q913)-FIND("/",Q913))</f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(E914/D914)</f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s="9">
        <f>(((K914/60)/60)/24)+DATE(1970,1,1)</f>
        <v>41157.208333333336</v>
      </c>
      <c r="N914" s="9">
        <f>(((L914/60)/60)/24)+DATE(1970,1,1)</f>
        <v>41170.208333333336</v>
      </c>
      <c r="O914" t="b">
        <v>1</v>
      </c>
      <c r="P914" t="b">
        <v>0</v>
      </c>
      <c r="Q914" t="s">
        <v>53</v>
      </c>
      <c r="R914">
        <f>E914/H914</f>
        <v>79.944134078212286</v>
      </c>
      <c r="S914" t="str">
        <f>LEFT(Q914,FIND("/",Q914)-1)</f>
        <v>film &amp; video</v>
      </c>
      <c r="T914" t="str">
        <f>RIGHT(Q914,LEN(Q914)-FIND("/",Q914))</f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(E915/D915)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s="9">
        <f>(((K915/60)/60)/24)+DATE(1970,1,1)</f>
        <v>43597.208333333328</v>
      </c>
      <c r="N915" s="9">
        <f>(((L915/60)/60)/24)+DATE(1970,1,1)</f>
        <v>43610.208333333328</v>
      </c>
      <c r="O915" t="b">
        <v>0</v>
      </c>
      <c r="P915" t="b">
        <v>0</v>
      </c>
      <c r="Q915" t="s">
        <v>53</v>
      </c>
      <c r="R915">
        <f>E915/H915</f>
        <v>67.946462715105156</v>
      </c>
      <c r="S915" t="str">
        <f>LEFT(Q915,FIND("/",Q915)-1)</f>
        <v>film &amp; video</v>
      </c>
      <c r="T915" t="str">
        <f>RIGHT(Q915,LEN(Q915)-FIND("/",Q915))</f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(E916/D916)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s="9">
        <f>(((K916/60)/60)/24)+DATE(1970,1,1)</f>
        <v>41490.208333333336</v>
      </c>
      <c r="N916" s="9">
        <f>(((L916/60)/60)/24)+DATE(1970,1,1)</f>
        <v>41502.208333333336</v>
      </c>
      <c r="O916" t="b">
        <v>0</v>
      </c>
      <c r="P916" t="b">
        <v>0</v>
      </c>
      <c r="Q916" t="s">
        <v>33</v>
      </c>
      <c r="R916">
        <f>E916/H916</f>
        <v>26.070921985815602</v>
      </c>
      <c r="S916" t="str">
        <f>LEFT(Q916,FIND("/",Q916)-1)</f>
        <v>theater</v>
      </c>
      <c r="T916" t="str">
        <f>RIGHT(Q916,LEN(Q916)-FIND("/",Q916))</f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(E917/D917)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s="9">
        <f>(((K917/60)/60)/24)+DATE(1970,1,1)</f>
        <v>42976.208333333328</v>
      </c>
      <c r="N917" s="9">
        <f>(((L917/60)/60)/24)+DATE(1970,1,1)</f>
        <v>42985.208333333328</v>
      </c>
      <c r="O917" t="b">
        <v>0</v>
      </c>
      <c r="P917" t="b">
        <v>0</v>
      </c>
      <c r="Q917" t="s">
        <v>269</v>
      </c>
      <c r="R917">
        <f>E917/H917</f>
        <v>105.0032154340836</v>
      </c>
      <c r="S917" t="str">
        <f>LEFT(Q917,FIND("/",Q917)-1)</f>
        <v>film &amp; video</v>
      </c>
      <c r="T917" t="str">
        <f>RIGHT(Q917,LEN(Q917)-FIND("/",Q917))</f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(E918/D918)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s="9">
        <f>(((K918/60)/60)/24)+DATE(1970,1,1)</f>
        <v>41991.25</v>
      </c>
      <c r="N918" s="9">
        <f>(((L918/60)/60)/24)+DATE(1970,1,1)</f>
        <v>42000.25</v>
      </c>
      <c r="O918" t="b">
        <v>0</v>
      </c>
      <c r="P918" t="b">
        <v>0</v>
      </c>
      <c r="Q918" t="s">
        <v>122</v>
      </c>
      <c r="R918">
        <f>E918/H918</f>
        <v>25.826923076923077</v>
      </c>
      <c r="S918" t="str">
        <f>LEFT(Q918,FIND("/",Q918)-1)</f>
        <v>photography</v>
      </c>
      <c r="T918" t="str">
        <f>RIGHT(Q918,LEN(Q918)-FIND("/",Q918))</f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(E919/D919)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s="9">
        <f>(((K919/60)/60)/24)+DATE(1970,1,1)</f>
        <v>40722.208333333336</v>
      </c>
      <c r="N919" s="9">
        <f>(((L919/60)/60)/24)+DATE(1970,1,1)</f>
        <v>40746.208333333336</v>
      </c>
      <c r="O919" t="b">
        <v>0</v>
      </c>
      <c r="P919" t="b">
        <v>1</v>
      </c>
      <c r="Q919" t="s">
        <v>100</v>
      </c>
      <c r="R919">
        <f>E919/H919</f>
        <v>77.666666666666671</v>
      </c>
      <c r="S919" t="str">
        <f>LEFT(Q919,FIND("/",Q919)-1)</f>
        <v>film &amp; video</v>
      </c>
      <c r="T919" t="str">
        <f>RIGHT(Q919,LEN(Q919)-FIND("/",Q919))</f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(E920/D920)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s="9">
        <f>(((K920/60)/60)/24)+DATE(1970,1,1)</f>
        <v>41117.208333333336</v>
      </c>
      <c r="N920" s="9">
        <f>(((L920/60)/60)/24)+DATE(1970,1,1)</f>
        <v>41128.208333333336</v>
      </c>
      <c r="O920" t="b">
        <v>0</v>
      </c>
      <c r="P920" t="b">
        <v>0</v>
      </c>
      <c r="Q920" t="s">
        <v>133</v>
      </c>
      <c r="R920">
        <f>E920/H920</f>
        <v>57.82692307692308</v>
      </c>
      <c r="S920" t="str">
        <f>LEFT(Q920,FIND("/",Q920)-1)</f>
        <v>publishing</v>
      </c>
      <c r="T920" t="str">
        <f>RIGHT(Q920,LEN(Q920)-FIND("/",Q920))</f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(E921/D921)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s="9">
        <f>(((K921/60)/60)/24)+DATE(1970,1,1)</f>
        <v>43022.208333333328</v>
      </c>
      <c r="N921" s="9">
        <f>(((L921/60)/60)/24)+DATE(1970,1,1)</f>
        <v>43054.25</v>
      </c>
      <c r="O921" t="b">
        <v>0</v>
      </c>
      <c r="P921" t="b">
        <v>1</v>
      </c>
      <c r="Q921" t="s">
        <v>33</v>
      </c>
      <c r="R921">
        <f>E921/H921</f>
        <v>92.955555555555549</v>
      </c>
      <c r="S921" t="str">
        <f>LEFT(Q921,FIND("/",Q921)-1)</f>
        <v>theater</v>
      </c>
      <c r="T921" t="str">
        <f>RIGHT(Q921,LEN(Q921)-FIND("/",Q921))</f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(E922/D922)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s="9">
        <f>(((K922/60)/60)/24)+DATE(1970,1,1)</f>
        <v>43503.25</v>
      </c>
      <c r="N922" s="9">
        <f>(((L922/60)/60)/24)+DATE(1970,1,1)</f>
        <v>43523.25</v>
      </c>
      <c r="O922" t="b">
        <v>1</v>
      </c>
      <c r="P922" t="b">
        <v>0</v>
      </c>
      <c r="Q922" t="s">
        <v>71</v>
      </c>
      <c r="R922">
        <f>E922/H922</f>
        <v>37.945098039215686</v>
      </c>
      <c r="S922" t="str">
        <f>LEFT(Q922,FIND("/",Q922)-1)</f>
        <v>film &amp; video</v>
      </c>
      <c r="T922" t="str">
        <f>RIGHT(Q922,LEN(Q922)-FIND("/",Q922))</f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(E923/D923)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s="9">
        <f>(((K923/60)/60)/24)+DATE(1970,1,1)</f>
        <v>40951.25</v>
      </c>
      <c r="N923" s="9">
        <f>(((L923/60)/60)/24)+DATE(1970,1,1)</f>
        <v>40965.25</v>
      </c>
      <c r="O923" t="b">
        <v>0</v>
      </c>
      <c r="P923" t="b">
        <v>0</v>
      </c>
      <c r="Q923" t="s">
        <v>28</v>
      </c>
      <c r="R923">
        <f>E923/H923</f>
        <v>31.842105263157894</v>
      </c>
      <c r="S923" t="str">
        <f>LEFT(Q923,FIND("/",Q923)-1)</f>
        <v>technology</v>
      </c>
      <c r="T923" t="str">
        <f>RIGHT(Q923,LEN(Q923)-FIND("/",Q923))</f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(E924/D924)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s="9">
        <f>(((K924/60)/60)/24)+DATE(1970,1,1)</f>
        <v>43443.25</v>
      </c>
      <c r="N924" s="9">
        <f>(((L924/60)/60)/24)+DATE(1970,1,1)</f>
        <v>43452.25</v>
      </c>
      <c r="O924" t="b">
        <v>0</v>
      </c>
      <c r="P924" t="b">
        <v>1</v>
      </c>
      <c r="Q924" t="s">
        <v>319</v>
      </c>
      <c r="R924">
        <f>E924/H924</f>
        <v>40</v>
      </c>
      <c r="S924" t="str">
        <f>LEFT(Q924,FIND("/",Q924)-1)</f>
        <v>music</v>
      </c>
      <c r="T924" t="str">
        <f>RIGHT(Q924,LEN(Q924)-FIND("/",Q924))</f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(E925/D925)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s="9">
        <f>(((K925/60)/60)/24)+DATE(1970,1,1)</f>
        <v>40373.208333333336</v>
      </c>
      <c r="N925" s="9">
        <f>(((L925/60)/60)/24)+DATE(1970,1,1)</f>
        <v>40374.208333333336</v>
      </c>
      <c r="O925" t="b">
        <v>0</v>
      </c>
      <c r="P925" t="b">
        <v>0</v>
      </c>
      <c r="Q925" t="s">
        <v>33</v>
      </c>
      <c r="R925">
        <f>E925/H925</f>
        <v>101.1</v>
      </c>
      <c r="S925" t="str">
        <f>LEFT(Q925,FIND("/",Q925)-1)</f>
        <v>theater</v>
      </c>
      <c r="T925" t="str">
        <f>RIGHT(Q925,LEN(Q925)-FIND("/",Q925))</f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(E926/D926)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s="9">
        <f>(((K926/60)/60)/24)+DATE(1970,1,1)</f>
        <v>43769.208333333328</v>
      </c>
      <c r="N926" s="9">
        <f>(((L926/60)/60)/24)+DATE(1970,1,1)</f>
        <v>43780.25</v>
      </c>
      <c r="O926" t="b">
        <v>0</v>
      </c>
      <c r="P926" t="b">
        <v>0</v>
      </c>
      <c r="Q926" t="s">
        <v>33</v>
      </c>
      <c r="R926">
        <f>E926/H926</f>
        <v>84.006989951944078</v>
      </c>
      <c r="S926" t="str">
        <f>LEFT(Q926,FIND("/",Q926)-1)</f>
        <v>theater</v>
      </c>
      <c r="T926" t="str">
        <f>RIGHT(Q926,LEN(Q926)-FIND("/",Q926))</f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(E927/D927)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s="9">
        <f>(((K927/60)/60)/24)+DATE(1970,1,1)</f>
        <v>43000.208333333328</v>
      </c>
      <c r="N927" s="9">
        <f>(((L927/60)/60)/24)+DATE(1970,1,1)</f>
        <v>43012.208333333328</v>
      </c>
      <c r="O927" t="b">
        <v>0</v>
      </c>
      <c r="P927" t="b">
        <v>0</v>
      </c>
      <c r="Q927" t="s">
        <v>33</v>
      </c>
      <c r="R927">
        <f>E927/H927</f>
        <v>103.41538461538461</v>
      </c>
      <c r="S927" t="str">
        <f>LEFT(Q927,FIND("/",Q927)-1)</f>
        <v>theater</v>
      </c>
      <c r="T927" t="str">
        <f>RIGHT(Q927,LEN(Q927)-FIND("/",Q927))</f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(E928/D928)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s="9">
        <f>(((K928/60)/60)/24)+DATE(1970,1,1)</f>
        <v>42502.208333333328</v>
      </c>
      <c r="N928" s="9">
        <f>(((L928/60)/60)/24)+DATE(1970,1,1)</f>
        <v>42506.208333333328</v>
      </c>
      <c r="O928" t="b">
        <v>0</v>
      </c>
      <c r="P928" t="b">
        <v>0</v>
      </c>
      <c r="Q928" t="s">
        <v>17</v>
      </c>
      <c r="R928">
        <f>E928/H928</f>
        <v>105.13333333333334</v>
      </c>
      <c r="S928" t="str">
        <f>LEFT(Q928,FIND("/",Q928)-1)</f>
        <v>food</v>
      </c>
      <c r="T928" t="str">
        <f>RIGHT(Q928,LEN(Q928)-FIND("/",Q928))</f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(E929/D929)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s="9">
        <f>(((K929/60)/60)/24)+DATE(1970,1,1)</f>
        <v>41102.208333333336</v>
      </c>
      <c r="N929" s="9">
        <f>(((L929/60)/60)/24)+DATE(1970,1,1)</f>
        <v>41131.208333333336</v>
      </c>
      <c r="O929" t="b">
        <v>0</v>
      </c>
      <c r="P929" t="b">
        <v>0</v>
      </c>
      <c r="Q929" t="s">
        <v>33</v>
      </c>
      <c r="R929">
        <f>E929/H929</f>
        <v>89.21621621621621</v>
      </c>
      <c r="S929" t="str">
        <f>LEFT(Q929,FIND("/",Q929)-1)</f>
        <v>theater</v>
      </c>
      <c r="T929" t="str">
        <f>RIGHT(Q929,LEN(Q929)-FIND("/",Q929))</f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(E930/D930)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s="9">
        <f>(((K930/60)/60)/24)+DATE(1970,1,1)</f>
        <v>41637.25</v>
      </c>
      <c r="N930" s="9">
        <f>(((L930/60)/60)/24)+DATE(1970,1,1)</f>
        <v>41646.25</v>
      </c>
      <c r="O930" t="b">
        <v>0</v>
      </c>
      <c r="P930" t="b">
        <v>0</v>
      </c>
      <c r="Q930" t="s">
        <v>28</v>
      </c>
      <c r="R930">
        <f>E930/H930</f>
        <v>51.995234312946785</v>
      </c>
      <c r="S930" t="str">
        <f>LEFT(Q930,FIND("/",Q930)-1)</f>
        <v>technology</v>
      </c>
      <c r="T930" t="str">
        <f>RIGHT(Q930,LEN(Q930)-FIND("/",Q930))</f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(E931/D931)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s="9">
        <f>(((K931/60)/60)/24)+DATE(1970,1,1)</f>
        <v>42858.208333333328</v>
      </c>
      <c r="N931" s="9">
        <f>(((L931/60)/60)/24)+DATE(1970,1,1)</f>
        <v>42872.208333333328</v>
      </c>
      <c r="O931" t="b">
        <v>0</v>
      </c>
      <c r="P931" t="b">
        <v>0</v>
      </c>
      <c r="Q931" t="s">
        <v>33</v>
      </c>
      <c r="R931">
        <f>E931/H931</f>
        <v>64.956521739130437</v>
      </c>
      <c r="S931" t="str">
        <f>LEFT(Q931,FIND("/",Q931)-1)</f>
        <v>theater</v>
      </c>
      <c r="T931" t="str">
        <f>RIGHT(Q931,LEN(Q931)-FIND("/",Q931))</f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(E932/D932)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s="9">
        <f>(((K932/60)/60)/24)+DATE(1970,1,1)</f>
        <v>42060.25</v>
      </c>
      <c r="N932" s="9">
        <f>(((L932/60)/60)/24)+DATE(1970,1,1)</f>
        <v>42067.25</v>
      </c>
      <c r="O932" t="b">
        <v>0</v>
      </c>
      <c r="P932" t="b">
        <v>1</v>
      </c>
      <c r="Q932" t="s">
        <v>33</v>
      </c>
      <c r="R932">
        <f>E932/H932</f>
        <v>46.235294117647058</v>
      </c>
      <c r="S932" t="str">
        <f>LEFT(Q932,FIND("/",Q932)-1)</f>
        <v>theater</v>
      </c>
      <c r="T932" t="str">
        <f>RIGHT(Q932,LEN(Q932)-FIND("/",Q932))</f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(E933/D933)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s="9">
        <f>(((K933/60)/60)/24)+DATE(1970,1,1)</f>
        <v>41818.208333333336</v>
      </c>
      <c r="N933" s="9">
        <f>(((L933/60)/60)/24)+DATE(1970,1,1)</f>
        <v>41820.208333333336</v>
      </c>
      <c r="O933" t="b">
        <v>0</v>
      </c>
      <c r="P933" t="b">
        <v>1</v>
      </c>
      <c r="Q933" t="s">
        <v>33</v>
      </c>
      <c r="R933">
        <f>E933/H933</f>
        <v>51.151785714285715</v>
      </c>
      <c r="S933" t="str">
        <f>LEFT(Q933,FIND("/",Q933)-1)</f>
        <v>theater</v>
      </c>
      <c r="T933" t="str">
        <f>RIGHT(Q933,LEN(Q933)-FIND("/",Q933))</f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(E934/D934)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s="9">
        <f>(((K934/60)/60)/24)+DATE(1970,1,1)</f>
        <v>41709.208333333336</v>
      </c>
      <c r="N934" s="9">
        <f>(((L934/60)/60)/24)+DATE(1970,1,1)</f>
        <v>41712.208333333336</v>
      </c>
      <c r="O934" t="b">
        <v>0</v>
      </c>
      <c r="P934" t="b">
        <v>0</v>
      </c>
      <c r="Q934" t="s">
        <v>23</v>
      </c>
      <c r="R934">
        <f>E934/H934</f>
        <v>33.909722222222221</v>
      </c>
      <c r="S934" t="str">
        <f>LEFT(Q934,FIND("/",Q934)-1)</f>
        <v>music</v>
      </c>
      <c r="T934" t="str">
        <f>RIGHT(Q934,LEN(Q934)-FIND("/",Q934))</f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(E935/D935)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s="9">
        <f>(((K935/60)/60)/24)+DATE(1970,1,1)</f>
        <v>41372.208333333336</v>
      </c>
      <c r="N935" s="9">
        <f>(((L935/60)/60)/24)+DATE(1970,1,1)</f>
        <v>41385.208333333336</v>
      </c>
      <c r="O935" t="b">
        <v>0</v>
      </c>
      <c r="P935" t="b">
        <v>0</v>
      </c>
      <c r="Q935" t="s">
        <v>33</v>
      </c>
      <c r="R935">
        <f>E935/H935</f>
        <v>92.016298633017882</v>
      </c>
      <c r="S935" t="str">
        <f>LEFT(Q935,FIND("/",Q935)-1)</f>
        <v>theater</v>
      </c>
      <c r="T935" t="str">
        <f>RIGHT(Q935,LEN(Q935)-FIND("/",Q935))</f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(E936/D936)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s="9">
        <f>(((K936/60)/60)/24)+DATE(1970,1,1)</f>
        <v>42422.25</v>
      </c>
      <c r="N936" s="9">
        <f>(((L936/60)/60)/24)+DATE(1970,1,1)</f>
        <v>42428.25</v>
      </c>
      <c r="O936" t="b">
        <v>0</v>
      </c>
      <c r="P936" t="b">
        <v>0</v>
      </c>
      <c r="Q936" t="s">
        <v>33</v>
      </c>
      <c r="R936">
        <f>E936/H936</f>
        <v>107.42857142857143</v>
      </c>
      <c r="S936" t="str">
        <f>LEFT(Q936,FIND("/",Q936)-1)</f>
        <v>theater</v>
      </c>
      <c r="T936" t="str">
        <f>RIGHT(Q936,LEN(Q936)-FIND("/",Q936))</f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(E937/D937)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s="9">
        <f>(((K937/60)/60)/24)+DATE(1970,1,1)</f>
        <v>42209.208333333328</v>
      </c>
      <c r="N937" s="9">
        <f>(((L937/60)/60)/24)+DATE(1970,1,1)</f>
        <v>42216.208333333328</v>
      </c>
      <c r="O937" t="b">
        <v>0</v>
      </c>
      <c r="P937" t="b">
        <v>0</v>
      </c>
      <c r="Q937" t="s">
        <v>33</v>
      </c>
      <c r="R937">
        <f>E937/H937</f>
        <v>75.848484848484844</v>
      </c>
      <c r="S937" t="str">
        <f>LEFT(Q937,FIND("/",Q937)-1)</f>
        <v>theater</v>
      </c>
      <c r="T937" t="str">
        <f>RIGHT(Q937,LEN(Q937)-FIND("/",Q937))</f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(E938/D938)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s="9">
        <f>(((K938/60)/60)/24)+DATE(1970,1,1)</f>
        <v>43668.208333333328</v>
      </c>
      <c r="N938" s="9">
        <f>(((L938/60)/60)/24)+DATE(1970,1,1)</f>
        <v>43671.208333333328</v>
      </c>
      <c r="O938" t="b">
        <v>1</v>
      </c>
      <c r="P938" t="b">
        <v>0</v>
      </c>
      <c r="Q938" t="s">
        <v>33</v>
      </c>
      <c r="R938">
        <f>E938/H938</f>
        <v>80.476190476190482</v>
      </c>
      <c r="S938" t="str">
        <f>LEFT(Q938,FIND("/",Q938)-1)</f>
        <v>theater</v>
      </c>
      <c r="T938" t="str">
        <f>RIGHT(Q938,LEN(Q938)-FIND("/",Q938))</f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(E939/D939)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s="9">
        <f>(((K939/60)/60)/24)+DATE(1970,1,1)</f>
        <v>42334.25</v>
      </c>
      <c r="N939" s="9">
        <f>(((L939/60)/60)/24)+DATE(1970,1,1)</f>
        <v>42343.25</v>
      </c>
      <c r="O939" t="b">
        <v>0</v>
      </c>
      <c r="P939" t="b">
        <v>0</v>
      </c>
      <c r="Q939" t="s">
        <v>42</v>
      </c>
      <c r="R939">
        <f>E939/H939</f>
        <v>86.978483606557376</v>
      </c>
      <c r="S939" t="str">
        <f>LEFT(Q939,FIND("/",Q939)-1)</f>
        <v>film &amp; video</v>
      </c>
      <c r="T939" t="str">
        <f>RIGHT(Q939,LEN(Q939)-FIND("/",Q939))</f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(E940/D940)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s="9">
        <f>(((K940/60)/60)/24)+DATE(1970,1,1)</f>
        <v>43263.208333333328</v>
      </c>
      <c r="N940" s="9">
        <f>(((L940/60)/60)/24)+DATE(1970,1,1)</f>
        <v>43299.208333333328</v>
      </c>
      <c r="O940" t="b">
        <v>0</v>
      </c>
      <c r="P940" t="b">
        <v>1</v>
      </c>
      <c r="Q940" t="s">
        <v>119</v>
      </c>
      <c r="R940">
        <f>E940/H940</f>
        <v>105.13541666666667</v>
      </c>
      <c r="S940" t="str">
        <f>LEFT(Q940,FIND("/",Q940)-1)</f>
        <v>publishing</v>
      </c>
      <c r="T940" t="str">
        <f>RIGHT(Q940,LEN(Q940)-FIND("/",Q940))</f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(E941/D941)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s="9">
        <f>(((K941/60)/60)/24)+DATE(1970,1,1)</f>
        <v>40670.208333333336</v>
      </c>
      <c r="N941" s="9">
        <f>(((L941/60)/60)/24)+DATE(1970,1,1)</f>
        <v>40687.208333333336</v>
      </c>
      <c r="O941" t="b">
        <v>0</v>
      </c>
      <c r="P941" t="b">
        <v>1</v>
      </c>
      <c r="Q941" t="s">
        <v>89</v>
      </c>
      <c r="R941">
        <f>E941/H941</f>
        <v>57.298507462686565</v>
      </c>
      <c r="S941" t="str">
        <f>LEFT(Q941,FIND("/",Q941)-1)</f>
        <v>games</v>
      </c>
      <c r="T941" t="str">
        <f>RIGHT(Q941,LEN(Q941)-FIND("/",Q941))</f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(E942/D942)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s="9">
        <f>(((K942/60)/60)/24)+DATE(1970,1,1)</f>
        <v>41244.25</v>
      </c>
      <c r="N942" s="9">
        <f>(((L942/60)/60)/24)+DATE(1970,1,1)</f>
        <v>41266.25</v>
      </c>
      <c r="O942" t="b">
        <v>0</v>
      </c>
      <c r="P942" t="b">
        <v>0</v>
      </c>
      <c r="Q942" t="s">
        <v>28</v>
      </c>
      <c r="R942">
        <f>E942/H942</f>
        <v>93.348484848484844</v>
      </c>
      <c r="S942" t="str">
        <f>LEFT(Q942,FIND("/",Q942)-1)</f>
        <v>technology</v>
      </c>
      <c r="T942" t="str">
        <f>RIGHT(Q942,LEN(Q942)-FIND("/",Q942))</f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(E943/D943)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s="9">
        <f>(((K943/60)/60)/24)+DATE(1970,1,1)</f>
        <v>40552.25</v>
      </c>
      <c r="N943" s="9">
        <f>(((L943/60)/60)/24)+DATE(1970,1,1)</f>
        <v>40587.25</v>
      </c>
      <c r="O943" t="b">
        <v>1</v>
      </c>
      <c r="P943" t="b">
        <v>0</v>
      </c>
      <c r="Q943" t="s">
        <v>33</v>
      </c>
      <c r="R943">
        <f>E943/H943</f>
        <v>71.987179487179489</v>
      </c>
      <c r="S943" t="str">
        <f>LEFT(Q943,FIND("/",Q943)-1)</f>
        <v>theater</v>
      </c>
      <c r="T943" t="str">
        <f>RIGHT(Q943,LEN(Q943)-FIND("/",Q943))</f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(E944/D944)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s="9">
        <f>(((K944/60)/60)/24)+DATE(1970,1,1)</f>
        <v>40568.25</v>
      </c>
      <c r="N944" s="9">
        <f>(((L944/60)/60)/24)+DATE(1970,1,1)</f>
        <v>40571.25</v>
      </c>
      <c r="O944" t="b">
        <v>0</v>
      </c>
      <c r="P944" t="b">
        <v>0</v>
      </c>
      <c r="Q944" t="s">
        <v>33</v>
      </c>
      <c r="R944">
        <f>E944/H944</f>
        <v>92.611940298507463</v>
      </c>
      <c r="S944" t="str">
        <f>LEFT(Q944,FIND("/",Q944)-1)</f>
        <v>theater</v>
      </c>
      <c r="T944" t="str">
        <f>RIGHT(Q944,LEN(Q944)-FIND("/",Q944))</f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(E945/D945)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s="9">
        <f>(((K945/60)/60)/24)+DATE(1970,1,1)</f>
        <v>41906.208333333336</v>
      </c>
      <c r="N945" s="9">
        <f>(((L945/60)/60)/24)+DATE(1970,1,1)</f>
        <v>41941.208333333336</v>
      </c>
      <c r="O945" t="b">
        <v>0</v>
      </c>
      <c r="P945" t="b">
        <v>0</v>
      </c>
      <c r="Q945" t="s">
        <v>17</v>
      </c>
      <c r="R945">
        <f>E945/H945</f>
        <v>104.99122807017544</v>
      </c>
      <c r="S945" t="str">
        <f>LEFT(Q945,FIND("/",Q945)-1)</f>
        <v>food</v>
      </c>
      <c r="T945" t="str">
        <f>RIGHT(Q945,LEN(Q945)-FIND("/",Q945))</f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(E946/D946)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s="9">
        <f>(((K946/60)/60)/24)+DATE(1970,1,1)</f>
        <v>42776.25</v>
      </c>
      <c r="N946" s="9">
        <f>(((L946/60)/60)/24)+DATE(1970,1,1)</f>
        <v>42795.25</v>
      </c>
      <c r="O946" t="b">
        <v>0</v>
      </c>
      <c r="P946" t="b">
        <v>0</v>
      </c>
      <c r="Q946" t="s">
        <v>122</v>
      </c>
      <c r="R946">
        <f>E946/H946</f>
        <v>30.958174904942965</v>
      </c>
      <c r="S946" t="str">
        <f>LEFT(Q946,FIND("/",Q946)-1)</f>
        <v>photography</v>
      </c>
      <c r="T946" t="str">
        <f>RIGHT(Q946,LEN(Q946)-FIND("/",Q946))</f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(E947/D947)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s="9">
        <f>(((K947/60)/60)/24)+DATE(1970,1,1)</f>
        <v>41004.208333333336</v>
      </c>
      <c r="N947" s="9">
        <f>(((L947/60)/60)/24)+DATE(1970,1,1)</f>
        <v>41019.208333333336</v>
      </c>
      <c r="O947" t="b">
        <v>1</v>
      </c>
      <c r="P947" t="b">
        <v>0</v>
      </c>
      <c r="Q947" t="s">
        <v>122</v>
      </c>
      <c r="R947">
        <f>E947/H947</f>
        <v>33.001182732111175</v>
      </c>
      <c r="S947" t="str">
        <f>LEFT(Q947,FIND("/",Q947)-1)</f>
        <v>photography</v>
      </c>
      <c r="T947" t="str">
        <f>RIGHT(Q947,LEN(Q947)-FIND("/",Q947))</f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(E948/D948)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s="9">
        <f>(((K948/60)/60)/24)+DATE(1970,1,1)</f>
        <v>40710.208333333336</v>
      </c>
      <c r="N948" s="9">
        <f>(((L948/60)/60)/24)+DATE(1970,1,1)</f>
        <v>40712.208333333336</v>
      </c>
      <c r="O948" t="b">
        <v>0</v>
      </c>
      <c r="P948" t="b">
        <v>0</v>
      </c>
      <c r="Q948" t="s">
        <v>33</v>
      </c>
      <c r="R948">
        <f>E948/H948</f>
        <v>84.187845303867405</v>
      </c>
      <c r="S948" t="str">
        <f>LEFT(Q948,FIND("/",Q948)-1)</f>
        <v>theater</v>
      </c>
      <c r="T948" t="str">
        <f>RIGHT(Q948,LEN(Q948)-FIND("/",Q948))</f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(E949/D949)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s="9">
        <f>(((K949/60)/60)/24)+DATE(1970,1,1)</f>
        <v>41908.208333333336</v>
      </c>
      <c r="N949" s="9">
        <f>(((L949/60)/60)/24)+DATE(1970,1,1)</f>
        <v>41915.208333333336</v>
      </c>
      <c r="O949" t="b">
        <v>0</v>
      </c>
      <c r="P949" t="b">
        <v>0</v>
      </c>
      <c r="Q949" t="s">
        <v>33</v>
      </c>
      <c r="R949">
        <f>E949/H949</f>
        <v>73.92307692307692</v>
      </c>
      <c r="S949" t="str">
        <f>LEFT(Q949,FIND("/",Q949)-1)</f>
        <v>theater</v>
      </c>
      <c r="T949" t="str">
        <f>RIGHT(Q949,LEN(Q949)-FIND("/",Q949))</f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(E950/D950)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s="9">
        <f>(((K950/60)/60)/24)+DATE(1970,1,1)</f>
        <v>41985.25</v>
      </c>
      <c r="N950" s="9">
        <f>(((L950/60)/60)/24)+DATE(1970,1,1)</f>
        <v>41995.25</v>
      </c>
      <c r="O950" t="b">
        <v>1</v>
      </c>
      <c r="P950" t="b">
        <v>1</v>
      </c>
      <c r="Q950" t="s">
        <v>42</v>
      </c>
      <c r="R950">
        <f>E950/H950</f>
        <v>36.987499999999997</v>
      </c>
      <c r="S950" t="str">
        <f>LEFT(Q950,FIND("/",Q950)-1)</f>
        <v>film &amp; video</v>
      </c>
      <c r="T950" t="str">
        <f>RIGHT(Q950,LEN(Q950)-FIND("/",Q950))</f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(E951/D951)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s="9">
        <f>(((K951/60)/60)/24)+DATE(1970,1,1)</f>
        <v>42112.208333333328</v>
      </c>
      <c r="N951" s="9">
        <f>(((L951/60)/60)/24)+DATE(1970,1,1)</f>
        <v>42131.208333333328</v>
      </c>
      <c r="O951" t="b">
        <v>0</v>
      </c>
      <c r="P951" t="b">
        <v>0</v>
      </c>
      <c r="Q951" t="s">
        <v>28</v>
      </c>
      <c r="R951">
        <f>E951/H951</f>
        <v>46.896551724137929</v>
      </c>
      <c r="S951" t="str">
        <f>LEFT(Q951,FIND("/",Q951)-1)</f>
        <v>technology</v>
      </c>
      <c r="T951" t="str">
        <f>RIGHT(Q951,LEN(Q951)-FIND("/",Q951))</f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(E952/D952)</f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s="9">
        <f>(((K952/60)/60)/24)+DATE(1970,1,1)</f>
        <v>43571.208333333328</v>
      </c>
      <c r="N952" s="9">
        <f>(((L952/60)/60)/24)+DATE(1970,1,1)</f>
        <v>43576.208333333328</v>
      </c>
      <c r="O952" t="b">
        <v>0</v>
      </c>
      <c r="P952" t="b">
        <v>1</v>
      </c>
      <c r="Q952" t="s">
        <v>33</v>
      </c>
      <c r="R952">
        <f>E952/H952</f>
        <v>5</v>
      </c>
      <c r="S952" t="str">
        <f>LEFT(Q952,FIND("/",Q952)-1)</f>
        <v>theater</v>
      </c>
      <c r="T952" t="str">
        <f>RIGHT(Q952,LEN(Q952)-FIND("/",Q952))</f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(E953/D953)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s="9">
        <f>(((K953/60)/60)/24)+DATE(1970,1,1)</f>
        <v>42730.25</v>
      </c>
      <c r="N953" s="9">
        <f>(((L953/60)/60)/24)+DATE(1970,1,1)</f>
        <v>42731.25</v>
      </c>
      <c r="O953" t="b">
        <v>0</v>
      </c>
      <c r="P953" t="b">
        <v>1</v>
      </c>
      <c r="Q953" t="s">
        <v>23</v>
      </c>
      <c r="R953">
        <f>E953/H953</f>
        <v>102.02437459910199</v>
      </c>
      <c r="S953" t="str">
        <f>LEFT(Q953,FIND("/",Q953)-1)</f>
        <v>music</v>
      </c>
      <c r="T953" t="str">
        <f>RIGHT(Q953,LEN(Q953)-FIND("/",Q953))</f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(E954/D954)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s="9">
        <f>(((K954/60)/60)/24)+DATE(1970,1,1)</f>
        <v>42591.208333333328</v>
      </c>
      <c r="N954" s="9">
        <f>(((L954/60)/60)/24)+DATE(1970,1,1)</f>
        <v>42605.208333333328</v>
      </c>
      <c r="O954" t="b">
        <v>0</v>
      </c>
      <c r="P954" t="b">
        <v>0</v>
      </c>
      <c r="Q954" t="s">
        <v>42</v>
      </c>
      <c r="R954">
        <f>E954/H954</f>
        <v>45.007502206531335</v>
      </c>
      <c r="S954" t="str">
        <f>LEFT(Q954,FIND("/",Q954)-1)</f>
        <v>film &amp; video</v>
      </c>
      <c r="T954" t="str">
        <f>RIGHT(Q954,LEN(Q954)-FIND("/",Q954))</f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(E955/D955)</f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s="9">
        <f>(((K955/60)/60)/24)+DATE(1970,1,1)</f>
        <v>42358.25</v>
      </c>
      <c r="N955" s="9">
        <f>(((L955/60)/60)/24)+DATE(1970,1,1)</f>
        <v>42394.25</v>
      </c>
      <c r="O955" t="b">
        <v>0</v>
      </c>
      <c r="P955" t="b">
        <v>1</v>
      </c>
      <c r="Q955" t="s">
        <v>474</v>
      </c>
      <c r="R955">
        <f>E955/H955</f>
        <v>94.285714285714292</v>
      </c>
      <c r="S955" t="str">
        <f>LEFT(Q955,FIND("/",Q955)-1)</f>
        <v>film &amp; video</v>
      </c>
      <c r="T955" t="str">
        <f>RIGHT(Q955,LEN(Q955)-FIND("/",Q955))</f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(E956/D956)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s="9">
        <f>(((K956/60)/60)/24)+DATE(1970,1,1)</f>
        <v>41174.208333333336</v>
      </c>
      <c r="N956" s="9">
        <f>(((L956/60)/60)/24)+DATE(1970,1,1)</f>
        <v>41198.208333333336</v>
      </c>
      <c r="O956" t="b">
        <v>0</v>
      </c>
      <c r="P956" t="b">
        <v>0</v>
      </c>
      <c r="Q956" t="s">
        <v>28</v>
      </c>
      <c r="R956">
        <f>E956/H956</f>
        <v>101.02325581395348</v>
      </c>
      <c r="S956" t="str">
        <f>LEFT(Q956,FIND("/",Q956)-1)</f>
        <v>technology</v>
      </c>
      <c r="T956" t="str">
        <f>RIGHT(Q956,LEN(Q956)-FIND("/",Q956))</f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(E957/D957)</f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s="9">
        <f>(((K957/60)/60)/24)+DATE(1970,1,1)</f>
        <v>41238.25</v>
      </c>
      <c r="N957" s="9">
        <f>(((L957/60)/60)/24)+DATE(1970,1,1)</f>
        <v>41240.25</v>
      </c>
      <c r="O957" t="b">
        <v>0</v>
      </c>
      <c r="P957" t="b">
        <v>0</v>
      </c>
      <c r="Q957" t="s">
        <v>33</v>
      </c>
      <c r="R957">
        <f>E957/H957</f>
        <v>97.037499999999994</v>
      </c>
      <c r="S957" t="str">
        <f>LEFT(Q957,FIND("/",Q957)-1)</f>
        <v>theater</v>
      </c>
      <c r="T957" t="str">
        <f>RIGHT(Q957,LEN(Q957)-FIND("/",Q957))</f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(E958/D958)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s="9">
        <f>(((K958/60)/60)/24)+DATE(1970,1,1)</f>
        <v>42360.25</v>
      </c>
      <c r="N958" s="9">
        <f>(((L958/60)/60)/24)+DATE(1970,1,1)</f>
        <v>42364.25</v>
      </c>
      <c r="O958" t="b">
        <v>0</v>
      </c>
      <c r="P958" t="b">
        <v>0</v>
      </c>
      <c r="Q958" t="s">
        <v>474</v>
      </c>
      <c r="R958">
        <f>E958/H958</f>
        <v>43.00963855421687</v>
      </c>
      <c r="S958" t="str">
        <f>LEFT(Q958,FIND("/",Q958)-1)</f>
        <v>film &amp; video</v>
      </c>
      <c r="T958" t="str">
        <f>RIGHT(Q958,LEN(Q958)-FIND("/",Q958))</f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(E959/D959)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s="9">
        <f>(((K959/60)/60)/24)+DATE(1970,1,1)</f>
        <v>40955.25</v>
      </c>
      <c r="N959" s="9">
        <f>(((L959/60)/60)/24)+DATE(1970,1,1)</f>
        <v>40958.25</v>
      </c>
      <c r="O959" t="b">
        <v>0</v>
      </c>
      <c r="P959" t="b">
        <v>0</v>
      </c>
      <c r="Q959" t="s">
        <v>33</v>
      </c>
      <c r="R959">
        <f>E959/H959</f>
        <v>94.916030534351151</v>
      </c>
      <c r="S959" t="str">
        <f>LEFT(Q959,FIND("/",Q959)-1)</f>
        <v>theater</v>
      </c>
      <c r="T959" t="str">
        <f>RIGHT(Q959,LEN(Q959)-FIND("/",Q959))</f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(E960/D960)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s="9">
        <f>(((K960/60)/60)/24)+DATE(1970,1,1)</f>
        <v>40350.208333333336</v>
      </c>
      <c r="N960" s="9">
        <f>(((L960/60)/60)/24)+DATE(1970,1,1)</f>
        <v>40372.208333333336</v>
      </c>
      <c r="O960" t="b">
        <v>0</v>
      </c>
      <c r="P960" t="b">
        <v>0</v>
      </c>
      <c r="Q960" t="s">
        <v>71</v>
      </c>
      <c r="R960">
        <f>E960/H960</f>
        <v>72.151785714285708</v>
      </c>
      <c r="S960" t="str">
        <f>LEFT(Q960,FIND("/",Q960)-1)</f>
        <v>film &amp; video</v>
      </c>
      <c r="T960" t="str">
        <f>RIGHT(Q960,LEN(Q960)-FIND("/",Q960))</f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(E961/D961)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s="9">
        <f>(((K961/60)/60)/24)+DATE(1970,1,1)</f>
        <v>40357.208333333336</v>
      </c>
      <c r="N961" s="9">
        <f>(((L961/60)/60)/24)+DATE(1970,1,1)</f>
        <v>40385.208333333336</v>
      </c>
      <c r="O961" t="b">
        <v>0</v>
      </c>
      <c r="P961" t="b">
        <v>0</v>
      </c>
      <c r="Q961" t="s">
        <v>206</v>
      </c>
      <c r="R961">
        <f>E961/H961</f>
        <v>51.007692307692309</v>
      </c>
      <c r="S961" t="str">
        <f>LEFT(Q961,FIND("/",Q961)-1)</f>
        <v>publishing</v>
      </c>
      <c r="T961" t="str">
        <f>RIGHT(Q961,LEN(Q961)-FIND("/",Q961))</f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(E962/D962)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s="9">
        <f>(((K962/60)/60)/24)+DATE(1970,1,1)</f>
        <v>42408.25</v>
      </c>
      <c r="N962" s="9">
        <f>(((L962/60)/60)/24)+DATE(1970,1,1)</f>
        <v>42445.208333333328</v>
      </c>
      <c r="O962" t="b">
        <v>0</v>
      </c>
      <c r="P962" t="b">
        <v>0</v>
      </c>
      <c r="Q962" t="s">
        <v>28</v>
      </c>
      <c r="R962">
        <f>E962/H962</f>
        <v>85.054545454545448</v>
      </c>
      <c r="S962" t="str">
        <f>LEFT(Q962,FIND("/",Q962)-1)</f>
        <v>technology</v>
      </c>
      <c r="T962" t="str">
        <f>RIGHT(Q962,LEN(Q962)-FIND("/",Q962))</f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(E963/D963)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s="9">
        <f>(((K963/60)/60)/24)+DATE(1970,1,1)</f>
        <v>40591.25</v>
      </c>
      <c r="N963" s="9">
        <f>(((L963/60)/60)/24)+DATE(1970,1,1)</f>
        <v>40595.25</v>
      </c>
      <c r="O963" t="b">
        <v>0</v>
      </c>
      <c r="P963" t="b">
        <v>0</v>
      </c>
      <c r="Q963" t="s">
        <v>206</v>
      </c>
      <c r="R963">
        <f>E963/H963</f>
        <v>43.87096774193548</v>
      </c>
      <c r="S963" t="str">
        <f>LEFT(Q963,FIND("/",Q963)-1)</f>
        <v>publishing</v>
      </c>
      <c r="T963" t="str">
        <f>RIGHT(Q963,LEN(Q963)-FIND("/",Q963))</f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(E964/D964)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s="9">
        <f>(((K964/60)/60)/24)+DATE(1970,1,1)</f>
        <v>41592.25</v>
      </c>
      <c r="N964" s="9">
        <f>(((L964/60)/60)/24)+DATE(1970,1,1)</f>
        <v>41613.25</v>
      </c>
      <c r="O964" t="b">
        <v>0</v>
      </c>
      <c r="P964" t="b">
        <v>0</v>
      </c>
      <c r="Q964" t="s">
        <v>17</v>
      </c>
      <c r="R964">
        <f>E964/H964</f>
        <v>40.063909774436091</v>
      </c>
      <c r="S964" t="str">
        <f>LEFT(Q964,FIND("/",Q964)-1)</f>
        <v>food</v>
      </c>
      <c r="T964" t="str">
        <f>RIGHT(Q964,LEN(Q964)-FIND("/",Q964))</f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(E965/D965)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s="9">
        <f>(((K965/60)/60)/24)+DATE(1970,1,1)</f>
        <v>40607.25</v>
      </c>
      <c r="N965" s="9">
        <f>(((L965/60)/60)/24)+DATE(1970,1,1)</f>
        <v>40613.25</v>
      </c>
      <c r="O965" t="b">
        <v>0</v>
      </c>
      <c r="P965" t="b">
        <v>1</v>
      </c>
      <c r="Q965" t="s">
        <v>122</v>
      </c>
      <c r="R965">
        <f>E965/H965</f>
        <v>43.833333333333336</v>
      </c>
      <c r="S965" t="str">
        <f>LEFT(Q965,FIND("/",Q965)-1)</f>
        <v>photography</v>
      </c>
      <c r="T965" t="str">
        <f>RIGHT(Q965,LEN(Q965)-FIND("/",Q965))</f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(E966/D966)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s="9">
        <f>(((K966/60)/60)/24)+DATE(1970,1,1)</f>
        <v>42135.208333333328</v>
      </c>
      <c r="N966" s="9">
        <f>(((L966/60)/60)/24)+DATE(1970,1,1)</f>
        <v>42140.208333333328</v>
      </c>
      <c r="O966" t="b">
        <v>0</v>
      </c>
      <c r="P966" t="b">
        <v>0</v>
      </c>
      <c r="Q966" t="s">
        <v>33</v>
      </c>
      <c r="R966">
        <f>E966/H966</f>
        <v>84.92903225806451</v>
      </c>
      <c r="S966" t="str">
        <f>LEFT(Q966,FIND("/",Q966)-1)</f>
        <v>theater</v>
      </c>
      <c r="T966" t="str">
        <f>RIGHT(Q966,LEN(Q966)-FIND("/",Q966))</f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(E967/D967)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s="9">
        <f>(((K967/60)/60)/24)+DATE(1970,1,1)</f>
        <v>40203.25</v>
      </c>
      <c r="N967" s="9">
        <f>(((L967/60)/60)/24)+DATE(1970,1,1)</f>
        <v>40243.25</v>
      </c>
      <c r="O967" t="b">
        <v>0</v>
      </c>
      <c r="P967" t="b">
        <v>0</v>
      </c>
      <c r="Q967" t="s">
        <v>23</v>
      </c>
      <c r="R967">
        <f>E967/H967</f>
        <v>41.067632850241544</v>
      </c>
      <c r="S967" t="str">
        <f>LEFT(Q967,FIND("/",Q967)-1)</f>
        <v>music</v>
      </c>
      <c r="T967" t="str">
        <f>RIGHT(Q967,LEN(Q967)-FIND("/",Q967))</f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(E968/D968)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s="9">
        <f>(((K968/60)/60)/24)+DATE(1970,1,1)</f>
        <v>42901.208333333328</v>
      </c>
      <c r="N968" s="9">
        <f>(((L968/60)/60)/24)+DATE(1970,1,1)</f>
        <v>42903.208333333328</v>
      </c>
      <c r="O968" t="b">
        <v>0</v>
      </c>
      <c r="P968" t="b">
        <v>0</v>
      </c>
      <c r="Q968" t="s">
        <v>33</v>
      </c>
      <c r="R968">
        <f>E968/H968</f>
        <v>54.971428571428568</v>
      </c>
      <c r="S968" t="str">
        <f>LEFT(Q968,FIND("/",Q968)-1)</f>
        <v>theater</v>
      </c>
      <c r="T968" t="str">
        <f>RIGHT(Q968,LEN(Q968)-FIND("/",Q968))</f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(E969/D969)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s="9">
        <f>(((K969/60)/60)/24)+DATE(1970,1,1)</f>
        <v>41005.208333333336</v>
      </c>
      <c r="N969" s="9">
        <f>(((L969/60)/60)/24)+DATE(1970,1,1)</f>
        <v>41042.208333333336</v>
      </c>
      <c r="O969" t="b">
        <v>0</v>
      </c>
      <c r="P969" t="b">
        <v>0</v>
      </c>
      <c r="Q969" t="s">
        <v>319</v>
      </c>
      <c r="R969">
        <f>E969/H969</f>
        <v>77.010807374443743</v>
      </c>
      <c r="S969" t="str">
        <f>LEFT(Q969,FIND("/",Q969)-1)</f>
        <v>music</v>
      </c>
      <c r="T969" t="str">
        <f>RIGHT(Q969,LEN(Q969)-FIND("/",Q969))</f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(E970/D970)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s="9">
        <f>(((K970/60)/60)/24)+DATE(1970,1,1)</f>
        <v>40544.25</v>
      </c>
      <c r="N970" s="9">
        <f>(((L970/60)/60)/24)+DATE(1970,1,1)</f>
        <v>40559.25</v>
      </c>
      <c r="O970" t="b">
        <v>0</v>
      </c>
      <c r="P970" t="b">
        <v>0</v>
      </c>
      <c r="Q970" t="s">
        <v>17</v>
      </c>
      <c r="R970">
        <f>E970/H970</f>
        <v>71.201754385964918</v>
      </c>
      <c r="S970" t="str">
        <f>LEFT(Q970,FIND("/",Q970)-1)</f>
        <v>food</v>
      </c>
      <c r="T970" t="str">
        <f>RIGHT(Q970,LEN(Q970)-FIND("/",Q970))</f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(E971/D971)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s="9">
        <f>(((K971/60)/60)/24)+DATE(1970,1,1)</f>
        <v>43821.25</v>
      </c>
      <c r="N971" s="9">
        <f>(((L971/60)/60)/24)+DATE(1970,1,1)</f>
        <v>43828.25</v>
      </c>
      <c r="O971" t="b">
        <v>0</v>
      </c>
      <c r="P971" t="b">
        <v>0</v>
      </c>
      <c r="Q971" t="s">
        <v>33</v>
      </c>
      <c r="R971">
        <f>E971/H971</f>
        <v>91.935483870967744</v>
      </c>
      <c r="S971" t="str">
        <f>LEFT(Q971,FIND("/",Q971)-1)</f>
        <v>theater</v>
      </c>
      <c r="T971" t="str">
        <f>RIGHT(Q971,LEN(Q971)-FIND("/",Q971))</f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(E972/D972)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s="9">
        <f>(((K972/60)/60)/24)+DATE(1970,1,1)</f>
        <v>40672.208333333336</v>
      </c>
      <c r="N972" s="9">
        <f>(((L972/60)/60)/24)+DATE(1970,1,1)</f>
        <v>40673.208333333336</v>
      </c>
      <c r="O972" t="b">
        <v>0</v>
      </c>
      <c r="P972" t="b">
        <v>0</v>
      </c>
      <c r="Q972" t="s">
        <v>33</v>
      </c>
      <c r="R972">
        <f>E972/H972</f>
        <v>97.069023569023571</v>
      </c>
      <c r="S972" t="str">
        <f>LEFT(Q972,FIND("/",Q972)-1)</f>
        <v>theater</v>
      </c>
      <c r="T972" t="str">
        <f>RIGHT(Q972,LEN(Q972)-FIND("/",Q972))</f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(E973/D973)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s="9">
        <f>(((K973/60)/60)/24)+DATE(1970,1,1)</f>
        <v>41555.208333333336</v>
      </c>
      <c r="N973" s="9">
        <f>(((L973/60)/60)/24)+DATE(1970,1,1)</f>
        <v>41561.208333333336</v>
      </c>
      <c r="O973" t="b">
        <v>0</v>
      </c>
      <c r="P973" t="b">
        <v>0</v>
      </c>
      <c r="Q973" t="s">
        <v>269</v>
      </c>
      <c r="R973">
        <f>E973/H973</f>
        <v>58.916666666666664</v>
      </c>
      <c r="S973" t="str">
        <f>LEFT(Q973,FIND("/",Q973)-1)</f>
        <v>film &amp; video</v>
      </c>
      <c r="T973" t="str">
        <f>RIGHT(Q973,LEN(Q973)-FIND("/",Q973))</f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(E974/D974)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s="9">
        <f>(((K974/60)/60)/24)+DATE(1970,1,1)</f>
        <v>41792.208333333336</v>
      </c>
      <c r="N974" s="9">
        <f>(((L974/60)/60)/24)+DATE(1970,1,1)</f>
        <v>41801.208333333336</v>
      </c>
      <c r="O974" t="b">
        <v>0</v>
      </c>
      <c r="P974" t="b">
        <v>1</v>
      </c>
      <c r="Q974" t="s">
        <v>28</v>
      </c>
      <c r="R974">
        <f>E974/H974</f>
        <v>58.015466983938133</v>
      </c>
      <c r="S974" t="str">
        <f>LEFT(Q974,FIND("/",Q974)-1)</f>
        <v>technology</v>
      </c>
      <c r="T974" t="str">
        <f>RIGHT(Q974,LEN(Q974)-FIND("/",Q974))</f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(E975/D975)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s="9">
        <f>(((K975/60)/60)/24)+DATE(1970,1,1)</f>
        <v>40522.25</v>
      </c>
      <c r="N975" s="9">
        <f>(((L975/60)/60)/24)+DATE(1970,1,1)</f>
        <v>40524.25</v>
      </c>
      <c r="O975" t="b">
        <v>0</v>
      </c>
      <c r="P975" t="b">
        <v>1</v>
      </c>
      <c r="Q975" t="s">
        <v>33</v>
      </c>
      <c r="R975">
        <f>E975/H975</f>
        <v>103.87301587301587</v>
      </c>
      <c r="S975" t="str">
        <f>LEFT(Q975,FIND("/",Q975)-1)</f>
        <v>theater</v>
      </c>
      <c r="T975" t="str">
        <f>RIGHT(Q975,LEN(Q975)-FIND("/",Q975))</f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(E976/D976)</f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s="9">
        <f>(((K976/60)/60)/24)+DATE(1970,1,1)</f>
        <v>41412.208333333336</v>
      </c>
      <c r="N976" s="9">
        <f>(((L976/60)/60)/24)+DATE(1970,1,1)</f>
        <v>41413.208333333336</v>
      </c>
      <c r="O976" t="b">
        <v>0</v>
      </c>
      <c r="P976" t="b">
        <v>0</v>
      </c>
      <c r="Q976" t="s">
        <v>60</v>
      </c>
      <c r="R976">
        <f>E976/H976</f>
        <v>93.46875</v>
      </c>
      <c r="S976" t="str">
        <f>LEFT(Q976,FIND("/",Q976)-1)</f>
        <v>music</v>
      </c>
      <c r="T976" t="str">
        <f>RIGHT(Q976,LEN(Q976)-FIND("/",Q976))</f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(E977/D977)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s="9">
        <f>(((K977/60)/60)/24)+DATE(1970,1,1)</f>
        <v>42337.25</v>
      </c>
      <c r="N977" s="9">
        <f>(((L977/60)/60)/24)+DATE(1970,1,1)</f>
        <v>42376.25</v>
      </c>
      <c r="O977" t="b">
        <v>0</v>
      </c>
      <c r="P977" t="b">
        <v>1</v>
      </c>
      <c r="Q977" t="s">
        <v>33</v>
      </c>
      <c r="R977">
        <f>E977/H977</f>
        <v>61.970370370370368</v>
      </c>
      <c r="S977" t="str">
        <f>LEFT(Q977,FIND("/",Q977)-1)</f>
        <v>theater</v>
      </c>
      <c r="T977" t="str">
        <f>RIGHT(Q977,LEN(Q977)-FIND("/",Q977))</f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(E978/D978)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s="9">
        <f>(((K978/60)/60)/24)+DATE(1970,1,1)</f>
        <v>40571.25</v>
      </c>
      <c r="N978" s="9">
        <f>(((L978/60)/60)/24)+DATE(1970,1,1)</f>
        <v>40577.25</v>
      </c>
      <c r="O978" t="b">
        <v>0</v>
      </c>
      <c r="P978" t="b">
        <v>1</v>
      </c>
      <c r="Q978" t="s">
        <v>33</v>
      </c>
      <c r="R978">
        <f>E978/H978</f>
        <v>92.042857142857144</v>
      </c>
      <c r="S978" t="str">
        <f>LEFT(Q978,FIND("/",Q978)-1)</f>
        <v>theater</v>
      </c>
      <c r="T978" t="str">
        <f>RIGHT(Q978,LEN(Q978)-FIND("/",Q978))</f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(E979/D979)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s="9">
        <f>(((K979/60)/60)/24)+DATE(1970,1,1)</f>
        <v>43138.25</v>
      </c>
      <c r="N979" s="9">
        <f>(((L979/60)/60)/24)+DATE(1970,1,1)</f>
        <v>43170.25</v>
      </c>
      <c r="O979" t="b">
        <v>0</v>
      </c>
      <c r="P979" t="b">
        <v>0</v>
      </c>
      <c r="Q979" t="s">
        <v>17</v>
      </c>
      <c r="R979">
        <f>E979/H979</f>
        <v>77.268656716417908</v>
      </c>
      <c r="S979" t="str">
        <f>LEFT(Q979,FIND("/",Q979)-1)</f>
        <v>food</v>
      </c>
      <c r="T979" t="str">
        <f>RIGHT(Q979,LEN(Q979)-FIND("/",Q979))</f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(E980/D980)</f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s="9">
        <f>(((K980/60)/60)/24)+DATE(1970,1,1)</f>
        <v>42686.25</v>
      </c>
      <c r="N980" s="9">
        <f>(((L980/60)/60)/24)+DATE(1970,1,1)</f>
        <v>42708.25</v>
      </c>
      <c r="O980" t="b">
        <v>0</v>
      </c>
      <c r="P980" t="b">
        <v>0</v>
      </c>
      <c r="Q980" t="s">
        <v>89</v>
      </c>
      <c r="R980">
        <f>E980/H980</f>
        <v>93.923913043478265</v>
      </c>
      <c r="S980" t="str">
        <f>LEFT(Q980,FIND("/",Q980)-1)</f>
        <v>games</v>
      </c>
      <c r="T980" t="str">
        <f>RIGHT(Q980,LEN(Q980)-FIND("/",Q980))</f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(E981/D981)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s="9">
        <f>(((K981/60)/60)/24)+DATE(1970,1,1)</f>
        <v>42078.208333333328</v>
      </c>
      <c r="N981" s="9">
        <f>(((L981/60)/60)/24)+DATE(1970,1,1)</f>
        <v>42084.208333333328</v>
      </c>
      <c r="O981" t="b">
        <v>0</v>
      </c>
      <c r="P981" t="b">
        <v>0</v>
      </c>
      <c r="Q981" t="s">
        <v>33</v>
      </c>
      <c r="R981">
        <f>E981/H981</f>
        <v>84.969458128078813</v>
      </c>
      <c r="S981" t="str">
        <f>LEFT(Q981,FIND("/",Q981)-1)</f>
        <v>theater</v>
      </c>
      <c r="T981" t="str">
        <f>RIGHT(Q981,LEN(Q981)-FIND("/",Q981))</f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(E982/D982)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s="9">
        <f>(((K982/60)/60)/24)+DATE(1970,1,1)</f>
        <v>42307.208333333328</v>
      </c>
      <c r="N982" s="9">
        <f>(((L982/60)/60)/24)+DATE(1970,1,1)</f>
        <v>42312.25</v>
      </c>
      <c r="O982" t="b">
        <v>1</v>
      </c>
      <c r="P982" t="b">
        <v>0</v>
      </c>
      <c r="Q982" t="s">
        <v>68</v>
      </c>
      <c r="R982">
        <f>E982/H982</f>
        <v>105.97035040431267</v>
      </c>
      <c r="S982" t="str">
        <f>LEFT(Q982,FIND("/",Q982)-1)</f>
        <v>publishing</v>
      </c>
      <c r="T982" t="str">
        <f>RIGHT(Q982,LEN(Q982)-FIND("/",Q982))</f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(E983/D983)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s="9">
        <f>(((K983/60)/60)/24)+DATE(1970,1,1)</f>
        <v>43094.25</v>
      </c>
      <c r="N983" s="9">
        <f>(((L983/60)/60)/24)+DATE(1970,1,1)</f>
        <v>43127.25</v>
      </c>
      <c r="O983" t="b">
        <v>0</v>
      </c>
      <c r="P983" t="b">
        <v>0</v>
      </c>
      <c r="Q983" t="s">
        <v>28</v>
      </c>
      <c r="R983">
        <f>E983/H983</f>
        <v>36.969040247678016</v>
      </c>
      <c r="S983" t="str">
        <f>LEFT(Q983,FIND("/",Q983)-1)</f>
        <v>technology</v>
      </c>
      <c r="T983" t="str">
        <f>RIGHT(Q983,LEN(Q983)-FIND("/",Q983))</f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(E984/D984)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s="9">
        <f>(((K984/60)/60)/24)+DATE(1970,1,1)</f>
        <v>40743.208333333336</v>
      </c>
      <c r="N984" s="9">
        <f>(((L984/60)/60)/24)+DATE(1970,1,1)</f>
        <v>40745.208333333336</v>
      </c>
      <c r="O984" t="b">
        <v>0</v>
      </c>
      <c r="P984" t="b">
        <v>1</v>
      </c>
      <c r="Q984" t="s">
        <v>42</v>
      </c>
      <c r="R984">
        <f>E984/H984</f>
        <v>81.533333333333331</v>
      </c>
      <c r="S984" t="str">
        <f>LEFT(Q984,FIND("/",Q984)-1)</f>
        <v>film &amp; video</v>
      </c>
      <c r="T984" t="str">
        <f>RIGHT(Q984,LEN(Q984)-FIND("/",Q984))</f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(E985/D985)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s="9">
        <f>(((K985/60)/60)/24)+DATE(1970,1,1)</f>
        <v>43681.208333333328</v>
      </c>
      <c r="N985" s="9">
        <f>(((L985/60)/60)/24)+DATE(1970,1,1)</f>
        <v>43696.208333333328</v>
      </c>
      <c r="O985" t="b">
        <v>0</v>
      </c>
      <c r="P985" t="b">
        <v>0</v>
      </c>
      <c r="Q985" t="s">
        <v>42</v>
      </c>
      <c r="R985">
        <f>E985/H985</f>
        <v>80.999140154772135</v>
      </c>
      <c r="S985" t="str">
        <f>LEFT(Q985,FIND("/",Q985)-1)</f>
        <v>film &amp; video</v>
      </c>
      <c r="T985" t="str">
        <f>RIGHT(Q985,LEN(Q985)-FIND("/",Q985))</f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(E986/D986)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s="9">
        <f>(((K986/60)/60)/24)+DATE(1970,1,1)</f>
        <v>43716.208333333328</v>
      </c>
      <c r="N986" s="9">
        <f>(((L986/60)/60)/24)+DATE(1970,1,1)</f>
        <v>43742.208333333328</v>
      </c>
      <c r="O986" t="b">
        <v>0</v>
      </c>
      <c r="P986" t="b">
        <v>0</v>
      </c>
      <c r="Q986" t="s">
        <v>33</v>
      </c>
      <c r="R986">
        <f>E986/H986</f>
        <v>26.010498687664043</v>
      </c>
      <c r="S986" t="str">
        <f>LEFT(Q986,FIND("/",Q986)-1)</f>
        <v>theater</v>
      </c>
      <c r="T986" t="str">
        <f>RIGHT(Q986,LEN(Q986)-FIND("/",Q986))</f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(E987/D987)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s="9">
        <f>(((K987/60)/60)/24)+DATE(1970,1,1)</f>
        <v>41614.25</v>
      </c>
      <c r="N987" s="9">
        <f>(((L987/60)/60)/24)+DATE(1970,1,1)</f>
        <v>41640.25</v>
      </c>
      <c r="O987" t="b">
        <v>0</v>
      </c>
      <c r="P987" t="b">
        <v>1</v>
      </c>
      <c r="Q987" t="s">
        <v>23</v>
      </c>
      <c r="R987">
        <f>E987/H987</f>
        <v>25.998410896708286</v>
      </c>
      <c r="S987" t="str">
        <f>LEFT(Q987,FIND("/",Q987)-1)</f>
        <v>music</v>
      </c>
      <c r="T987" t="str">
        <f>RIGHT(Q987,LEN(Q987)-FIND("/",Q987))</f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(E988/D988)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s="9">
        <f>(((K988/60)/60)/24)+DATE(1970,1,1)</f>
        <v>40638.208333333336</v>
      </c>
      <c r="N988" s="9">
        <f>(((L988/60)/60)/24)+DATE(1970,1,1)</f>
        <v>40652.208333333336</v>
      </c>
      <c r="O988" t="b">
        <v>0</v>
      </c>
      <c r="P988" t="b">
        <v>0</v>
      </c>
      <c r="Q988" t="s">
        <v>23</v>
      </c>
      <c r="R988">
        <f>E988/H988</f>
        <v>34.173913043478258</v>
      </c>
      <c r="S988" t="str">
        <f>LEFT(Q988,FIND("/",Q988)-1)</f>
        <v>music</v>
      </c>
      <c r="T988" t="str">
        <f>RIGHT(Q988,LEN(Q988)-FIND("/",Q988))</f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(E989/D989)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s="9">
        <f>(((K989/60)/60)/24)+DATE(1970,1,1)</f>
        <v>42852.208333333328</v>
      </c>
      <c r="N989" s="9">
        <f>(((L989/60)/60)/24)+DATE(1970,1,1)</f>
        <v>42866.208333333328</v>
      </c>
      <c r="O989" t="b">
        <v>0</v>
      </c>
      <c r="P989" t="b">
        <v>0</v>
      </c>
      <c r="Q989" t="s">
        <v>42</v>
      </c>
      <c r="R989">
        <f>E989/H989</f>
        <v>28.002083333333335</v>
      </c>
      <c r="S989" t="str">
        <f>LEFT(Q989,FIND("/",Q989)-1)</f>
        <v>film &amp; video</v>
      </c>
      <c r="T989" t="str">
        <f>RIGHT(Q989,LEN(Q989)-FIND("/",Q989))</f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(E990/D990)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s="9">
        <f>(((K990/60)/60)/24)+DATE(1970,1,1)</f>
        <v>42686.25</v>
      </c>
      <c r="N990" s="9">
        <f>(((L990/60)/60)/24)+DATE(1970,1,1)</f>
        <v>42707.25</v>
      </c>
      <c r="O990" t="b">
        <v>0</v>
      </c>
      <c r="P990" t="b">
        <v>0</v>
      </c>
      <c r="Q990" t="s">
        <v>133</v>
      </c>
      <c r="R990">
        <f>E990/H990</f>
        <v>76.546875</v>
      </c>
      <c r="S990" t="str">
        <f>LEFT(Q990,FIND("/",Q990)-1)</f>
        <v>publishing</v>
      </c>
      <c r="T990" t="str">
        <f>RIGHT(Q990,LEN(Q990)-FIND("/",Q990))</f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(E991/D991)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s="9">
        <f>(((K991/60)/60)/24)+DATE(1970,1,1)</f>
        <v>43571.208333333328</v>
      </c>
      <c r="N991" s="9">
        <f>(((L991/60)/60)/24)+DATE(1970,1,1)</f>
        <v>43576.208333333328</v>
      </c>
      <c r="O991" t="b">
        <v>0</v>
      </c>
      <c r="P991" t="b">
        <v>0</v>
      </c>
      <c r="Q991" t="s">
        <v>206</v>
      </c>
      <c r="R991">
        <f>E991/H991</f>
        <v>53.053097345132741</v>
      </c>
      <c r="S991" t="str">
        <f>LEFT(Q991,FIND("/",Q991)-1)</f>
        <v>publishing</v>
      </c>
      <c r="T991" t="str">
        <f>RIGHT(Q991,LEN(Q991)-FIND("/",Q991))</f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(E992/D992)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s="9">
        <f>(((K992/60)/60)/24)+DATE(1970,1,1)</f>
        <v>42432.25</v>
      </c>
      <c r="N992" s="9">
        <f>(((L992/60)/60)/24)+DATE(1970,1,1)</f>
        <v>42454.208333333328</v>
      </c>
      <c r="O992" t="b">
        <v>0</v>
      </c>
      <c r="P992" t="b">
        <v>1</v>
      </c>
      <c r="Q992" t="s">
        <v>53</v>
      </c>
      <c r="R992">
        <f>E992/H992</f>
        <v>106.859375</v>
      </c>
      <c r="S992" t="str">
        <f>LEFT(Q992,FIND("/",Q992)-1)</f>
        <v>film &amp; video</v>
      </c>
      <c r="T992" t="str">
        <f>RIGHT(Q992,LEN(Q992)-FIND("/",Q992))</f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(E993/D993)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s="9">
        <f>(((K993/60)/60)/24)+DATE(1970,1,1)</f>
        <v>41907.208333333336</v>
      </c>
      <c r="N993" s="9">
        <f>(((L993/60)/60)/24)+DATE(1970,1,1)</f>
        <v>41911.208333333336</v>
      </c>
      <c r="O993" t="b">
        <v>0</v>
      </c>
      <c r="P993" t="b">
        <v>1</v>
      </c>
      <c r="Q993" t="s">
        <v>23</v>
      </c>
      <c r="R993">
        <f>E993/H993</f>
        <v>46.020746887966808</v>
      </c>
      <c r="S993" t="str">
        <f>LEFT(Q993,FIND("/",Q993)-1)</f>
        <v>music</v>
      </c>
      <c r="T993" t="str">
        <f>RIGHT(Q993,LEN(Q993)-FIND("/",Q993))</f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(E994/D994)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s="9">
        <f>(((K994/60)/60)/24)+DATE(1970,1,1)</f>
        <v>43227.208333333328</v>
      </c>
      <c r="N994" s="9">
        <f>(((L994/60)/60)/24)+DATE(1970,1,1)</f>
        <v>43241.208333333328</v>
      </c>
      <c r="O994" t="b">
        <v>0</v>
      </c>
      <c r="P994" t="b">
        <v>1</v>
      </c>
      <c r="Q994" t="s">
        <v>53</v>
      </c>
      <c r="R994">
        <f>E994/H994</f>
        <v>100.17424242424242</v>
      </c>
      <c r="S994" t="str">
        <f>LEFT(Q994,FIND("/",Q994)-1)</f>
        <v>film &amp; video</v>
      </c>
      <c r="T994" t="str">
        <f>RIGHT(Q994,LEN(Q994)-FIND("/",Q994))</f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(E995/D995)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s="9">
        <f>(((K995/60)/60)/24)+DATE(1970,1,1)</f>
        <v>42362.25</v>
      </c>
      <c r="N995" s="9">
        <f>(((L995/60)/60)/24)+DATE(1970,1,1)</f>
        <v>42379.25</v>
      </c>
      <c r="O995" t="b">
        <v>0</v>
      </c>
      <c r="P995" t="b">
        <v>1</v>
      </c>
      <c r="Q995" t="s">
        <v>122</v>
      </c>
      <c r="R995">
        <f>E995/H995</f>
        <v>101.44</v>
      </c>
      <c r="S995" t="str">
        <f>LEFT(Q995,FIND("/",Q995)-1)</f>
        <v>photography</v>
      </c>
      <c r="T995" t="str">
        <f>RIGHT(Q995,LEN(Q995)-FIND("/",Q995))</f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(E996/D996)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s="9">
        <f>(((K996/60)/60)/24)+DATE(1970,1,1)</f>
        <v>41929.208333333336</v>
      </c>
      <c r="N996" s="9">
        <f>(((L996/60)/60)/24)+DATE(1970,1,1)</f>
        <v>41935.208333333336</v>
      </c>
      <c r="O996" t="b">
        <v>0</v>
      </c>
      <c r="P996" t="b">
        <v>1</v>
      </c>
      <c r="Q996" t="s">
        <v>206</v>
      </c>
      <c r="R996">
        <f>E996/H996</f>
        <v>87.972684085510693</v>
      </c>
      <c r="S996" t="str">
        <f>LEFT(Q996,FIND("/",Q996)-1)</f>
        <v>publishing</v>
      </c>
      <c r="T996" t="str">
        <f>RIGHT(Q996,LEN(Q996)-FIND("/",Q996))</f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(E997/D997)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s="9">
        <f>(((K997/60)/60)/24)+DATE(1970,1,1)</f>
        <v>43408.208333333328</v>
      </c>
      <c r="N997" s="9">
        <f>(((L997/60)/60)/24)+DATE(1970,1,1)</f>
        <v>43437.25</v>
      </c>
      <c r="O997" t="b">
        <v>0</v>
      </c>
      <c r="P997" t="b">
        <v>1</v>
      </c>
      <c r="Q997" t="s">
        <v>17</v>
      </c>
      <c r="R997">
        <f>E997/H997</f>
        <v>74.995594713656388</v>
      </c>
      <c r="S997" t="str">
        <f>LEFT(Q997,FIND("/",Q997)-1)</f>
        <v>food</v>
      </c>
      <c r="T997" t="str">
        <f>RIGHT(Q997,LEN(Q997)-FIND("/",Q997))</f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(E998/D998)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s="9">
        <f>(((K998/60)/60)/24)+DATE(1970,1,1)</f>
        <v>41276.25</v>
      </c>
      <c r="N998" s="9">
        <f>(((L998/60)/60)/24)+DATE(1970,1,1)</f>
        <v>41306.25</v>
      </c>
      <c r="O998" t="b">
        <v>0</v>
      </c>
      <c r="P998" t="b">
        <v>0</v>
      </c>
      <c r="Q998" t="s">
        <v>33</v>
      </c>
      <c r="R998">
        <f>E998/H998</f>
        <v>42.982142857142854</v>
      </c>
      <c r="S998" t="str">
        <f>LEFT(Q998,FIND("/",Q998)-1)</f>
        <v>theater</v>
      </c>
      <c r="T998" t="str">
        <f>RIGHT(Q998,LEN(Q998)-FIND("/",Q998))</f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(E999/D999)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s="9">
        <f>(((K999/60)/60)/24)+DATE(1970,1,1)</f>
        <v>41659.25</v>
      </c>
      <c r="N999" s="9">
        <f>(((L999/60)/60)/24)+DATE(1970,1,1)</f>
        <v>41664.25</v>
      </c>
      <c r="O999" t="b">
        <v>0</v>
      </c>
      <c r="P999" t="b">
        <v>0</v>
      </c>
      <c r="Q999" t="s">
        <v>33</v>
      </c>
      <c r="R999">
        <f>E999/H999</f>
        <v>33.115107913669064</v>
      </c>
      <c r="S999" t="str">
        <f>LEFT(Q999,FIND("/",Q999)-1)</f>
        <v>theater</v>
      </c>
      <c r="T999" t="str">
        <f>RIGHT(Q999,LEN(Q999)-FIND("/",Q999))</f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(E1000/D1000)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s="9">
        <f>(((K1000/60)/60)/24)+DATE(1970,1,1)</f>
        <v>40220.25</v>
      </c>
      <c r="N1000" s="9">
        <f>(((L1000/60)/60)/24)+DATE(1970,1,1)</f>
        <v>40234.25</v>
      </c>
      <c r="O1000" t="b">
        <v>0</v>
      </c>
      <c r="P1000" t="b">
        <v>1</v>
      </c>
      <c r="Q1000" t="s">
        <v>60</v>
      </c>
      <c r="R1000">
        <f>E1000/H1000</f>
        <v>101.13101604278074</v>
      </c>
      <c r="S1000" t="str">
        <f>LEFT(Q1000,FIND("/",Q1000)-1)</f>
        <v>music</v>
      </c>
      <c r="T1000" t="str">
        <f>RIGHT(Q1000,LEN(Q1000)-FIND("/",Q1000))</f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(E1001/D1001)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s="9">
        <f>(((K1001/60)/60)/24)+DATE(1970,1,1)</f>
        <v>42550.208333333328</v>
      </c>
      <c r="N1001" s="9">
        <f>(((L1001/60)/60)/24)+DATE(1970,1,1)</f>
        <v>42557.208333333328</v>
      </c>
      <c r="O1001" t="b">
        <v>0</v>
      </c>
      <c r="P1001" t="b">
        <v>0</v>
      </c>
      <c r="Q1001" t="s">
        <v>17</v>
      </c>
      <c r="R1001">
        <f>E1001/H1001</f>
        <v>55.98841354723708</v>
      </c>
      <c r="S1001" t="str">
        <f>LEFT(Q1001,FIND("/",Q1001)-1)</f>
        <v>food</v>
      </c>
      <c r="T1001" t="str">
        <f>RIGHT(Q1001,LEN(Q1001)-FIND("/",Q1001))</f>
        <v>food trucks</v>
      </c>
    </row>
  </sheetData>
  <sortState xmlns:xlrd2="http://schemas.microsoft.com/office/spreadsheetml/2017/richdata2" ref="A2:T1001">
    <sortCondition ref="A2:A1001"/>
  </sortState>
  <conditionalFormatting sqref="G1:G1048576">
    <cfRule type="cellIs" dxfId="15" priority="4" operator="equal">
      <formula>"canceled"</formula>
    </cfRule>
    <cfRule type="cellIs" dxfId="14" priority="5" operator="equal">
      <formula>"live"</formula>
    </cfRule>
    <cfRule type="cellIs" dxfId="13" priority="6" operator="equal">
      <formula>"successful"</formula>
    </cfRule>
    <cfRule type="cellIs" dxfId="12" priority="7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C0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393E-F458-42B7-AF55-7ED8365D0548}">
  <dimension ref="A1:S566"/>
  <sheetViews>
    <sheetView tabSelected="1" workbookViewId="0">
      <selection activeCell="C1" sqref="C1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3.5" customWidth="1"/>
    <col min="4" max="4" width="11.875" bestFit="1" customWidth="1"/>
    <col min="5" max="5" width="7.375" bestFit="1" customWidth="1"/>
    <col min="6" max="6" width="9.125" bestFit="1" customWidth="1"/>
    <col min="7" max="7" width="9.375" bestFit="1" customWidth="1"/>
    <col min="8" max="9" width="11.875" bestFit="1" customWidth="1"/>
    <col min="11" max="11" width="8.5" bestFit="1" customWidth="1"/>
    <col min="12" max="12" width="13.5" bestFit="1" customWidth="1"/>
    <col min="13" max="13" width="13.5" customWidth="1"/>
    <col min="14" max="14" width="11.875" bestFit="1" customWidth="1"/>
    <col min="15" max="15" width="7.375" bestFit="1" customWidth="1"/>
    <col min="16" max="16" width="9.125" bestFit="1" customWidth="1"/>
    <col min="17" max="17" width="9.375" bestFit="1" customWidth="1"/>
    <col min="18" max="19" width="11.875" bestFit="1" customWidth="1"/>
  </cols>
  <sheetData>
    <row r="1" spans="1:19" x14ac:dyDescent="0.25">
      <c r="A1" s="1" t="s">
        <v>4</v>
      </c>
      <c r="B1" s="1" t="s">
        <v>5</v>
      </c>
      <c r="C1" s="1"/>
      <c r="D1" s="1" t="s">
        <v>2111</v>
      </c>
      <c r="E1" s="1" t="s">
        <v>2106</v>
      </c>
      <c r="F1" s="1" t="s">
        <v>2107</v>
      </c>
      <c r="G1" s="1" t="s">
        <v>2108</v>
      </c>
      <c r="H1" s="1" t="s">
        <v>2109</v>
      </c>
      <c r="I1" s="1" t="s">
        <v>2110</v>
      </c>
      <c r="K1" s="1" t="s">
        <v>4</v>
      </c>
      <c r="L1" s="1" t="s">
        <v>5</v>
      </c>
      <c r="M1" s="1"/>
      <c r="N1" s="1" t="s">
        <v>2111</v>
      </c>
      <c r="O1" s="1" t="s">
        <v>2106</v>
      </c>
      <c r="P1" s="1" t="s">
        <v>2107</v>
      </c>
      <c r="Q1" s="1" t="s">
        <v>2108</v>
      </c>
      <c r="R1" s="1" t="s">
        <v>2109</v>
      </c>
      <c r="S1" s="1" t="s">
        <v>2110</v>
      </c>
    </row>
    <row r="2" spans="1:19" x14ac:dyDescent="0.25">
      <c r="A2" t="s">
        <v>20</v>
      </c>
      <c r="B2">
        <v>158</v>
      </c>
      <c r="D2">
        <f>AVERAGE(B2:B566)</f>
        <v>851.14690265486729</v>
      </c>
      <c r="E2">
        <f>MEDIAN(B2:B566)</f>
        <v>201</v>
      </c>
      <c r="F2">
        <f>MIN(B2:B566)</f>
        <v>16</v>
      </c>
      <c r="G2">
        <f>MAX(B2:B566)</f>
        <v>7295</v>
      </c>
      <c r="H2">
        <f>_xlfn.VAR.P(B2:B566)</f>
        <v>1603373.7324019109</v>
      </c>
      <c r="I2">
        <f>_xlfn.STDEV.P(B2:B566)</f>
        <v>1266.2439466397898</v>
      </c>
      <c r="K2" t="s">
        <v>14</v>
      </c>
      <c r="L2">
        <v>0</v>
      </c>
      <c r="N2">
        <f>AVERAGE(L2:L566)</f>
        <v>585.61538461538464</v>
      </c>
      <c r="O2">
        <f>MEDIAN(L2:L566)</f>
        <v>114.5</v>
      </c>
      <c r="P2">
        <f>MIN(L2:L566)</f>
        <v>0</v>
      </c>
      <c r="Q2">
        <f>MAX(L2:L566)</f>
        <v>6080</v>
      </c>
      <c r="R2">
        <f>_xlfn.VAR.P(L2:L566)</f>
        <v>921574.68174133555</v>
      </c>
      <c r="S2">
        <f>_xlfn.STDEV.P(L2:L566)</f>
        <v>959.98681331637863</v>
      </c>
    </row>
    <row r="3" spans="1:19" x14ac:dyDescent="0.25">
      <c r="A3" t="s">
        <v>20</v>
      </c>
      <c r="B3">
        <v>1425</v>
      </c>
      <c r="K3" t="s">
        <v>14</v>
      </c>
      <c r="L3">
        <v>24</v>
      </c>
    </row>
    <row r="4" spans="1:19" x14ac:dyDescent="0.25">
      <c r="A4" t="s">
        <v>20</v>
      </c>
      <c r="B4">
        <v>174</v>
      </c>
      <c r="K4" t="s">
        <v>14</v>
      </c>
      <c r="L4">
        <v>53</v>
      </c>
    </row>
    <row r="5" spans="1:19" x14ac:dyDescent="0.25">
      <c r="A5" t="s">
        <v>20</v>
      </c>
      <c r="B5">
        <v>227</v>
      </c>
      <c r="K5" t="s">
        <v>14</v>
      </c>
      <c r="L5">
        <v>18</v>
      </c>
    </row>
    <row r="6" spans="1:19" x14ac:dyDescent="0.25">
      <c r="A6" t="s">
        <v>20</v>
      </c>
      <c r="B6">
        <v>220</v>
      </c>
      <c r="K6" t="s">
        <v>14</v>
      </c>
      <c r="L6">
        <v>44</v>
      </c>
    </row>
    <row r="7" spans="1:19" x14ac:dyDescent="0.25">
      <c r="A7" t="s">
        <v>20</v>
      </c>
      <c r="B7">
        <v>98</v>
      </c>
      <c r="K7" t="s">
        <v>14</v>
      </c>
      <c r="L7">
        <v>27</v>
      </c>
    </row>
    <row r="8" spans="1:19" x14ac:dyDescent="0.25">
      <c r="A8" t="s">
        <v>20</v>
      </c>
      <c r="B8">
        <v>100</v>
      </c>
      <c r="K8" t="s">
        <v>14</v>
      </c>
      <c r="L8">
        <v>55</v>
      </c>
    </row>
    <row r="9" spans="1:19" x14ac:dyDescent="0.25">
      <c r="A9" t="s">
        <v>20</v>
      </c>
      <c r="B9">
        <v>1249</v>
      </c>
      <c r="K9" t="s">
        <v>14</v>
      </c>
      <c r="L9">
        <v>200</v>
      </c>
    </row>
    <row r="10" spans="1:19" x14ac:dyDescent="0.25">
      <c r="A10" t="s">
        <v>20</v>
      </c>
      <c r="B10">
        <v>1396</v>
      </c>
      <c r="K10" t="s">
        <v>14</v>
      </c>
      <c r="L10">
        <v>452</v>
      </c>
    </row>
    <row r="11" spans="1:19" x14ac:dyDescent="0.25">
      <c r="A11" t="s">
        <v>20</v>
      </c>
      <c r="B11">
        <v>890</v>
      </c>
      <c r="K11" t="s">
        <v>14</v>
      </c>
      <c r="L11">
        <v>674</v>
      </c>
    </row>
    <row r="12" spans="1:19" x14ac:dyDescent="0.25">
      <c r="A12" t="s">
        <v>20</v>
      </c>
      <c r="B12">
        <v>142</v>
      </c>
      <c r="K12" t="s">
        <v>14</v>
      </c>
      <c r="L12">
        <v>558</v>
      </c>
    </row>
    <row r="13" spans="1:19" x14ac:dyDescent="0.25">
      <c r="A13" t="s">
        <v>20</v>
      </c>
      <c r="B13">
        <v>2673</v>
      </c>
      <c r="K13" t="s">
        <v>14</v>
      </c>
      <c r="L13">
        <v>15</v>
      </c>
    </row>
    <row r="14" spans="1:19" x14ac:dyDescent="0.25">
      <c r="A14" t="s">
        <v>20</v>
      </c>
      <c r="B14">
        <v>163</v>
      </c>
      <c r="K14" t="s">
        <v>14</v>
      </c>
      <c r="L14">
        <v>2307</v>
      </c>
    </row>
    <row r="15" spans="1:19" x14ac:dyDescent="0.25">
      <c r="A15" t="s">
        <v>20</v>
      </c>
      <c r="B15">
        <v>2220</v>
      </c>
      <c r="K15" t="s">
        <v>14</v>
      </c>
      <c r="L15">
        <v>88</v>
      </c>
    </row>
    <row r="16" spans="1:19" x14ac:dyDescent="0.25">
      <c r="A16" t="s">
        <v>20</v>
      </c>
      <c r="B16">
        <v>1606</v>
      </c>
      <c r="K16" t="s">
        <v>14</v>
      </c>
      <c r="L16">
        <v>48</v>
      </c>
    </row>
    <row r="17" spans="1:12" x14ac:dyDescent="0.25">
      <c r="A17" t="s">
        <v>20</v>
      </c>
      <c r="B17">
        <v>129</v>
      </c>
      <c r="K17" t="s">
        <v>14</v>
      </c>
      <c r="L17">
        <v>1</v>
      </c>
    </row>
    <row r="18" spans="1:12" x14ac:dyDescent="0.25">
      <c r="A18" t="s">
        <v>20</v>
      </c>
      <c r="B18">
        <v>226</v>
      </c>
      <c r="K18" t="s">
        <v>14</v>
      </c>
      <c r="L18">
        <v>1467</v>
      </c>
    </row>
    <row r="19" spans="1:12" x14ac:dyDescent="0.25">
      <c r="A19" t="s">
        <v>20</v>
      </c>
      <c r="B19">
        <v>5419</v>
      </c>
      <c r="K19" t="s">
        <v>14</v>
      </c>
      <c r="L19">
        <v>75</v>
      </c>
    </row>
    <row r="20" spans="1:12" x14ac:dyDescent="0.25">
      <c r="A20" t="s">
        <v>20</v>
      </c>
      <c r="B20">
        <v>165</v>
      </c>
      <c r="K20" t="s">
        <v>14</v>
      </c>
      <c r="L20">
        <v>120</v>
      </c>
    </row>
    <row r="21" spans="1:12" x14ac:dyDescent="0.25">
      <c r="A21" t="s">
        <v>20</v>
      </c>
      <c r="B21">
        <v>1965</v>
      </c>
      <c r="K21" t="s">
        <v>14</v>
      </c>
      <c r="L21">
        <v>2253</v>
      </c>
    </row>
    <row r="22" spans="1:12" x14ac:dyDescent="0.25">
      <c r="A22" t="s">
        <v>20</v>
      </c>
      <c r="B22">
        <v>16</v>
      </c>
      <c r="K22" t="s">
        <v>14</v>
      </c>
      <c r="L22">
        <v>5</v>
      </c>
    </row>
    <row r="23" spans="1:12" x14ac:dyDescent="0.25">
      <c r="A23" t="s">
        <v>20</v>
      </c>
      <c r="B23">
        <v>107</v>
      </c>
      <c r="K23" t="s">
        <v>14</v>
      </c>
      <c r="L23">
        <v>38</v>
      </c>
    </row>
    <row r="24" spans="1:12" x14ac:dyDescent="0.25">
      <c r="A24" t="s">
        <v>20</v>
      </c>
      <c r="B24">
        <v>134</v>
      </c>
      <c r="K24" t="s">
        <v>14</v>
      </c>
      <c r="L24">
        <v>12</v>
      </c>
    </row>
    <row r="25" spans="1:12" x14ac:dyDescent="0.25">
      <c r="A25" t="s">
        <v>20</v>
      </c>
      <c r="B25">
        <v>198</v>
      </c>
      <c r="K25" t="s">
        <v>14</v>
      </c>
      <c r="L25">
        <v>1684</v>
      </c>
    </row>
    <row r="26" spans="1:12" x14ac:dyDescent="0.25">
      <c r="A26" t="s">
        <v>20</v>
      </c>
      <c r="B26">
        <v>111</v>
      </c>
      <c r="K26" t="s">
        <v>14</v>
      </c>
      <c r="L26">
        <v>56</v>
      </c>
    </row>
    <row r="27" spans="1:12" x14ac:dyDescent="0.25">
      <c r="A27" t="s">
        <v>20</v>
      </c>
      <c r="B27">
        <v>222</v>
      </c>
      <c r="K27" t="s">
        <v>14</v>
      </c>
      <c r="L27">
        <v>838</v>
      </c>
    </row>
    <row r="28" spans="1:12" x14ac:dyDescent="0.25">
      <c r="A28" t="s">
        <v>20</v>
      </c>
      <c r="B28">
        <v>6212</v>
      </c>
      <c r="K28" t="s">
        <v>14</v>
      </c>
      <c r="L28">
        <v>1000</v>
      </c>
    </row>
    <row r="29" spans="1:12" x14ac:dyDescent="0.25">
      <c r="A29" t="s">
        <v>20</v>
      </c>
      <c r="B29">
        <v>98</v>
      </c>
      <c r="K29" t="s">
        <v>14</v>
      </c>
      <c r="L29">
        <v>1482</v>
      </c>
    </row>
    <row r="30" spans="1:12" x14ac:dyDescent="0.25">
      <c r="A30" t="s">
        <v>20</v>
      </c>
      <c r="B30">
        <v>92</v>
      </c>
      <c r="K30" t="s">
        <v>14</v>
      </c>
      <c r="L30">
        <v>106</v>
      </c>
    </row>
    <row r="31" spans="1:12" x14ac:dyDescent="0.25">
      <c r="A31" t="s">
        <v>20</v>
      </c>
      <c r="B31">
        <v>149</v>
      </c>
      <c r="K31" t="s">
        <v>14</v>
      </c>
      <c r="L31">
        <v>679</v>
      </c>
    </row>
    <row r="32" spans="1:12" x14ac:dyDescent="0.25">
      <c r="A32" t="s">
        <v>20</v>
      </c>
      <c r="B32">
        <v>2431</v>
      </c>
      <c r="K32" t="s">
        <v>14</v>
      </c>
      <c r="L32">
        <v>1220</v>
      </c>
    </row>
    <row r="33" spans="1:12" x14ac:dyDescent="0.25">
      <c r="A33" t="s">
        <v>20</v>
      </c>
      <c r="B33">
        <v>303</v>
      </c>
      <c r="K33" t="s">
        <v>14</v>
      </c>
      <c r="L33">
        <v>1</v>
      </c>
    </row>
    <row r="34" spans="1:12" x14ac:dyDescent="0.25">
      <c r="A34" t="s">
        <v>20</v>
      </c>
      <c r="B34">
        <v>209</v>
      </c>
      <c r="K34" t="s">
        <v>14</v>
      </c>
      <c r="L34">
        <v>37</v>
      </c>
    </row>
    <row r="35" spans="1:12" x14ac:dyDescent="0.25">
      <c r="A35" t="s">
        <v>20</v>
      </c>
      <c r="B35">
        <v>131</v>
      </c>
      <c r="K35" t="s">
        <v>14</v>
      </c>
      <c r="L35">
        <v>60</v>
      </c>
    </row>
    <row r="36" spans="1:12" x14ac:dyDescent="0.25">
      <c r="A36" t="s">
        <v>20</v>
      </c>
      <c r="B36">
        <v>164</v>
      </c>
      <c r="K36" t="s">
        <v>14</v>
      </c>
      <c r="L36">
        <v>296</v>
      </c>
    </row>
    <row r="37" spans="1:12" x14ac:dyDescent="0.25">
      <c r="A37" t="s">
        <v>20</v>
      </c>
      <c r="B37">
        <v>201</v>
      </c>
      <c r="K37" t="s">
        <v>14</v>
      </c>
      <c r="L37">
        <v>3304</v>
      </c>
    </row>
    <row r="38" spans="1:12" x14ac:dyDescent="0.25">
      <c r="A38" t="s">
        <v>20</v>
      </c>
      <c r="B38">
        <v>211</v>
      </c>
      <c r="K38" t="s">
        <v>14</v>
      </c>
      <c r="L38">
        <v>73</v>
      </c>
    </row>
    <row r="39" spans="1:12" x14ac:dyDescent="0.25">
      <c r="A39" t="s">
        <v>20</v>
      </c>
      <c r="B39">
        <v>128</v>
      </c>
      <c r="K39" t="s">
        <v>14</v>
      </c>
      <c r="L39">
        <v>3387</v>
      </c>
    </row>
    <row r="40" spans="1:12" x14ac:dyDescent="0.25">
      <c r="A40" t="s">
        <v>20</v>
      </c>
      <c r="B40">
        <v>1600</v>
      </c>
      <c r="K40" t="s">
        <v>14</v>
      </c>
      <c r="L40">
        <v>662</v>
      </c>
    </row>
    <row r="41" spans="1:12" x14ac:dyDescent="0.25">
      <c r="A41" t="s">
        <v>20</v>
      </c>
      <c r="B41">
        <v>249</v>
      </c>
      <c r="K41" t="s">
        <v>14</v>
      </c>
      <c r="L41">
        <v>774</v>
      </c>
    </row>
    <row r="42" spans="1:12" x14ac:dyDescent="0.25">
      <c r="A42" t="s">
        <v>20</v>
      </c>
      <c r="B42">
        <v>236</v>
      </c>
      <c r="K42" t="s">
        <v>14</v>
      </c>
      <c r="L42">
        <v>672</v>
      </c>
    </row>
    <row r="43" spans="1:12" x14ac:dyDescent="0.25">
      <c r="A43" t="s">
        <v>20</v>
      </c>
      <c r="B43">
        <v>4065</v>
      </c>
      <c r="K43" t="s">
        <v>14</v>
      </c>
      <c r="L43">
        <v>940</v>
      </c>
    </row>
    <row r="44" spans="1:12" x14ac:dyDescent="0.25">
      <c r="A44" t="s">
        <v>20</v>
      </c>
      <c r="B44">
        <v>246</v>
      </c>
      <c r="K44" t="s">
        <v>14</v>
      </c>
      <c r="L44">
        <v>117</v>
      </c>
    </row>
    <row r="45" spans="1:12" x14ac:dyDescent="0.25">
      <c r="A45" t="s">
        <v>20</v>
      </c>
      <c r="B45">
        <v>2475</v>
      </c>
      <c r="K45" t="s">
        <v>14</v>
      </c>
      <c r="L45">
        <v>115</v>
      </c>
    </row>
    <row r="46" spans="1:12" x14ac:dyDescent="0.25">
      <c r="A46" t="s">
        <v>20</v>
      </c>
      <c r="B46">
        <v>76</v>
      </c>
      <c r="K46" t="s">
        <v>14</v>
      </c>
      <c r="L46">
        <v>326</v>
      </c>
    </row>
    <row r="47" spans="1:12" x14ac:dyDescent="0.25">
      <c r="A47" t="s">
        <v>20</v>
      </c>
      <c r="B47">
        <v>54</v>
      </c>
      <c r="K47" t="s">
        <v>14</v>
      </c>
      <c r="L47">
        <v>1</v>
      </c>
    </row>
    <row r="48" spans="1:12" x14ac:dyDescent="0.25">
      <c r="A48" t="s">
        <v>20</v>
      </c>
      <c r="B48">
        <v>88</v>
      </c>
      <c r="K48" t="s">
        <v>14</v>
      </c>
      <c r="L48">
        <v>1467</v>
      </c>
    </row>
    <row r="49" spans="1:12" x14ac:dyDescent="0.25">
      <c r="A49" t="s">
        <v>20</v>
      </c>
      <c r="B49">
        <v>85</v>
      </c>
      <c r="K49" t="s">
        <v>14</v>
      </c>
      <c r="L49">
        <v>5681</v>
      </c>
    </row>
    <row r="50" spans="1:12" x14ac:dyDescent="0.25">
      <c r="A50" t="s">
        <v>20</v>
      </c>
      <c r="B50">
        <v>170</v>
      </c>
      <c r="K50" t="s">
        <v>14</v>
      </c>
      <c r="L50">
        <v>1059</v>
      </c>
    </row>
    <row r="51" spans="1:12" x14ac:dyDescent="0.25">
      <c r="A51" t="s">
        <v>20</v>
      </c>
      <c r="B51">
        <v>330</v>
      </c>
      <c r="K51" t="s">
        <v>14</v>
      </c>
      <c r="L51">
        <v>1194</v>
      </c>
    </row>
    <row r="52" spans="1:12" x14ac:dyDescent="0.25">
      <c r="A52" t="s">
        <v>20</v>
      </c>
      <c r="B52">
        <v>127</v>
      </c>
      <c r="K52" t="s">
        <v>14</v>
      </c>
      <c r="L52">
        <v>30</v>
      </c>
    </row>
    <row r="53" spans="1:12" x14ac:dyDescent="0.25">
      <c r="A53" t="s">
        <v>20</v>
      </c>
      <c r="B53">
        <v>411</v>
      </c>
      <c r="K53" t="s">
        <v>14</v>
      </c>
      <c r="L53">
        <v>75</v>
      </c>
    </row>
    <row r="54" spans="1:12" x14ac:dyDescent="0.25">
      <c r="A54" t="s">
        <v>20</v>
      </c>
      <c r="B54">
        <v>180</v>
      </c>
      <c r="K54" t="s">
        <v>14</v>
      </c>
      <c r="L54">
        <v>955</v>
      </c>
    </row>
    <row r="55" spans="1:12" x14ac:dyDescent="0.25">
      <c r="A55" t="s">
        <v>20</v>
      </c>
      <c r="B55">
        <v>374</v>
      </c>
      <c r="K55" t="s">
        <v>14</v>
      </c>
      <c r="L55">
        <v>67</v>
      </c>
    </row>
    <row r="56" spans="1:12" x14ac:dyDescent="0.25">
      <c r="A56" t="s">
        <v>20</v>
      </c>
      <c r="B56">
        <v>71</v>
      </c>
      <c r="K56" t="s">
        <v>14</v>
      </c>
      <c r="L56">
        <v>5</v>
      </c>
    </row>
    <row r="57" spans="1:12" x14ac:dyDescent="0.25">
      <c r="A57" t="s">
        <v>20</v>
      </c>
      <c r="B57">
        <v>203</v>
      </c>
      <c r="K57" t="s">
        <v>14</v>
      </c>
      <c r="L57">
        <v>26</v>
      </c>
    </row>
    <row r="58" spans="1:12" x14ac:dyDescent="0.25">
      <c r="A58" t="s">
        <v>20</v>
      </c>
      <c r="B58">
        <v>113</v>
      </c>
      <c r="K58" t="s">
        <v>14</v>
      </c>
      <c r="L58">
        <v>1130</v>
      </c>
    </row>
    <row r="59" spans="1:12" x14ac:dyDescent="0.25">
      <c r="A59" t="s">
        <v>20</v>
      </c>
      <c r="B59">
        <v>96</v>
      </c>
      <c r="K59" t="s">
        <v>14</v>
      </c>
      <c r="L59">
        <v>782</v>
      </c>
    </row>
    <row r="60" spans="1:12" x14ac:dyDescent="0.25">
      <c r="A60" t="s">
        <v>20</v>
      </c>
      <c r="B60">
        <v>498</v>
      </c>
      <c r="K60" t="s">
        <v>14</v>
      </c>
      <c r="L60">
        <v>210</v>
      </c>
    </row>
    <row r="61" spans="1:12" x14ac:dyDescent="0.25">
      <c r="A61" t="s">
        <v>20</v>
      </c>
      <c r="B61">
        <v>180</v>
      </c>
      <c r="K61" t="s">
        <v>14</v>
      </c>
      <c r="L61">
        <v>136</v>
      </c>
    </row>
    <row r="62" spans="1:12" x14ac:dyDescent="0.25">
      <c r="A62" t="s">
        <v>20</v>
      </c>
      <c r="B62">
        <v>27</v>
      </c>
      <c r="K62" t="s">
        <v>14</v>
      </c>
      <c r="L62">
        <v>86</v>
      </c>
    </row>
    <row r="63" spans="1:12" x14ac:dyDescent="0.25">
      <c r="A63" t="s">
        <v>20</v>
      </c>
      <c r="B63">
        <v>2331</v>
      </c>
      <c r="K63" t="s">
        <v>14</v>
      </c>
      <c r="L63">
        <v>19</v>
      </c>
    </row>
    <row r="64" spans="1:12" x14ac:dyDescent="0.25">
      <c r="A64" t="s">
        <v>20</v>
      </c>
      <c r="B64">
        <v>113</v>
      </c>
      <c r="K64" t="s">
        <v>14</v>
      </c>
      <c r="L64">
        <v>886</v>
      </c>
    </row>
    <row r="65" spans="1:12" x14ac:dyDescent="0.25">
      <c r="A65" t="s">
        <v>20</v>
      </c>
      <c r="B65">
        <v>164</v>
      </c>
      <c r="K65" t="s">
        <v>14</v>
      </c>
      <c r="L65">
        <v>35</v>
      </c>
    </row>
    <row r="66" spans="1:12" x14ac:dyDescent="0.25">
      <c r="A66" t="s">
        <v>20</v>
      </c>
      <c r="B66">
        <v>164</v>
      </c>
      <c r="K66" t="s">
        <v>14</v>
      </c>
      <c r="L66">
        <v>24</v>
      </c>
    </row>
    <row r="67" spans="1:12" x14ac:dyDescent="0.25">
      <c r="A67" t="s">
        <v>20</v>
      </c>
      <c r="B67">
        <v>336</v>
      </c>
      <c r="K67" t="s">
        <v>14</v>
      </c>
      <c r="L67">
        <v>86</v>
      </c>
    </row>
    <row r="68" spans="1:12" x14ac:dyDescent="0.25">
      <c r="A68" t="s">
        <v>20</v>
      </c>
      <c r="B68">
        <v>1917</v>
      </c>
      <c r="K68" t="s">
        <v>14</v>
      </c>
      <c r="L68">
        <v>243</v>
      </c>
    </row>
    <row r="69" spans="1:12" x14ac:dyDescent="0.25">
      <c r="A69" t="s">
        <v>20</v>
      </c>
      <c r="B69">
        <v>95</v>
      </c>
      <c r="K69" t="s">
        <v>14</v>
      </c>
      <c r="L69">
        <v>65</v>
      </c>
    </row>
    <row r="70" spans="1:12" x14ac:dyDescent="0.25">
      <c r="A70" t="s">
        <v>20</v>
      </c>
      <c r="B70">
        <v>147</v>
      </c>
      <c r="K70" t="s">
        <v>14</v>
      </c>
      <c r="L70">
        <v>100</v>
      </c>
    </row>
    <row r="71" spans="1:12" x14ac:dyDescent="0.25">
      <c r="A71" t="s">
        <v>20</v>
      </c>
      <c r="B71">
        <v>86</v>
      </c>
      <c r="K71" t="s">
        <v>14</v>
      </c>
      <c r="L71">
        <v>168</v>
      </c>
    </row>
    <row r="72" spans="1:12" x14ac:dyDescent="0.25">
      <c r="A72" t="s">
        <v>20</v>
      </c>
      <c r="B72">
        <v>83</v>
      </c>
      <c r="K72" t="s">
        <v>14</v>
      </c>
      <c r="L72">
        <v>13</v>
      </c>
    </row>
    <row r="73" spans="1:12" x14ac:dyDescent="0.25">
      <c r="A73" t="s">
        <v>20</v>
      </c>
      <c r="B73">
        <v>676</v>
      </c>
      <c r="K73" t="s">
        <v>14</v>
      </c>
      <c r="L73">
        <v>1</v>
      </c>
    </row>
    <row r="74" spans="1:12" x14ac:dyDescent="0.25">
      <c r="A74" t="s">
        <v>20</v>
      </c>
      <c r="B74">
        <v>361</v>
      </c>
      <c r="K74" t="s">
        <v>14</v>
      </c>
      <c r="L74">
        <v>40</v>
      </c>
    </row>
    <row r="75" spans="1:12" x14ac:dyDescent="0.25">
      <c r="A75" t="s">
        <v>20</v>
      </c>
      <c r="B75">
        <v>131</v>
      </c>
      <c r="K75" t="s">
        <v>14</v>
      </c>
      <c r="L75">
        <v>226</v>
      </c>
    </row>
    <row r="76" spans="1:12" x14ac:dyDescent="0.25">
      <c r="A76" t="s">
        <v>20</v>
      </c>
      <c r="B76">
        <v>126</v>
      </c>
      <c r="K76" t="s">
        <v>14</v>
      </c>
      <c r="L76">
        <v>1625</v>
      </c>
    </row>
    <row r="77" spans="1:12" x14ac:dyDescent="0.25">
      <c r="A77" t="s">
        <v>20</v>
      </c>
      <c r="B77">
        <v>275</v>
      </c>
      <c r="K77" t="s">
        <v>14</v>
      </c>
      <c r="L77">
        <v>143</v>
      </c>
    </row>
    <row r="78" spans="1:12" x14ac:dyDescent="0.25">
      <c r="A78" t="s">
        <v>20</v>
      </c>
      <c r="B78">
        <v>67</v>
      </c>
      <c r="K78" t="s">
        <v>14</v>
      </c>
      <c r="L78">
        <v>934</v>
      </c>
    </row>
    <row r="79" spans="1:12" x14ac:dyDescent="0.25">
      <c r="A79" t="s">
        <v>20</v>
      </c>
      <c r="B79">
        <v>154</v>
      </c>
      <c r="K79" t="s">
        <v>14</v>
      </c>
      <c r="L79">
        <v>17</v>
      </c>
    </row>
    <row r="80" spans="1:12" x14ac:dyDescent="0.25">
      <c r="A80" t="s">
        <v>20</v>
      </c>
      <c r="B80">
        <v>1782</v>
      </c>
      <c r="K80" t="s">
        <v>14</v>
      </c>
      <c r="L80">
        <v>2179</v>
      </c>
    </row>
    <row r="81" spans="1:12" x14ac:dyDescent="0.25">
      <c r="A81" t="s">
        <v>20</v>
      </c>
      <c r="B81">
        <v>903</v>
      </c>
      <c r="K81" t="s">
        <v>14</v>
      </c>
      <c r="L81">
        <v>931</v>
      </c>
    </row>
    <row r="82" spans="1:12" x14ac:dyDescent="0.25">
      <c r="A82" t="s">
        <v>20</v>
      </c>
      <c r="B82">
        <v>94</v>
      </c>
      <c r="K82" t="s">
        <v>14</v>
      </c>
      <c r="L82">
        <v>92</v>
      </c>
    </row>
    <row r="83" spans="1:12" x14ac:dyDescent="0.25">
      <c r="A83" t="s">
        <v>20</v>
      </c>
      <c r="B83">
        <v>180</v>
      </c>
      <c r="K83" t="s">
        <v>14</v>
      </c>
      <c r="L83">
        <v>57</v>
      </c>
    </row>
    <row r="84" spans="1:12" x14ac:dyDescent="0.25">
      <c r="A84" t="s">
        <v>20</v>
      </c>
      <c r="B84">
        <v>533</v>
      </c>
      <c r="K84" t="s">
        <v>14</v>
      </c>
      <c r="L84">
        <v>41</v>
      </c>
    </row>
    <row r="85" spans="1:12" x14ac:dyDescent="0.25">
      <c r="A85" t="s">
        <v>20</v>
      </c>
      <c r="B85">
        <v>2443</v>
      </c>
      <c r="K85" t="s">
        <v>14</v>
      </c>
      <c r="L85">
        <v>1</v>
      </c>
    </row>
    <row r="86" spans="1:12" x14ac:dyDescent="0.25">
      <c r="A86" t="s">
        <v>20</v>
      </c>
      <c r="B86">
        <v>89</v>
      </c>
      <c r="K86" t="s">
        <v>14</v>
      </c>
      <c r="L86">
        <v>101</v>
      </c>
    </row>
    <row r="87" spans="1:12" x14ac:dyDescent="0.25">
      <c r="A87" t="s">
        <v>20</v>
      </c>
      <c r="B87">
        <v>159</v>
      </c>
      <c r="K87" t="s">
        <v>14</v>
      </c>
      <c r="L87">
        <v>1335</v>
      </c>
    </row>
    <row r="88" spans="1:12" x14ac:dyDescent="0.25">
      <c r="A88" t="s">
        <v>20</v>
      </c>
      <c r="B88">
        <v>50</v>
      </c>
      <c r="K88" t="s">
        <v>14</v>
      </c>
      <c r="L88">
        <v>15</v>
      </c>
    </row>
    <row r="89" spans="1:12" x14ac:dyDescent="0.25">
      <c r="A89" t="s">
        <v>20</v>
      </c>
      <c r="B89">
        <v>186</v>
      </c>
      <c r="K89" t="s">
        <v>14</v>
      </c>
      <c r="L89">
        <v>454</v>
      </c>
    </row>
    <row r="90" spans="1:12" x14ac:dyDescent="0.25">
      <c r="A90" t="s">
        <v>20</v>
      </c>
      <c r="B90">
        <v>1071</v>
      </c>
      <c r="K90" t="s">
        <v>14</v>
      </c>
      <c r="L90">
        <v>3182</v>
      </c>
    </row>
    <row r="91" spans="1:12" x14ac:dyDescent="0.25">
      <c r="A91" t="s">
        <v>20</v>
      </c>
      <c r="B91">
        <v>117</v>
      </c>
      <c r="K91" t="s">
        <v>14</v>
      </c>
      <c r="L91">
        <v>15</v>
      </c>
    </row>
    <row r="92" spans="1:12" x14ac:dyDescent="0.25">
      <c r="A92" t="s">
        <v>20</v>
      </c>
      <c r="B92">
        <v>70</v>
      </c>
      <c r="K92" t="s">
        <v>14</v>
      </c>
      <c r="L92">
        <v>133</v>
      </c>
    </row>
    <row r="93" spans="1:12" x14ac:dyDescent="0.25">
      <c r="A93" t="s">
        <v>20</v>
      </c>
      <c r="B93">
        <v>135</v>
      </c>
      <c r="K93" t="s">
        <v>14</v>
      </c>
      <c r="L93">
        <v>2062</v>
      </c>
    </row>
    <row r="94" spans="1:12" x14ac:dyDescent="0.25">
      <c r="A94" t="s">
        <v>20</v>
      </c>
      <c r="B94">
        <v>768</v>
      </c>
      <c r="K94" t="s">
        <v>14</v>
      </c>
      <c r="L94">
        <v>29</v>
      </c>
    </row>
    <row r="95" spans="1:12" x14ac:dyDescent="0.25">
      <c r="A95" t="s">
        <v>20</v>
      </c>
      <c r="B95">
        <v>199</v>
      </c>
      <c r="K95" t="s">
        <v>14</v>
      </c>
      <c r="L95">
        <v>132</v>
      </c>
    </row>
    <row r="96" spans="1:12" x14ac:dyDescent="0.25">
      <c r="A96" t="s">
        <v>20</v>
      </c>
      <c r="B96">
        <v>107</v>
      </c>
      <c r="K96" t="s">
        <v>14</v>
      </c>
      <c r="L96">
        <v>137</v>
      </c>
    </row>
    <row r="97" spans="1:12" x14ac:dyDescent="0.25">
      <c r="A97" t="s">
        <v>20</v>
      </c>
      <c r="B97">
        <v>195</v>
      </c>
      <c r="K97" t="s">
        <v>14</v>
      </c>
      <c r="L97">
        <v>908</v>
      </c>
    </row>
    <row r="98" spans="1:12" x14ac:dyDescent="0.25">
      <c r="A98" t="s">
        <v>20</v>
      </c>
      <c r="B98">
        <v>3376</v>
      </c>
      <c r="K98" t="s">
        <v>14</v>
      </c>
      <c r="L98">
        <v>10</v>
      </c>
    </row>
    <row r="99" spans="1:12" x14ac:dyDescent="0.25">
      <c r="A99" t="s">
        <v>20</v>
      </c>
      <c r="B99">
        <v>41</v>
      </c>
      <c r="K99" t="s">
        <v>14</v>
      </c>
      <c r="L99">
        <v>1910</v>
      </c>
    </row>
    <row r="100" spans="1:12" x14ac:dyDescent="0.25">
      <c r="A100" t="s">
        <v>20</v>
      </c>
      <c r="B100">
        <v>1821</v>
      </c>
      <c r="K100" t="s">
        <v>14</v>
      </c>
      <c r="L100">
        <v>38</v>
      </c>
    </row>
    <row r="101" spans="1:12" x14ac:dyDescent="0.25">
      <c r="A101" t="s">
        <v>20</v>
      </c>
      <c r="B101">
        <v>164</v>
      </c>
      <c r="K101" t="s">
        <v>14</v>
      </c>
      <c r="L101">
        <v>104</v>
      </c>
    </row>
    <row r="102" spans="1:12" x14ac:dyDescent="0.25">
      <c r="A102" t="s">
        <v>20</v>
      </c>
      <c r="B102">
        <v>157</v>
      </c>
      <c r="K102" t="s">
        <v>14</v>
      </c>
      <c r="L102">
        <v>49</v>
      </c>
    </row>
    <row r="103" spans="1:12" x14ac:dyDescent="0.25">
      <c r="A103" t="s">
        <v>20</v>
      </c>
      <c r="B103">
        <v>246</v>
      </c>
      <c r="K103" t="s">
        <v>14</v>
      </c>
      <c r="L103">
        <v>1</v>
      </c>
    </row>
    <row r="104" spans="1:12" x14ac:dyDescent="0.25">
      <c r="A104" t="s">
        <v>20</v>
      </c>
      <c r="B104">
        <v>1396</v>
      </c>
      <c r="K104" t="s">
        <v>14</v>
      </c>
      <c r="L104">
        <v>245</v>
      </c>
    </row>
    <row r="105" spans="1:12" x14ac:dyDescent="0.25">
      <c r="A105" t="s">
        <v>20</v>
      </c>
      <c r="B105">
        <v>2506</v>
      </c>
      <c r="K105" t="s">
        <v>14</v>
      </c>
      <c r="L105">
        <v>32</v>
      </c>
    </row>
    <row r="106" spans="1:12" x14ac:dyDescent="0.25">
      <c r="A106" t="s">
        <v>20</v>
      </c>
      <c r="B106">
        <v>244</v>
      </c>
      <c r="K106" t="s">
        <v>14</v>
      </c>
      <c r="L106">
        <v>7</v>
      </c>
    </row>
    <row r="107" spans="1:12" x14ac:dyDescent="0.25">
      <c r="A107" t="s">
        <v>20</v>
      </c>
      <c r="B107">
        <v>146</v>
      </c>
      <c r="K107" t="s">
        <v>14</v>
      </c>
      <c r="L107">
        <v>803</v>
      </c>
    </row>
    <row r="108" spans="1:12" x14ac:dyDescent="0.25">
      <c r="A108" t="s">
        <v>20</v>
      </c>
      <c r="B108">
        <v>1267</v>
      </c>
      <c r="K108" t="s">
        <v>14</v>
      </c>
      <c r="L108">
        <v>16</v>
      </c>
    </row>
    <row r="109" spans="1:12" x14ac:dyDescent="0.25">
      <c r="A109" t="s">
        <v>20</v>
      </c>
      <c r="B109">
        <v>1561</v>
      </c>
      <c r="K109" t="s">
        <v>14</v>
      </c>
      <c r="L109">
        <v>31</v>
      </c>
    </row>
    <row r="110" spans="1:12" x14ac:dyDescent="0.25">
      <c r="A110" t="s">
        <v>20</v>
      </c>
      <c r="B110">
        <v>48</v>
      </c>
      <c r="K110" t="s">
        <v>14</v>
      </c>
      <c r="L110">
        <v>108</v>
      </c>
    </row>
    <row r="111" spans="1:12" x14ac:dyDescent="0.25">
      <c r="A111" t="s">
        <v>20</v>
      </c>
      <c r="B111">
        <v>2739</v>
      </c>
      <c r="K111" t="s">
        <v>14</v>
      </c>
      <c r="L111">
        <v>30</v>
      </c>
    </row>
    <row r="112" spans="1:12" x14ac:dyDescent="0.25">
      <c r="A112" t="s">
        <v>20</v>
      </c>
      <c r="B112">
        <v>3537</v>
      </c>
      <c r="K112" t="s">
        <v>14</v>
      </c>
      <c r="L112">
        <v>17</v>
      </c>
    </row>
    <row r="113" spans="1:12" x14ac:dyDescent="0.25">
      <c r="A113" t="s">
        <v>20</v>
      </c>
      <c r="B113">
        <v>2107</v>
      </c>
      <c r="K113" t="s">
        <v>14</v>
      </c>
      <c r="L113">
        <v>80</v>
      </c>
    </row>
    <row r="114" spans="1:12" x14ac:dyDescent="0.25">
      <c r="A114" t="s">
        <v>20</v>
      </c>
      <c r="B114">
        <v>3318</v>
      </c>
      <c r="K114" t="s">
        <v>14</v>
      </c>
      <c r="L114">
        <v>2468</v>
      </c>
    </row>
    <row r="115" spans="1:12" x14ac:dyDescent="0.25">
      <c r="A115" t="s">
        <v>20</v>
      </c>
      <c r="B115">
        <v>340</v>
      </c>
      <c r="K115" t="s">
        <v>14</v>
      </c>
      <c r="L115">
        <v>26</v>
      </c>
    </row>
    <row r="116" spans="1:12" x14ac:dyDescent="0.25">
      <c r="A116" t="s">
        <v>20</v>
      </c>
      <c r="B116">
        <v>1442</v>
      </c>
      <c r="K116" t="s">
        <v>14</v>
      </c>
      <c r="L116">
        <v>73</v>
      </c>
    </row>
    <row r="117" spans="1:12" x14ac:dyDescent="0.25">
      <c r="A117" t="s">
        <v>20</v>
      </c>
      <c r="B117">
        <v>126</v>
      </c>
      <c r="K117" t="s">
        <v>14</v>
      </c>
      <c r="L117">
        <v>128</v>
      </c>
    </row>
    <row r="118" spans="1:12" x14ac:dyDescent="0.25">
      <c r="A118" t="s">
        <v>20</v>
      </c>
      <c r="B118">
        <v>524</v>
      </c>
      <c r="K118" t="s">
        <v>14</v>
      </c>
      <c r="L118">
        <v>33</v>
      </c>
    </row>
    <row r="119" spans="1:12" x14ac:dyDescent="0.25">
      <c r="A119" t="s">
        <v>20</v>
      </c>
      <c r="B119">
        <v>1989</v>
      </c>
      <c r="K119" t="s">
        <v>14</v>
      </c>
      <c r="L119">
        <v>1072</v>
      </c>
    </row>
    <row r="120" spans="1:12" x14ac:dyDescent="0.25">
      <c r="A120" t="s">
        <v>20</v>
      </c>
      <c r="B120">
        <v>157</v>
      </c>
      <c r="K120" t="s">
        <v>14</v>
      </c>
      <c r="L120">
        <v>393</v>
      </c>
    </row>
    <row r="121" spans="1:12" x14ac:dyDescent="0.25">
      <c r="A121" t="s">
        <v>20</v>
      </c>
      <c r="B121">
        <v>4498</v>
      </c>
      <c r="K121" t="s">
        <v>14</v>
      </c>
      <c r="L121">
        <v>1257</v>
      </c>
    </row>
    <row r="122" spans="1:12" x14ac:dyDescent="0.25">
      <c r="A122" t="s">
        <v>20</v>
      </c>
      <c r="B122">
        <v>80</v>
      </c>
      <c r="K122" t="s">
        <v>14</v>
      </c>
      <c r="L122">
        <v>328</v>
      </c>
    </row>
    <row r="123" spans="1:12" x14ac:dyDescent="0.25">
      <c r="A123" t="s">
        <v>20</v>
      </c>
      <c r="B123">
        <v>43</v>
      </c>
      <c r="K123" t="s">
        <v>14</v>
      </c>
      <c r="L123">
        <v>147</v>
      </c>
    </row>
    <row r="124" spans="1:12" x14ac:dyDescent="0.25">
      <c r="A124" t="s">
        <v>20</v>
      </c>
      <c r="B124">
        <v>2053</v>
      </c>
      <c r="K124" t="s">
        <v>14</v>
      </c>
      <c r="L124">
        <v>830</v>
      </c>
    </row>
    <row r="125" spans="1:12" x14ac:dyDescent="0.25">
      <c r="A125" t="s">
        <v>20</v>
      </c>
      <c r="B125">
        <v>168</v>
      </c>
      <c r="K125" t="s">
        <v>14</v>
      </c>
      <c r="L125">
        <v>331</v>
      </c>
    </row>
    <row r="126" spans="1:12" x14ac:dyDescent="0.25">
      <c r="A126" t="s">
        <v>20</v>
      </c>
      <c r="B126">
        <v>4289</v>
      </c>
      <c r="K126" t="s">
        <v>14</v>
      </c>
      <c r="L126">
        <v>25</v>
      </c>
    </row>
    <row r="127" spans="1:12" x14ac:dyDescent="0.25">
      <c r="A127" t="s">
        <v>20</v>
      </c>
      <c r="B127">
        <v>165</v>
      </c>
      <c r="K127" t="s">
        <v>14</v>
      </c>
      <c r="L127">
        <v>3483</v>
      </c>
    </row>
    <row r="128" spans="1:12" x14ac:dyDescent="0.25">
      <c r="A128" t="s">
        <v>20</v>
      </c>
      <c r="B128">
        <v>1815</v>
      </c>
      <c r="K128" t="s">
        <v>14</v>
      </c>
      <c r="L128">
        <v>923</v>
      </c>
    </row>
    <row r="129" spans="1:12" x14ac:dyDescent="0.25">
      <c r="A129" t="s">
        <v>20</v>
      </c>
      <c r="B129">
        <v>397</v>
      </c>
      <c r="K129" t="s">
        <v>14</v>
      </c>
      <c r="L129">
        <v>1</v>
      </c>
    </row>
    <row r="130" spans="1:12" x14ac:dyDescent="0.25">
      <c r="A130" t="s">
        <v>20</v>
      </c>
      <c r="B130">
        <v>1539</v>
      </c>
      <c r="K130" t="s">
        <v>14</v>
      </c>
      <c r="L130">
        <v>33</v>
      </c>
    </row>
    <row r="131" spans="1:12" x14ac:dyDescent="0.25">
      <c r="A131" t="s">
        <v>20</v>
      </c>
      <c r="B131">
        <v>138</v>
      </c>
      <c r="K131" t="s">
        <v>14</v>
      </c>
      <c r="L131">
        <v>40</v>
      </c>
    </row>
    <row r="132" spans="1:12" x14ac:dyDescent="0.25">
      <c r="A132" t="s">
        <v>20</v>
      </c>
      <c r="B132">
        <v>3594</v>
      </c>
      <c r="K132" t="s">
        <v>14</v>
      </c>
      <c r="L132">
        <v>23</v>
      </c>
    </row>
    <row r="133" spans="1:12" x14ac:dyDescent="0.25">
      <c r="A133" t="s">
        <v>20</v>
      </c>
      <c r="B133">
        <v>5880</v>
      </c>
      <c r="K133" t="s">
        <v>14</v>
      </c>
      <c r="L133">
        <v>75</v>
      </c>
    </row>
    <row r="134" spans="1:12" x14ac:dyDescent="0.25">
      <c r="A134" t="s">
        <v>20</v>
      </c>
      <c r="B134">
        <v>112</v>
      </c>
      <c r="K134" t="s">
        <v>14</v>
      </c>
      <c r="L134">
        <v>2176</v>
      </c>
    </row>
    <row r="135" spans="1:12" x14ac:dyDescent="0.25">
      <c r="A135" t="s">
        <v>20</v>
      </c>
      <c r="B135">
        <v>943</v>
      </c>
      <c r="K135" t="s">
        <v>14</v>
      </c>
      <c r="L135">
        <v>441</v>
      </c>
    </row>
    <row r="136" spans="1:12" x14ac:dyDescent="0.25">
      <c r="A136" t="s">
        <v>20</v>
      </c>
      <c r="B136">
        <v>2468</v>
      </c>
      <c r="K136" t="s">
        <v>14</v>
      </c>
      <c r="L136">
        <v>25</v>
      </c>
    </row>
    <row r="137" spans="1:12" x14ac:dyDescent="0.25">
      <c r="A137" t="s">
        <v>20</v>
      </c>
      <c r="B137">
        <v>2551</v>
      </c>
      <c r="K137" t="s">
        <v>14</v>
      </c>
      <c r="L137">
        <v>127</v>
      </c>
    </row>
    <row r="138" spans="1:12" x14ac:dyDescent="0.25">
      <c r="A138" t="s">
        <v>20</v>
      </c>
      <c r="B138">
        <v>101</v>
      </c>
      <c r="K138" t="s">
        <v>14</v>
      </c>
      <c r="L138">
        <v>355</v>
      </c>
    </row>
    <row r="139" spans="1:12" x14ac:dyDescent="0.25">
      <c r="A139" t="s">
        <v>20</v>
      </c>
      <c r="B139">
        <v>92</v>
      </c>
      <c r="K139" t="s">
        <v>14</v>
      </c>
      <c r="L139">
        <v>44</v>
      </c>
    </row>
    <row r="140" spans="1:12" x14ac:dyDescent="0.25">
      <c r="A140" t="s">
        <v>20</v>
      </c>
      <c r="B140">
        <v>62</v>
      </c>
      <c r="K140" t="s">
        <v>14</v>
      </c>
      <c r="L140">
        <v>67</v>
      </c>
    </row>
    <row r="141" spans="1:12" x14ac:dyDescent="0.25">
      <c r="A141" t="s">
        <v>20</v>
      </c>
      <c r="B141">
        <v>149</v>
      </c>
      <c r="K141" t="s">
        <v>14</v>
      </c>
      <c r="L141">
        <v>1068</v>
      </c>
    </row>
    <row r="142" spans="1:12" x14ac:dyDescent="0.25">
      <c r="A142" t="s">
        <v>20</v>
      </c>
      <c r="B142">
        <v>329</v>
      </c>
      <c r="K142" t="s">
        <v>14</v>
      </c>
      <c r="L142">
        <v>424</v>
      </c>
    </row>
    <row r="143" spans="1:12" x14ac:dyDescent="0.25">
      <c r="A143" t="s">
        <v>20</v>
      </c>
      <c r="B143">
        <v>97</v>
      </c>
      <c r="K143" t="s">
        <v>14</v>
      </c>
      <c r="L143">
        <v>151</v>
      </c>
    </row>
    <row r="144" spans="1:12" x14ac:dyDescent="0.25">
      <c r="A144" t="s">
        <v>20</v>
      </c>
      <c r="B144">
        <v>1784</v>
      </c>
      <c r="K144" t="s">
        <v>14</v>
      </c>
      <c r="L144">
        <v>1608</v>
      </c>
    </row>
    <row r="145" spans="1:12" x14ac:dyDescent="0.25">
      <c r="A145" t="s">
        <v>20</v>
      </c>
      <c r="B145">
        <v>1684</v>
      </c>
      <c r="K145" t="s">
        <v>14</v>
      </c>
      <c r="L145">
        <v>941</v>
      </c>
    </row>
    <row r="146" spans="1:12" x14ac:dyDescent="0.25">
      <c r="A146" t="s">
        <v>20</v>
      </c>
      <c r="B146">
        <v>250</v>
      </c>
      <c r="K146" t="s">
        <v>14</v>
      </c>
      <c r="L146">
        <v>1</v>
      </c>
    </row>
    <row r="147" spans="1:12" x14ac:dyDescent="0.25">
      <c r="A147" t="s">
        <v>20</v>
      </c>
      <c r="B147">
        <v>238</v>
      </c>
      <c r="K147" t="s">
        <v>14</v>
      </c>
      <c r="L147">
        <v>40</v>
      </c>
    </row>
    <row r="148" spans="1:12" x14ac:dyDescent="0.25">
      <c r="A148" t="s">
        <v>20</v>
      </c>
      <c r="B148">
        <v>53</v>
      </c>
      <c r="K148" t="s">
        <v>14</v>
      </c>
      <c r="L148">
        <v>3015</v>
      </c>
    </row>
    <row r="149" spans="1:12" x14ac:dyDescent="0.25">
      <c r="A149" t="s">
        <v>20</v>
      </c>
      <c r="B149">
        <v>214</v>
      </c>
      <c r="K149" t="s">
        <v>14</v>
      </c>
      <c r="L149">
        <v>435</v>
      </c>
    </row>
    <row r="150" spans="1:12" x14ac:dyDescent="0.25">
      <c r="A150" t="s">
        <v>20</v>
      </c>
      <c r="B150">
        <v>222</v>
      </c>
      <c r="K150" t="s">
        <v>14</v>
      </c>
      <c r="L150">
        <v>714</v>
      </c>
    </row>
    <row r="151" spans="1:12" x14ac:dyDescent="0.25">
      <c r="A151" t="s">
        <v>20</v>
      </c>
      <c r="B151">
        <v>1884</v>
      </c>
      <c r="K151" t="s">
        <v>14</v>
      </c>
      <c r="L151">
        <v>5497</v>
      </c>
    </row>
    <row r="152" spans="1:12" x14ac:dyDescent="0.25">
      <c r="A152" t="s">
        <v>20</v>
      </c>
      <c r="B152">
        <v>218</v>
      </c>
      <c r="K152" t="s">
        <v>14</v>
      </c>
      <c r="L152">
        <v>418</v>
      </c>
    </row>
    <row r="153" spans="1:12" x14ac:dyDescent="0.25">
      <c r="A153" t="s">
        <v>20</v>
      </c>
      <c r="B153">
        <v>6465</v>
      </c>
      <c r="K153" t="s">
        <v>14</v>
      </c>
      <c r="L153">
        <v>1439</v>
      </c>
    </row>
    <row r="154" spans="1:12" x14ac:dyDescent="0.25">
      <c r="A154" t="s">
        <v>20</v>
      </c>
      <c r="B154">
        <v>59</v>
      </c>
      <c r="K154" t="s">
        <v>14</v>
      </c>
      <c r="L154">
        <v>15</v>
      </c>
    </row>
    <row r="155" spans="1:12" x14ac:dyDescent="0.25">
      <c r="A155" t="s">
        <v>20</v>
      </c>
      <c r="B155">
        <v>88</v>
      </c>
      <c r="K155" t="s">
        <v>14</v>
      </c>
      <c r="L155">
        <v>1999</v>
      </c>
    </row>
    <row r="156" spans="1:12" x14ac:dyDescent="0.25">
      <c r="A156" t="s">
        <v>20</v>
      </c>
      <c r="B156">
        <v>1697</v>
      </c>
      <c r="K156" t="s">
        <v>14</v>
      </c>
      <c r="L156">
        <v>118</v>
      </c>
    </row>
    <row r="157" spans="1:12" x14ac:dyDescent="0.25">
      <c r="A157" t="s">
        <v>20</v>
      </c>
      <c r="B157">
        <v>92</v>
      </c>
      <c r="K157" t="s">
        <v>14</v>
      </c>
      <c r="L157">
        <v>162</v>
      </c>
    </row>
    <row r="158" spans="1:12" x14ac:dyDescent="0.25">
      <c r="A158" t="s">
        <v>20</v>
      </c>
      <c r="B158">
        <v>186</v>
      </c>
      <c r="K158" t="s">
        <v>14</v>
      </c>
      <c r="L158">
        <v>83</v>
      </c>
    </row>
    <row r="159" spans="1:12" x14ac:dyDescent="0.25">
      <c r="A159" t="s">
        <v>20</v>
      </c>
      <c r="B159">
        <v>138</v>
      </c>
      <c r="K159" t="s">
        <v>14</v>
      </c>
      <c r="L159">
        <v>747</v>
      </c>
    </row>
    <row r="160" spans="1:12" x14ac:dyDescent="0.25">
      <c r="A160" t="s">
        <v>20</v>
      </c>
      <c r="B160">
        <v>261</v>
      </c>
      <c r="K160" t="s">
        <v>14</v>
      </c>
      <c r="L160">
        <v>84</v>
      </c>
    </row>
    <row r="161" spans="1:12" x14ac:dyDescent="0.25">
      <c r="A161" t="s">
        <v>20</v>
      </c>
      <c r="B161">
        <v>107</v>
      </c>
      <c r="K161" t="s">
        <v>14</v>
      </c>
      <c r="L161">
        <v>91</v>
      </c>
    </row>
    <row r="162" spans="1:12" x14ac:dyDescent="0.25">
      <c r="A162" t="s">
        <v>20</v>
      </c>
      <c r="B162">
        <v>199</v>
      </c>
      <c r="K162" t="s">
        <v>14</v>
      </c>
      <c r="L162">
        <v>792</v>
      </c>
    </row>
    <row r="163" spans="1:12" x14ac:dyDescent="0.25">
      <c r="A163" t="s">
        <v>20</v>
      </c>
      <c r="B163">
        <v>5512</v>
      </c>
      <c r="K163" t="s">
        <v>14</v>
      </c>
      <c r="L163">
        <v>32</v>
      </c>
    </row>
    <row r="164" spans="1:12" x14ac:dyDescent="0.25">
      <c r="A164" t="s">
        <v>20</v>
      </c>
      <c r="B164">
        <v>86</v>
      </c>
      <c r="K164" t="s">
        <v>14</v>
      </c>
      <c r="L164">
        <v>186</v>
      </c>
    </row>
    <row r="165" spans="1:12" x14ac:dyDescent="0.25">
      <c r="A165" t="s">
        <v>20</v>
      </c>
      <c r="B165">
        <v>2768</v>
      </c>
      <c r="K165" t="s">
        <v>14</v>
      </c>
      <c r="L165">
        <v>605</v>
      </c>
    </row>
    <row r="166" spans="1:12" x14ac:dyDescent="0.25">
      <c r="A166" t="s">
        <v>20</v>
      </c>
      <c r="B166">
        <v>48</v>
      </c>
      <c r="K166" t="s">
        <v>14</v>
      </c>
      <c r="L166">
        <v>1</v>
      </c>
    </row>
    <row r="167" spans="1:12" x14ac:dyDescent="0.25">
      <c r="A167" t="s">
        <v>20</v>
      </c>
      <c r="B167">
        <v>87</v>
      </c>
      <c r="K167" t="s">
        <v>14</v>
      </c>
      <c r="L167">
        <v>31</v>
      </c>
    </row>
    <row r="168" spans="1:12" x14ac:dyDescent="0.25">
      <c r="A168" t="s">
        <v>20</v>
      </c>
      <c r="B168">
        <v>1894</v>
      </c>
      <c r="K168" t="s">
        <v>14</v>
      </c>
      <c r="L168">
        <v>1181</v>
      </c>
    </row>
    <row r="169" spans="1:12" x14ac:dyDescent="0.25">
      <c r="A169" t="s">
        <v>20</v>
      </c>
      <c r="B169">
        <v>282</v>
      </c>
      <c r="K169" t="s">
        <v>14</v>
      </c>
      <c r="L169">
        <v>39</v>
      </c>
    </row>
    <row r="170" spans="1:12" x14ac:dyDescent="0.25">
      <c r="A170" t="s">
        <v>20</v>
      </c>
      <c r="B170">
        <v>116</v>
      </c>
      <c r="K170" t="s">
        <v>14</v>
      </c>
      <c r="L170">
        <v>46</v>
      </c>
    </row>
    <row r="171" spans="1:12" x14ac:dyDescent="0.25">
      <c r="A171" t="s">
        <v>20</v>
      </c>
      <c r="B171">
        <v>83</v>
      </c>
      <c r="K171" t="s">
        <v>14</v>
      </c>
      <c r="L171">
        <v>105</v>
      </c>
    </row>
    <row r="172" spans="1:12" x14ac:dyDescent="0.25">
      <c r="A172" t="s">
        <v>20</v>
      </c>
      <c r="B172">
        <v>91</v>
      </c>
      <c r="K172" t="s">
        <v>14</v>
      </c>
      <c r="L172">
        <v>535</v>
      </c>
    </row>
    <row r="173" spans="1:12" x14ac:dyDescent="0.25">
      <c r="A173" t="s">
        <v>20</v>
      </c>
      <c r="B173">
        <v>546</v>
      </c>
      <c r="K173" t="s">
        <v>14</v>
      </c>
      <c r="L173">
        <v>16</v>
      </c>
    </row>
    <row r="174" spans="1:12" x14ac:dyDescent="0.25">
      <c r="A174" t="s">
        <v>20</v>
      </c>
      <c r="B174">
        <v>393</v>
      </c>
      <c r="K174" t="s">
        <v>14</v>
      </c>
      <c r="L174">
        <v>575</v>
      </c>
    </row>
    <row r="175" spans="1:12" x14ac:dyDescent="0.25">
      <c r="A175" t="s">
        <v>20</v>
      </c>
      <c r="B175">
        <v>133</v>
      </c>
      <c r="K175" t="s">
        <v>14</v>
      </c>
      <c r="L175">
        <v>1120</v>
      </c>
    </row>
    <row r="176" spans="1:12" x14ac:dyDescent="0.25">
      <c r="A176" t="s">
        <v>20</v>
      </c>
      <c r="B176">
        <v>254</v>
      </c>
      <c r="K176" t="s">
        <v>14</v>
      </c>
      <c r="L176">
        <v>113</v>
      </c>
    </row>
    <row r="177" spans="1:12" x14ac:dyDescent="0.25">
      <c r="A177" t="s">
        <v>20</v>
      </c>
      <c r="B177">
        <v>176</v>
      </c>
      <c r="K177" t="s">
        <v>14</v>
      </c>
      <c r="L177">
        <v>1538</v>
      </c>
    </row>
    <row r="178" spans="1:12" x14ac:dyDescent="0.25">
      <c r="A178" t="s">
        <v>20</v>
      </c>
      <c r="B178">
        <v>337</v>
      </c>
      <c r="K178" t="s">
        <v>14</v>
      </c>
      <c r="L178">
        <v>9</v>
      </c>
    </row>
    <row r="179" spans="1:12" x14ac:dyDescent="0.25">
      <c r="A179" t="s">
        <v>20</v>
      </c>
      <c r="B179">
        <v>107</v>
      </c>
      <c r="K179" t="s">
        <v>14</v>
      </c>
      <c r="L179">
        <v>554</v>
      </c>
    </row>
    <row r="180" spans="1:12" x14ac:dyDescent="0.25">
      <c r="A180" t="s">
        <v>20</v>
      </c>
      <c r="B180">
        <v>183</v>
      </c>
      <c r="K180" t="s">
        <v>14</v>
      </c>
      <c r="L180">
        <v>648</v>
      </c>
    </row>
    <row r="181" spans="1:12" x14ac:dyDescent="0.25">
      <c r="A181" t="s">
        <v>20</v>
      </c>
      <c r="B181">
        <v>72</v>
      </c>
      <c r="K181" t="s">
        <v>14</v>
      </c>
      <c r="L181">
        <v>21</v>
      </c>
    </row>
    <row r="182" spans="1:12" x14ac:dyDescent="0.25">
      <c r="A182" t="s">
        <v>20</v>
      </c>
      <c r="B182">
        <v>295</v>
      </c>
      <c r="K182" t="s">
        <v>14</v>
      </c>
      <c r="L182">
        <v>54</v>
      </c>
    </row>
    <row r="183" spans="1:12" x14ac:dyDescent="0.25">
      <c r="A183" t="s">
        <v>20</v>
      </c>
      <c r="B183">
        <v>142</v>
      </c>
      <c r="K183" t="s">
        <v>14</v>
      </c>
      <c r="L183">
        <v>120</v>
      </c>
    </row>
    <row r="184" spans="1:12" x14ac:dyDescent="0.25">
      <c r="A184" t="s">
        <v>20</v>
      </c>
      <c r="B184">
        <v>85</v>
      </c>
      <c r="K184" t="s">
        <v>14</v>
      </c>
      <c r="L184">
        <v>579</v>
      </c>
    </row>
    <row r="185" spans="1:12" x14ac:dyDescent="0.25">
      <c r="A185" t="s">
        <v>20</v>
      </c>
      <c r="B185">
        <v>659</v>
      </c>
      <c r="K185" t="s">
        <v>14</v>
      </c>
      <c r="L185">
        <v>2072</v>
      </c>
    </row>
    <row r="186" spans="1:12" x14ac:dyDescent="0.25">
      <c r="A186" t="s">
        <v>20</v>
      </c>
      <c r="B186">
        <v>121</v>
      </c>
      <c r="K186" t="s">
        <v>14</v>
      </c>
      <c r="L186">
        <v>0</v>
      </c>
    </row>
    <row r="187" spans="1:12" x14ac:dyDescent="0.25">
      <c r="A187" t="s">
        <v>20</v>
      </c>
      <c r="B187">
        <v>3742</v>
      </c>
      <c r="K187" t="s">
        <v>14</v>
      </c>
      <c r="L187">
        <v>1796</v>
      </c>
    </row>
    <row r="188" spans="1:12" x14ac:dyDescent="0.25">
      <c r="A188" t="s">
        <v>20</v>
      </c>
      <c r="B188">
        <v>223</v>
      </c>
      <c r="K188" t="s">
        <v>14</v>
      </c>
      <c r="L188">
        <v>62</v>
      </c>
    </row>
    <row r="189" spans="1:12" x14ac:dyDescent="0.25">
      <c r="A189" t="s">
        <v>20</v>
      </c>
      <c r="B189">
        <v>133</v>
      </c>
      <c r="K189" t="s">
        <v>14</v>
      </c>
      <c r="L189">
        <v>347</v>
      </c>
    </row>
    <row r="190" spans="1:12" x14ac:dyDescent="0.25">
      <c r="A190" t="s">
        <v>20</v>
      </c>
      <c r="B190">
        <v>5168</v>
      </c>
      <c r="K190" t="s">
        <v>14</v>
      </c>
      <c r="L190">
        <v>19</v>
      </c>
    </row>
    <row r="191" spans="1:12" x14ac:dyDescent="0.25">
      <c r="A191" t="s">
        <v>20</v>
      </c>
      <c r="B191">
        <v>307</v>
      </c>
      <c r="K191" t="s">
        <v>14</v>
      </c>
      <c r="L191">
        <v>1258</v>
      </c>
    </row>
    <row r="192" spans="1:12" x14ac:dyDescent="0.25">
      <c r="A192" t="s">
        <v>20</v>
      </c>
      <c r="B192">
        <v>2441</v>
      </c>
      <c r="K192" t="s">
        <v>14</v>
      </c>
      <c r="L192">
        <v>362</v>
      </c>
    </row>
    <row r="193" spans="1:12" x14ac:dyDescent="0.25">
      <c r="A193" t="s">
        <v>20</v>
      </c>
      <c r="B193">
        <v>1385</v>
      </c>
      <c r="K193" t="s">
        <v>14</v>
      </c>
      <c r="L193">
        <v>133</v>
      </c>
    </row>
    <row r="194" spans="1:12" x14ac:dyDescent="0.25">
      <c r="A194" t="s">
        <v>20</v>
      </c>
      <c r="B194">
        <v>190</v>
      </c>
      <c r="K194" t="s">
        <v>14</v>
      </c>
      <c r="L194">
        <v>846</v>
      </c>
    </row>
    <row r="195" spans="1:12" x14ac:dyDescent="0.25">
      <c r="A195" t="s">
        <v>20</v>
      </c>
      <c r="B195">
        <v>470</v>
      </c>
      <c r="K195" t="s">
        <v>14</v>
      </c>
      <c r="L195">
        <v>10</v>
      </c>
    </row>
    <row r="196" spans="1:12" x14ac:dyDescent="0.25">
      <c r="A196" t="s">
        <v>20</v>
      </c>
      <c r="B196">
        <v>253</v>
      </c>
      <c r="K196" t="s">
        <v>14</v>
      </c>
      <c r="L196">
        <v>191</v>
      </c>
    </row>
    <row r="197" spans="1:12" x14ac:dyDescent="0.25">
      <c r="A197" t="s">
        <v>20</v>
      </c>
      <c r="B197">
        <v>1113</v>
      </c>
      <c r="K197" t="s">
        <v>14</v>
      </c>
      <c r="L197">
        <v>1979</v>
      </c>
    </row>
    <row r="198" spans="1:12" x14ac:dyDescent="0.25">
      <c r="A198" t="s">
        <v>20</v>
      </c>
      <c r="B198">
        <v>2283</v>
      </c>
      <c r="K198" t="s">
        <v>14</v>
      </c>
      <c r="L198">
        <v>63</v>
      </c>
    </row>
    <row r="199" spans="1:12" x14ac:dyDescent="0.25">
      <c r="A199" t="s">
        <v>20</v>
      </c>
      <c r="B199">
        <v>1095</v>
      </c>
      <c r="K199" t="s">
        <v>14</v>
      </c>
      <c r="L199">
        <v>6080</v>
      </c>
    </row>
    <row r="200" spans="1:12" x14ac:dyDescent="0.25">
      <c r="A200" t="s">
        <v>20</v>
      </c>
      <c r="B200">
        <v>1690</v>
      </c>
      <c r="K200" t="s">
        <v>14</v>
      </c>
      <c r="L200">
        <v>80</v>
      </c>
    </row>
    <row r="201" spans="1:12" x14ac:dyDescent="0.25">
      <c r="A201" t="s">
        <v>20</v>
      </c>
      <c r="B201">
        <v>191</v>
      </c>
      <c r="K201" t="s">
        <v>14</v>
      </c>
      <c r="L201">
        <v>9</v>
      </c>
    </row>
    <row r="202" spans="1:12" x14ac:dyDescent="0.25">
      <c r="A202" t="s">
        <v>20</v>
      </c>
      <c r="B202">
        <v>2013</v>
      </c>
      <c r="K202" t="s">
        <v>14</v>
      </c>
      <c r="L202">
        <v>1784</v>
      </c>
    </row>
    <row r="203" spans="1:12" x14ac:dyDescent="0.25">
      <c r="A203" t="s">
        <v>20</v>
      </c>
      <c r="B203">
        <v>1703</v>
      </c>
      <c r="K203" t="s">
        <v>14</v>
      </c>
      <c r="L203">
        <v>243</v>
      </c>
    </row>
    <row r="204" spans="1:12" x14ac:dyDescent="0.25">
      <c r="A204" t="s">
        <v>20</v>
      </c>
      <c r="B204">
        <v>80</v>
      </c>
      <c r="K204" t="s">
        <v>14</v>
      </c>
      <c r="L204">
        <v>1296</v>
      </c>
    </row>
    <row r="205" spans="1:12" x14ac:dyDescent="0.25">
      <c r="A205" t="s">
        <v>20</v>
      </c>
      <c r="B205">
        <v>41</v>
      </c>
      <c r="K205" t="s">
        <v>14</v>
      </c>
      <c r="L205">
        <v>77</v>
      </c>
    </row>
    <row r="206" spans="1:12" x14ac:dyDescent="0.25">
      <c r="A206" t="s">
        <v>20</v>
      </c>
      <c r="B206">
        <v>187</v>
      </c>
      <c r="K206" t="s">
        <v>14</v>
      </c>
      <c r="L206">
        <v>395</v>
      </c>
    </row>
    <row r="207" spans="1:12" x14ac:dyDescent="0.25">
      <c r="A207" t="s">
        <v>20</v>
      </c>
      <c r="B207">
        <v>2875</v>
      </c>
      <c r="K207" t="s">
        <v>14</v>
      </c>
      <c r="L207">
        <v>49</v>
      </c>
    </row>
    <row r="208" spans="1:12" x14ac:dyDescent="0.25">
      <c r="A208" t="s">
        <v>20</v>
      </c>
      <c r="B208">
        <v>88</v>
      </c>
      <c r="K208" t="s">
        <v>14</v>
      </c>
      <c r="L208">
        <v>180</v>
      </c>
    </row>
    <row r="209" spans="1:12" x14ac:dyDescent="0.25">
      <c r="A209" t="s">
        <v>20</v>
      </c>
      <c r="B209">
        <v>191</v>
      </c>
      <c r="K209" t="s">
        <v>14</v>
      </c>
      <c r="L209">
        <v>2690</v>
      </c>
    </row>
    <row r="210" spans="1:12" x14ac:dyDescent="0.25">
      <c r="A210" t="s">
        <v>20</v>
      </c>
      <c r="B210">
        <v>139</v>
      </c>
      <c r="K210" t="s">
        <v>14</v>
      </c>
      <c r="L210">
        <v>2779</v>
      </c>
    </row>
    <row r="211" spans="1:12" x14ac:dyDescent="0.25">
      <c r="A211" t="s">
        <v>20</v>
      </c>
      <c r="B211">
        <v>186</v>
      </c>
      <c r="K211" t="s">
        <v>14</v>
      </c>
      <c r="L211">
        <v>92</v>
      </c>
    </row>
    <row r="212" spans="1:12" x14ac:dyDescent="0.25">
      <c r="A212" t="s">
        <v>20</v>
      </c>
      <c r="B212">
        <v>112</v>
      </c>
      <c r="K212" t="s">
        <v>14</v>
      </c>
      <c r="L212">
        <v>1028</v>
      </c>
    </row>
    <row r="213" spans="1:12" x14ac:dyDescent="0.25">
      <c r="A213" t="s">
        <v>20</v>
      </c>
      <c r="B213">
        <v>101</v>
      </c>
      <c r="K213" t="s">
        <v>14</v>
      </c>
      <c r="L213">
        <v>26</v>
      </c>
    </row>
    <row r="214" spans="1:12" x14ac:dyDescent="0.25">
      <c r="A214" t="s">
        <v>20</v>
      </c>
      <c r="B214">
        <v>206</v>
      </c>
      <c r="K214" t="s">
        <v>14</v>
      </c>
      <c r="L214">
        <v>1790</v>
      </c>
    </row>
    <row r="215" spans="1:12" x14ac:dyDescent="0.25">
      <c r="A215" t="s">
        <v>20</v>
      </c>
      <c r="B215">
        <v>154</v>
      </c>
      <c r="K215" t="s">
        <v>14</v>
      </c>
      <c r="L215">
        <v>37</v>
      </c>
    </row>
    <row r="216" spans="1:12" x14ac:dyDescent="0.25">
      <c r="A216" t="s">
        <v>20</v>
      </c>
      <c r="B216">
        <v>5966</v>
      </c>
      <c r="K216" t="s">
        <v>14</v>
      </c>
      <c r="L216">
        <v>35</v>
      </c>
    </row>
    <row r="217" spans="1:12" x14ac:dyDescent="0.25">
      <c r="A217" t="s">
        <v>20</v>
      </c>
      <c r="B217">
        <v>169</v>
      </c>
      <c r="K217" t="s">
        <v>14</v>
      </c>
      <c r="L217">
        <v>558</v>
      </c>
    </row>
    <row r="218" spans="1:12" x14ac:dyDescent="0.25">
      <c r="A218" t="s">
        <v>20</v>
      </c>
      <c r="B218">
        <v>2106</v>
      </c>
      <c r="K218" t="s">
        <v>14</v>
      </c>
      <c r="L218">
        <v>64</v>
      </c>
    </row>
    <row r="219" spans="1:12" x14ac:dyDescent="0.25">
      <c r="A219" t="s">
        <v>20</v>
      </c>
      <c r="B219">
        <v>131</v>
      </c>
      <c r="K219" t="s">
        <v>14</v>
      </c>
      <c r="L219">
        <v>245</v>
      </c>
    </row>
    <row r="220" spans="1:12" x14ac:dyDescent="0.25">
      <c r="A220" t="s">
        <v>20</v>
      </c>
      <c r="B220">
        <v>84</v>
      </c>
      <c r="K220" t="s">
        <v>14</v>
      </c>
      <c r="L220">
        <v>71</v>
      </c>
    </row>
    <row r="221" spans="1:12" x14ac:dyDescent="0.25">
      <c r="A221" t="s">
        <v>20</v>
      </c>
      <c r="B221">
        <v>155</v>
      </c>
      <c r="K221" t="s">
        <v>14</v>
      </c>
      <c r="L221">
        <v>42</v>
      </c>
    </row>
    <row r="222" spans="1:12" x14ac:dyDescent="0.25">
      <c r="A222" t="s">
        <v>20</v>
      </c>
      <c r="B222">
        <v>189</v>
      </c>
      <c r="K222" t="s">
        <v>14</v>
      </c>
      <c r="L222">
        <v>156</v>
      </c>
    </row>
    <row r="223" spans="1:12" x14ac:dyDescent="0.25">
      <c r="A223" t="s">
        <v>20</v>
      </c>
      <c r="B223">
        <v>4799</v>
      </c>
      <c r="K223" t="s">
        <v>14</v>
      </c>
      <c r="L223">
        <v>1368</v>
      </c>
    </row>
    <row r="224" spans="1:12" x14ac:dyDescent="0.25">
      <c r="A224" t="s">
        <v>20</v>
      </c>
      <c r="B224">
        <v>1137</v>
      </c>
      <c r="K224" t="s">
        <v>14</v>
      </c>
      <c r="L224">
        <v>102</v>
      </c>
    </row>
    <row r="225" spans="1:12" x14ac:dyDescent="0.25">
      <c r="A225" t="s">
        <v>20</v>
      </c>
      <c r="B225">
        <v>1152</v>
      </c>
      <c r="K225" t="s">
        <v>14</v>
      </c>
      <c r="L225">
        <v>86</v>
      </c>
    </row>
    <row r="226" spans="1:12" x14ac:dyDescent="0.25">
      <c r="A226" t="s">
        <v>20</v>
      </c>
      <c r="B226">
        <v>50</v>
      </c>
      <c r="K226" t="s">
        <v>14</v>
      </c>
      <c r="L226">
        <v>253</v>
      </c>
    </row>
    <row r="227" spans="1:12" x14ac:dyDescent="0.25">
      <c r="A227" t="s">
        <v>20</v>
      </c>
      <c r="B227">
        <v>3059</v>
      </c>
      <c r="K227" t="s">
        <v>14</v>
      </c>
      <c r="L227">
        <v>157</v>
      </c>
    </row>
    <row r="228" spans="1:12" x14ac:dyDescent="0.25">
      <c r="A228" t="s">
        <v>20</v>
      </c>
      <c r="B228">
        <v>34</v>
      </c>
      <c r="K228" t="s">
        <v>14</v>
      </c>
      <c r="L228">
        <v>183</v>
      </c>
    </row>
    <row r="229" spans="1:12" x14ac:dyDescent="0.25">
      <c r="A229" t="s">
        <v>20</v>
      </c>
      <c r="B229">
        <v>220</v>
      </c>
      <c r="K229" t="s">
        <v>14</v>
      </c>
      <c r="L229">
        <v>82</v>
      </c>
    </row>
    <row r="230" spans="1:12" x14ac:dyDescent="0.25">
      <c r="A230" t="s">
        <v>20</v>
      </c>
      <c r="B230">
        <v>1604</v>
      </c>
      <c r="K230" t="s">
        <v>14</v>
      </c>
      <c r="L230">
        <v>1</v>
      </c>
    </row>
    <row r="231" spans="1:12" x14ac:dyDescent="0.25">
      <c r="A231" t="s">
        <v>20</v>
      </c>
      <c r="B231">
        <v>454</v>
      </c>
      <c r="K231" t="s">
        <v>14</v>
      </c>
      <c r="L231">
        <v>1198</v>
      </c>
    </row>
    <row r="232" spans="1:12" x14ac:dyDescent="0.25">
      <c r="A232" t="s">
        <v>20</v>
      </c>
      <c r="B232">
        <v>123</v>
      </c>
      <c r="K232" t="s">
        <v>14</v>
      </c>
      <c r="L232">
        <v>648</v>
      </c>
    </row>
    <row r="233" spans="1:12" x14ac:dyDescent="0.25">
      <c r="A233" t="s">
        <v>20</v>
      </c>
      <c r="B233">
        <v>299</v>
      </c>
      <c r="K233" t="s">
        <v>14</v>
      </c>
      <c r="L233">
        <v>64</v>
      </c>
    </row>
    <row r="234" spans="1:12" x14ac:dyDescent="0.25">
      <c r="A234" t="s">
        <v>20</v>
      </c>
      <c r="B234">
        <v>2237</v>
      </c>
      <c r="K234" t="s">
        <v>14</v>
      </c>
      <c r="L234">
        <v>62</v>
      </c>
    </row>
    <row r="235" spans="1:12" x14ac:dyDescent="0.25">
      <c r="A235" t="s">
        <v>20</v>
      </c>
      <c r="B235">
        <v>645</v>
      </c>
      <c r="K235" t="s">
        <v>14</v>
      </c>
      <c r="L235">
        <v>750</v>
      </c>
    </row>
    <row r="236" spans="1:12" x14ac:dyDescent="0.25">
      <c r="A236" t="s">
        <v>20</v>
      </c>
      <c r="B236">
        <v>484</v>
      </c>
      <c r="K236" t="s">
        <v>14</v>
      </c>
      <c r="L236">
        <v>105</v>
      </c>
    </row>
    <row r="237" spans="1:12" x14ac:dyDescent="0.25">
      <c r="A237" t="s">
        <v>20</v>
      </c>
      <c r="B237">
        <v>154</v>
      </c>
      <c r="K237" t="s">
        <v>14</v>
      </c>
      <c r="L237">
        <v>2604</v>
      </c>
    </row>
    <row r="238" spans="1:12" x14ac:dyDescent="0.25">
      <c r="A238" t="s">
        <v>20</v>
      </c>
      <c r="B238">
        <v>82</v>
      </c>
      <c r="K238" t="s">
        <v>14</v>
      </c>
      <c r="L238">
        <v>65</v>
      </c>
    </row>
    <row r="239" spans="1:12" x14ac:dyDescent="0.25">
      <c r="A239" t="s">
        <v>20</v>
      </c>
      <c r="B239">
        <v>134</v>
      </c>
      <c r="K239" t="s">
        <v>14</v>
      </c>
      <c r="L239">
        <v>94</v>
      </c>
    </row>
    <row r="240" spans="1:12" x14ac:dyDescent="0.25">
      <c r="A240" t="s">
        <v>20</v>
      </c>
      <c r="B240">
        <v>5203</v>
      </c>
      <c r="K240" t="s">
        <v>14</v>
      </c>
      <c r="L240">
        <v>257</v>
      </c>
    </row>
    <row r="241" spans="1:12" x14ac:dyDescent="0.25">
      <c r="A241" t="s">
        <v>20</v>
      </c>
      <c r="B241">
        <v>94</v>
      </c>
      <c r="K241" t="s">
        <v>14</v>
      </c>
      <c r="L241">
        <v>2928</v>
      </c>
    </row>
    <row r="242" spans="1:12" x14ac:dyDescent="0.25">
      <c r="A242" t="s">
        <v>20</v>
      </c>
      <c r="B242">
        <v>205</v>
      </c>
      <c r="K242" t="s">
        <v>14</v>
      </c>
      <c r="L242">
        <v>4697</v>
      </c>
    </row>
    <row r="243" spans="1:12" x14ac:dyDescent="0.25">
      <c r="A243" t="s">
        <v>20</v>
      </c>
      <c r="B243">
        <v>92</v>
      </c>
      <c r="K243" t="s">
        <v>14</v>
      </c>
      <c r="L243">
        <v>2915</v>
      </c>
    </row>
    <row r="244" spans="1:12" x14ac:dyDescent="0.25">
      <c r="A244" t="s">
        <v>20</v>
      </c>
      <c r="B244">
        <v>219</v>
      </c>
      <c r="K244" t="s">
        <v>14</v>
      </c>
      <c r="L244">
        <v>18</v>
      </c>
    </row>
    <row r="245" spans="1:12" x14ac:dyDescent="0.25">
      <c r="A245" t="s">
        <v>20</v>
      </c>
      <c r="B245">
        <v>2526</v>
      </c>
      <c r="K245" t="s">
        <v>14</v>
      </c>
      <c r="L245">
        <v>602</v>
      </c>
    </row>
    <row r="246" spans="1:12" x14ac:dyDescent="0.25">
      <c r="A246" t="s">
        <v>20</v>
      </c>
      <c r="B246">
        <v>94</v>
      </c>
      <c r="K246" t="s">
        <v>14</v>
      </c>
      <c r="L246">
        <v>1</v>
      </c>
    </row>
    <row r="247" spans="1:12" x14ac:dyDescent="0.25">
      <c r="A247" t="s">
        <v>20</v>
      </c>
      <c r="B247">
        <v>1713</v>
      </c>
      <c r="K247" t="s">
        <v>14</v>
      </c>
      <c r="L247">
        <v>3868</v>
      </c>
    </row>
    <row r="248" spans="1:12" x14ac:dyDescent="0.25">
      <c r="A248" t="s">
        <v>20</v>
      </c>
      <c r="B248">
        <v>249</v>
      </c>
      <c r="K248" t="s">
        <v>14</v>
      </c>
      <c r="L248">
        <v>504</v>
      </c>
    </row>
    <row r="249" spans="1:12" x14ac:dyDescent="0.25">
      <c r="A249" t="s">
        <v>20</v>
      </c>
      <c r="B249">
        <v>192</v>
      </c>
      <c r="K249" t="s">
        <v>14</v>
      </c>
      <c r="L249">
        <v>14</v>
      </c>
    </row>
    <row r="250" spans="1:12" x14ac:dyDescent="0.25">
      <c r="A250" t="s">
        <v>20</v>
      </c>
      <c r="B250">
        <v>247</v>
      </c>
      <c r="K250" t="s">
        <v>14</v>
      </c>
      <c r="L250">
        <v>750</v>
      </c>
    </row>
    <row r="251" spans="1:12" x14ac:dyDescent="0.25">
      <c r="A251" t="s">
        <v>20</v>
      </c>
      <c r="B251">
        <v>2293</v>
      </c>
      <c r="K251" t="s">
        <v>14</v>
      </c>
      <c r="L251">
        <v>77</v>
      </c>
    </row>
    <row r="252" spans="1:12" x14ac:dyDescent="0.25">
      <c r="A252" t="s">
        <v>20</v>
      </c>
      <c r="B252">
        <v>3131</v>
      </c>
      <c r="K252" t="s">
        <v>14</v>
      </c>
      <c r="L252">
        <v>752</v>
      </c>
    </row>
    <row r="253" spans="1:12" x14ac:dyDescent="0.25">
      <c r="A253" t="s">
        <v>20</v>
      </c>
      <c r="B253">
        <v>143</v>
      </c>
      <c r="K253" t="s">
        <v>14</v>
      </c>
      <c r="L253">
        <v>131</v>
      </c>
    </row>
    <row r="254" spans="1:12" x14ac:dyDescent="0.25">
      <c r="A254" t="s">
        <v>20</v>
      </c>
      <c r="B254">
        <v>296</v>
      </c>
      <c r="K254" t="s">
        <v>14</v>
      </c>
      <c r="L254">
        <v>87</v>
      </c>
    </row>
    <row r="255" spans="1:12" x14ac:dyDescent="0.25">
      <c r="A255" t="s">
        <v>20</v>
      </c>
      <c r="B255">
        <v>170</v>
      </c>
      <c r="K255" t="s">
        <v>14</v>
      </c>
      <c r="L255">
        <v>1063</v>
      </c>
    </row>
    <row r="256" spans="1:12" x14ac:dyDescent="0.25">
      <c r="A256" t="s">
        <v>20</v>
      </c>
      <c r="B256">
        <v>86</v>
      </c>
      <c r="K256" t="s">
        <v>14</v>
      </c>
      <c r="L256">
        <v>76</v>
      </c>
    </row>
    <row r="257" spans="1:12" x14ac:dyDescent="0.25">
      <c r="A257" t="s">
        <v>20</v>
      </c>
      <c r="B257">
        <v>6286</v>
      </c>
      <c r="K257" t="s">
        <v>14</v>
      </c>
      <c r="L257">
        <v>4428</v>
      </c>
    </row>
    <row r="258" spans="1:12" x14ac:dyDescent="0.25">
      <c r="A258" t="s">
        <v>20</v>
      </c>
      <c r="B258">
        <v>3727</v>
      </c>
      <c r="K258" t="s">
        <v>14</v>
      </c>
      <c r="L258">
        <v>58</v>
      </c>
    </row>
    <row r="259" spans="1:12" x14ac:dyDescent="0.25">
      <c r="A259" t="s">
        <v>20</v>
      </c>
      <c r="B259">
        <v>1605</v>
      </c>
      <c r="K259" t="s">
        <v>14</v>
      </c>
      <c r="L259">
        <v>111</v>
      </c>
    </row>
    <row r="260" spans="1:12" x14ac:dyDescent="0.25">
      <c r="A260" t="s">
        <v>20</v>
      </c>
      <c r="B260">
        <v>2120</v>
      </c>
      <c r="K260" t="s">
        <v>14</v>
      </c>
      <c r="L260">
        <v>2955</v>
      </c>
    </row>
    <row r="261" spans="1:12" x14ac:dyDescent="0.25">
      <c r="A261" t="s">
        <v>20</v>
      </c>
      <c r="B261">
        <v>50</v>
      </c>
      <c r="K261" t="s">
        <v>14</v>
      </c>
      <c r="L261">
        <v>1657</v>
      </c>
    </row>
    <row r="262" spans="1:12" x14ac:dyDescent="0.25">
      <c r="A262" t="s">
        <v>20</v>
      </c>
      <c r="B262">
        <v>2080</v>
      </c>
      <c r="K262" t="s">
        <v>14</v>
      </c>
      <c r="L262">
        <v>926</v>
      </c>
    </row>
    <row r="263" spans="1:12" x14ac:dyDescent="0.25">
      <c r="A263" t="s">
        <v>20</v>
      </c>
      <c r="B263">
        <v>2105</v>
      </c>
      <c r="K263" t="s">
        <v>14</v>
      </c>
      <c r="L263">
        <v>77</v>
      </c>
    </row>
    <row r="264" spans="1:12" x14ac:dyDescent="0.25">
      <c r="A264" t="s">
        <v>20</v>
      </c>
      <c r="B264">
        <v>2436</v>
      </c>
      <c r="K264" t="s">
        <v>14</v>
      </c>
      <c r="L264">
        <v>1748</v>
      </c>
    </row>
    <row r="265" spans="1:12" x14ac:dyDescent="0.25">
      <c r="A265" t="s">
        <v>20</v>
      </c>
      <c r="B265">
        <v>80</v>
      </c>
      <c r="K265" t="s">
        <v>14</v>
      </c>
      <c r="L265">
        <v>79</v>
      </c>
    </row>
    <row r="266" spans="1:12" x14ac:dyDescent="0.25">
      <c r="A266" t="s">
        <v>20</v>
      </c>
      <c r="B266">
        <v>42</v>
      </c>
      <c r="K266" t="s">
        <v>14</v>
      </c>
      <c r="L266">
        <v>889</v>
      </c>
    </row>
    <row r="267" spans="1:12" x14ac:dyDescent="0.25">
      <c r="A267" t="s">
        <v>20</v>
      </c>
      <c r="B267">
        <v>139</v>
      </c>
      <c r="K267" t="s">
        <v>14</v>
      </c>
      <c r="L267">
        <v>56</v>
      </c>
    </row>
    <row r="268" spans="1:12" x14ac:dyDescent="0.25">
      <c r="A268" t="s">
        <v>20</v>
      </c>
      <c r="B268">
        <v>159</v>
      </c>
      <c r="K268" t="s">
        <v>14</v>
      </c>
      <c r="L268">
        <v>1</v>
      </c>
    </row>
    <row r="269" spans="1:12" x14ac:dyDescent="0.25">
      <c r="A269" t="s">
        <v>20</v>
      </c>
      <c r="B269">
        <v>381</v>
      </c>
      <c r="K269" t="s">
        <v>14</v>
      </c>
      <c r="L269">
        <v>83</v>
      </c>
    </row>
    <row r="270" spans="1:12" x14ac:dyDescent="0.25">
      <c r="A270" t="s">
        <v>20</v>
      </c>
      <c r="B270">
        <v>194</v>
      </c>
      <c r="K270" t="s">
        <v>14</v>
      </c>
      <c r="L270">
        <v>2025</v>
      </c>
    </row>
    <row r="271" spans="1:12" x14ac:dyDescent="0.25">
      <c r="A271" t="s">
        <v>20</v>
      </c>
      <c r="B271">
        <v>106</v>
      </c>
      <c r="K271" t="s">
        <v>14</v>
      </c>
      <c r="L271">
        <v>14</v>
      </c>
    </row>
    <row r="272" spans="1:12" x14ac:dyDescent="0.25">
      <c r="A272" t="s">
        <v>20</v>
      </c>
      <c r="B272">
        <v>142</v>
      </c>
      <c r="K272" t="s">
        <v>14</v>
      </c>
      <c r="L272">
        <v>656</v>
      </c>
    </row>
    <row r="273" spans="1:12" x14ac:dyDescent="0.25">
      <c r="A273" t="s">
        <v>20</v>
      </c>
      <c r="B273">
        <v>211</v>
      </c>
      <c r="K273" t="s">
        <v>14</v>
      </c>
      <c r="L273">
        <v>1596</v>
      </c>
    </row>
    <row r="274" spans="1:12" x14ac:dyDescent="0.25">
      <c r="A274" t="s">
        <v>20</v>
      </c>
      <c r="B274">
        <v>2756</v>
      </c>
      <c r="K274" t="s">
        <v>14</v>
      </c>
      <c r="L274">
        <v>10</v>
      </c>
    </row>
    <row r="275" spans="1:12" x14ac:dyDescent="0.25">
      <c r="A275" t="s">
        <v>20</v>
      </c>
      <c r="B275">
        <v>173</v>
      </c>
      <c r="K275" t="s">
        <v>14</v>
      </c>
      <c r="L275">
        <v>1121</v>
      </c>
    </row>
    <row r="276" spans="1:12" x14ac:dyDescent="0.25">
      <c r="A276" t="s">
        <v>20</v>
      </c>
      <c r="B276">
        <v>87</v>
      </c>
      <c r="K276" t="s">
        <v>14</v>
      </c>
      <c r="L276">
        <v>15</v>
      </c>
    </row>
    <row r="277" spans="1:12" x14ac:dyDescent="0.25">
      <c r="A277" t="s">
        <v>20</v>
      </c>
      <c r="B277">
        <v>1572</v>
      </c>
      <c r="K277" t="s">
        <v>14</v>
      </c>
      <c r="L277">
        <v>191</v>
      </c>
    </row>
    <row r="278" spans="1:12" x14ac:dyDescent="0.25">
      <c r="A278" t="s">
        <v>20</v>
      </c>
      <c r="B278">
        <v>2346</v>
      </c>
      <c r="K278" t="s">
        <v>14</v>
      </c>
      <c r="L278">
        <v>16</v>
      </c>
    </row>
    <row r="279" spans="1:12" x14ac:dyDescent="0.25">
      <c r="A279" t="s">
        <v>20</v>
      </c>
      <c r="B279">
        <v>115</v>
      </c>
      <c r="K279" t="s">
        <v>14</v>
      </c>
      <c r="L279">
        <v>17</v>
      </c>
    </row>
    <row r="280" spans="1:12" x14ac:dyDescent="0.25">
      <c r="A280" t="s">
        <v>20</v>
      </c>
      <c r="B280">
        <v>85</v>
      </c>
      <c r="K280" t="s">
        <v>14</v>
      </c>
      <c r="L280">
        <v>34</v>
      </c>
    </row>
    <row r="281" spans="1:12" x14ac:dyDescent="0.25">
      <c r="A281" t="s">
        <v>20</v>
      </c>
      <c r="B281">
        <v>144</v>
      </c>
      <c r="K281" t="s">
        <v>14</v>
      </c>
      <c r="L281">
        <v>1</v>
      </c>
    </row>
    <row r="282" spans="1:12" x14ac:dyDescent="0.25">
      <c r="A282" t="s">
        <v>20</v>
      </c>
      <c r="B282">
        <v>2443</v>
      </c>
      <c r="K282" t="s">
        <v>14</v>
      </c>
      <c r="L282">
        <v>1274</v>
      </c>
    </row>
    <row r="283" spans="1:12" x14ac:dyDescent="0.25">
      <c r="A283" t="s">
        <v>20</v>
      </c>
      <c r="B283">
        <v>64</v>
      </c>
      <c r="K283" t="s">
        <v>14</v>
      </c>
      <c r="L283">
        <v>210</v>
      </c>
    </row>
    <row r="284" spans="1:12" x14ac:dyDescent="0.25">
      <c r="A284" t="s">
        <v>20</v>
      </c>
      <c r="B284">
        <v>268</v>
      </c>
      <c r="K284" t="s">
        <v>14</v>
      </c>
      <c r="L284">
        <v>248</v>
      </c>
    </row>
    <row r="285" spans="1:12" x14ac:dyDescent="0.25">
      <c r="A285" t="s">
        <v>20</v>
      </c>
      <c r="B285">
        <v>195</v>
      </c>
      <c r="K285" t="s">
        <v>14</v>
      </c>
      <c r="L285">
        <v>513</v>
      </c>
    </row>
    <row r="286" spans="1:12" x14ac:dyDescent="0.25">
      <c r="A286" t="s">
        <v>20</v>
      </c>
      <c r="B286">
        <v>186</v>
      </c>
      <c r="K286" t="s">
        <v>14</v>
      </c>
      <c r="L286">
        <v>3410</v>
      </c>
    </row>
    <row r="287" spans="1:12" x14ac:dyDescent="0.25">
      <c r="A287" t="s">
        <v>20</v>
      </c>
      <c r="B287">
        <v>460</v>
      </c>
      <c r="K287" t="s">
        <v>14</v>
      </c>
      <c r="L287">
        <v>10</v>
      </c>
    </row>
    <row r="288" spans="1:12" x14ac:dyDescent="0.25">
      <c r="A288" t="s">
        <v>20</v>
      </c>
      <c r="B288">
        <v>2528</v>
      </c>
      <c r="K288" t="s">
        <v>14</v>
      </c>
      <c r="L288">
        <v>2201</v>
      </c>
    </row>
    <row r="289" spans="1:12" x14ac:dyDescent="0.25">
      <c r="A289" t="s">
        <v>20</v>
      </c>
      <c r="B289">
        <v>3657</v>
      </c>
      <c r="K289" t="s">
        <v>14</v>
      </c>
      <c r="L289">
        <v>676</v>
      </c>
    </row>
    <row r="290" spans="1:12" x14ac:dyDescent="0.25">
      <c r="A290" t="s">
        <v>20</v>
      </c>
      <c r="B290">
        <v>131</v>
      </c>
      <c r="K290" t="s">
        <v>14</v>
      </c>
      <c r="L290">
        <v>831</v>
      </c>
    </row>
    <row r="291" spans="1:12" x14ac:dyDescent="0.25">
      <c r="A291" t="s">
        <v>20</v>
      </c>
      <c r="B291">
        <v>239</v>
      </c>
      <c r="K291" t="s">
        <v>14</v>
      </c>
      <c r="L291">
        <v>859</v>
      </c>
    </row>
    <row r="292" spans="1:12" x14ac:dyDescent="0.25">
      <c r="A292" t="s">
        <v>20</v>
      </c>
      <c r="B292">
        <v>78</v>
      </c>
      <c r="K292" t="s">
        <v>14</v>
      </c>
      <c r="L292">
        <v>45</v>
      </c>
    </row>
    <row r="293" spans="1:12" x14ac:dyDescent="0.25">
      <c r="A293" t="s">
        <v>20</v>
      </c>
      <c r="B293">
        <v>1773</v>
      </c>
      <c r="K293" t="s">
        <v>14</v>
      </c>
      <c r="L293">
        <v>6</v>
      </c>
    </row>
    <row r="294" spans="1:12" x14ac:dyDescent="0.25">
      <c r="A294" t="s">
        <v>20</v>
      </c>
      <c r="B294">
        <v>32</v>
      </c>
      <c r="K294" t="s">
        <v>14</v>
      </c>
      <c r="L294">
        <v>7</v>
      </c>
    </row>
    <row r="295" spans="1:12" x14ac:dyDescent="0.25">
      <c r="A295" t="s">
        <v>20</v>
      </c>
      <c r="B295">
        <v>369</v>
      </c>
      <c r="K295" t="s">
        <v>14</v>
      </c>
      <c r="L295">
        <v>31</v>
      </c>
    </row>
    <row r="296" spans="1:12" x14ac:dyDescent="0.25">
      <c r="A296" t="s">
        <v>20</v>
      </c>
      <c r="B296">
        <v>89</v>
      </c>
      <c r="K296" t="s">
        <v>14</v>
      </c>
      <c r="L296">
        <v>78</v>
      </c>
    </row>
    <row r="297" spans="1:12" x14ac:dyDescent="0.25">
      <c r="A297" t="s">
        <v>20</v>
      </c>
      <c r="B297">
        <v>147</v>
      </c>
      <c r="K297" t="s">
        <v>14</v>
      </c>
      <c r="L297">
        <v>1225</v>
      </c>
    </row>
    <row r="298" spans="1:12" x14ac:dyDescent="0.25">
      <c r="A298" t="s">
        <v>20</v>
      </c>
      <c r="B298">
        <v>126</v>
      </c>
      <c r="K298" t="s">
        <v>14</v>
      </c>
      <c r="L298">
        <v>1</v>
      </c>
    </row>
    <row r="299" spans="1:12" x14ac:dyDescent="0.25">
      <c r="A299" t="s">
        <v>20</v>
      </c>
      <c r="B299">
        <v>2218</v>
      </c>
      <c r="K299" t="s">
        <v>14</v>
      </c>
      <c r="L299">
        <v>67</v>
      </c>
    </row>
    <row r="300" spans="1:12" x14ac:dyDescent="0.25">
      <c r="A300" t="s">
        <v>20</v>
      </c>
      <c r="B300">
        <v>202</v>
      </c>
      <c r="K300" t="s">
        <v>14</v>
      </c>
      <c r="L300">
        <v>19</v>
      </c>
    </row>
    <row r="301" spans="1:12" x14ac:dyDescent="0.25">
      <c r="A301" t="s">
        <v>20</v>
      </c>
      <c r="B301">
        <v>140</v>
      </c>
      <c r="K301" t="s">
        <v>14</v>
      </c>
      <c r="L301">
        <v>2108</v>
      </c>
    </row>
    <row r="302" spans="1:12" x14ac:dyDescent="0.25">
      <c r="A302" t="s">
        <v>20</v>
      </c>
      <c r="B302">
        <v>1052</v>
      </c>
      <c r="K302" t="s">
        <v>14</v>
      </c>
      <c r="L302">
        <v>679</v>
      </c>
    </row>
    <row r="303" spans="1:12" x14ac:dyDescent="0.25">
      <c r="A303" t="s">
        <v>20</v>
      </c>
      <c r="B303">
        <v>247</v>
      </c>
      <c r="K303" t="s">
        <v>14</v>
      </c>
      <c r="L303">
        <v>36</v>
      </c>
    </row>
    <row r="304" spans="1:12" x14ac:dyDescent="0.25">
      <c r="A304" t="s">
        <v>20</v>
      </c>
      <c r="B304">
        <v>84</v>
      </c>
      <c r="K304" t="s">
        <v>14</v>
      </c>
      <c r="L304">
        <v>47</v>
      </c>
    </row>
    <row r="305" spans="1:12" x14ac:dyDescent="0.25">
      <c r="A305" t="s">
        <v>20</v>
      </c>
      <c r="B305">
        <v>88</v>
      </c>
      <c r="K305" t="s">
        <v>14</v>
      </c>
      <c r="L305">
        <v>70</v>
      </c>
    </row>
    <row r="306" spans="1:12" x14ac:dyDescent="0.25">
      <c r="A306" t="s">
        <v>20</v>
      </c>
      <c r="B306">
        <v>156</v>
      </c>
      <c r="K306" t="s">
        <v>14</v>
      </c>
      <c r="L306">
        <v>154</v>
      </c>
    </row>
    <row r="307" spans="1:12" x14ac:dyDescent="0.25">
      <c r="A307" t="s">
        <v>20</v>
      </c>
      <c r="B307">
        <v>2985</v>
      </c>
      <c r="K307" t="s">
        <v>14</v>
      </c>
      <c r="L307">
        <v>22</v>
      </c>
    </row>
    <row r="308" spans="1:12" x14ac:dyDescent="0.25">
      <c r="A308" t="s">
        <v>20</v>
      </c>
      <c r="B308">
        <v>762</v>
      </c>
      <c r="K308" t="s">
        <v>14</v>
      </c>
      <c r="L308">
        <v>1758</v>
      </c>
    </row>
    <row r="309" spans="1:12" x14ac:dyDescent="0.25">
      <c r="A309" t="s">
        <v>20</v>
      </c>
      <c r="B309">
        <v>554</v>
      </c>
      <c r="K309" t="s">
        <v>14</v>
      </c>
      <c r="L309">
        <v>94</v>
      </c>
    </row>
    <row r="310" spans="1:12" x14ac:dyDescent="0.25">
      <c r="A310" t="s">
        <v>20</v>
      </c>
      <c r="B310">
        <v>135</v>
      </c>
      <c r="K310" t="s">
        <v>14</v>
      </c>
      <c r="L310">
        <v>33</v>
      </c>
    </row>
    <row r="311" spans="1:12" x14ac:dyDescent="0.25">
      <c r="A311" t="s">
        <v>20</v>
      </c>
      <c r="B311">
        <v>122</v>
      </c>
      <c r="K311" t="s">
        <v>14</v>
      </c>
      <c r="L311">
        <v>1</v>
      </c>
    </row>
    <row r="312" spans="1:12" x14ac:dyDescent="0.25">
      <c r="A312" t="s">
        <v>20</v>
      </c>
      <c r="B312">
        <v>221</v>
      </c>
      <c r="K312" t="s">
        <v>14</v>
      </c>
      <c r="L312">
        <v>31</v>
      </c>
    </row>
    <row r="313" spans="1:12" x14ac:dyDescent="0.25">
      <c r="A313" t="s">
        <v>20</v>
      </c>
      <c r="B313">
        <v>126</v>
      </c>
      <c r="K313" t="s">
        <v>14</v>
      </c>
      <c r="L313">
        <v>35</v>
      </c>
    </row>
    <row r="314" spans="1:12" x14ac:dyDescent="0.25">
      <c r="A314" t="s">
        <v>20</v>
      </c>
      <c r="B314">
        <v>1022</v>
      </c>
      <c r="K314" t="s">
        <v>14</v>
      </c>
      <c r="L314">
        <v>63</v>
      </c>
    </row>
    <row r="315" spans="1:12" x14ac:dyDescent="0.25">
      <c r="A315" t="s">
        <v>20</v>
      </c>
      <c r="B315">
        <v>3177</v>
      </c>
      <c r="K315" t="s">
        <v>14</v>
      </c>
      <c r="L315">
        <v>526</v>
      </c>
    </row>
    <row r="316" spans="1:12" x14ac:dyDescent="0.25">
      <c r="A316" t="s">
        <v>20</v>
      </c>
      <c r="B316">
        <v>198</v>
      </c>
      <c r="K316" t="s">
        <v>14</v>
      </c>
      <c r="L316">
        <v>121</v>
      </c>
    </row>
    <row r="317" spans="1:12" x14ac:dyDescent="0.25">
      <c r="A317" t="s">
        <v>20</v>
      </c>
      <c r="B317">
        <v>85</v>
      </c>
      <c r="K317" t="s">
        <v>14</v>
      </c>
      <c r="L317">
        <v>67</v>
      </c>
    </row>
    <row r="318" spans="1:12" x14ac:dyDescent="0.25">
      <c r="A318" t="s">
        <v>20</v>
      </c>
      <c r="B318">
        <v>3596</v>
      </c>
      <c r="K318" t="s">
        <v>14</v>
      </c>
      <c r="L318">
        <v>57</v>
      </c>
    </row>
    <row r="319" spans="1:12" x14ac:dyDescent="0.25">
      <c r="A319" t="s">
        <v>20</v>
      </c>
      <c r="B319">
        <v>244</v>
      </c>
      <c r="K319" t="s">
        <v>14</v>
      </c>
      <c r="L319">
        <v>1229</v>
      </c>
    </row>
    <row r="320" spans="1:12" x14ac:dyDescent="0.25">
      <c r="A320" t="s">
        <v>20</v>
      </c>
      <c r="B320">
        <v>5180</v>
      </c>
      <c r="K320" t="s">
        <v>14</v>
      </c>
      <c r="L320">
        <v>12</v>
      </c>
    </row>
    <row r="321" spans="1:12" x14ac:dyDescent="0.25">
      <c r="A321" t="s">
        <v>20</v>
      </c>
      <c r="B321">
        <v>589</v>
      </c>
      <c r="K321" t="s">
        <v>14</v>
      </c>
      <c r="L321">
        <v>452</v>
      </c>
    </row>
    <row r="322" spans="1:12" x14ac:dyDescent="0.25">
      <c r="A322" t="s">
        <v>20</v>
      </c>
      <c r="B322">
        <v>2725</v>
      </c>
      <c r="K322" t="s">
        <v>14</v>
      </c>
      <c r="L322">
        <v>1886</v>
      </c>
    </row>
    <row r="323" spans="1:12" x14ac:dyDescent="0.25">
      <c r="A323" t="s">
        <v>20</v>
      </c>
      <c r="B323">
        <v>300</v>
      </c>
      <c r="K323" t="s">
        <v>14</v>
      </c>
      <c r="L323">
        <v>1825</v>
      </c>
    </row>
    <row r="324" spans="1:12" x14ac:dyDescent="0.25">
      <c r="A324" t="s">
        <v>20</v>
      </c>
      <c r="B324">
        <v>144</v>
      </c>
      <c r="K324" t="s">
        <v>14</v>
      </c>
      <c r="L324">
        <v>31</v>
      </c>
    </row>
    <row r="325" spans="1:12" x14ac:dyDescent="0.25">
      <c r="A325" t="s">
        <v>20</v>
      </c>
      <c r="B325">
        <v>87</v>
      </c>
      <c r="K325" t="s">
        <v>14</v>
      </c>
      <c r="L325">
        <v>107</v>
      </c>
    </row>
    <row r="326" spans="1:12" x14ac:dyDescent="0.25">
      <c r="A326" t="s">
        <v>20</v>
      </c>
      <c r="B326">
        <v>3116</v>
      </c>
      <c r="K326" t="s">
        <v>14</v>
      </c>
      <c r="L326">
        <v>27</v>
      </c>
    </row>
    <row r="327" spans="1:12" x14ac:dyDescent="0.25">
      <c r="A327" t="s">
        <v>20</v>
      </c>
      <c r="B327">
        <v>909</v>
      </c>
      <c r="K327" t="s">
        <v>14</v>
      </c>
      <c r="L327">
        <v>1221</v>
      </c>
    </row>
    <row r="328" spans="1:12" x14ac:dyDescent="0.25">
      <c r="A328" t="s">
        <v>20</v>
      </c>
      <c r="B328">
        <v>1613</v>
      </c>
      <c r="K328" t="s">
        <v>14</v>
      </c>
      <c r="L328">
        <v>1</v>
      </c>
    </row>
    <row r="329" spans="1:12" x14ac:dyDescent="0.25">
      <c r="A329" t="s">
        <v>20</v>
      </c>
      <c r="B329">
        <v>136</v>
      </c>
      <c r="K329" t="s">
        <v>14</v>
      </c>
      <c r="L329">
        <v>16</v>
      </c>
    </row>
    <row r="330" spans="1:12" x14ac:dyDescent="0.25">
      <c r="A330" t="s">
        <v>20</v>
      </c>
      <c r="B330">
        <v>130</v>
      </c>
      <c r="K330" t="s">
        <v>14</v>
      </c>
      <c r="L330">
        <v>41</v>
      </c>
    </row>
    <row r="331" spans="1:12" x14ac:dyDescent="0.25">
      <c r="A331" t="s">
        <v>20</v>
      </c>
      <c r="B331">
        <v>102</v>
      </c>
      <c r="K331" t="s">
        <v>14</v>
      </c>
      <c r="L331">
        <v>523</v>
      </c>
    </row>
    <row r="332" spans="1:12" x14ac:dyDescent="0.25">
      <c r="A332" t="s">
        <v>20</v>
      </c>
      <c r="B332">
        <v>4006</v>
      </c>
      <c r="K332" t="s">
        <v>14</v>
      </c>
      <c r="L332">
        <v>141</v>
      </c>
    </row>
    <row r="333" spans="1:12" x14ac:dyDescent="0.25">
      <c r="A333" t="s">
        <v>20</v>
      </c>
      <c r="B333">
        <v>1629</v>
      </c>
      <c r="K333" t="s">
        <v>14</v>
      </c>
      <c r="L333">
        <v>52</v>
      </c>
    </row>
    <row r="334" spans="1:12" x14ac:dyDescent="0.25">
      <c r="A334" t="s">
        <v>20</v>
      </c>
      <c r="B334">
        <v>2188</v>
      </c>
      <c r="K334" t="s">
        <v>14</v>
      </c>
      <c r="L334">
        <v>225</v>
      </c>
    </row>
    <row r="335" spans="1:12" x14ac:dyDescent="0.25">
      <c r="A335" t="s">
        <v>20</v>
      </c>
      <c r="B335">
        <v>2409</v>
      </c>
      <c r="K335" t="s">
        <v>14</v>
      </c>
      <c r="L335">
        <v>38</v>
      </c>
    </row>
    <row r="336" spans="1:12" x14ac:dyDescent="0.25">
      <c r="A336" t="s">
        <v>20</v>
      </c>
      <c r="B336">
        <v>194</v>
      </c>
      <c r="K336" t="s">
        <v>14</v>
      </c>
      <c r="L336">
        <v>15</v>
      </c>
    </row>
    <row r="337" spans="1:12" x14ac:dyDescent="0.25">
      <c r="A337" t="s">
        <v>20</v>
      </c>
      <c r="B337">
        <v>1140</v>
      </c>
      <c r="K337" t="s">
        <v>14</v>
      </c>
      <c r="L337">
        <v>37</v>
      </c>
    </row>
    <row r="338" spans="1:12" x14ac:dyDescent="0.25">
      <c r="A338" t="s">
        <v>20</v>
      </c>
      <c r="B338">
        <v>102</v>
      </c>
      <c r="K338" t="s">
        <v>14</v>
      </c>
      <c r="L338">
        <v>112</v>
      </c>
    </row>
    <row r="339" spans="1:12" x14ac:dyDescent="0.25">
      <c r="A339" t="s">
        <v>20</v>
      </c>
      <c r="B339">
        <v>2857</v>
      </c>
      <c r="K339" t="s">
        <v>14</v>
      </c>
      <c r="L339">
        <v>21</v>
      </c>
    </row>
    <row r="340" spans="1:12" x14ac:dyDescent="0.25">
      <c r="A340" t="s">
        <v>20</v>
      </c>
      <c r="B340">
        <v>107</v>
      </c>
      <c r="K340" t="s">
        <v>14</v>
      </c>
      <c r="L340">
        <v>67</v>
      </c>
    </row>
    <row r="341" spans="1:12" x14ac:dyDescent="0.25">
      <c r="A341" t="s">
        <v>20</v>
      </c>
      <c r="B341">
        <v>160</v>
      </c>
      <c r="K341" t="s">
        <v>14</v>
      </c>
      <c r="L341">
        <v>78</v>
      </c>
    </row>
    <row r="342" spans="1:12" x14ac:dyDescent="0.25">
      <c r="A342" t="s">
        <v>20</v>
      </c>
      <c r="B342">
        <v>2230</v>
      </c>
      <c r="K342" t="s">
        <v>14</v>
      </c>
      <c r="L342">
        <v>67</v>
      </c>
    </row>
    <row r="343" spans="1:12" x14ac:dyDescent="0.25">
      <c r="A343" t="s">
        <v>20</v>
      </c>
      <c r="B343">
        <v>316</v>
      </c>
      <c r="K343" t="s">
        <v>14</v>
      </c>
      <c r="L343">
        <v>263</v>
      </c>
    </row>
    <row r="344" spans="1:12" x14ac:dyDescent="0.25">
      <c r="A344" t="s">
        <v>20</v>
      </c>
      <c r="B344">
        <v>117</v>
      </c>
      <c r="K344" t="s">
        <v>14</v>
      </c>
      <c r="L344">
        <v>1691</v>
      </c>
    </row>
    <row r="345" spans="1:12" x14ac:dyDescent="0.25">
      <c r="A345" t="s">
        <v>20</v>
      </c>
      <c r="B345">
        <v>6406</v>
      </c>
      <c r="K345" t="s">
        <v>14</v>
      </c>
      <c r="L345">
        <v>181</v>
      </c>
    </row>
    <row r="346" spans="1:12" x14ac:dyDescent="0.25">
      <c r="A346" t="s">
        <v>20</v>
      </c>
      <c r="B346">
        <v>192</v>
      </c>
      <c r="K346" t="s">
        <v>14</v>
      </c>
      <c r="L346">
        <v>13</v>
      </c>
    </row>
    <row r="347" spans="1:12" x14ac:dyDescent="0.25">
      <c r="A347" t="s">
        <v>20</v>
      </c>
      <c r="B347">
        <v>26</v>
      </c>
      <c r="K347" t="s">
        <v>14</v>
      </c>
      <c r="L347">
        <v>1</v>
      </c>
    </row>
    <row r="348" spans="1:12" x14ac:dyDescent="0.25">
      <c r="A348" t="s">
        <v>20</v>
      </c>
      <c r="B348">
        <v>723</v>
      </c>
      <c r="K348" t="s">
        <v>14</v>
      </c>
      <c r="L348">
        <v>21</v>
      </c>
    </row>
    <row r="349" spans="1:12" x14ac:dyDescent="0.25">
      <c r="A349" t="s">
        <v>20</v>
      </c>
      <c r="B349">
        <v>170</v>
      </c>
      <c r="K349" t="s">
        <v>14</v>
      </c>
      <c r="L349">
        <v>830</v>
      </c>
    </row>
    <row r="350" spans="1:12" x14ac:dyDescent="0.25">
      <c r="A350" t="s">
        <v>20</v>
      </c>
      <c r="B350">
        <v>238</v>
      </c>
      <c r="K350" t="s">
        <v>14</v>
      </c>
      <c r="L350">
        <v>130</v>
      </c>
    </row>
    <row r="351" spans="1:12" x14ac:dyDescent="0.25">
      <c r="A351" t="s">
        <v>20</v>
      </c>
      <c r="B351">
        <v>55</v>
      </c>
      <c r="K351" t="s">
        <v>14</v>
      </c>
      <c r="L351">
        <v>55</v>
      </c>
    </row>
    <row r="352" spans="1:12" x14ac:dyDescent="0.25">
      <c r="A352" t="s">
        <v>20</v>
      </c>
      <c r="B352">
        <v>128</v>
      </c>
      <c r="K352" t="s">
        <v>14</v>
      </c>
      <c r="L352">
        <v>114</v>
      </c>
    </row>
    <row r="353" spans="1:12" x14ac:dyDescent="0.25">
      <c r="A353" t="s">
        <v>20</v>
      </c>
      <c r="B353">
        <v>2144</v>
      </c>
      <c r="K353" t="s">
        <v>14</v>
      </c>
      <c r="L353">
        <v>594</v>
      </c>
    </row>
    <row r="354" spans="1:12" x14ac:dyDescent="0.25">
      <c r="A354" t="s">
        <v>20</v>
      </c>
      <c r="B354">
        <v>2693</v>
      </c>
      <c r="K354" t="s">
        <v>14</v>
      </c>
      <c r="L354">
        <v>24</v>
      </c>
    </row>
    <row r="355" spans="1:12" x14ac:dyDescent="0.25">
      <c r="A355" t="s">
        <v>20</v>
      </c>
      <c r="B355">
        <v>432</v>
      </c>
      <c r="K355" t="s">
        <v>14</v>
      </c>
      <c r="L355">
        <v>252</v>
      </c>
    </row>
    <row r="356" spans="1:12" x14ac:dyDescent="0.25">
      <c r="A356" t="s">
        <v>20</v>
      </c>
      <c r="B356">
        <v>189</v>
      </c>
      <c r="K356" t="s">
        <v>14</v>
      </c>
      <c r="L356">
        <v>67</v>
      </c>
    </row>
    <row r="357" spans="1:12" x14ac:dyDescent="0.25">
      <c r="A357" t="s">
        <v>20</v>
      </c>
      <c r="B357">
        <v>154</v>
      </c>
      <c r="K357" t="s">
        <v>14</v>
      </c>
      <c r="L357">
        <v>742</v>
      </c>
    </row>
    <row r="358" spans="1:12" x14ac:dyDescent="0.25">
      <c r="A358" t="s">
        <v>20</v>
      </c>
      <c r="B358">
        <v>96</v>
      </c>
      <c r="K358" t="s">
        <v>14</v>
      </c>
      <c r="L358">
        <v>75</v>
      </c>
    </row>
    <row r="359" spans="1:12" x14ac:dyDescent="0.25">
      <c r="A359" t="s">
        <v>20</v>
      </c>
      <c r="B359">
        <v>3063</v>
      </c>
      <c r="K359" t="s">
        <v>14</v>
      </c>
      <c r="L359">
        <v>4405</v>
      </c>
    </row>
    <row r="360" spans="1:12" x14ac:dyDescent="0.25">
      <c r="A360" t="s">
        <v>20</v>
      </c>
      <c r="B360">
        <v>2266</v>
      </c>
      <c r="K360" t="s">
        <v>14</v>
      </c>
      <c r="L360">
        <v>92</v>
      </c>
    </row>
    <row r="361" spans="1:12" x14ac:dyDescent="0.25">
      <c r="A361" t="s">
        <v>20</v>
      </c>
      <c r="B361">
        <v>194</v>
      </c>
      <c r="K361" t="s">
        <v>14</v>
      </c>
      <c r="L361">
        <v>64</v>
      </c>
    </row>
    <row r="362" spans="1:12" x14ac:dyDescent="0.25">
      <c r="A362" t="s">
        <v>20</v>
      </c>
      <c r="B362">
        <v>129</v>
      </c>
      <c r="K362" t="s">
        <v>14</v>
      </c>
      <c r="L362">
        <v>64</v>
      </c>
    </row>
    <row r="363" spans="1:12" x14ac:dyDescent="0.25">
      <c r="A363" t="s">
        <v>20</v>
      </c>
      <c r="B363">
        <v>375</v>
      </c>
      <c r="K363" t="s">
        <v>14</v>
      </c>
      <c r="L363">
        <v>842</v>
      </c>
    </row>
    <row r="364" spans="1:12" x14ac:dyDescent="0.25">
      <c r="A364" t="s">
        <v>20</v>
      </c>
      <c r="B364">
        <v>409</v>
      </c>
      <c r="K364" t="s">
        <v>14</v>
      </c>
      <c r="L364">
        <v>112</v>
      </c>
    </row>
    <row r="365" spans="1:12" x14ac:dyDescent="0.25">
      <c r="A365" t="s">
        <v>20</v>
      </c>
      <c r="B365">
        <v>234</v>
      </c>
      <c r="K365" t="s">
        <v>14</v>
      </c>
      <c r="L365">
        <v>374</v>
      </c>
    </row>
    <row r="366" spans="1:12" x14ac:dyDescent="0.25">
      <c r="A366" t="s">
        <v>20</v>
      </c>
      <c r="B366">
        <v>3016</v>
      </c>
    </row>
    <row r="367" spans="1:12" x14ac:dyDescent="0.25">
      <c r="A367" t="s">
        <v>20</v>
      </c>
      <c r="B367">
        <v>264</v>
      </c>
    </row>
    <row r="368" spans="1:12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K2:K365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A2:A56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AE6B-927A-4C04-915A-262C796DEFCD}">
  <dimension ref="A1:H13"/>
  <sheetViews>
    <sheetView workbookViewId="0">
      <selection activeCell="E14" sqref="E14"/>
    </sheetView>
  </sheetViews>
  <sheetFormatPr defaultRowHeight="15.75" x14ac:dyDescent="0.25"/>
  <cols>
    <col min="1" max="1" width="12.75" style="13" bestFit="1" customWidth="1"/>
    <col min="2" max="2" width="17.75" bestFit="1" customWidth="1"/>
    <col min="3" max="3" width="14" bestFit="1" customWidth="1"/>
    <col min="4" max="4" width="16.625" bestFit="1" customWidth="1"/>
    <col min="5" max="5" width="13.25" bestFit="1" customWidth="1"/>
    <col min="6" max="6" width="20.375" style="4" bestFit="1" customWidth="1"/>
    <col min="7" max="7" width="16.625" style="4" bestFit="1" customWidth="1"/>
    <col min="8" max="8" width="19.375" bestFit="1" customWidth="1"/>
  </cols>
  <sheetData>
    <row r="1" spans="1:8" x14ac:dyDescent="0.25">
      <c r="A1" s="1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5" t="s">
        <v>2091</v>
      </c>
      <c r="G1" s="15" t="s">
        <v>2092</v>
      </c>
      <c r="H1" s="12" t="s">
        <v>2093</v>
      </c>
    </row>
    <row r="2" spans="1:8" x14ac:dyDescent="0.25">
      <c r="A2" s="6" t="s">
        <v>2094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B2+C2+D2</f>
        <v>51</v>
      </c>
      <c r="F2" s="4">
        <f>(B2/E2)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6" t="s">
        <v>2095</v>
      </c>
      <c r="B3">
        <f>COUNTIFS(outcome,"successful",goal,"&gt;=1000",goal,"&lt;5000")</f>
        <v>191</v>
      </c>
      <c r="C3">
        <f>COUNTIFS(outcome,"failed",goal,"&gt;=1000",goal,"&lt;5000")</f>
        <v>38</v>
      </c>
      <c r="D3">
        <f>COUNTIFS(outcome,"canceled",goal,"&gt;=1000",goal,"&lt;5000")</f>
        <v>2</v>
      </c>
      <c r="E3">
        <f t="shared" ref="E3:E13" si="0">B3+C3+D3</f>
        <v>231</v>
      </c>
      <c r="F3" s="4">
        <f t="shared" ref="F3:F13" si="1">(B3/E3)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s="6" t="s">
        <v>2096</v>
      </c>
      <c r="B4">
        <f>COUNTIFS(outcome,"successful",goal,"&gt;=5000",goal,"&lt;10000")</f>
        <v>164</v>
      </c>
      <c r="C4">
        <f>COUNTIFS(outcome,"failed",goal,"&gt;=5000",goal,"&lt;10000")</f>
        <v>126</v>
      </c>
      <c r="D4">
        <f>COUNTIFS(outcome,"canceled",goal,"&gt;=5000",goal,"&lt;10000")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ht="31.5" x14ac:dyDescent="0.25">
      <c r="A5" s="14" t="s">
        <v>2097</v>
      </c>
      <c r="B5">
        <f>COUNTIFS(outcome,"successful",goal,"&gt;=10000",goal,"&lt;15000")</f>
        <v>4</v>
      </c>
      <c r="C5">
        <f>COUNTIFS(outcome,"failed",goal,"&gt;=10000",goal,"&lt;15000")</f>
        <v>5</v>
      </c>
      <c r="D5">
        <f>COUNTIFS(outcome,"canceled",goal,"&gt;=10000",goal,"&lt;15000")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ht="31.5" x14ac:dyDescent="0.25">
      <c r="A6" s="14" t="s">
        <v>2098</v>
      </c>
      <c r="B6">
        <f>COUNTIFS(outcome,"successful",goal,"&gt;=15000",goal,"&lt;20000")</f>
        <v>10</v>
      </c>
      <c r="C6">
        <f>COUNTIFS(outcome,"failed",goal,"&gt;=15000",goal,"&lt;20000")</f>
        <v>0</v>
      </c>
      <c r="D6">
        <f>COUNTIFS(outcome,"canceled",goal,"&gt;=15000",goal,"&lt;20000")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ht="31.5" x14ac:dyDescent="0.25">
      <c r="A7" s="14" t="s">
        <v>2099</v>
      </c>
      <c r="B7">
        <f>COUNTIFS(outcome,"successful",goal,"&gt;=20000",goal,"&lt;25000")</f>
        <v>7</v>
      </c>
      <c r="C7">
        <f>COUNTIFS(outcome,"failed",goal,"&gt;=20000",goal,"&lt;25000")</f>
        <v>0</v>
      </c>
      <c r="D7">
        <f>COUNTIFS(outcome,"canceled",goal,"&gt;=20000",goal,"&lt;25000")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ht="31.5" x14ac:dyDescent="0.25">
      <c r="A8" s="14" t="s">
        <v>2100</v>
      </c>
      <c r="B8">
        <f>COUNTIFS(outcome,"successful",goal,"&gt;=25000",goal,"&lt;30000")</f>
        <v>11</v>
      </c>
      <c r="C8">
        <f>COUNTIFS(outcome,"failed",goal,"&gt;=25000",goal,"&lt;30000")</f>
        <v>3</v>
      </c>
      <c r="D8">
        <f>COUNTIFS(outcome,"canceled",goal,"&gt;=25000",goal,"&lt;30000")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ht="31.5" x14ac:dyDescent="0.25">
      <c r="A9" s="14" t="s">
        <v>2101</v>
      </c>
      <c r="B9">
        <f>COUNTIFS(outcome,"successful",goal,"&gt;=30000",goal,"&lt;35000")</f>
        <v>7</v>
      </c>
      <c r="C9">
        <f>COUNTIFS(outcome,"failed",goal,"&gt;=30000",goal,"&lt;35000")</f>
        <v>0</v>
      </c>
      <c r="D9">
        <f>COUNTIFS(outcome,"canceled",goal,"&gt;=30000",goal,"&lt;35000")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ht="31.5" x14ac:dyDescent="0.25">
      <c r="A10" s="14" t="s">
        <v>2102</v>
      </c>
      <c r="B10">
        <f>COUNTIFS(outcome,"successful",goal,"&gt;=35000",goal,"&lt;40000")</f>
        <v>8</v>
      </c>
      <c r="C10">
        <f>COUNTIFS(outcome,"failed",goal,"&gt;=35000",goal,"&lt;40000")</f>
        <v>3</v>
      </c>
      <c r="D10">
        <f>COUNTIFS(outcome,"canceled",goal,"&gt;=35000",goal,"&lt;40000")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ht="31.5" x14ac:dyDescent="0.25">
      <c r="A11" s="14" t="s">
        <v>2103</v>
      </c>
      <c r="B11">
        <f>COUNTIFS(outcome,"successful",goal,"&gt;=40000",goal,"&lt;45000")</f>
        <v>11</v>
      </c>
      <c r="C11">
        <f>COUNTIFS(outcome,"failed",goal,"&gt;=40000",goal,"&lt;45000")</f>
        <v>3</v>
      </c>
      <c r="D11">
        <f>COUNTIFS(outcome,"canceled",goal,"&gt;=40000",goal,"&lt;45000")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ht="31.5" x14ac:dyDescent="0.25">
      <c r="A12" s="14" t="s">
        <v>2104</v>
      </c>
      <c r="B12">
        <f>COUNTIFS(outcome,"successful",goal,"&gt;=45000",goal,"&lt;50000")</f>
        <v>8</v>
      </c>
      <c r="C12">
        <f>COUNTIFS(outcome,"failed",goal,"&gt;=45000",goal,"&lt;50000")</f>
        <v>3</v>
      </c>
      <c r="D12">
        <f>COUNTIFS(outcome,"canceled",goal,"&gt;=45000",goal,"&lt;50000")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47.25" x14ac:dyDescent="0.25">
      <c r="A13" s="14" t="s">
        <v>2105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81E3-98E5-45B1-A61C-059A30005A2C}">
  <dimension ref="A1:F18"/>
  <sheetViews>
    <sheetView workbookViewId="0">
      <selection activeCell="E24" sqref="E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2031</v>
      </c>
      <c r="B1" t="s">
        <v>2069</v>
      </c>
    </row>
    <row r="2" spans="1:6" x14ac:dyDescent="0.25">
      <c r="A2" s="5" t="s">
        <v>2085</v>
      </c>
      <c r="B2" t="s">
        <v>2069</v>
      </c>
    </row>
    <row r="4" spans="1:6" x14ac:dyDescent="0.25">
      <c r="A4" s="5" t="s">
        <v>2068</v>
      </c>
      <c r="B4" s="5" t="s">
        <v>2070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1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5">
      <c r="A7" s="11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5">
      <c r="A8" s="11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5">
      <c r="A9" s="11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5">
      <c r="A10" s="11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5">
      <c r="A11" s="11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5">
      <c r="A12" s="11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5">
      <c r="A13" s="11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5">
      <c r="A14" s="11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5">
      <c r="A15" s="11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5">
      <c r="A16" s="11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5">
      <c r="A17" s="11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5">
      <c r="A18" s="11" t="s">
        <v>2034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6783-65EC-498D-8E28-D4864C72B231}">
  <dimension ref="A1:F14"/>
  <sheetViews>
    <sheetView workbookViewId="0">
      <selection activeCell="A5" sqref="A5:F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8.375" bestFit="1" customWidth="1"/>
    <col min="8" max="8" width="5.625" bestFit="1" customWidth="1"/>
    <col min="9" max="9" width="3.875" bestFit="1" customWidth="1"/>
    <col min="10" max="10" width="9.25" bestFit="1" customWidth="1"/>
    <col min="11" max="11" width="8" bestFit="1" customWidth="1"/>
    <col min="12" max="12" width="8.375" bestFit="1" customWidth="1"/>
    <col min="13" max="13" width="5.625" bestFit="1" customWidth="1"/>
    <col min="14" max="14" width="3.875" bestFit="1" customWidth="1"/>
    <col min="15" max="15" width="9.25" bestFit="1" customWidth="1"/>
    <col min="16" max="16" width="8" bestFit="1" customWidth="1"/>
    <col min="17" max="17" width="8.375" bestFit="1" customWidth="1"/>
    <col min="18" max="18" width="5.625" bestFit="1" customWidth="1"/>
    <col min="19" max="19" width="3.875" bestFit="1" customWidth="1"/>
    <col min="20" max="20" width="9.25" bestFit="1" customWidth="1"/>
    <col min="21" max="21" width="8.125" bestFit="1" customWidth="1"/>
    <col min="22" max="22" width="8.3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8.125" bestFit="1" customWidth="1"/>
    <col min="27" max="27" width="8.375" bestFit="1" customWidth="1"/>
    <col min="28" max="28" width="5.625" bestFit="1" customWidth="1"/>
    <col min="29" max="29" width="9.25" bestFit="1" customWidth="1"/>
    <col min="30" max="30" width="7.25" bestFit="1" customWidth="1"/>
    <col min="31" max="31" width="8.375" bestFit="1" customWidth="1"/>
    <col min="32" max="32" width="5.625" bestFit="1" customWidth="1"/>
    <col min="33" max="33" width="3.875" bestFit="1" customWidth="1"/>
    <col min="34" max="34" width="9.25" bestFit="1" customWidth="1"/>
    <col min="35" max="35" width="8" bestFit="1" customWidth="1"/>
    <col min="36" max="36" width="11" bestFit="1" customWidth="1"/>
  </cols>
  <sheetData>
    <row r="1" spans="1:6" x14ac:dyDescent="0.25">
      <c r="A1" s="5" t="s">
        <v>6</v>
      </c>
      <c r="B1" t="s">
        <v>2069</v>
      </c>
    </row>
    <row r="3" spans="1:6" x14ac:dyDescent="0.25">
      <c r="A3" s="5" t="s">
        <v>2068</v>
      </c>
      <c r="B3" s="5" t="s">
        <v>2070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6" t="s">
        <v>2035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2036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2037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2038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2039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2040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2041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2042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2043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2034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1222-A4F6-4F2D-BD4A-E2BF10CEEA82}">
  <dimension ref="A1:F30"/>
  <sheetViews>
    <sheetView workbookViewId="0">
      <selection activeCell="A5" sqref="A5:F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2" spans="1:6" x14ac:dyDescent="0.25">
      <c r="A2" s="5" t="s">
        <v>2031</v>
      </c>
      <c r="B2" t="s">
        <v>2069</v>
      </c>
    </row>
    <row r="4" spans="1:6" x14ac:dyDescent="0.25">
      <c r="A4" s="5" t="s">
        <v>2068</v>
      </c>
      <c r="B4" s="5" t="s">
        <v>2070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6" t="s">
        <v>2044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2053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2045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2046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2054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2061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2050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2055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2051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2062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2060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2067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2063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2058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2047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2048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2049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2064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2052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2065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2066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2059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2034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statisticalAnalysis</vt:lpstr>
      <vt:lpstr>goalAnalysis</vt:lpstr>
      <vt:lpstr>dateTable</vt:lpstr>
      <vt:lpstr>categoryTable</vt:lpstr>
      <vt:lpstr>subcategoryTable</vt:lpstr>
      <vt:lpstr>backersCount</vt:lpstr>
      <vt:lpstr>goal</vt:lpstr>
      <vt:lpstr>live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Harry Riebow</cp:lastModifiedBy>
  <dcterms:created xsi:type="dcterms:W3CDTF">2021-09-29T18:52:28Z</dcterms:created>
  <dcterms:modified xsi:type="dcterms:W3CDTF">2023-03-23T09:45:33Z</dcterms:modified>
</cp:coreProperties>
</file>