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2020\JUSTICE\"/>
    </mc:Choice>
  </mc:AlternateContent>
  <bookViews>
    <workbookView xWindow="0" yWindow="0" windowWidth="20490" windowHeight="7455" activeTab="1"/>
  </bookViews>
  <sheets>
    <sheet name="104582 (2)" sheetId="32" r:id="rId1"/>
    <sheet name="104582 (3)" sheetId="33" r:id="rId2"/>
    <sheet name="104582 KHONG LAM" sheetId="26" r:id="rId3"/>
    <sheet name="Sheet1" sheetId="3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3" l="1"/>
  <c r="D3" i="33"/>
  <c r="I33" i="33" l="1"/>
  <c r="H31" i="33"/>
  <c r="G31" i="33"/>
  <c r="G33" i="33" s="1"/>
  <c r="F31" i="33"/>
  <c r="E31" i="33"/>
  <c r="D31" i="33"/>
  <c r="I30" i="33"/>
  <c r="H28" i="33"/>
  <c r="H33" i="33" s="1"/>
  <c r="G28" i="33"/>
  <c r="G29" i="33" s="1"/>
  <c r="F28" i="33"/>
  <c r="E28" i="33"/>
  <c r="E33" i="33" s="1"/>
  <c r="D28" i="33"/>
  <c r="I27" i="33"/>
  <c r="D26" i="33"/>
  <c r="I25" i="33"/>
  <c r="H25" i="33"/>
  <c r="H29" i="33" s="1"/>
  <c r="H32" i="33" s="1"/>
  <c r="G25" i="33"/>
  <c r="F25" i="33"/>
  <c r="E25" i="33"/>
  <c r="E29" i="33" s="1"/>
  <c r="E32" i="33" s="1"/>
  <c r="D25" i="33"/>
  <c r="D29" i="33" s="1"/>
  <c r="I24" i="33"/>
  <c r="E26" i="33" s="1"/>
  <c r="H20" i="33"/>
  <c r="F20" i="33"/>
  <c r="H14" i="33"/>
  <c r="G14" i="33"/>
  <c r="F14" i="33"/>
  <c r="E14" i="33"/>
  <c r="D14" i="33"/>
  <c r="I13" i="33"/>
  <c r="H11" i="33"/>
  <c r="G11" i="33"/>
  <c r="F11" i="33"/>
  <c r="F12" i="33" s="1"/>
  <c r="F15" i="33" s="1"/>
  <c r="E11" i="33"/>
  <c r="D11" i="33"/>
  <c r="I10" i="33"/>
  <c r="H8" i="33"/>
  <c r="H12" i="33" s="1"/>
  <c r="G8" i="33"/>
  <c r="G12" i="33" s="1"/>
  <c r="G15" i="33" s="1"/>
  <c r="F8" i="33"/>
  <c r="E8" i="33"/>
  <c r="D8" i="33"/>
  <c r="I7" i="33"/>
  <c r="H9" i="33" s="1"/>
  <c r="G32" i="33" l="1"/>
  <c r="I31" i="33"/>
  <c r="K30" i="33" s="1"/>
  <c r="D33" i="33"/>
  <c r="G26" i="33"/>
  <c r="H26" i="33"/>
  <c r="F29" i="33"/>
  <c r="F32" i="33" s="1"/>
  <c r="H15" i="33"/>
  <c r="H16" i="33"/>
  <c r="I14" i="33"/>
  <c r="M13" i="33" s="1"/>
  <c r="D16" i="33"/>
  <c r="G16" i="33"/>
  <c r="F16" i="33"/>
  <c r="D12" i="33"/>
  <c r="I8" i="33"/>
  <c r="G9" i="33"/>
  <c r="F3" i="33"/>
  <c r="H3" i="33"/>
  <c r="F9" i="33"/>
  <c r="E12" i="33"/>
  <c r="E15" i="33" s="1"/>
  <c r="I29" i="33"/>
  <c r="D15" i="33"/>
  <c r="I11" i="33"/>
  <c r="E9" i="33"/>
  <c r="E16" i="33"/>
  <c r="F26" i="33"/>
  <c r="I28" i="33"/>
  <c r="D32" i="33"/>
  <c r="F33" i="33"/>
  <c r="D9" i="33"/>
  <c r="I9" i="33" s="1"/>
  <c r="E33" i="26"/>
  <c r="F33" i="26"/>
  <c r="G33" i="26"/>
  <c r="H33" i="26"/>
  <c r="I33" i="26"/>
  <c r="D33" i="26"/>
  <c r="E25" i="26"/>
  <c r="F25" i="26"/>
  <c r="G25" i="26"/>
  <c r="H25" i="26"/>
  <c r="D25" i="26"/>
  <c r="E8" i="26"/>
  <c r="F8" i="26"/>
  <c r="G8" i="26"/>
  <c r="H8" i="26"/>
  <c r="D8" i="26"/>
  <c r="R27" i="31"/>
  <c r="R26" i="31"/>
  <c r="J37" i="32"/>
  <c r="J39" i="32" s="1"/>
  <c r="I37" i="32"/>
  <c r="H37" i="32"/>
  <c r="G37" i="32"/>
  <c r="F37" i="32"/>
  <c r="F39" i="32" s="1"/>
  <c r="E37" i="32"/>
  <c r="D37" i="32"/>
  <c r="K37" i="32" s="1"/>
  <c r="K36" i="32"/>
  <c r="J34" i="32"/>
  <c r="I34" i="32"/>
  <c r="I39" i="32" s="1"/>
  <c r="H34" i="32"/>
  <c r="G34" i="32"/>
  <c r="F34" i="32"/>
  <c r="E34" i="32"/>
  <c r="E39" i="32" s="1"/>
  <c r="D34" i="32"/>
  <c r="K34" i="32" s="1"/>
  <c r="K33" i="32"/>
  <c r="J31" i="32"/>
  <c r="J32" i="32" s="1"/>
  <c r="J35" i="32" s="1"/>
  <c r="J38" i="32" s="1"/>
  <c r="I31" i="32"/>
  <c r="I32" i="32" s="1"/>
  <c r="I35" i="32" s="1"/>
  <c r="I38" i="32" s="1"/>
  <c r="H31" i="32"/>
  <c r="H32" i="32" s="1"/>
  <c r="H35" i="32" s="1"/>
  <c r="H38" i="32" s="1"/>
  <c r="G31" i="32"/>
  <c r="G39" i="32" s="1"/>
  <c r="F31" i="32"/>
  <c r="F32" i="32" s="1"/>
  <c r="F35" i="32" s="1"/>
  <c r="F38" i="32" s="1"/>
  <c r="E31" i="32"/>
  <c r="E32" i="32" s="1"/>
  <c r="E35" i="32" s="1"/>
  <c r="E38" i="32" s="1"/>
  <c r="D31" i="32"/>
  <c r="D32" i="32" s="1"/>
  <c r="K30" i="32"/>
  <c r="J28" i="32"/>
  <c r="I28" i="32"/>
  <c r="H28" i="32"/>
  <c r="G28" i="32"/>
  <c r="F28" i="32"/>
  <c r="E28" i="32"/>
  <c r="D28" i="32"/>
  <c r="K27" i="32"/>
  <c r="H29" i="32" s="1"/>
  <c r="K17" i="32"/>
  <c r="M16" i="32" s="1"/>
  <c r="J17" i="32"/>
  <c r="I17" i="32"/>
  <c r="H17" i="32"/>
  <c r="G17" i="32"/>
  <c r="G19" i="32" s="1"/>
  <c r="F17" i="32"/>
  <c r="E17" i="32"/>
  <c r="D17" i="32"/>
  <c r="K16" i="32"/>
  <c r="J14" i="32"/>
  <c r="J19" i="32" s="1"/>
  <c r="I14" i="32"/>
  <c r="H14" i="32"/>
  <c r="G14" i="32"/>
  <c r="F14" i="32"/>
  <c r="F19" i="32" s="1"/>
  <c r="E14" i="32"/>
  <c r="D14" i="32"/>
  <c r="K14" i="32" s="1"/>
  <c r="K13" i="32"/>
  <c r="J11" i="32"/>
  <c r="J12" i="32" s="1"/>
  <c r="J15" i="32" s="1"/>
  <c r="J18" i="32" s="1"/>
  <c r="I11" i="32"/>
  <c r="I19" i="32" s="1"/>
  <c r="H11" i="32"/>
  <c r="H19" i="32" s="1"/>
  <c r="G11" i="32"/>
  <c r="G12" i="32" s="1"/>
  <c r="G15" i="32" s="1"/>
  <c r="G18" i="32" s="1"/>
  <c r="F11" i="32"/>
  <c r="F12" i="32" s="1"/>
  <c r="F15" i="32" s="1"/>
  <c r="F18" i="32" s="1"/>
  <c r="E11" i="32"/>
  <c r="E12" i="32" s="1"/>
  <c r="E15" i="32" s="1"/>
  <c r="E18" i="32" s="1"/>
  <c r="D11" i="32"/>
  <c r="D19" i="32" s="1"/>
  <c r="K10" i="32"/>
  <c r="H9" i="32"/>
  <c r="D9" i="32"/>
  <c r="J8" i="32"/>
  <c r="I8" i="32"/>
  <c r="H8" i="32"/>
  <c r="G8" i="32"/>
  <c r="F8" i="32"/>
  <c r="E8" i="32"/>
  <c r="D8" i="32"/>
  <c r="K7" i="32"/>
  <c r="I9" i="32" s="1"/>
  <c r="D3" i="32"/>
  <c r="M30" i="33" l="1"/>
  <c r="I32" i="33"/>
  <c r="I26" i="33"/>
  <c r="K13" i="33"/>
  <c r="I15" i="33"/>
  <c r="I12" i="33"/>
  <c r="M27" i="33"/>
  <c r="K27" i="33"/>
  <c r="K33" i="33" s="1"/>
  <c r="M10" i="33"/>
  <c r="M16" i="33" s="1"/>
  <c r="K10" i="33"/>
  <c r="I16" i="33"/>
  <c r="D35" i="32"/>
  <c r="M33" i="32"/>
  <c r="O33" i="32"/>
  <c r="O36" i="32"/>
  <c r="M36" i="32"/>
  <c r="O13" i="32"/>
  <c r="M13" i="32"/>
  <c r="I12" i="32"/>
  <c r="I15" i="32" s="1"/>
  <c r="I18" i="32" s="1"/>
  <c r="O16" i="32"/>
  <c r="I3" i="32"/>
  <c r="F9" i="32"/>
  <c r="J9" i="32"/>
  <c r="K11" i="32"/>
  <c r="E19" i="32"/>
  <c r="G23" i="32"/>
  <c r="E29" i="32"/>
  <c r="I29" i="32"/>
  <c r="D39" i="32"/>
  <c r="H39" i="32"/>
  <c r="K8" i="32"/>
  <c r="G9" i="32"/>
  <c r="D12" i="32"/>
  <c r="H12" i="32"/>
  <c r="H15" i="32" s="1"/>
  <c r="H18" i="32" s="1"/>
  <c r="I23" i="32"/>
  <c r="F29" i="32"/>
  <c r="J29" i="32"/>
  <c r="K31" i="32"/>
  <c r="G32" i="32"/>
  <c r="G35" i="32" s="1"/>
  <c r="G38" i="32" s="1"/>
  <c r="K28" i="32"/>
  <c r="G29" i="32"/>
  <c r="G3" i="32"/>
  <c r="E9" i="32"/>
  <c r="K9" i="32" s="1"/>
  <c r="D23" i="32"/>
  <c r="D29" i="32"/>
  <c r="M33" i="33" l="1"/>
  <c r="K16" i="33"/>
  <c r="J16" i="33" s="1"/>
  <c r="J33" i="33"/>
  <c r="K34" i="33"/>
  <c r="J34" i="33" s="1"/>
  <c r="M34" i="33"/>
  <c r="L34" i="33" s="1"/>
  <c r="L33" i="33"/>
  <c r="L16" i="33"/>
  <c r="M17" i="33"/>
  <c r="L17" i="33" s="1"/>
  <c r="K29" i="32"/>
  <c r="D15" i="32"/>
  <c r="K12" i="32"/>
  <c r="M10" i="32"/>
  <c r="M19" i="32" s="1"/>
  <c r="K19" i="32"/>
  <c r="O10" i="32"/>
  <c r="O19" i="32" s="1"/>
  <c r="K32" i="32"/>
  <c r="M20" i="32"/>
  <c r="L20" i="32" s="1"/>
  <c r="K39" i="32"/>
  <c r="O30" i="32"/>
  <c r="O39" i="32" s="1"/>
  <c r="M30" i="32"/>
  <c r="M39" i="32" s="1"/>
  <c r="M40" i="32"/>
  <c r="L40" i="32" s="1"/>
  <c r="D38" i="32"/>
  <c r="K38" i="32" s="1"/>
  <c r="K35" i="32"/>
  <c r="K17" i="33" l="1"/>
  <c r="J17" i="33" s="1"/>
  <c r="L19" i="32"/>
  <c r="L39" i="32"/>
  <c r="O40" i="32"/>
  <c r="N40" i="32" s="1"/>
  <c r="N39" i="32"/>
  <c r="N19" i="32"/>
  <c r="O20" i="32"/>
  <c r="N20" i="32" s="1"/>
  <c r="D18" i="32"/>
  <c r="K18" i="32" s="1"/>
  <c r="K15" i="32"/>
  <c r="G28" i="26" l="1"/>
  <c r="F31" i="26"/>
  <c r="I30" i="26"/>
  <c r="H28" i="26"/>
  <c r="F28" i="26"/>
  <c r="E28" i="26"/>
  <c r="D28" i="26"/>
  <c r="I27" i="26"/>
  <c r="I24" i="26"/>
  <c r="I25" i="26" s="1"/>
  <c r="L27" i="31"/>
  <c r="L26" i="31"/>
  <c r="O29" i="31"/>
  <c r="T28" i="31"/>
  <c r="Q28" i="31"/>
  <c r="P28" i="31"/>
  <c r="O28" i="31"/>
  <c r="Q29" i="31" s="1"/>
  <c r="N28" i="31"/>
  <c r="N29" i="31" s="1"/>
  <c r="M28" i="31"/>
  <c r="K28" i="31"/>
  <c r="J28" i="31"/>
  <c r="I28" i="31"/>
  <c r="H28" i="31"/>
  <c r="G28" i="31"/>
  <c r="F28" i="31"/>
  <c r="E28" i="31"/>
  <c r="S28" i="31" s="1"/>
  <c r="S27" i="31"/>
  <c r="S26" i="31"/>
  <c r="Q22" i="31"/>
  <c r="P22" i="31"/>
  <c r="O22" i="31"/>
  <c r="N22" i="31"/>
  <c r="M22" i="31"/>
  <c r="K22" i="31"/>
  <c r="J22" i="31"/>
  <c r="I22" i="31"/>
  <c r="H22" i="31"/>
  <c r="G22" i="31"/>
  <c r="F22" i="31"/>
  <c r="E22" i="31"/>
  <c r="S22" i="31" s="1"/>
  <c r="S21" i="31"/>
  <c r="S20" i="31"/>
  <c r="Q19" i="31"/>
  <c r="P19" i="31"/>
  <c r="O19" i="31"/>
  <c r="N19" i="31"/>
  <c r="M19" i="31"/>
  <c r="K19" i="31"/>
  <c r="J19" i="31"/>
  <c r="I19" i="31"/>
  <c r="H19" i="31"/>
  <c r="G19" i="31"/>
  <c r="F19" i="31"/>
  <c r="E19" i="31"/>
  <c r="S19" i="31" s="1"/>
  <c r="S18" i="31"/>
  <c r="S17" i="31"/>
  <c r="Q16" i="31"/>
  <c r="P16" i="31"/>
  <c r="O16" i="31"/>
  <c r="N16" i="31"/>
  <c r="M16" i="31"/>
  <c r="K16" i="31"/>
  <c r="J16" i="31"/>
  <c r="I16" i="31"/>
  <c r="H16" i="31"/>
  <c r="G16" i="31"/>
  <c r="F16" i="31"/>
  <c r="E16" i="31"/>
  <c r="S16" i="31" s="1"/>
  <c r="S15" i="31"/>
  <c r="Q14" i="31"/>
  <c r="P14" i="31"/>
  <c r="O14" i="31"/>
  <c r="N14" i="31"/>
  <c r="M14" i="31"/>
  <c r="K14" i="31"/>
  <c r="J14" i="31"/>
  <c r="I14" i="31"/>
  <c r="H14" i="31"/>
  <c r="G14" i="31"/>
  <c r="F14" i="31"/>
  <c r="E14" i="31"/>
  <c r="S14" i="31" s="1"/>
  <c r="S13" i="31"/>
  <c r="S12" i="31"/>
  <c r="Q11" i="31"/>
  <c r="Q23" i="31" s="1"/>
  <c r="P11" i="31"/>
  <c r="P23" i="31" s="1"/>
  <c r="O11" i="31"/>
  <c r="O23" i="31" s="1"/>
  <c r="N11" i="31"/>
  <c r="N23" i="31" s="1"/>
  <c r="M11" i="31"/>
  <c r="M23" i="31" s="1"/>
  <c r="K11" i="31"/>
  <c r="K23" i="31" s="1"/>
  <c r="J11" i="31"/>
  <c r="J23" i="31" s="1"/>
  <c r="I11" i="31"/>
  <c r="I23" i="31" s="1"/>
  <c r="H11" i="31"/>
  <c r="H23" i="31" s="1"/>
  <c r="G11" i="31"/>
  <c r="G23" i="31" s="1"/>
  <c r="F11" i="31"/>
  <c r="F23" i="31" s="1"/>
  <c r="E11" i="31"/>
  <c r="S11" i="31" s="1"/>
  <c r="S10" i="31"/>
  <c r="S9" i="31"/>
  <c r="H26" i="26" l="1"/>
  <c r="H20" i="26"/>
  <c r="F20" i="26"/>
  <c r="G31" i="26"/>
  <c r="D31" i="26"/>
  <c r="H31" i="26"/>
  <c r="E31" i="26"/>
  <c r="G26" i="26"/>
  <c r="E26" i="26"/>
  <c r="H29" i="26"/>
  <c r="F26" i="26"/>
  <c r="G29" i="26"/>
  <c r="D29" i="26"/>
  <c r="D26" i="26"/>
  <c r="E29" i="26"/>
  <c r="F29" i="26"/>
  <c r="F32" i="26" s="1"/>
  <c r="E23" i="31"/>
  <c r="S23" i="31" s="1"/>
  <c r="P29" i="31"/>
  <c r="M29" i="31"/>
  <c r="E32" i="26" l="1"/>
  <c r="D32" i="26"/>
  <c r="I31" i="26"/>
  <c r="M30" i="26" s="1"/>
  <c r="G32" i="26"/>
  <c r="H32" i="26"/>
  <c r="I28" i="26"/>
  <c r="I26" i="26"/>
  <c r="I7" i="26"/>
  <c r="I8" i="26" s="1"/>
  <c r="H3" i="26" l="1"/>
  <c r="K27" i="26"/>
  <c r="K30" i="26"/>
  <c r="M27" i="26"/>
  <c r="M33" i="26" s="1"/>
  <c r="I29" i="26"/>
  <c r="I32" i="26"/>
  <c r="F3" i="26"/>
  <c r="D9" i="26"/>
  <c r="E9" i="26"/>
  <c r="F9" i="26"/>
  <c r="G9" i="26"/>
  <c r="H9" i="26"/>
  <c r="I10" i="26"/>
  <c r="D11" i="26"/>
  <c r="E11" i="26"/>
  <c r="F11" i="26"/>
  <c r="F16" i="26" s="1"/>
  <c r="G11" i="26"/>
  <c r="G16" i="26" s="1"/>
  <c r="H11" i="26"/>
  <c r="I13" i="26"/>
  <c r="D14" i="26"/>
  <c r="E14" i="26"/>
  <c r="F14" i="26"/>
  <c r="G14" i="26"/>
  <c r="H14" i="26"/>
  <c r="E16" i="26" l="1"/>
  <c r="H16" i="26"/>
  <c r="D16" i="26"/>
  <c r="K33" i="26"/>
  <c r="J33" i="26" s="1"/>
  <c r="L33" i="26"/>
  <c r="F12" i="26"/>
  <c r="F15" i="26" s="1"/>
  <c r="M34" i="26"/>
  <c r="L34" i="26" s="1"/>
  <c r="I9" i="26"/>
  <c r="I11" i="26"/>
  <c r="I16" i="26" s="1"/>
  <c r="H12" i="26"/>
  <c r="H15" i="26" s="1"/>
  <c r="D12" i="26"/>
  <c r="D15" i="26" s="1"/>
  <c r="I14" i="26"/>
  <c r="G12" i="26"/>
  <c r="G15" i="26" s="1"/>
  <c r="E12" i="26"/>
  <c r="E15" i="26" s="1"/>
  <c r="K34" i="26" l="1"/>
  <c r="J34" i="26" s="1"/>
  <c r="K13" i="26"/>
  <c r="M13" i="26"/>
  <c r="K10" i="26"/>
  <c r="M10" i="26"/>
  <c r="I12" i="26"/>
  <c r="I15" i="26"/>
  <c r="M16" i="26" l="1"/>
  <c r="K16" i="26"/>
  <c r="L16" i="26" l="1"/>
  <c r="M17" i="26"/>
  <c r="L17" i="26" s="1"/>
  <c r="J16" i="26"/>
  <c r="K17" i="26"/>
  <c r="J17" i="26" s="1"/>
</calcChain>
</file>

<file path=xl/sharedStrings.xml><?xml version="1.0" encoding="utf-8"?>
<sst xmlns="http://schemas.openxmlformats.org/spreadsheetml/2006/main" count="304" uniqueCount="77">
  <si>
    <t>COLOR</t>
  </si>
  <si>
    <t>DIVICION</t>
  </si>
  <si>
    <t>TOTAL</t>
  </si>
  <si>
    <t>QTY</t>
  </si>
  <si>
    <t>RATIO.1</t>
  </si>
  <si>
    <t>RATIO.2</t>
  </si>
  <si>
    <t>ORDER</t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</si>
  <si>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</si>
  <si>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</si>
  <si>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</si>
  <si>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          WIDTGH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</si>
  <si>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</si>
  <si>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</si>
  <si>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</si>
  <si>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</si>
  <si>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6</t>
  </si>
  <si>
    <t>7</t>
  </si>
  <si>
    <t>8</t>
  </si>
  <si>
    <t>10</t>
  </si>
  <si>
    <t>12</t>
  </si>
  <si>
    <t xml:space="preserve">오더 수량 </t>
    <phoneticPr fontId="2" type="noConversion"/>
  </si>
  <si>
    <t>RATIO.3</t>
    <phoneticPr fontId="2" type="noConversion"/>
  </si>
  <si>
    <t>14</t>
  </si>
  <si>
    <t>16/18</t>
  </si>
  <si>
    <t>Buyer    : Justice</t>
  </si>
  <si>
    <t>C/O      : VIETNAM</t>
  </si>
  <si>
    <t>Del.</t>
  </si>
  <si>
    <t>Po.No</t>
  </si>
  <si>
    <t>Style No</t>
  </si>
  <si>
    <t>Color</t>
  </si>
  <si>
    <t>Quantity</t>
  </si>
  <si>
    <t>Ratio</t>
  </si>
  <si>
    <t>Remarks</t>
  </si>
  <si>
    <t>16/18PL</t>
  </si>
  <si>
    <t>20/22PL</t>
  </si>
  <si>
    <t>10PL</t>
  </si>
  <si>
    <t>12PL</t>
  </si>
  <si>
    <t>14PL</t>
  </si>
  <si>
    <t>TTL</t>
  </si>
  <si>
    <t>US STORES</t>
  </si>
  <si>
    <t>S.TTL</t>
  </si>
  <si>
    <t>DIRECT</t>
  </si>
  <si>
    <t>G.TTL</t>
  </si>
  <si>
    <t>Sketch</t>
  </si>
  <si>
    <t>Amount</t>
  </si>
  <si>
    <t>FRANCHISE DI</t>
  </si>
  <si>
    <t>TRIM</t>
    <phoneticPr fontId="2" type="noConversion"/>
  </si>
  <si>
    <t>TRIM         WIDTGH</t>
    <phoneticPr fontId="2" type="noConversion"/>
  </si>
  <si>
    <t>[ Order Recap ]2020-04-07</t>
    <phoneticPr fontId="2" type="noConversion"/>
  </si>
  <si>
    <t>Quantity : 22,216Pcs</t>
  </si>
  <si>
    <t>Amount   : U$141,293.76</t>
  </si>
  <si>
    <t>07/07-07/07
$6.3600
VSL</t>
  </si>
  <si>
    <t>31039</t>
  </si>
  <si>
    <t>104582</t>
  </si>
  <si>
    <t>BLEACH WHITE(601)</t>
  </si>
  <si>
    <t>FRENCH NAVY(623)</t>
  </si>
  <si>
    <t>31041</t>
  </si>
  <si>
    <t>31233</t>
  </si>
  <si>
    <t>31234</t>
  </si>
  <si>
    <t>FRANCHISE DM</t>
  </si>
  <si>
    <t>31290</t>
  </si>
  <si>
    <t>BLEACH WHITE</t>
    <phoneticPr fontId="2" type="noConversion"/>
  </si>
  <si>
    <t>BLEACH WHITE</t>
    <phoneticPr fontId="2" type="noConversion"/>
  </si>
  <si>
    <t>LOSS(3%)</t>
    <phoneticPr fontId="2" type="noConversion"/>
  </si>
  <si>
    <t>BAL(3%)</t>
    <phoneticPr fontId="2" type="noConversion"/>
  </si>
  <si>
    <t>FRENCH NAVY</t>
    <phoneticPr fontId="2" type="noConversion"/>
  </si>
  <si>
    <t>FRENCH NAVY</t>
    <phoneticPr fontId="2" type="noConversion"/>
  </si>
  <si>
    <t>LOSS(3.5%)</t>
    <phoneticPr fontId="2" type="noConversion"/>
  </si>
  <si>
    <t>60"</t>
    <phoneticPr fontId="2" type="noConversion"/>
  </si>
  <si>
    <t>54"</t>
    <phoneticPr fontId="2" type="noConversion"/>
  </si>
  <si>
    <t>STYLE.NO : 104582JUS</t>
    <phoneticPr fontId="2" type="noConversion"/>
  </si>
  <si>
    <t>BINDING BODY</t>
    <phoneticPr fontId="2" type="noConversion"/>
  </si>
  <si>
    <t>BINDING TRIM</t>
    <phoneticPr fontId="2" type="noConversion"/>
  </si>
  <si>
    <r>
      <t xml:space="preserve">STYLE.NO : 104582JUS - </t>
    </r>
    <r>
      <rPr>
        <b/>
        <sz val="12"/>
        <color rgb="FFFF0000"/>
        <rFont val="맑은 고딕"/>
        <family val="3"/>
        <charset val="129"/>
        <scheme val="minor"/>
      </rPr>
      <t>PLUS</t>
    </r>
    <phoneticPr fontId="2" type="noConversion"/>
  </si>
  <si>
    <t>LOSS(13%)</t>
    <phoneticPr fontId="2" type="noConversion"/>
  </si>
  <si>
    <t>Style No : 104582JUS</t>
    <phoneticPr fontId="2" type="noConversion"/>
  </si>
  <si>
    <t xml:space="preserve">오더 수량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</si>
</sst>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0.000"/>
    <numFmt numFmtId="185" formatCode="#,##0.0000_);[Red]\(#,##0.000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0"/>
      <name val="굴림"/>
      <family val="3"/>
      <charset val="129"/>
    </font>
    <font>
      <sz val="20"/>
      <name val="굴림체"/>
      <family val="3"/>
      <charset val="129"/>
    </font>
    <font>
      <b/>
      <sz val="20"/>
      <name val="굴림체"/>
      <family val="3"/>
      <charset val="129"/>
    </font>
    <font>
      <sz val="20"/>
      <name val="굴림"/>
      <family val="3"/>
      <charset val="129"/>
    </font>
    <font>
      <b/>
      <sz val="11"/>
      <name val="굴림"/>
      <family val="3"/>
      <charset val="129"/>
    </font>
    <font>
      <b/>
      <sz val="12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0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9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3" fillId="0" borderId="0" xfId="3" applyFont="1" applyAlignment="1" applyProtection="1">
      <alignment horizontal="left" vertical="top"/>
    </xf>
    <xf numFmtId="0" fontId="12" fillId="5" borderId="14" xfId="3" applyFont="1" applyFill="1" applyBorder="1" applyAlignment="1" applyProtection="1">
      <alignment horizontal="center" vertical="center" wrapText="1"/>
    </xf>
    <xf numFmtId="0" fontId="15" fillId="3" borderId="23" xfId="3" applyFont="1" applyFill="1" applyBorder="1" applyAlignment="1" applyProtection="1">
      <alignment horizontal="center" vertical="center" wrapText="1"/>
    </xf>
    <xf numFmtId="0" fontId="15" fillId="3" borderId="16" xfId="3" applyFont="1" applyFill="1" applyBorder="1" applyAlignment="1" applyProtection="1">
      <alignment horizontal="left" vertical="center" wrapText="1"/>
    </xf>
    <xf numFmtId="3" fontId="15" fillId="3" borderId="15" xfId="3" applyNumberFormat="1" applyFont="1" applyFill="1" applyBorder="1" applyAlignment="1" applyProtection="1">
      <alignment horizontal="right" vertical="center"/>
    </xf>
    <xf numFmtId="3" fontId="15" fillId="3" borderId="16" xfId="3" applyNumberFormat="1" applyFont="1" applyFill="1" applyBorder="1" applyAlignment="1" applyProtection="1">
      <alignment horizontal="right" vertical="center"/>
    </xf>
    <xf numFmtId="3" fontId="15" fillId="3" borderId="23" xfId="3" applyNumberFormat="1" applyFont="1" applyFill="1" applyBorder="1" applyAlignment="1" applyProtection="1">
      <alignment horizontal="right" vertical="center"/>
    </xf>
    <xf numFmtId="0" fontId="15" fillId="0" borderId="23" xfId="3" applyFont="1" applyBorder="1" applyAlignment="1" applyProtection="1">
      <alignment horizontal="center" vertical="center" wrapText="1"/>
    </xf>
    <xf numFmtId="0" fontId="15" fillId="3" borderId="25" xfId="3" applyFont="1" applyFill="1" applyBorder="1" applyAlignment="1" applyProtection="1">
      <alignment horizontal="center" vertical="center" wrapText="1"/>
    </xf>
    <xf numFmtId="0" fontId="15" fillId="3" borderId="26" xfId="3" applyFont="1" applyFill="1" applyBorder="1" applyAlignment="1" applyProtection="1">
      <alignment horizontal="left" vertical="center" wrapText="1"/>
    </xf>
    <xf numFmtId="3" fontId="15" fillId="3" borderId="27" xfId="3" applyNumberFormat="1" applyFont="1" applyFill="1" applyBorder="1" applyAlignment="1" applyProtection="1">
      <alignment horizontal="right" vertical="center"/>
    </xf>
    <xf numFmtId="3" fontId="15" fillId="3" borderId="26" xfId="3" applyNumberFormat="1" applyFont="1" applyFill="1" applyBorder="1" applyAlignment="1" applyProtection="1">
      <alignment horizontal="right" vertical="center"/>
    </xf>
    <xf numFmtId="3" fontId="15" fillId="3" borderId="25" xfId="3" applyNumberFormat="1" applyFont="1" applyFill="1" applyBorder="1" applyAlignment="1" applyProtection="1">
      <alignment horizontal="right" vertical="center"/>
    </xf>
    <xf numFmtId="0" fontId="15" fillId="0" borderId="25" xfId="3" applyFont="1" applyBorder="1" applyAlignment="1" applyProtection="1">
      <alignment horizontal="center" vertical="center" wrapText="1"/>
    </xf>
    <xf numFmtId="3" fontId="12" fillId="5" borderId="14" xfId="3" applyNumberFormat="1" applyFont="1" applyFill="1" applyBorder="1" applyAlignment="1" applyProtection="1">
      <alignment horizontal="right" vertical="center"/>
    </xf>
    <xf numFmtId="0" fontId="15" fillId="5" borderId="14" xfId="3" applyFont="1" applyFill="1" applyBorder="1" applyAlignment="1" applyProtection="1">
      <alignment horizontal="center" vertical="center" wrapText="1"/>
    </xf>
    <xf numFmtId="0" fontId="15" fillId="0" borderId="16" xfId="3" applyFont="1" applyBorder="1" applyAlignment="1" applyProtection="1">
      <alignment horizontal="left" vertical="center" wrapText="1"/>
    </xf>
    <xf numFmtId="3" fontId="15" fillId="0" borderId="15" xfId="3" applyNumberFormat="1" applyFont="1" applyBorder="1" applyAlignment="1" applyProtection="1">
      <alignment horizontal="right" vertical="center"/>
    </xf>
    <xf numFmtId="3" fontId="15" fillId="0" borderId="16" xfId="3" applyNumberFormat="1" applyFont="1" applyBorder="1" applyAlignment="1" applyProtection="1">
      <alignment horizontal="right" vertical="center"/>
    </xf>
    <xf numFmtId="3" fontId="15" fillId="0" borderId="23" xfId="3" applyNumberFormat="1" applyFont="1" applyBorder="1" applyAlignment="1" applyProtection="1">
      <alignment horizontal="right" vertical="center"/>
    </xf>
    <xf numFmtId="0" fontId="15" fillId="0" borderId="26" xfId="3" applyFont="1" applyBorder="1" applyAlignment="1" applyProtection="1">
      <alignment horizontal="left" vertical="center" wrapText="1"/>
    </xf>
    <xf numFmtId="3" fontId="15" fillId="0" borderId="27" xfId="3" applyNumberFormat="1" applyFont="1" applyBorder="1" applyAlignment="1" applyProtection="1">
      <alignment horizontal="right" vertical="center"/>
    </xf>
    <xf numFmtId="3" fontId="15" fillId="0" borderId="26" xfId="3" applyNumberFormat="1" applyFont="1" applyBorder="1" applyAlignment="1" applyProtection="1">
      <alignment horizontal="right" vertical="center"/>
    </xf>
    <xf numFmtId="3" fontId="15" fillId="0" borderId="25" xfId="3" applyNumberFormat="1" applyFont="1" applyBorder="1" applyAlignment="1" applyProtection="1">
      <alignment horizontal="right" vertical="center"/>
    </xf>
    <xf numFmtId="0" fontId="15" fillId="0" borderId="30" xfId="3" applyFont="1" applyBorder="1" applyAlignment="1" applyProtection="1">
      <alignment horizontal="center" vertical="center" wrapText="1"/>
    </xf>
    <xf numFmtId="0" fontId="15" fillId="0" borderId="14" xfId="3" applyFont="1" applyBorder="1" applyAlignment="1" applyProtection="1">
      <alignment horizontal="center" vertical="center" wrapText="1"/>
    </xf>
    <xf numFmtId="0" fontId="15" fillId="0" borderId="18" xfId="3" applyFont="1" applyBorder="1" applyAlignment="1" applyProtection="1">
      <alignment horizontal="left" vertical="center" wrapText="1"/>
    </xf>
    <xf numFmtId="3" fontId="15" fillId="0" borderId="19" xfId="3" applyNumberFormat="1" applyFont="1" applyBorder="1" applyAlignment="1" applyProtection="1">
      <alignment horizontal="right" vertical="center"/>
    </xf>
    <xf numFmtId="3" fontId="15" fillId="0" borderId="18" xfId="3" applyNumberFormat="1" applyFont="1" applyBorder="1" applyAlignment="1" applyProtection="1">
      <alignment horizontal="right" vertical="center"/>
    </xf>
    <xf numFmtId="3" fontId="15" fillId="0" borderId="14" xfId="3" applyNumberFormat="1" applyFont="1" applyBorder="1" applyAlignment="1" applyProtection="1">
      <alignment horizontal="right" vertical="center"/>
    </xf>
    <xf numFmtId="0" fontId="15" fillId="0" borderId="20" xfId="3" applyFont="1" applyBorder="1" applyAlignment="1" applyProtection="1">
      <alignment horizontal="center" vertical="center" wrapText="1"/>
    </xf>
    <xf numFmtId="0" fontId="15" fillId="0" borderId="16" xfId="3" applyFont="1" applyBorder="1" applyAlignment="1" applyProtection="1">
      <alignment horizontal="center" vertical="top" wrapText="1"/>
    </xf>
    <xf numFmtId="4" fontId="15" fillId="0" borderId="23" xfId="3" applyNumberFormat="1" applyFont="1" applyBorder="1" applyAlignment="1" applyProtection="1">
      <alignment horizontal="right" vertical="center"/>
    </xf>
    <xf numFmtId="0" fontId="15" fillId="0" borderId="26" xfId="3" applyFont="1" applyBorder="1" applyAlignment="1" applyProtection="1">
      <alignment horizontal="center" vertical="top" wrapText="1"/>
    </xf>
    <xf numFmtId="4" fontId="15" fillId="0" borderId="25" xfId="3" applyNumberFormat="1" applyFont="1" applyBorder="1" applyAlignment="1" applyProtection="1">
      <alignment horizontal="right" vertical="center"/>
    </xf>
    <xf numFmtId="4" fontId="15" fillId="5" borderId="14" xfId="3" applyNumberFormat="1" applyFont="1" applyFill="1" applyBorder="1" applyAlignment="1" applyProtection="1">
      <alignment horizontal="right" vertical="center"/>
    </xf>
    <xf numFmtId="0" fontId="15" fillId="0" borderId="0" xfId="3" applyFont="1" applyAlignment="1" applyProtection="1">
      <alignment horizontal="right" vertical="center"/>
      <protection locked="0"/>
    </xf>
    <xf numFmtId="1" fontId="15" fillId="0" borderId="0" xfId="3" applyNumberFormat="1" applyFont="1" applyAlignment="1" applyProtection="1">
      <alignment horizontal="right" vertical="center"/>
      <protection locked="0"/>
    </xf>
    <xf numFmtId="178" fontId="5" fillId="4" borderId="3" xfId="1" applyNumberFormat="1" applyFont="1" applyFill="1" applyBorder="1" applyAlignment="1">
      <alignment horizontal="center" vertical="center"/>
    </xf>
    <xf numFmtId="0" fontId="16" fillId="3" borderId="1" xfId="3" applyFont="1" applyFill="1" applyBorder="1" applyAlignment="1" applyProtection="1">
      <alignment horizontal="center" vertical="center" wrapText="1"/>
    </xf>
    <xf numFmtId="0" fontId="12" fillId="3" borderId="14" xfId="3" applyFont="1" applyFill="1" applyBorder="1" applyAlignment="1" applyProtection="1">
      <alignment horizontal="center" vertical="center" wrapText="1"/>
    </xf>
    <xf numFmtId="178" fontId="4" fillId="0" borderId="1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3" borderId="14" xfId="3" applyFont="1" applyFill="1" applyBorder="1" applyAlignment="1" applyProtection="1">
      <alignment horizontal="center" vertical="center" wrapText="1"/>
    </xf>
    <xf numFmtId="3" fontId="15" fillId="3" borderId="31" xfId="3" applyNumberFormat="1" applyFont="1" applyFill="1" applyBorder="1" applyAlignment="1" applyProtection="1">
      <alignment horizontal="right" vertical="center"/>
    </xf>
    <xf numFmtId="3" fontId="15" fillId="3" borderId="32" xfId="3" applyNumberFormat="1" applyFont="1" applyFill="1" applyBorder="1" applyAlignment="1" applyProtection="1">
      <alignment horizontal="right" vertical="center"/>
    </xf>
    <xf numFmtId="3" fontId="15" fillId="0" borderId="31" xfId="3" applyNumberFormat="1" applyFont="1" applyBorder="1" applyAlignment="1" applyProtection="1">
      <alignment horizontal="right" vertical="center"/>
    </xf>
    <xf numFmtId="3" fontId="15" fillId="0" borderId="32" xfId="3" applyNumberFormat="1" applyFont="1" applyBorder="1" applyAlignment="1" applyProtection="1">
      <alignment horizontal="right" vertical="center"/>
    </xf>
    <xf numFmtId="3" fontId="15" fillId="0" borderId="33" xfId="3" applyNumberFormat="1" applyFont="1" applyBorder="1" applyAlignment="1" applyProtection="1">
      <alignment horizontal="right"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4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177" fontId="4" fillId="3" borderId="11" xfId="3" applyNumberFormat="1" applyFont="1" applyFill="1" applyBorder="1" applyAlignment="1">
      <alignment horizontal="center" vertical="center"/>
    </xf>
    <xf numFmtId="177" fontId="4" fillId="3" borderId="6" xfId="3" applyNumberFormat="1" applyFont="1" applyFill="1" applyBorder="1" applyAlignment="1">
      <alignment horizontal="center" vertical="center"/>
    </xf>
    <xf numFmtId="177" fontId="4" fillId="3" borderId="12" xfId="3" applyNumberFormat="1" applyFont="1" applyFill="1" applyBorder="1" applyAlignment="1">
      <alignment horizontal="center" vertical="center"/>
    </xf>
    <xf numFmtId="177" fontId="4" fillId="3" borderId="13" xfId="3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3" borderId="11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2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178" fontId="11" fillId="2" borderId="1" xfId="1" applyNumberFormat="1" applyFont="1" applyFill="1" applyBorder="1" applyAlignment="1">
      <alignment horizontal="center" wrapText="1"/>
    </xf>
    <xf numFmtId="178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0" borderId="8" xfId="1" applyNumberFormat="1" applyFont="1" applyBorder="1" applyAlignment="1">
      <alignment horizontal="center" vertical="center"/>
    </xf>
    <xf numFmtId="178" fontId="4" fillId="0" borderId="2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185" fontId="4" fillId="0" borderId="1" xfId="1" applyNumberFormat="1" applyFont="1" applyBorder="1" applyAlignment="1">
      <alignment horizontal="center" vertical="center"/>
    </xf>
    <xf numFmtId="180" fontId="4" fillId="0" borderId="1" xfId="1" applyNumberFormat="1" applyFont="1" applyBorder="1" applyAlignment="1">
      <alignment horizontal="center" vertical="center"/>
    </xf>
    <xf numFmtId="185" fontId="4" fillId="0" borderId="2" xfId="1" applyNumberFormat="1" applyFont="1" applyBorder="1" applyAlignment="1">
      <alignment horizontal="center" vertical="center"/>
    </xf>
    <xf numFmtId="185" fontId="4" fillId="0" borderId="4" xfId="1" applyNumberFormat="1" applyFont="1" applyBorder="1" applyAlignment="1">
      <alignment horizontal="center" vertical="center"/>
    </xf>
    <xf numFmtId="185" fontId="4" fillId="0" borderId="3" xfId="1" applyNumberFormat="1" applyFont="1" applyBorder="1" applyAlignment="1">
      <alignment horizontal="center" vertical="center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0" fontId="12" fillId="5" borderId="14" xfId="3" applyFont="1" applyFill="1" applyBorder="1" applyAlignment="1" applyProtection="1">
      <alignment horizontal="center" vertical="center" wrapText="1"/>
    </xf>
    <xf numFmtId="0" fontId="15" fillId="0" borderId="15" xfId="3" applyFont="1" applyBorder="1" applyAlignment="1" applyProtection="1">
      <alignment horizontal="right" vertical="center"/>
    </xf>
    <xf numFmtId="0" fontId="15" fillId="0" borderId="16" xfId="3" applyFont="1" applyBorder="1" applyAlignment="1" applyProtection="1">
      <alignment horizontal="right" vertical="center"/>
    </xf>
    <xf numFmtId="0" fontId="15" fillId="0" borderId="27" xfId="3" applyFont="1" applyBorder="1" applyAlignment="1" applyProtection="1">
      <alignment horizontal="right" vertical="center"/>
    </xf>
    <xf numFmtId="0" fontId="15" fillId="0" borderId="26" xfId="3" applyFont="1" applyBorder="1" applyAlignment="1" applyProtection="1">
      <alignment horizontal="right" vertical="center"/>
    </xf>
    <xf numFmtId="0" fontId="15" fillId="0" borderId="14" xfId="3" applyFont="1" applyBorder="1" applyAlignment="1" applyProtection="1">
      <alignment horizontal="right" vertical="center"/>
    </xf>
    <xf numFmtId="0" fontId="15" fillId="5" borderId="14" xfId="3" applyFont="1" applyFill="1" applyBorder="1" applyAlignment="1" applyProtection="1">
      <alignment horizontal="right" vertical="center"/>
    </xf>
    <xf numFmtId="0" fontId="15" fillId="0" borderId="24" xfId="3" applyFont="1" applyBorder="1" applyAlignment="1" applyProtection="1">
      <alignment horizontal="center" vertical="center" wrapText="1"/>
    </xf>
    <xf numFmtId="0" fontId="15" fillId="0" borderId="28" xfId="3" applyFont="1" applyBorder="1" applyAlignment="1" applyProtection="1">
      <alignment horizontal="center" vertical="center" wrapText="1"/>
    </xf>
    <xf numFmtId="0" fontId="12" fillId="5" borderId="14" xfId="3" applyFont="1" applyFill="1" applyBorder="1" applyAlignment="1" applyProtection="1">
      <alignment horizontal="center" vertical="top" wrapText="1"/>
    </xf>
    <xf numFmtId="0" fontId="12" fillId="0" borderId="17" xfId="3" applyFont="1" applyBorder="1" applyAlignment="1" applyProtection="1">
      <alignment horizontal="center" vertical="top" wrapText="1"/>
    </xf>
    <xf numFmtId="0" fontId="15" fillId="0" borderId="21" xfId="3" applyFont="1" applyBorder="1" applyAlignment="1" applyProtection="1">
      <alignment horizontal="center" vertical="center" wrapText="1"/>
    </xf>
    <xf numFmtId="0" fontId="12" fillId="0" borderId="22" xfId="3" applyFont="1" applyBorder="1" applyAlignment="1" applyProtection="1">
      <alignment horizontal="center" vertical="top" wrapText="1"/>
    </xf>
    <xf numFmtId="0" fontId="15" fillId="0" borderId="17" xfId="3" applyFont="1" applyBorder="1" applyAlignment="1" applyProtection="1">
      <alignment horizontal="center" vertical="center" wrapText="1"/>
    </xf>
    <xf numFmtId="0" fontId="15" fillId="0" borderId="22" xfId="3" applyFont="1" applyBorder="1" applyAlignment="1" applyProtection="1">
      <alignment horizontal="center" vertical="center" wrapText="1"/>
    </xf>
    <xf numFmtId="0" fontId="12" fillId="0" borderId="29" xfId="3" applyFont="1" applyBorder="1" applyAlignment="1" applyProtection="1">
      <alignment horizontal="left" vertical="center"/>
    </xf>
    <xf numFmtId="0" fontId="15" fillId="3" borderId="17" xfId="3" applyFont="1" applyFill="1" applyBorder="1" applyAlignment="1" applyProtection="1">
      <alignment horizontal="center" vertical="center" wrapText="1"/>
    </xf>
    <xf numFmtId="0" fontId="15" fillId="3" borderId="22" xfId="3" applyFont="1" applyFill="1" applyBorder="1" applyAlignment="1" applyProtection="1">
      <alignment horizontal="center" vertical="center" wrapText="1"/>
    </xf>
    <xf numFmtId="0" fontId="14" fillId="0" borderId="0" xfId="3" applyFont="1" applyAlignment="1" applyProtection="1">
      <alignment horizontal="left" vertical="center"/>
    </xf>
    <xf numFmtId="0" fontId="12" fillId="0" borderId="0" xfId="3" applyFont="1" applyAlignment="1" applyProtection="1">
      <alignment horizontal="center" vertical="center" wrapText="1"/>
    </xf>
  </cellXfs>
  <cellStyles count="20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2" xfId="1"/>
    <cellStyle name="Normal 2 2" xfId="7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0000FF"/>
      <color rgb="FF00FFFF"/>
      <color rgb="FFFF9900"/>
      <color rgb="FFCC66FF"/>
      <color rgb="FFFF7C80"/>
      <color rgb="FFFF6699"/>
      <color rgb="FF00FF00"/>
      <color rgb="FF99FF99"/>
      <color rgb="FFFF505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C:\Program%20Files%20(x86)\&#50689;&#50629;&#44288;&#47532;\SKETCH\104582JUS.JPG" TargetMode="Externa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3362</xdr:colOff>
      <xdr:row>8</xdr:row>
      <xdr:rowOff>59238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3362</xdr:colOff>
      <xdr:row>8</xdr:row>
      <xdr:rowOff>59237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2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5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4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5"/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4"/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4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6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7" name="Picture 2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8" name="Picture 2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49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0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1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3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4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6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7" name="Picture 2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8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59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0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2" name="Picture 2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3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4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5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6" name="Picture 2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7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8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69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0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1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2" name="Picture 2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3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4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5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6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7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8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79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0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1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2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3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4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5" name="Picture 2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6" name="Picture 2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7" name="Picture 2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8" name="Picture 2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89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0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1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2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3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4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5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6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7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8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299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0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1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2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3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4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5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6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7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8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09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0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1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2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3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4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5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7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8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19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0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1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2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3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4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5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6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7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8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29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0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1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2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3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4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5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6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7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8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39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0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1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2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3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4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5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6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7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8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49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0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1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2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5"/>
    <xdr:pic>
      <xdr:nvPicPr>
        <xdr:cNvPr id="353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4"/>
    <xdr:pic>
      <xdr:nvPicPr>
        <xdr:cNvPr id="354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5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6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7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8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59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0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1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2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3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4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5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6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7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8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69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0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1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2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3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4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5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6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7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8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79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0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1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2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3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4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5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6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7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8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89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0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1" name="Picture 3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2" name="Picture 3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3" name="Picture 3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4" name="Picture 3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5" name="Picture 3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6" name="Picture 3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7" name="Picture 3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8" name="Picture 3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399" name="Picture 3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0" name="Picture 3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1" name="Picture 4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2" name="Picture 4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3" name="Picture 4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4" name="Picture 4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5" name="Picture 4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6" name="Picture 4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7" name="Picture 4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8" name="Picture 4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09" name="Picture 4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0" name="Picture 4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1" name="Picture 4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2" name="Picture 4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3" name="Picture 4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4" name="Picture 4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5" name="Picture 4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6" name="Picture 4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7" name="Picture 4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8" name="Picture 4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19" name="Picture 4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0" name="Picture 4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1" name="Picture 4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2" name="Picture 4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3" name="Picture 4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4" name="Picture 4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5" name="Picture 4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6" name="Picture 4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7" name="Picture 4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8" name="Picture 4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29" name="Picture 4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0" name="Picture 4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1" name="Picture 4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2" name="Picture 4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3" name="Picture 4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4" name="Picture 4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5" name="Picture 4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6" name="Picture 4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7" name="Picture 4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8" name="Picture 4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39" name="Picture 4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0" name="Picture 4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1" name="Picture 4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2" name="Picture 4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3" name="Picture 4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4" name="Picture 4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5" name="Picture 4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6" name="Picture 4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7" name="Picture 4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8" name="Picture 4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49" name="Picture 4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0" name="Picture 4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1" name="Picture 4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2" name="Picture 4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3" name="Picture 4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4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5" name="Picture 4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6" name="Picture 4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7" name="Picture 4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8" name="Picture 4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59" name="Picture 4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0" name="Picture 4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1" name="Picture 4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2" name="Picture 4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3" name="Picture 4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4" name="Picture 4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5" name="Picture 4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6" name="Picture 4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7" name="Picture 4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8" name="Picture 4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69" name="Picture 4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5"/>
    <xdr:pic>
      <xdr:nvPicPr>
        <xdr:cNvPr id="470" name="Picture 4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4"/>
    <xdr:pic>
      <xdr:nvPicPr>
        <xdr:cNvPr id="471" name="Picture 4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2" name="Picture 4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3" name="Picture 4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4" name="Picture 4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5" name="Picture 4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6" name="Picture 4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7" name="Picture 4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8" name="Picture 4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79" name="Picture 4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0" name="Picture 4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1" name="Picture 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2" name="Picture 4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3" name="Picture 4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4" name="Picture 4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5" name="Picture 4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6" name="Picture 4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7" name="Picture 4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8" name="Picture 4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89" name="Picture 4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0" name="Picture 4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1" name="Picture 4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2" name="Picture 4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3" name="Picture 4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4" name="Picture 4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5" name="Picture 4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6" name="Picture 4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7" name="Picture 4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8" name="Picture 4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499" name="Picture 4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0" name="Picture 4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1" name="Picture 5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2" name="Picture 5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3" name="Picture 5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4" name="Picture 5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5" name="Picture 5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6" name="Picture 5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7" name="Picture 5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8" name="Picture 5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09" name="Picture 5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0" name="Picture 5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1" name="Picture 5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2" name="Picture 5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3" name="Picture 5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4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5" name="Picture 5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6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7" name="Picture 5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8" name="Picture 5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19" name="Picture 5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0" name="Picture 5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1" name="Picture 5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2" name="Picture 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3" name="Picture 5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4" name="Picture 5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5" name="Picture 5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6" name="Picture 5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7" name="Picture 5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8" name="Picture 5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29" name="Picture 5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0" name="Picture 5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1" name="Picture 5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2" name="Picture 5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3" name="Picture 5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4" name="Picture 5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5" name="Picture 5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6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7" name="Picture 5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8" name="Picture 5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39" name="Picture 5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0" name="Picture 5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1" name="Picture 5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2" name="Picture 5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3" name="Picture 5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4" name="Picture 5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5" name="Picture 5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6" name="Picture 5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7" name="Picture 5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8" name="Picture 5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49" name="Picture 5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0" name="Picture 5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1" name="Picture 5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2" name="Picture 5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3" name="Picture 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4" name="Picture 5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5" name="Picture 5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6" name="Picture 5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7" name="Picture 5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8" name="Picture 5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59" name="Picture 5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0" name="Picture 5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1" name="Picture 5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2" name="Picture 5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3" name="Picture 5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4" name="Picture 5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5" name="Picture 5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6" name="Picture 5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7" name="Picture 5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8" name="Picture 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69" name="Picture 5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0" name="Picture 5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1" name="Picture 5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2" name="Picture 5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3" name="Picture 5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4" name="Picture 5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5" name="Picture 5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6" name="Picture 5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7" name="Picture 5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8" name="Picture 5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79" name="Picture 5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0" name="Picture 5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1" name="Picture 5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2" name="Picture 5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3" name="Picture 5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4" name="Picture 5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5" name="Picture 5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6" name="Picture 5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5"/>
    <xdr:pic>
      <xdr:nvPicPr>
        <xdr:cNvPr id="587" name="Picture 5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4"/>
    <xdr:pic>
      <xdr:nvPicPr>
        <xdr:cNvPr id="588" name="Picture 5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89" name="Picture 5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0" name="Picture 5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1" name="Picture 5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2" name="Picture 5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3" name="Picture 5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4" name="Picture 5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5" name="Picture 5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6" name="Picture 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7" name="Picture 5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8" name="Picture 5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599" name="Picture 5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0" name="Picture 5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1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2" name="Picture 6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3" name="Picture 6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4" name="Picture 6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5" name="Picture 6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6" name="Picture 6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7" name="Picture 6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8" name="Picture 6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09" name="Picture 6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0" name="Picture 6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1" name="Picture 6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2" name="Picture 6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3" name="Picture 6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4" name="Picture 6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5" name="Picture 6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6" name="Picture 6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7" name="Picture 6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8" name="Picture 6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19" name="Picture 6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0" name="Picture 6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1" name="Picture 6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2" name="Picture 6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3" name="Picture 6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4" name="Picture 6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5" name="Picture 6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6" name="Picture 6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7" name="Picture 6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8" name="Picture 6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29" name="Picture 6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0" name="Picture 6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1" name="Picture 6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2" name="Picture 6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3" name="Picture 6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4" name="Picture 6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5" name="Picture 6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6" name="Picture 6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7" name="Picture 6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8" name="Picture 6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39" name="Picture 6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0" name="Picture 6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1" name="Picture 6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2" name="Picture 6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3" name="Picture 6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4" name="Picture 6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5" name="Picture 6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6" name="Picture 6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7" name="Picture 6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8" name="Picture 6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49" name="Picture 6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0" name="Picture 6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1" name="Picture 6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2" name="Picture 6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3" name="Picture 6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4" name="Picture 6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5" name="Picture 6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6" name="Picture 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7" name="Picture 6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8" name="Picture 6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59" name="Picture 6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0" name="Picture 6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1" name="Picture 6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2" name="Picture 6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3" name="Picture 6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4" name="Picture 6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5" name="Picture 6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6" name="Picture 6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7" name="Picture 6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8" name="Picture 6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69" name="Picture 6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0" name="Picture 6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1" name="Picture 6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2" name="Picture 6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3" name="Picture 6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4" name="Picture 6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5" name="Picture 6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6" name="Picture 6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7" name="Picture 6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8" name="Picture 6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79" name="Picture 6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0" name="Picture 6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1" name="Picture 6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2" name="Picture 6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3" name="Picture 6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4" name="Picture 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5" name="Picture 6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6" name="Picture 6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7" name="Picture 6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8" name="Picture 6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89" name="Picture 6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0" name="Picture 6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1" name="Picture 6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2" name="Picture 6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3" name="Picture 6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4" name="Picture 6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5" name="Picture 6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6" name="Picture 6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7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8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699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0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1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2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3" name="Picture 7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5"/>
    <xdr:pic>
      <xdr:nvPicPr>
        <xdr:cNvPr id="704" name="Picture 7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08044"/>
    <xdr:pic>
      <xdr:nvPicPr>
        <xdr:cNvPr id="705" name="Picture 7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6" name="Picture 7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7" name="Picture 7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8" name="Picture 7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09" name="Picture 7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0" name="Picture 7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1" name="Picture 7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2" name="Picture 7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3" name="Picture 7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4" name="Picture 7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5" name="Picture 7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6" name="Picture 7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7" name="Picture 7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8" name="Picture 7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19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0" name="Picture 7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1" name="Picture 7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2" name="Picture 7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3" name="Picture 7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4" name="Picture 7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5" name="Picture 7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6" name="Picture 7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7" name="Picture 7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8" name="Picture 7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29" name="Picture 7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0" name="Picture 7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1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2" name="Picture 7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3" name="Picture 7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4" name="Picture 7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5" name="Picture 7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6" name="Picture 7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7" name="Picture 7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8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39" name="Picture 7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0" name="Picture 7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1" name="Picture 7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2" name="Picture 7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3" name="Picture 7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4" name="Picture 7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5" name="Picture 7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6" name="Picture 7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7" name="Picture 7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8" name="Picture 7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49" name="Picture 7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0" name="Picture 7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1" name="Picture 7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2" name="Picture 7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3" name="Picture 7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4" name="Picture 7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5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6" name="Picture 7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7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8" name="Picture 7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59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0" name="Picture 7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1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2" name="Picture 7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3" name="Picture 7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4" name="Picture 7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5" name="Picture 7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6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7" name="Picture 7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8" name="Picture 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69" name="Picture 7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0" name="Picture 7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1" name="Picture 7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2" name="Picture 7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3" name="Picture 7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4" name="Picture 7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5" name="Picture 7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6" name="Picture 7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7" name="Picture 7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8" name="Picture 7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79" name="Picture 7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0" name="Picture 7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1" name="Picture 7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2" name="Picture 7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3" name="Picture 7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4" name="Picture 7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5" name="Picture 7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6" name="Picture 7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7" name="Picture 7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8" name="Picture 7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89" name="Picture 7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0" name="Picture 7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1" name="Picture 7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2" name="Picture 7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3" name="Picture 7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4" name="Picture 7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5" name="Picture 7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6" name="Picture 7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7" name="Picture 7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8" name="Picture 7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799" name="Picture 7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0" name="Picture 7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1" name="Picture 8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2" name="Picture 8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3" name="Picture 8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4" name="Picture 8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5" name="Picture 8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06" name="Picture 8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3362" cy="1632011"/>
    <xdr:pic>
      <xdr:nvPicPr>
        <xdr:cNvPr id="807" name="Picture 8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08" name="Picture 8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09" name="Picture 8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0" name="Picture 8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3362" cy="1632011"/>
    <xdr:pic>
      <xdr:nvPicPr>
        <xdr:cNvPr id="811" name="Picture 8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2" name="Picture 8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3" name="Picture 8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4" name="Picture 8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3362" cy="1632011"/>
    <xdr:pic>
      <xdr:nvPicPr>
        <xdr:cNvPr id="815" name="Picture 8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6" name="Picture 8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7" name="Picture 8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8" name="Picture 8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19" name="Picture 8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820" name="Picture 8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341748</xdr:colOff>
      <xdr:row>26</xdr:row>
      <xdr:rowOff>125603</xdr:rowOff>
    </xdr:from>
    <xdr:to>
      <xdr:col>0</xdr:col>
      <xdr:colOff>1658898</xdr:colOff>
      <xdr:row>37</xdr:row>
      <xdr:rowOff>16327</xdr:rowOff>
    </xdr:to>
    <xdr:pic>
      <xdr:nvPicPr>
        <xdr:cNvPr id="822" name="Picture 8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52" r="29452"/>
        <a:stretch/>
      </xdr:blipFill>
      <xdr:spPr bwMode="auto">
        <a:xfrm>
          <a:off x="341748" y="4897628"/>
          <a:ext cx="1317150" cy="1776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328619</xdr:colOff>
      <xdr:row>6</xdr:row>
      <xdr:rowOff>155032</xdr:rowOff>
    </xdr:from>
    <xdr:to>
      <xdr:col>0</xdr:col>
      <xdr:colOff>1580522</xdr:colOff>
      <xdr:row>16</xdr:row>
      <xdr:rowOff>127259</xdr:rowOff>
    </xdr:to>
    <xdr:pic>
      <xdr:nvPicPr>
        <xdr:cNvPr id="823" name="Picture 82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68" r="29320"/>
        <a:stretch/>
      </xdr:blipFill>
      <xdr:spPr bwMode="auto">
        <a:xfrm>
          <a:off x="328619" y="1355182"/>
          <a:ext cx="1251903" cy="1686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20</xdr:row>
      <xdr:rowOff>0</xdr:rowOff>
    </xdr:from>
    <xdr:ext cx="3362" cy="1576958"/>
    <xdr:pic>
      <xdr:nvPicPr>
        <xdr:cNvPr id="824" name="Picture 8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576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576957"/>
    <xdr:pic>
      <xdr:nvPicPr>
        <xdr:cNvPr id="825" name="Picture 8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576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26" name="Picture 8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27" name="Picture 8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28" name="Picture 8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29" name="Picture 8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0" name="Picture 8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1" name="Picture 8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2" name="Picture 8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3" name="Picture 8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4" name="Picture 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5" name="Picture 8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6" name="Picture 8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7" name="Picture 8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8" name="Picture 8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39" name="Picture 8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0" name="Picture 8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1" name="Picture 8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2" name="Picture 8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3" name="Picture 8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4" name="Picture 8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5" name="Picture 8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6" name="Picture 8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7" name="Picture 8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8" name="Picture 8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49" name="Picture 8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0" name="Picture 8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1" name="Picture 8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2" name="Picture 8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3" name="Picture 8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4" name="Picture 8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5" name="Picture 8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6" name="Picture 8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7" name="Picture 8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8" name="Picture 8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59" name="Picture 8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0" name="Picture 8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1" name="Picture 8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2" name="Picture 8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3" name="Picture 8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4" name="Picture 8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5" name="Picture 8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6" name="Picture 8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7" name="Picture 8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8" name="Picture 8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69" name="Picture 8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0" name="Picture 8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1" name="Picture 8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2" name="Picture 8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3" name="Picture 8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4" name="Picture 8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5" name="Picture 8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6" name="Picture 8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7" name="Picture 8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8" name="Picture 8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79" name="Picture 8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0" name="Picture 8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1" name="Picture 8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2" name="Picture 8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3" name="Picture 8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4" name="Picture 8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5" name="Picture 8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6" name="Picture 8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7" name="Picture 8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8" name="Picture 8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89" name="Picture 8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0" name="Picture 8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1" name="Picture 8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2" name="Picture 8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3" name="Picture 8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4" name="Picture 8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5" name="Picture 8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6" name="Picture 8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7" name="Picture 8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8" name="Picture 8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899" name="Picture 8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0" name="Picture 8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1" name="Picture 9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2" name="Picture 9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3" name="Picture 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4" name="Picture 9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5" name="Picture 9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6" name="Picture 9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7" name="Picture 9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8" name="Picture 9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09" name="Picture 9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0" name="Picture 9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1" name="Picture 9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2" name="Picture 9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3" name="Picture 9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4" name="Picture 9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5" name="Picture 9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6" name="Picture 9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7" name="Picture 9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8" name="Picture 9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19" name="Picture 9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0" name="Picture 9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1" name="Picture 9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2" name="Picture 9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3" name="Picture 9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4" name="Picture 9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5" name="Picture 9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3362" cy="1632011"/>
    <xdr:pic>
      <xdr:nvPicPr>
        <xdr:cNvPr id="926" name="Picture 9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3362" cy="1632011"/>
    <xdr:pic>
      <xdr:nvPicPr>
        <xdr:cNvPr id="927" name="Picture 9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28" name="Picture 9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29" name="Picture 9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0" name="Picture 9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3362" cy="1632011"/>
    <xdr:pic>
      <xdr:nvPicPr>
        <xdr:cNvPr id="931" name="Picture 9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2" name="Picture 9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3" name="Picture 9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4" name="Picture 9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</xdr:row>
      <xdr:rowOff>0</xdr:rowOff>
    </xdr:from>
    <xdr:ext cx="3362" cy="1632011"/>
    <xdr:pic>
      <xdr:nvPicPr>
        <xdr:cNvPr id="935" name="Picture 9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0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6" name="Picture 9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7" name="Picture 9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8" name="Picture 9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39" name="Picture 9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3362" cy="1632011"/>
    <xdr:pic>
      <xdr:nvPicPr>
        <xdr:cNvPr id="940" name="Picture 9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720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3362</xdr:colOff>
      <xdr:row>8</xdr:row>
      <xdr:rowOff>48771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1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3362</xdr:colOff>
      <xdr:row>8</xdr:row>
      <xdr:rowOff>48770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0" name="Picture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1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6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6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7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2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3" name="Picture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4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6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7" name="Picture 2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8" name="Picture 2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9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0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1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3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4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6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7" name="Picture 2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8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9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0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2" name="Picture 2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3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4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5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6" name="Picture 2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7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8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9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0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1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2" name="Picture 2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3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4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5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6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7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8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9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0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1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2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3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4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5" name="Picture 2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6" name="Picture 2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7" name="Picture 2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8" name="Picture 2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9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0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1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2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3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4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5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6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7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8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9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0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1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2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3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4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5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6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7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8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9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0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1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2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3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4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5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7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8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9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0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1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2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3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4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5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6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7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8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9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0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1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2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3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4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5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6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7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8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9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0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1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2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3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4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5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6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7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8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9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0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1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2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353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354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5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6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7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8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9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0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1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2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3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4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5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6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7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8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9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0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1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2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3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4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5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6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7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8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9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0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1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2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3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4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5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6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7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8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9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0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1" name="Picture 3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2" name="Picture 3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3" name="Picture 3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4" name="Picture 3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5" name="Picture 3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6" name="Picture 3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7" name="Picture 3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8" name="Picture 3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9" name="Picture 3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0" name="Picture 3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1" name="Picture 4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2" name="Picture 4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3" name="Picture 4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4" name="Picture 4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5" name="Picture 4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6" name="Picture 4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7" name="Picture 4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8" name="Picture 4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9" name="Picture 4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0" name="Picture 4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1" name="Picture 4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2" name="Picture 4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3" name="Picture 4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4" name="Picture 4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5" name="Picture 4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6" name="Picture 4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7" name="Picture 4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8" name="Picture 4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9" name="Picture 4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0" name="Picture 4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1" name="Picture 4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2" name="Picture 4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3" name="Picture 4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4" name="Picture 4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5" name="Picture 4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6" name="Picture 4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7" name="Picture 4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8" name="Picture 4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9" name="Picture 4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0" name="Picture 4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1" name="Picture 4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2" name="Picture 4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3" name="Picture 4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4" name="Picture 4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5" name="Picture 4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6" name="Picture 4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7" name="Picture 4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8" name="Picture 4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9" name="Picture 4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0" name="Picture 4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1" name="Picture 4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2" name="Picture 4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3" name="Picture 4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4" name="Picture 4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5" name="Picture 4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6" name="Picture 4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7" name="Picture 4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8" name="Picture 4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9" name="Picture 4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0" name="Picture 4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1" name="Picture 4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2" name="Picture 4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3" name="Picture 4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4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5" name="Picture 4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6" name="Picture 4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7" name="Picture 4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8" name="Picture 4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9" name="Picture 4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0" name="Picture 4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1" name="Picture 4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2" name="Picture 4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3" name="Picture 4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4" name="Picture 4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5" name="Picture 4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6" name="Picture 4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7" name="Picture 4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8" name="Picture 4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9" name="Picture 4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470" name="Picture 4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471" name="Picture 4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2" name="Picture 4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3" name="Picture 4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4" name="Picture 4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5" name="Picture 4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6" name="Picture 4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7" name="Picture 4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8" name="Picture 4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9" name="Picture 4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0" name="Picture 4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1" name="Picture 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2" name="Picture 4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3" name="Picture 4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4" name="Picture 4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5" name="Picture 4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6" name="Picture 4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7" name="Picture 4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8" name="Picture 4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9" name="Picture 4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0" name="Picture 4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1" name="Picture 4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2" name="Picture 4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3" name="Picture 4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4" name="Picture 4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5" name="Picture 4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6" name="Picture 4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7" name="Picture 4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8" name="Picture 4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9" name="Picture 4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0" name="Picture 4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1" name="Picture 5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2" name="Picture 5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3" name="Picture 5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4" name="Picture 5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5" name="Picture 5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6" name="Picture 5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7" name="Picture 5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8" name="Picture 5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9" name="Picture 5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0" name="Picture 5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1" name="Picture 5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2" name="Picture 5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3" name="Picture 5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4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5" name="Picture 5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6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7" name="Picture 5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8" name="Picture 5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9" name="Picture 5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0" name="Picture 5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1" name="Picture 5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2" name="Picture 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3" name="Picture 5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4" name="Picture 5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5" name="Picture 5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6" name="Picture 5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7" name="Picture 5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8" name="Picture 5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9" name="Picture 5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0" name="Picture 5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1" name="Picture 5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2" name="Picture 5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3" name="Picture 5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4" name="Picture 5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5" name="Picture 5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6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7" name="Picture 5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8" name="Picture 5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9" name="Picture 5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0" name="Picture 5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1" name="Picture 5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2" name="Picture 5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3" name="Picture 5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4" name="Picture 5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5" name="Picture 5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6" name="Picture 5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7" name="Picture 5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8" name="Picture 5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9" name="Picture 5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0" name="Picture 5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1" name="Picture 5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2" name="Picture 5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3" name="Picture 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4" name="Picture 5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5" name="Picture 5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6" name="Picture 5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7" name="Picture 5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8" name="Picture 5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9" name="Picture 5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0" name="Picture 5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1" name="Picture 5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2" name="Picture 5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3" name="Picture 5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4" name="Picture 5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5" name="Picture 5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6" name="Picture 5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7" name="Picture 5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8" name="Picture 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9" name="Picture 5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0" name="Picture 5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1" name="Picture 5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2" name="Picture 5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3" name="Picture 5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4" name="Picture 5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5" name="Picture 5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6" name="Picture 5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7" name="Picture 5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8" name="Picture 5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9" name="Picture 5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0" name="Picture 5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1" name="Picture 5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2" name="Picture 5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3" name="Picture 5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4" name="Picture 5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5" name="Picture 5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6" name="Picture 5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587" name="Picture 5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588" name="Picture 5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9" name="Picture 5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0" name="Picture 5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1" name="Picture 5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2" name="Picture 5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3" name="Picture 5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4" name="Picture 5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5" name="Picture 5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6" name="Picture 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7" name="Picture 5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8" name="Picture 5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9" name="Picture 5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0" name="Picture 5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1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2" name="Picture 6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3" name="Picture 6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4" name="Picture 6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5" name="Picture 6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6" name="Picture 6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7" name="Picture 6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8" name="Picture 6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9" name="Picture 6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0" name="Picture 6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1" name="Picture 6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2" name="Picture 6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3" name="Picture 6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4" name="Picture 6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5" name="Picture 6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6" name="Picture 6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7" name="Picture 6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8" name="Picture 6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9" name="Picture 6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0" name="Picture 6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1" name="Picture 6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2" name="Picture 6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3" name="Picture 6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4" name="Picture 6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5" name="Picture 6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6" name="Picture 6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7" name="Picture 6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8" name="Picture 6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9" name="Picture 6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0" name="Picture 6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1" name="Picture 6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2" name="Picture 6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3" name="Picture 6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4" name="Picture 6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5" name="Picture 6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6" name="Picture 6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7" name="Picture 6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8" name="Picture 6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9" name="Picture 6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0" name="Picture 6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1" name="Picture 6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2" name="Picture 6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3" name="Picture 6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4" name="Picture 6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5" name="Picture 6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6" name="Picture 6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7" name="Picture 6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8" name="Picture 6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9" name="Picture 6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0" name="Picture 6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1" name="Picture 6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2" name="Picture 6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3" name="Picture 6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4" name="Picture 6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5" name="Picture 6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6" name="Picture 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7" name="Picture 6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8" name="Picture 6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9" name="Picture 6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0" name="Picture 6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1" name="Picture 6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2" name="Picture 6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3" name="Picture 6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4" name="Picture 6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5" name="Picture 6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6" name="Picture 6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7" name="Picture 6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8" name="Picture 6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9" name="Picture 6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0" name="Picture 6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1" name="Picture 6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2" name="Picture 6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3" name="Picture 6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4" name="Picture 6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5" name="Picture 6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6" name="Picture 6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7" name="Picture 6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8" name="Picture 6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9" name="Picture 6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0" name="Picture 6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1" name="Picture 6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2" name="Picture 6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3" name="Picture 6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4" name="Picture 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5" name="Picture 6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6" name="Picture 6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7" name="Picture 6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8" name="Picture 6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9" name="Picture 6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0" name="Picture 6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1" name="Picture 6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2" name="Picture 6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3" name="Picture 6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4" name="Picture 6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5" name="Picture 6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6" name="Picture 6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7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8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9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0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1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2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3" name="Picture 7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704" name="Picture 7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705" name="Picture 7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6" name="Picture 7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7" name="Picture 7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8" name="Picture 7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9" name="Picture 7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0" name="Picture 7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1" name="Picture 7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2" name="Picture 7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3" name="Picture 7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4" name="Picture 7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5" name="Picture 7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6" name="Picture 7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7" name="Picture 7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8" name="Picture 7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9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0" name="Picture 7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1" name="Picture 7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2" name="Picture 7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3" name="Picture 7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4" name="Picture 7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5" name="Picture 7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6" name="Picture 7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7" name="Picture 7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8" name="Picture 7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9" name="Picture 7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0" name="Picture 7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1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2" name="Picture 7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3" name="Picture 7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4" name="Picture 7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5" name="Picture 7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6" name="Picture 7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7" name="Picture 7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8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9" name="Picture 7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0" name="Picture 7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1" name="Picture 7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2" name="Picture 7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3" name="Picture 7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4" name="Picture 7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5" name="Picture 7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6" name="Picture 7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7" name="Picture 7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8" name="Picture 7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9" name="Picture 7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0" name="Picture 7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1" name="Picture 7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2" name="Picture 7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3" name="Picture 7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4" name="Picture 7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5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6" name="Picture 7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7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8" name="Picture 7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9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0" name="Picture 7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1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2" name="Picture 7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3" name="Picture 7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4" name="Picture 7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5" name="Picture 7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6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7" name="Picture 7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8" name="Picture 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9" name="Picture 7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0" name="Picture 7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1" name="Picture 7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2" name="Picture 7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3" name="Picture 7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4" name="Picture 7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5" name="Picture 7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6" name="Picture 7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7" name="Picture 7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8" name="Picture 7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9" name="Picture 7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0" name="Picture 7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1" name="Picture 7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2" name="Picture 7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3" name="Picture 7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4" name="Picture 7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5" name="Picture 7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6" name="Picture 7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7" name="Picture 7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8" name="Picture 7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9" name="Picture 7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0" name="Picture 7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1" name="Picture 7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2" name="Picture 7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3" name="Picture 7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4" name="Picture 7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5" name="Picture 7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6" name="Picture 7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7" name="Picture 7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8" name="Picture 7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9" name="Picture 7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0" name="Picture 7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1" name="Picture 8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2" name="Picture 8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3" name="Picture 8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4" name="Picture 8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5" name="Picture 8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6" name="Picture 8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807" name="Picture 8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08" name="Picture 8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09" name="Picture 8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0" name="Picture 8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811" name="Picture 8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2" name="Picture 8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3" name="Picture 8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4" name="Picture 8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815" name="Picture 8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6" name="Picture 8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7" name="Picture 8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8" name="Picture 8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19" name="Picture 8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20" name="Picture 8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446418</xdr:colOff>
      <xdr:row>23</xdr:row>
      <xdr:rowOff>2278</xdr:rowOff>
    </xdr:from>
    <xdr:to>
      <xdr:col>0</xdr:col>
      <xdr:colOff>1507252</xdr:colOff>
      <xdr:row>31</xdr:row>
      <xdr:rowOff>58195</xdr:rowOff>
    </xdr:to>
    <xdr:pic>
      <xdr:nvPicPr>
        <xdr:cNvPr id="821" name="Picture 82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52" r="29452"/>
        <a:stretch/>
      </xdr:blipFill>
      <xdr:spPr bwMode="auto">
        <a:xfrm>
          <a:off x="446418" y="4288528"/>
          <a:ext cx="1060834" cy="1427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464691</xdr:colOff>
      <xdr:row>6</xdr:row>
      <xdr:rowOff>31401</xdr:rowOff>
    </xdr:from>
    <xdr:to>
      <xdr:col>0</xdr:col>
      <xdr:colOff>1492317</xdr:colOff>
      <xdr:row>14</xdr:row>
      <xdr:rowOff>43523</xdr:rowOff>
    </xdr:to>
    <xdr:pic>
      <xdr:nvPicPr>
        <xdr:cNvPr id="822" name="Picture 8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68" r="29320"/>
        <a:stretch/>
      </xdr:blipFill>
      <xdr:spPr bwMode="auto">
        <a:xfrm>
          <a:off x="464691" y="1241076"/>
          <a:ext cx="1027626" cy="1383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17</xdr:row>
      <xdr:rowOff>0</xdr:rowOff>
    </xdr:from>
    <xdr:ext cx="3362" cy="1576958"/>
    <xdr:pic>
      <xdr:nvPicPr>
        <xdr:cNvPr id="823" name="Picture 8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576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576957"/>
    <xdr:pic>
      <xdr:nvPicPr>
        <xdr:cNvPr id="824" name="Picture 8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576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5" name="Picture 8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6" name="Picture 8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7" name="Picture 8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8" name="Picture 8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9" name="Picture 8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0" name="Picture 8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1" name="Picture 8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2" name="Picture 8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3" name="Picture 8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4" name="Picture 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5" name="Picture 8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6" name="Picture 8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7" name="Picture 8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8" name="Picture 8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9" name="Picture 8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0" name="Picture 8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1" name="Picture 8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2" name="Picture 8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3" name="Picture 8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4" name="Picture 8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5" name="Picture 8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6" name="Picture 8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7" name="Picture 8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8" name="Picture 8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49" name="Picture 8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0" name="Picture 8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1" name="Picture 8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2" name="Picture 8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3" name="Picture 8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4" name="Picture 8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5" name="Picture 8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6" name="Picture 8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7" name="Picture 8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8" name="Picture 8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9" name="Picture 8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0" name="Picture 8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1" name="Picture 8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2" name="Picture 8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3" name="Picture 8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4" name="Picture 8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5" name="Picture 8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6" name="Picture 8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7" name="Picture 8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8" name="Picture 8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9" name="Picture 8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0" name="Picture 8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1" name="Picture 8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2" name="Picture 8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3" name="Picture 8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4" name="Picture 8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5" name="Picture 8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6" name="Picture 8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7" name="Picture 8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8" name="Picture 8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9" name="Picture 8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0" name="Picture 8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1" name="Picture 8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2" name="Picture 8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3" name="Picture 8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4" name="Picture 8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5" name="Picture 8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6" name="Picture 8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7" name="Picture 8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8" name="Picture 8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9" name="Picture 8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0" name="Picture 8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1" name="Picture 8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2" name="Picture 8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3" name="Picture 8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4" name="Picture 8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5" name="Picture 8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6" name="Picture 8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7" name="Picture 8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8" name="Picture 8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9" name="Picture 8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0" name="Picture 8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1" name="Picture 9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2" name="Picture 9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3" name="Picture 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4" name="Picture 9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5" name="Picture 9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6" name="Picture 9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7" name="Picture 9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8" name="Picture 9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9" name="Picture 9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0" name="Picture 9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1" name="Picture 9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2" name="Picture 9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3" name="Picture 9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4" name="Picture 9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5" name="Picture 9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6" name="Picture 9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7" name="Picture 9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8" name="Picture 9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9" name="Picture 9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0" name="Picture 9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1" name="Picture 9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2" name="Picture 9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3" name="Picture 9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4" name="Picture 9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5" name="Picture 9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926" name="Picture 9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27" name="Picture 9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28" name="Picture 9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29" name="Picture 9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930" name="Picture 9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1" name="Picture 9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2" name="Picture 9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3" name="Picture 9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934" name="Picture 9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52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5" name="Picture 9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6" name="Picture 9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7" name="Picture 9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8" name="Picture 9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39" name="Picture 9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62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3362</xdr:colOff>
      <xdr:row>8</xdr:row>
      <xdr:rowOff>48771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3362</xdr:colOff>
      <xdr:row>8</xdr:row>
      <xdr:rowOff>48770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709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8121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935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935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935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46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1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1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161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4572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387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8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99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0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387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1" name="Picture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2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3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4" name="Picture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5387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5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6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7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8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09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798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2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612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3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4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5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6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612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7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8" name="Picture 1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19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0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3612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1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2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3" name="Picture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4" name="Picture 1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3362" cy="1632011"/>
    <xdr:pic>
      <xdr:nvPicPr>
        <xdr:cNvPr id="125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10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28" name="Picture 1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671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29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0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1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32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671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3" name="Picture 1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4" name="Picture 1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5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3362" cy="1632011"/>
    <xdr:pic>
      <xdr:nvPicPr>
        <xdr:cNvPr id="136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4671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7" name="Picture 1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8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39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40" name="Picture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3362" cy="1632011"/>
    <xdr:pic>
      <xdr:nvPicPr>
        <xdr:cNvPr id="141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1539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144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145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6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7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8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49" name="Picture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0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1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3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4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5" name="Picture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6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7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8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59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0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3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5" name="Picture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6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7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8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0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1" name="Picture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3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4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5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6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7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8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79" name="Picture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0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1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2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3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4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5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6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7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8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89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0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1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2" name="Picture 1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3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5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6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7" name="Picture 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1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2" name="Picture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3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4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6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7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8" name="Picture 2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09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0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1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2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3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4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5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6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8" name="Picture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19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0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1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2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3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4" name="Picture 2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5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6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7" name="Picture 2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8" name="Picture 2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29" name="Picture 2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0" name="Picture 2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1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2" name="Picture 2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3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4" name="Picture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5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6" name="Picture 2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7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8" name="Picture 2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39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0" name="Picture 2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1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2" name="Picture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4" name="Picture 2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5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6" name="Picture 2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7" name="Picture 2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8" name="Picture 2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49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0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1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2" name="Picture 2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3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4" name="Picture 2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5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6" name="Picture 2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7" name="Picture 2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8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59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0" name="Picture 2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26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262" name="Picture 2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3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4" name="Picture 2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5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6" name="Picture 2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7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8" name="Picture 2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69" name="Picture 2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0" name="Picture 2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1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2" name="Picture 2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3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4" name="Picture 2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5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6" name="Picture 2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7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8" name="Picture 2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79" name="Picture 2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0" name="Picture 2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1" name="Picture 2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2" name="Picture 2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3" name="Picture 2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4" name="Picture 2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5" name="Picture 2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6" name="Picture 2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7" name="Picture 2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8" name="Picture 2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89" name="Picture 2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0" name="Picture 2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1" name="Picture 2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2" name="Picture 2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3" name="Picture 2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4" name="Picture 2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5" name="Picture 2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6" name="Picture 2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7" name="Picture 2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8" name="Picture 2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299" name="Picture 2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0" name="Picture 2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1" name="Picture 3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2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3" name="Picture 3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4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5" name="Picture 3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6" name="Picture 3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7" name="Picture 3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8" name="Picture 3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09" name="Picture 3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0" name="Picture 3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1" name="Picture 3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2" name="Picture 3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3" name="Picture 3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4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5" name="Picture 3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7" name="Picture 3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8" name="Picture 3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19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0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1" name="Picture 3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2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3" name="Picture 3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4" name="Picture 3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5" name="Picture 3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6" name="Picture 3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7" name="Picture 3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8" name="Picture 3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29" name="Picture 3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0" name="Picture 3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1" name="Picture 3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2" name="Picture 3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3" name="Picture 3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4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5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6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7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8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39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0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1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2" name="Picture 3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3" name="Picture 3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4" name="Picture 3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5" name="Picture 3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6" name="Picture 3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7" name="Picture 3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8" name="Picture 3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49" name="Picture 3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0" name="Picture 3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1" name="Picture 3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2" name="Picture 3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3" name="Picture 3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4" name="Picture 3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5" name="Picture 3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6" name="Picture 3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7" name="Picture 3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8" name="Picture 3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59" name="Picture 3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0" name="Picture 3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1" name="Picture 3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2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3" name="Picture 3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24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4" name="Picture 3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5" name="Picture 3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6" name="Picture 3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7" name="Picture 3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8" name="Picture 3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69" name="Picture 3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0" name="Picture 3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1" name="Picture 3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2" name="Picture 3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3" name="Picture 3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4" name="Picture 3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5" name="Picture 3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6" name="Picture 3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77" name="Picture 3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378" name="Picture 3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379" name="Picture 3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0" name="Picture 3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1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2" name="Picture 3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3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4" name="Picture 3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5" name="Picture 3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6" name="Picture 3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7" name="Picture 3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8" name="Picture 3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89" name="Picture 3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0" name="Picture 3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1" name="Picture 3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2" name="Picture 3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3" name="Picture 3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4" name="Picture 3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5" name="Picture 3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6" name="Picture 3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7" name="Picture 3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8" name="Picture 3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399" name="Picture 3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0" name="Picture 3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1" name="Picture 4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2" name="Picture 4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3" name="Picture 4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4" name="Picture 4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5" name="Picture 4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6" name="Picture 4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7" name="Picture 4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8" name="Picture 4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09" name="Picture 4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0" name="Picture 4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1" name="Picture 4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2" name="Picture 4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3" name="Picture 4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4" name="Picture 4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5" name="Picture 4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6" name="Picture 4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7" name="Picture 4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8" name="Picture 4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19" name="Picture 4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0" name="Picture 4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1" name="Picture 4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2" name="Picture 4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3" name="Picture 4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4" name="Picture 4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5" name="Picture 4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6" name="Picture 4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7" name="Picture 4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8" name="Picture 4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29" name="Picture 4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0" name="Picture 4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1" name="Picture 4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2" name="Picture 4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3" name="Picture 4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4" name="Picture 4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5" name="Picture 4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6" name="Picture 4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7" name="Picture 4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8" name="Picture 4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39" name="Picture 4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0" name="Picture 4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1" name="Picture 4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2" name="Picture 4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3" name="Picture 4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4" name="Picture 4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5" name="Picture 4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6" name="Picture 4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7" name="Picture 4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8" name="Picture 4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49" name="Picture 4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0" name="Picture 4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1" name="Picture 4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2" name="Picture 4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3" name="Picture 4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4" name="Picture 4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5" name="Picture 4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6" name="Picture 4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7" name="Picture 4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8" name="Picture 4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59" name="Picture 4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0" name="Picture 4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1" name="Picture 4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2" name="Picture 4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3" name="Picture 4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4" name="Picture 4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5" name="Picture 4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6" name="Picture 4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7" name="Picture 4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8" name="Picture 4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69" name="Picture 4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0" name="Picture 4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1" name="Picture 4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2" name="Picture 4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3" name="Picture 4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4" name="Picture 4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5" name="Picture 4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6" name="Picture 4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7" name="Picture 4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8" name="Picture 4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79" name="Picture 4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0" name="Picture 4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1" name="Picture 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2" name="Picture 4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3" name="Picture 4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4" name="Picture 4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5" name="Picture 4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6" name="Picture 4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7" name="Picture 4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8" name="Picture 4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89" name="Picture 4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915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0" name="Picture 4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1" name="Picture 4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2" name="Picture 4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3" name="Picture 4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4" name="Picture 4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725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495" name="Picture 4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496" name="Picture 4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7" name="Picture 4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8" name="Picture 4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499" name="Picture 4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0" name="Picture 4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1" name="Picture 5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2" name="Picture 5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3" name="Picture 5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4" name="Picture 5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5" name="Picture 5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6" name="Picture 5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7" name="Picture 5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8" name="Picture 5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09" name="Picture 5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0" name="Picture 5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1" name="Picture 5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2" name="Picture 5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3" name="Picture 5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4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5" name="Picture 5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6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7" name="Picture 5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8" name="Picture 5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19" name="Picture 5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0" name="Picture 5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1" name="Picture 5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2" name="Picture 5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3" name="Picture 5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4" name="Picture 5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5" name="Picture 5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6" name="Picture 5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7" name="Picture 5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8" name="Picture 5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29" name="Picture 5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0" name="Picture 5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1" name="Picture 5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2" name="Picture 5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3" name="Picture 5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4" name="Picture 5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5" name="Picture 5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6" name="Picture 5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7" name="Picture 5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8" name="Picture 5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39" name="Picture 5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0" name="Picture 5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1" name="Picture 5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2" name="Picture 5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3" name="Picture 5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4" name="Picture 5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5" name="Picture 5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6" name="Picture 5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7" name="Picture 5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8" name="Picture 5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49" name="Picture 5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0" name="Picture 5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1" name="Picture 5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2" name="Picture 5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3" name="Picture 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4" name="Picture 5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5" name="Picture 5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6" name="Picture 5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7" name="Picture 5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8" name="Picture 5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59" name="Picture 5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0" name="Picture 5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1" name="Picture 5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2" name="Picture 5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3" name="Picture 5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4" name="Picture 5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5" name="Picture 5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6" name="Picture 5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7" name="Picture 5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8" name="Picture 5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69" name="Picture 5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0" name="Picture 5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1" name="Picture 5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2" name="Picture 5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3" name="Picture 5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4" name="Picture 5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5" name="Picture 5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6" name="Picture 5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7" name="Picture 5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8" name="Picture 5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79" name="Picture 5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0" name="Picture 5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1" name="Picture 5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2" name="Picture 5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3" name="Picture 5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4" name="Picture 5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5" name="Picture 5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6" name="Picture 5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7" name="Picture 5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8" name="Picture 5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89" name="Picture 5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0" name="Picture 5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1" name="Picture 5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2" name="Picture 5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3" name="Picture 5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4" name="Picture 5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5" name="Picture 5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6" name="Picture 5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7" name="Picture 5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8" name="Picture 5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39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599" name="Picture 5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0" name="Picture 5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1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2" name="Picture 6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39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3" name="Picture 6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4" name="Picture 6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5" name="Picture 6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6" name="Picture 6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539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7" name="Picture 6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8" name="Picture 6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09" name="Picture 6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0" name="Picture 6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1" name="Picture 6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612" name="Picture 6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613" name="Picture 6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4" name="Picture 6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5" name="Picture 6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6" name="Picture 6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7" name="Picture 6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8" name="Picture 6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19" name="Picture 6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0" name="Picture 6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1" name="Picture 6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2" name="Picture 6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3" name="Picture 6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4" name="Picture 6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5" name="Picture 6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6" name="Picture 6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7" name="Picture 6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8" name="Picture 6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29" name="Picture 6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0" name="Picture 6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1" name="Picture 6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2" name="Picture 6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3" name="Picture 6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4" name="Picture 6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5" name="Picture 6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6" name="Picture 6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7" name="Picture 6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8" name="Picture 6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39" name="Picture 6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0" name="Picture 6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1" name="Picture 6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2" name="Picture 6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3" name="Picture 6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4" name="Picture 6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5" name="Picture 6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6" name="Picture 6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7" name="Picture 6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8" name="Picture 6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49" name="Picture 6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0" name="Picture 6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1" name="Picture 6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2" name="Picture 6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3" name="Picture 6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4" name="Picture 6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5" name="Picture 6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6" name="Picture 6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7" name="Picture 6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8" name="Picture 6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59" name="Picture 6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0" name="Picture 6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1" name="Picture 6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2" name="Picture 6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3" name="Picture 6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4" name="Picture 6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5" name="Picture 6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6" name="Picture 6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7" name="Picture 6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8" name="Picture 6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69" name="Picture 6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0" name="Picture 6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1" name="Picture 6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2" name="Picture 6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3" name="Picture 6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4" name="Picture 6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5" name="Picture 6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6" name="Picture 6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7" name="Picture 6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8" name="Picture 6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79" name="Picture 6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0" name="Picture 6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1" name="Picture 6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2" name="Picture 6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3" name="Picture 6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4" name="Picture 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5" name="Picture 6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6" name="Picture 6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7" name="Picture 6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8" name="Picture 6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89" name="Picture 6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0" name="Picture 6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1" name="Picture 6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2" name="Picture 6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3" name="Picture 6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4" name="Picture 6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5" name="Picture 6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6" name="Picture 6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7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8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699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0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1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2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3" name="Picture 7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4" name="Picture 7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5" name="Picture 7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6" name="Picture 7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7" name="Picture 7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8" name="Picture 7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09" name="Picture 7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0" name="Picture 7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1" name="Picture 7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2" name="Picture 7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3" name="Picture 7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4" name="Picture 7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5" name="Picture 7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6" name="Picture 7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7" name="Picture 7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8" name="Picture 7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19" name="Picture 7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0" name="Picture 7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1" name="Picture 7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2" name="Picture 7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3" name="Picture 7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63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4" name="Picture 7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5" name="Picture 7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6" name="Picture 7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7" name="Picture 7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28" name="Picture 7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973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5"/>
    <xdr:pic>
      <xdr:nvPicPr>
        <xdr:cNvPr id="730" name="Picture 7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08044"/>
    <xdr:pic>
      <xdr:nvPicPr>
        <xdr:cNvPr id="731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2" name="Picture 7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3" name="Picture 7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4" name="Picture 7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5" name="Picture 7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6" name="Picture 7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7" name="Picture 7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8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39" name="Picture 7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0" name="Picture 7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1" name="Picture 7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2" name="Picture 7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3" name="Picture 7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4" name="Picture 7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5" name="Picture 7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6" name="Picture 7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7" name="Picture 7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8" name="Picture 7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49" name="Picture 7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0" name="Picture 7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1" name="Picture 7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2" name="Picture 7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3" name="Picture 7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4" name="Picture 7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5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6" name="Picture 7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7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8" name="Picture 7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59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0" name="Picture 7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1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2" name="Picture 7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3" name="Picture 7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4" name="Picture 7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5" name="Picture 7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6" name="Picture 7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7" name="Picture 7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8" name="Picture 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69" name="Picture 7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0" name="Picture 7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1" name="Picture 7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2" name="Picture 7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3" name="Picture 7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4" name="Picture 7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5" name="Picture 7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6" name="Picture 7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7" name="Picture 7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8" name="Picture 7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79" name="Picture 7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0" name="Picture 7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1" name="Picture 7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2" name="Picture 7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3" name="Picture 7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4" name="Picture 7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5" name="Picture 7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6" name="Picture 7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7" name="Picture 7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8" name="Picture 7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89" name="Picture 7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0" name="Picture 7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1" name="Picture 7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2" name="Picture 7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3" name="Picture 7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4" name="Picture 7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5" name="Picture 7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6" name="Picture 7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7" name="Picture 7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8" name="Picture 7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799" name="Picture 7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0" name="Picture 7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1" name="Picture 8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2" name="Picture 8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3" name="Picture 8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4" name="Picture 8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5" name="Picture 8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6" name="Picture 8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7" name="Picture 8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8" name="Picture 8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09" name="Picture 8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0" name="Picture 8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1" name="Picture 8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2" name="Picture 8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3" name="Picture 8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4" name="Picture 8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5" name="Picture 8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6" name="Picture 8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7" name="Picture 8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8" name="Picture 8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19" name="Picture 8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0" name="Picture 8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1" name="Picture 8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2" name="Picture 8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3" name="Picture 8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4" name="Picture 8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5" name="Picture 8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6" name="Picture 8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7" name="Picture 8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8" name="Picture 8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29" name="Picture 8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0" name="Picture 8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1" name="Picture 8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32" name="Picture 8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833" name="Picture 8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34" name="Picture 8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35" name="Picture 8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36" name="Picture 8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837" name="Picture 8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38" name="Picture 8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39" name="Picture 8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40" name="Picture 8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841" name="Picture 8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42" name="Picture 8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43" name="Picture 8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44" name="Picture 8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45" name="Picture 8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846" name="Picture 8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446418</xdr:colOff>
      <xdr:row>23</xdr:row>
      <xdr:rowOff>2278</xdr:rowOff>
    </xdr:from>
    <xdr:to>
      <xdr:col>0</xdr:col>
      <xdr:colOff>1507252</xdr:colOff>
      <xdr:row>31</xdr:row>
      <xdr:rowOff>58195</xdr:rowOff>
    </xdr:to>
    <xdr:pic>
      <xdr:nvPicPr>
        <xdr:cNvPr id="850" name="Picture 8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52" r="29452"/>
        <a:stretch/>
      </xdr:blipFill>
      <xdr:spPr bwMode="auto">
        <a:xfrm>
          <a:off x="446418" y="4210025"/>
          <a:ext cx="1060834" cy="139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464691</xdr:colOff>
      <xdr:row>6</xdr:row>
      <xdr:rowOff>31401</xdr:rowOff>
    </xdr:from>
    <xdr:to>
      <xdr:col>0</xdr:col>
      <xdr:colOff>1492317</xdr:colOff>
      <xdr:row>14</xdr:row>
      <xdr:rowOff>43523</xdr:rowOff>
    </xdr:to>
    <xdr:pic>
      <xdr:nvPicPr>
        <xdr:cNvPr id="851" name="Picture 85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68" r="29320"/>
        <a:stretch/>
      </xdr:blipFill>
      <xdr:spPr bwMode="auto">
        <a:xfrm>
          <a:off x="464691" y="1224643"/>
          <a:ext cx="1027626" cy="135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17</xdr:row>
      <xdr:rowOff>0</xdr:rowOff>
    </xdr:from>
    <xdr:ext cx="3362" cy="1576958"/>
    <xdr:pic>
      <xdr:nvPicPr>
        <xdr:cNvPr id="852" name="Picture 8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576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576957"/>
    <xdr:pic>
      <xdr:nvPicPr>
        <xdr:cNvPr id="853" name="Picture 8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576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4" name="Picture 8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5" name="Picture 8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6" name="Picture 8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7" name="Picture 8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8" name="Picture 8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59" name="Picture 8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0" name="Picture 8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1" name="Picture 8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2" name="Picture 8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3" name="Picture 8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4" name="Picture 8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5" name="Picture 8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6" name="Picture 8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7" name="Picture 8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8" name="Picture 8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69" name="Picture 8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0" name="Picture 8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1" name="Picture 8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2" name="Picture 8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3" name="Picture 8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4" name="Picture 8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5" name="Picture 8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6" name="Picture 8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7" name="Picture 8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8" name="Picture 8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79" name="Picture 8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0" name="Picture 8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1" name="Picture 8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2" name="Picture 8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3" name="Picture 8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4" name="Picture 8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5" name="Picture 8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6" name="Picture 8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7" name="Picture 8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8" name="Picture 8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89" name="Picture 8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0" name="Picture 8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1" name="Picture 8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2" name="Picture 8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3" name="Picture 8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4" name="Picture 8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5" name="Picture 8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6" name="Picture 8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7" name="Picture 8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8" name="Picture 8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899" name="Picture 8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0" name="Picture 8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1" name="Picture 9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2" name="Picture 9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3" name="Picture 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4" name="Picture 9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5" name="Picture 9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6" name="Picture 9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7" name="Picture 9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8" name="Picture 9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09" name="Picture 9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0" name="Picture 9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1" name="Picture 9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2" name="Picture 9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3" name="Picture 9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4" name="Picture 9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5" name="Picture 9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6" name="Picture 9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7" name="Picture 9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8" name="Picture 9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19" name="Picture 9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0" name="Picture 9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1" name="Picture 9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2" name="Picture 9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3" name="Picture 9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4" name="Picture 9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5" name="Picture 9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6" name="Picture 9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7" name="Picture 9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8" name="Picture 9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29" name="Picture 9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0" name="Picture 9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1" name="Picture 9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2" name="Picture 9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3" name="Picture 9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4" name="Picture 9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5" name="Picture 9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6" name="Picture 9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7" name="Picture 9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8" name="Picture 9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39" name="Picture 9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0" name="Picture 9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1" name="Picture 9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2" name="Picture 9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3" name="Picture 9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4" name="Picture 9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5" name="Picture 9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6" name="Picture 9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7" name="Picture 9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8" name="Picture 9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49" name="Picture 9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50" name="Picture 9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51" name="Picture 9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52" name="Picture 9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53" name="Picture 9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3362" cy="1632011"/>
    <xdr:pic>
      <xdr:nvPicPr>
        <xdr:cNvPr id="954" name="Picture 9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955" name="Picture 9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36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56" name="Picture 9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57" name="Picture 9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58" name="Picture 9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959" name="Picture 9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36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0" name="Picture 9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1" name="Picture 9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2" name="Picture 9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3362" cy="1632011"/>
    <xdr:pic>
      <xdr:nvPicPr>
        <xdr:cNvPr id="963" name="Picture 9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36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4" name="Picture 9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5" name="Picture 9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6" name="Picture 9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7" name="Picture 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23</xdr:row>
      <xdr:rowOff>0</xdr:rowOff>
    </xdr:from>
    <xdr:ext cx="3362" cy="1632011"/>
    <xdr:pic>
      <xdr:nvPicPr>
        <xdr:cNvPr id="968" name="Picture 9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25</xdr:row>
      <xdr:rowOff>117475</xdr:rowOff>
    </xdr:from>
    <xdr:to>
      <xdr:col>1</xdr:col>
      <xdr:colOff>38100</xdr:colOff>
      <xdr:row>27</xdr:row>
      <xdr:rowOff>240465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1DDDD6C8-F216-40C5-8B40-6914F64D9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547475"/>
          <a:ext cx="1171575" cy="796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40"/>
  <sheetViews>
    <sheetView view="pageBreakPreview" zoomScaleNormal="82" zoomScaleSheetLayoutView="100" workbookViewId="0">
      <selection activeCell="A41" sqref="A41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10" width="10.125" style="3" customWidth="1"/>
    <col min="11" max="11" width="9.75" style="3" customWidth="1"/>
    <col min="12" max="12" width="11.875" style="3" customWidth="1"/>
    <col min="13" max="13" width="11.375" style="14" customWidth="1"/>
    <col min="14" max="14" width="10.75" style="3" customWidth="1"/>
    <col min="15" max="15" width="11.125" style="3" customWidth="1"/>
    <col min="16" max="16384" width="9" style="3"/>
  </cols>
  <sheetData>
    <row r="1" spans="1:15" ht="24" customHeight="1" x14ac:dyDescent="0.3">
      <c r="A1" s="102" t="s">
        <v>12</v>
      </c>
      <c r="B1" s="102"/>
      <c r="C1" s="103"/>
      <c r="D1" s="104" t="s">
        <v>20</v>
      </c>
      <c r="E1" s="105"/>
      <c r="F1" s="108" t="s">
        <v>9</v>
      </c>
      <c r="G1" s="1" t="s">
        <v>11</v>
      </c>
      <c r="H1" s="35" t="s">
        <v>71</v>
      </c>
      <c r="I1" s="36" t="s">
        <v>46</v>
      </c>
      <c r="J1" s="35" t="s">
        <v>72</v>
      </c>
      <c r="K1" s="2"/>
      <c r="L1" s="110" t="s">
        <v>10</v>
      </c>
      <c r="M1" s="91"/>
      <c r="N1" s="110" t="s">
        <v>47</v>
      </c>
      <c r="O1" s="91">
        <v>43958</v>
      </c>
    </row>
    <row r="2" spans="1:15" x14ac:dyDescent="0.3">
      <c r="A2" s="102"/>
      <c r="B2" s="102"/>
      <c r="C2" s="103"/>
      <c r="D2" s="106"/>
      <c r="E2" s="107"/>
      <c r="F2" s="109"/>
      <c r="G2" s="17">
        <v>0.57499999999999996</v>
      </c>
      <c r="H2" s="36"/>
      <c r="I2" s="36">
        <v>0.32600000000000001</v>
      </c>
      <c r="J2" s="2"/>
      <c r="K2" s="2"/>
      <c r="L2" s="110"/>
      <c r="M2" s="92"/>
      <c r="N2" s="110"/>
      <c r="O2" s="92"/>
    </row>
    <row r="3" spans="1:15" x14ac:dyDescent="0.3">
      <c r="A3" s="94" t="s">
        <v>70</v>
      </c>
      <c r="B3" s="94"/>
      <c r="C3" s="95"/>
      <c r="D3" s="96">
        <f>K7</f>
        <v>16289</v>
      </c>
      <c r="E3" s="97"/>
      <c r="F3" s="36" t="s">
        <v>7</v>
      </c>
      <c r="G3" s="15">
        <f>K7*G2</f>
        <v>9366.1749999999993</v>
      </c>
      <c r="H3" s="26"/>
      <c r="I3" s="26">
        <f>K7*I2</f>
        <v>5310.2139999999999</v>
      </c>
      <c r="J3" s="15"/>
      <c r="K3" s="15"/>
      <c r="L3" s="100" t="s">
        <v>68</v>
      </c>
      <c r="M3" s="92"/>
      <c r="N3" s="100" t="s">
        <v>69</v>
      </c>
      <c r="O3" s="92"/>
    </row>
    <row r="4" spans="1:15" x14ac:dyDescent="0.3">
      <c r="A4" s="94"/>
      <c r="B4" s="94"/>
      <c r="C4" s="95"/>
      <c r="D4" s="98"/>
      <c r="E4" s="99"/>
      <c r="F4" s="4"/>
      <c r="G4" s="25"/>
      <c r="H4" s="37"/>
      <c r="I4" s="5"/>
      <c r="J4" s="5"/>
      <c r="K4" s="5"/>
      <c r="L4" s="101"/>
      <c r="M4" s="93"/>
      <c r="N4" s="101"/>
      <c r="O4" s="93"/>
    </row>
    <row r="5" spans="1:15" x14ac:dyDescent="0.3">
      <c r="A5" s="116" t="s">
        <v>0</v>
      </c>
      <c r="B5" s="116" t="s">
        <v>1</v>
      </c>
      <c r="C5" s="116"/>
      <c r="D5" s="120"/>
      <c r="E5" s="120"/>
      <c r="F5" s="120"/>
      <c r="G5" s="120"/>
      <c r="H5" s="120"/>
      <c r="I5" s="33"/>
      <c r="J5" s="33"/>
      <c r="K5" s="116" t="s">
        <v>2</v>
      </c>
      <c r="L5" s="113" t="s">
        <v>8</v>
      </c>
      <c r="M5" s="111" t="s">
        <v>7</v>
      </c>
      <c r="N5" s="113" t="s">
        <v>8</v>
      </c>
      <c r="O5" s="111" t="s">
        <v>7</v>
      </c>
    </row>
    <row r="6" spans="1:15" ht="16.5" customHeight="1" x14ac:dyDescent="0.3">
      <c r="A6" s="116"/>
      <c r="B6" s="116"/>
      <c r="C6" s="119"/>
      <c r="D6" s="77" t="s">
        <v>15</v>
      </c>
      <c r="E6" s="77" t="s">
        <v>16</v>
      </c>
      <c r="F6" s="77" t="s">
        <v>17</v>
      </c>
      <c r="G6" s="77" t="s">
        <v>18</v>
      </c>
      <c r="H6" s="77" t="s">
        <v>19</v>
      </c>
      <c r="I6" s="77" t="s">
        <v>22</v>
      </c>
      <c r="J6" s="77" t="s">
        <v>23</v>
      </c>
      <c r="K6" s="121"/>
      <c r="L6" s="114"/>
      <c r="M6" s="112"/>
      <c r="N6" s="114"/>
      <c r="O6" s="112"/>
    </row>
    <row r="7" spans="1:15" x14ac:dyDescent="0.3">
      <c r="A7" s="115" t="s">
        <v>61</v>
      </c>
      <c r="B7" s="32" t="s">
        <v>3</v>
      </c>
      <c r="C7" s="116" t="s">
        <v>6</v>
      </c>
      <c r="D7" s="76">
        <v>1843</v>
      </c>
      <c r="E7" s="76">
        <v>2590</v>
      </c>
      <c r="F7" s="76">
        <v>3025</v>
      </c>
      <c r="G7" s="76">
        <v>3193</v>
      </c>
      <c r="H7" s="76">
        <v>2630</v>
      </c>
      <c r="I7" s="76">
        <v>1436</v>
      </c>
      <c r="J7" s="76">
        <v>1572</v>
      </c>
      <c r="K7" s="32">
        <f>SUM(D7:J7)</f>
        <v>16289</v>
      </c>
      <c r="L7" s="116"/>
      <c r="M7" s="117"/>
      <c r="N7" s="116"/>
      <c r="O7" s="117"/>
    </row>
    <row r="8" spans="1:15" x14ac:dyDescent="0.3">
      <c r="A8" s="115"/>
      <c r="B8" s="32" t="s">
        <v>63</v>
      </c>
      <c r="C8" s="116"/>
      <c r="D8" s="32">
        <f>D7*1.03</f>
        <v>1898.29</v>
      </c>
      <c r="E8" s="32">
        <f t="shared" ref="E8:K8" si="0">E7*1.03</f>
        <v>2667.7000000000003</v>
      </c>
      <c r="F8" s="32">
        <f t="shared" si="0"/>
        <v>3115.75</v>
      </c>
      <c r="G8" s="32">
        <f t="shared" si="0"/>
        <v>3288.79</v>
      </c>
      <c r="H8" s="32">
        <f t="shared" si="0"/>
        <v>2708.9</v>
      </c>
      <c r="I8" s="32">
        <f t="shared" si="0"/>
        <v>1479.08</v>
      </c>
      <c r="J8" s="32">
        <f t="shared" si="0"/>
        <v>1619.16</v>
      </c>
      <c r="K8" s="32">
        <f t="shared" si="0"/>
        <v>16777.670000000002</v>
      </c>
      <c r="L8" s="116"/>
      <c r="M8" s="117"/>
      <c r="N8" s="116"/>
      <c r="O8" s="117"/>
    </row>
    <row r="9" spans="1:15" x14ac:dyDescent="0.3">
      <c r="A9" s="115"/>
      <c r="B9" s="32" t="s">
        <v>64</v>
      </c>
      <c r="C9" s="116"/>
      <c r="D9" s="6">
        <f>D7/K7*100</f>
        <v>11.314383940082264</v>
      </c>
      <c r="E9" s="6">
        <f>E7/K7*100</f>
        <v>15.900300816501932</v>
      </c>
      <c r="F9" s="6">
        <f>F7/K7*100</f>
        <v>18.570814660200135</v>
      </c>
      <c r="G9" s="6">
        <f>G7/K7*100</f>
        <v>19.602185523973233</v>
      </c>
      <c r="H9" s="6">
        <f>H7/K7*100</f>
        <v>16.14586530787648</v>
      </c>
      <c r="I9" s="6">
        <f>I7/K7*100</f>
        <v>8.8157652403462468</v>
      </c>
      <c r="J9" s="6">
        <f>J7/K7*100</f>
        <v>9.6506845110197066</v>
      </c>
      <c r="K9" s="7">
        <f t="shared" ref="K9" si="1">SUM(D9:I9)</f>
        <v>90.349315488980295</v>
      </c>
      <c r="L9" s="116"/>
      <c r="M9" s="117"/>
      <c r="N9" s="116"/>
      <c r="O9" s="117"/>
    </row>
    <row r="10" spans="1:15" x14ac:dyDescent="0.3">
      <c r="A10" s="115"/>
      <c r="B10" s="118" t="s">
        <v>4</v>
      </c>
      <c r="C10" s="118">
        <v>740</v>
      </c>
      <c r="D10" s="8">
        <v>2</v>
      </c>
      <c r="E10" s="8">
        <v>3</v>
      </c>
      <c r="F10" s="8">
        <v>3</v>
      </c>
      <c r="G10" s="8">
        <v>3</v>
      </c>
      <c r="H10" s="8">
        <v>3</v>
      </c>
      <c r="I10" s="8">
        <v>2</v>
      </c>
      <c r="J10" s="8">
        <v>2</v>
      </c>
      <c r="K10" s="34">
        <f>SUM(D10:J10)</f>
        <v>18</v>
      </c>
      <c r="L10" s="122"/>
      <c r="M10" s="123">
        <f>L10*K11</f>
        <v>0</v>
      </c>
      <c r="N10" s="122"/>
      <c r="O10" s="123">
        <f>N10*K11</f>
        <v>0</v>
      </c>
    </row>
    <row r="11" spans="1:15" x14ac:dyDescent="0.3">
      <c r="A11" s="115"/>
      <c r="B11" s="118"/>
      <c r="C11" s="118"/>
      <c r="D11" s="34">
        <f>D10*C10</f>
        <v>1480</v>
      </c>
      <c r="E11" s="34">
        <f>E10*C10</f>
        <v>2220</v>
      </c>
      <c r="F11" s="34">
        <f>C10*F10</f>
        <v>2220</v>
      </c>
      <c r="G11" s="34">
        <f>G10*C10</f>
        <v>2220</v>
      </c>
      <c r="H11" s="34">
        <f>H10*C10</f>
        <v>2220</v>
      </c>
      <c r="I11" s="34">
        <f>I10*C10</f>
        <v>1480</v>
      </c>
      <c r="J11" s="34">
        <f>J10*C10</f>
        <v>1480</v>
      </c>
      <c r="K11" s="34">
        <f t="shared" ref="K11:K18" si="2">SUM(D11:J11)</f>
        <v>13320</v>
      </c>
      <c r="L11" s="122"/>
      <c r="M11" s="123"/>
      <c r="N11" s="122"/>
      <c r="O11" s="123"/>
    </row>
    <row r="12" spans="1:15" x14ac:dyDescent="0.3">
      <c r="A12" s="115"/>
      <c r="B12" s="9"/>
      <c r="C12" s="10"/>
      <c r="D12" s="11">
        <f t="shared" ref="D12:F12" si="3">D11-D8</f>
        <v>-418.28999999999996</v>
      </c>
      <c r="E12" s="11">
        <f t="shared" si="3"/>
        <v>-447.70000000000027</v>
      </c>
      <c r="F12" s="11">
        <f t="shared" si="3"/>
        <v>-895.75</v>
      </c>
      <c r="G12" s="11">
        <f>G11-G8</f>
        <v>-1068.79</v>
      </c>
      <c r="H12" s="11">
        <f>H11-H8</f>
        <v>-488.90000000000009</v>
      </c>
      <c r="I12" s="11">
        <f>I11-I8</f>
        <v>0.92000000000007276</v>
      </c>
      <c r="J12" s="11">
        <f>J11-J8</f>
        <v>-139.16000000000008</v>
      </c>
      <c r="K12" s="34">
        <f t="shared" si="2"/>
        <v>-3457.67</v>
      </c>
      <c r="L12" s="122"/>
      <c r="M12" s="123"/>
      <c r="N12" s="122"/>
      <c r="O12" s="123"/>
    </row>
    <row r="13" spans="1:15" x14ac:dyDescent="0.3">
      <c r="A13" s="115"/>
      <c r="B13" s="118" t="s">
        <v>5</v>
      </c>
      <c r="C13" s="118">
        <v>140</v>
      </c>
      <c r="D13" s="8">
        <v>3</v>
      </c>
      <c r="E13" s="8">
        <v>2</v>
      </c>
      <c r="F13" s="8">
        <v>4</v>
      </c>
      <c r="G13" s="8">
        <v>6</v>
      </c>
      <c r="H13" s="8">
        <v>2</v>
      </c>
      <c r="I13" s="8"/>
      <c r="J13" s="8">
        <v>1</v>
      </c>
      <c r="K13" s="34">
        <f t="shared" si="2"/>
        <v>18</v>
      </c>
      <c r="L13" s="124"/>
      <c r="M13" s="123">
        <f>L13*K14</f>
        <v>0</v>
      </c>
      <c r="N13" s="124"/>
      <c r="O13" s="123">
        <f t="shared" ref="O13" si="4">N13*K14</f>
        <v>0</v>
      </c>
    </row>
    <row r="14" spans="1:15" x14ac:dyDescent="0.3">
      <c r="A14" s="115"/>
      <c r="B14" s="118"/>
      <c r="C14" s="118"/>
      <c r="D14" s="34">
        <f>D13*C13</f>
        <v>420</v>
      </c>
      <c r="E14" s="34">
        <f>E13*C13</f>
        <v>280</v>
      </c>
      <c r="F14" s="34">
        <f>F13*C13</f>
        <v>560</v>
      </c>
      <c r="G14" s="34">
        <f>G13*C13</f>
        <v>840</v>
      </c>
      <c r="H14" s="34">
        <f>H13*C13</f>
        <v>280</v>
      </c>
      <c r="I14" s="34">
        <f>I13*C13</f>
        <v>0</v>
      </c>
      <c r="J14" s="34">
        <f>J13*C13</f>
        <v>140</v>
      </c>
      <c r="K14" s="34">
        <f t="shared" si="2"/>
        <v>2520</v>
      </c>
      <c r="L14" s="125"/>
      <c r="M14" s="123"/>
      <c r="N14" s="125"/>
      <c r="O14" s="123"/>
    </row>
    <row r="15" spans="1:15" x14ac:dyDescent="0.3">
      <c r="A15" s="115"/>
      <c r="B15" s="9"/>
      <c r="C15" s="10"/>
      <c r="D15" s="11">
        <f t="shared" ref="D15:J15" si="5">D12+D14</f>
        <v>1.7100000000000364</v>
      </c>
      <c r="E15" s="11">
        <f t="shared" si="5"/>
        <v>-167.70000000000027</v>
      </c>
      <c r="F15" s="11">
        <f t="shared" si="5"/>
        <v>-335.75</v>
      </c>
      <c r="G15" s="11">
        <f t="shared" si="5"/>
        <v>-228.78999999999996</v>
      </c>
      <c r="H15" s="11">
        <f t="shared" si="5"/>
        <v>-208.90000000000009</v>
      </c>
      <c r="I15" s="11">
        <f t="shared" si="5"/>
        <v>0.92000000000007276</v>
      </c>
      <c r="J15" s="11">
        <f t="shared" si="5"/>
        <v>0.83999999999991815</v>
      </c>
      <c r="K15" s="34">
        <f t="shared" si="2"/>
        <v>-937.6700000000003</v>
      </c>
      <c r="L15" s="126"/>
      <c r="M15" s="123"/>
      <c r="N15" s="126"/>
      <c r="O15" s="123"/>
    </row>
    <row r="16" spans="1:15" x14ac:dyDescent="0.3">
      <c r="A16" s="115"/>
      <c r="B16" s="118" t="s">
        <v>21</v>
      </c>
      <c r="C16" s="118">
        <v>58</v>
      </c>
      <c r="D16" s="8"/>
      <c r="E16" s="8">
        <v>3</v>
      </c>
      <c r="F16" s="8">
        <v>6</v>
      </c>
      <c r="G16" s="8">
        <v>4</v>
      </c>
      <c r="H16" s="8">
        <v>4</v>
      </c>
      <c r="I16" s="8"/>
      <c r="J16" s="8"/>
      <c r="K16" s="34">
        <f t="shared" si="2"/>
        <v>17</v>
      </c>
      <c r="L16" s="124"/>
      <c r="M16" s="123">
        <f>L16*K17</f>
        <v>0</v>
      </c>
      <c r="N16" s="124"/>
      <c r="O16" s="123">
        <f t="shared" ref="O16" si="6">N16*K17</f>
        <v>0</v>
      </c>
    </row>
    <row r="17" spans="1:15" x14ac:dyDescent="0.3">
      <c r="A17" s="115"/>
      <c r="B17" s="118"/>
      <c r="C17" s="118"/>
      <c r="D17" s="34">
        <f>D16*C16</f>
        <v>0</v>
      </c>
      <c r="E17" s="34">
        <f>E16*C16</f>
        <v>174</v>
      </c>
      <c r="F17" s="34">
        <f>F16*C16</f>
        <v>348</v>
      </c>
      <c r="G17" s="34">
        <f>G16*C16</f>
        <v>232</v>
      </c>
      <c r="H17" s="34">
        <f>H16*C16</f>
        <v>232</v>
      </c>
      <c r="I17" s="34">
        <f>I16*C16</f>
        <v>0</v>
      </c>
      <c r="J17" s="34">
        <f>J16*C16</f>
        <v>0</v>
      </c>
      <c r="K17" s="34">
        <f t="shared" si="2"/>
        <v>986</v>
      </c>
      <c r="L17" s="125"/>
      <c r="M17" s="123"/>
      <c r="N17" s="125"/>
      <c r="O17" s="123"/>
    </row>
    <row r="18" spans="1:15" x14ac:dyDescent="0.3">
      <c r="A18" s="115"/>
      <c r="B18" s="9"/>
      <c r="C18" s="10"/>
      <c r="D18" s="11">
        <f t="shared" ref="D18:J18" si="7">D15+D17</f>
        <v>1.7100000000000364</v>
      </c>
      <c r="E18" s="11">
        <f t="shared" si="7"/>
        <v>6.2999999999997272</v>
      </c>
      <c r="F18" s="11">
        <f t="shared" si="7"/>
        <v>12.25</v>
      </c>
      <c r="G18" s="11">
        <f t="shared" si="7"/>
        <v>3.2100000000000364</v>
      </c>
      <c r="H18" s="11">
        <f t="shared" si="7"/>
        <v>23.099999999999909</v>
      </c>
      <c r="I18" s="11">
        <f t="shared" si="7"/>
        <v>0.92000000000007276</v>
      </c>
      <c r="J18" s="11">
        <f t="shared" si="7"/>
        <v>0.83999999999991815</v>
      </c>
      <c r="K18" s="34">
        <f t="shared" si="2"/>
        <v>48.3299999999997</v>
      </c>
      <c r="L18" s="126"/>
      <c r="M18" s="123"/>
      <c r="N18" s="126"/>
      <c r="O18" s="123"/>
    </row>
    <row r="19" spans="1:15" x14ac:dyDescent="0.25">
      <c r="A19" s="115"/>
      <c r="B19" s="127" t="s">
        <v>14</v>
      </c>
      <c r="C19" s="128"/>
      <c r="D19" s="16">
        <f>D11+D14+D17</f>
        <v>1900</v>
      </c>
      <c r="E19" s="16">
        <f t="shared" ref="E19:K19" si="8">E11+E14+E17</f>
        <v>2674</v>
      </c>
      <c r="F19" s="16">
        <f t="shared" si="8"/>
        <v>3128</v>
      </c>
      <c r="G19" s="16">
        <f t="shared" si="8"/>
        <v>3292</v>
      </c>
      <c r="H19" s="16">
        <f t="shared" si="8"/>
        <v>2732</v>
      </c>
      <c r="I19" s="16">
        <f t="shared" si="8"/>
        <v>1480</v>
      </c>
      <c r="J19" s="16">
        <f t="shared" si="8"/>
        <v>1620</v>
      </c>
      <c r="K19" s="16">
        <f t="shared" si="8"/>
        <v>16826</v>
      </c>
      <c r="L19" s="12">
        <f>M19/K19</f>
        <v>0</v>
      </c>
      <c r="M19" s="13">
        <f>SUM(M10:M18)</f>
        <v>0</v>
      </c>
      <c r="N19" s="12">
        <f>O19/K19</f>
        <v>0</v>
      </c>
      <c r="O19" s="13">
        <f>SUM(O10:O18)</f>
        <v>0</v>
      </c>
    </row>
    <row r="20" spans="1:15" x14ac:dyDescent="0.3">
      <c r="K20" s="14" t="s">
        <v>13</v>
      </c>
      <c r="L20" s="18">
        <f>M20/G3</f>
        <v>1</v>
      </c>
      <c r="M20" s="19">
        <f>G3-M19</f>
        <v>9366.1749999999993</v>
      </c>
      <c r="N20" s="18" t="e">
        <f>O20/H3</f>
        <v>#DIV/0!</v>
      </c>
      <c r="O20" s="19">
        <f>H3-O19</f>
        <v>0</v>
      </c>
    </row>
    <row r="21" spans="1:15" ht="24.75" customHeight="1" x14ac:dyDescent="0.3">
      <c r="A21" s="102" t="s">
        <v>12</v>
      </c>
      <c r="B21" s="102"/>
      <c r="C21" s="103"/>
      <c r="D21" s="104" t="s">
        <v>20</v>
      </c>
      <c r="E21" s="105"/>
      <c r="F21" s="108" t="s">
        <v>9</v>
      </c>
      <c r="G21" s="1" t="s">
        <v>11</v>
      </c>
      <c r="H21" s="35" t="s">
        <v>71</v>
      </c>
      <c r="I21" s="36" t="s">
        <v>46</v>
      </c>
      <c r="J21" s="35" t="s">
        <v>72</v>
      </c>
      <c r="K21" s="2"/>
      <c r="L21" s="110" t="s">
        <v>10</v>
      </c>
      <c r="M21" s="91"/>
      <c r="N21" s="110" t="s">
        <v>47</v>
      </c>
      <c r="O21" s="91">
        <v>43958</v>
      </c>
    </row>
    <row r="22" spans="1:15" ht="13.5" customHeight="1" x14ac:dyDescent="0.3">
      <c r="A22" s="102"/>
      <c r="B22" s="102"/>
      <c r="C22" s="103"/>
      <c r="D22" s="106"/>
      <c r="E22" s="107"/>
      <c r="F22" s="109"/>
      <c r="G22" s="17">
        <v>0.57499999999999996</v>
      </c>
      <c r="H22" s="36"/>
      <c r="I22" s="36">
        <v>0.32600000000000001</v>
      </c>
      <c r="J22" s="2"/>
      <c r="K22" s="2"/>
      <c r="L22" s="110"/>
      <c r="M22" s="92"/>
      <c r="N22" s="110"/>
      <c r="O22" s="92"/>
    </row>
    <row r="23" spans="1:15" ht="13.5" customHeight="1" x14ac:dyDescent="0.3">
      <c r="A23" s="94" t="s">
        <v>70</v>
      </c>
      <c r="B23" s="94"/>
      <c r="C23" s="95"/>
      <c r="D23" s="96">
        <f>K27</f>
        <v>5167</v>
      </c>
      <c r="E23" s="97"/>
      <c r="F23" s="36" t="s">
        <v>7</v>
      </c>
      <c r="G23" s="15">
        <f>K27*G22</f>
        <v>2971.0249999999996</v>
      </c>
      <c r="H23" s="26"/>
      <c r="I23" s="26">
        <f>K27*I22</f>
        <v>1684.442</v>
      </c>
      <c r="J23" s="15"/>
      <c r="K23" s="15"/>
      <c r="L23" s="100" t="s">
        <v>68</v>
      </c>
      <c r="M23" s="92"/>
      <c r="N23" s="100" t="s">
        <v>69</v>
      </c>
      <c r="O23" s="92"/>
    </row>
    <row r="24" spans="1:15" ht="13.5" customHeight="1" x14ac:dyDescent="0.3">
      <c r="A24" s="94"/>
      <c r="B24" s="94"/>
      <c r="C24" s="95"/>
      <c r="D24" s="98"/>
      <c r="E24" s="99"/>
      <c r="F24" s="4"/>
      <c r="G24" s="25"/>
      <c r="H24" s="37"/>
      <c r="I24" s="5"/>
      <c r="J24" s="5"/>
      <c r="K24" s="5"/>
      <c r="L24" s="101"/>
      <c r="M24" s="93"/>
      <c r="N24" s="101"/>
      <c r="O24" s="93"/>
    </row>
    <row r="25" spans="1:15" x14ac:dyDescent="0.3">
      <c r="A25" s="116" t="s">
        <v>0</v>
      </c>
      <c r="B25" s="116" t="s">
        <v>1</v>
      </c>
      <c r="C25" s="116"/>
      <c r="D25" s="120"/>
      <c r="E25" s="120"/>
      <c r="F25" s="120"/>
      <c r="G25" s="120"/>
      <c r="H25" s="120"/>
      <c r="I25" s="33"/>
      <c r="J25" s="33"/>
      <c r="K25" s="116" t="s">
        <v>2</v>
      </c>
      <c r="L25" s="113" t="s">
        <v>8</v>
      </c>
      <c r="M25" s="111" t="s">
        <v>7</v>
      </c>
      <c r="N25" s="113" t="s">
        <v>8</v>
      </c>
      <c r="O25" s="111" t="s">
        <v>7</v>
      </c>
    </row>
    <row r="26" spans="1:15" x14ac:dyDescent="0.3">
      <c r="A26" s="116"/>
      <c r="B26" s="116"/>
      <c r="C26" s="119"/>
      <c r="D26" s="77" t="s">
        <v>15</v>
      </c>
      <c r="E26" s="77" t="s">
        <v>16</v>
      </c>
      <c r="F26" s="77" t="s">
        <v>17</v>
      </c>
      <c r="G26" s="77" t="s">
        <v>18</v>
      </c>
      <c r="H26" s="77" t="s">
        <v>19</v>
      </c>
      <c r="I26" s="77" t="s">
        <v>22</v>
      </c>
      <c r="J26" s="77" t="s">
        <v>23</v>
      </c>
      <c r="K26" s="121"/>
      <c r="L26" s="114"/>
      <c r="M26" s="112"/>
      <c r="N26" s="114"/>
      <c r="O26" s="112"/>
    </row>
    <row r="27" spans="1:15" ht="13.5" customHeight="1" x14ac:dyDescent="0.3">
      <c r="A27" s="115" t="s">
        <v>65</v>
      </c>
      <c r="B27" s="32" t="s">
        <v>3</v>
      </c>
      <c r="C27" s="116" t="s">
        <v>6</v>
      </c>
      <c r="D27" s="8">
        <v>545</v>
      </c>
      <c r="E27" s="8">
        <v>729</v>
      </c>
      <c r="F27" s="8">
        <v>938</v>
      </c>
      <c r="G27" s="8">
        <v>1015</v>
      </c>
      <c r="H27" s="8">
        <v>912</v>
      </c>
      <c r="I27" s="8">
        <v>527</v>
      </c>
      <c r="J27" s="8">
        <v>501</v>
      </c>
      <c r="K27" s="32">
        <f>SUM(D27:J27)</f>
        <v>5167</v>
      </c>
      <c r="L27" s="116"/>
      <c r="M27" s="117"/>
      <c r="N27" s="116"/>
      <c r="O27" s="117"/>
    </row>
    <row r="28" spans="1:15" ht="13.5" customHeight="1" x14ac:dyDescent="0.3">
      <c r="A28" s="115"/>
      <c r="B28" s="32" t="s">
        <v>67</v>
      </c>
      <c r="C28" s="116"/>
      <c r="D28" s="32">
        <f>D27*1.035</f>
        <v>564.07499999999993</v>
      </c>
      <c r="E28" s="32">
        <f t="shared" ref="E28:K28" si="9">E27*1.035</f>
        <v>754.51499999999999</v>
      </c>
      <c r="F28" s="32">
        <f t="shared" si="9"/>
        <v>970.82999999999993</v>
      </c>
      <c r="G28" s="32">
        <f t="shared" si="9"/>
        <v>1050.5249999999999</v>
      </c>
      <c r="H28" s="32">
        <f t="shared" si="9"/>
        <v>943.92</v>
      </c>
      <c r="I28" s="32">
        <f t="shared" si="9"/>
        <v>545.44499999999994</v>
      </c>
      <c r="J28" s="32">
        <f t="shared" si="9"/>
        <v>518.53499999999997</v>
      </c>
      <c r="K28" s="32">
        <f t="shared" si="9"/>
        <v>5347.8449999999993</v>
      </c>
      <c r="L28" s="116"/>
      <c r="M28" s="117"/>
      <c r="N28" s="116"/>
      <c r="O28" s="117"/>
    </row>
    <row r="29" spans="1:15" ht="13.5" customHeight="1" x14ac:dyDescent="0.3">
      <c r="A29" s="115"/>
      <c r="B29" s="32" t="s">
        <v>64</v>
      </c>
      <c r="C29" s="116"/>
      <c r="D29" s="6">
        <f>D27/K27*100</f>
        <v>10.547706599574221</v>
      </c>
      <c r="E29" s="6">
        <f>E27/K27*100</f>
        <v>14.108767176311204</v>
      </c>
      <c r="F29" s="6">
        <f>F27/K27*100</f>
        <v>18.15366750532224</v>
      </c>
      <c r="G29" s="6">
        <f>G27/K27*100</f>
        <v>19.643893942326301</v>
      </c>
      <c r="H29" s="6">
        <f>H27/K27*100</f>
        <v>17.650474162957227</v>
      </c>
      <c r="I29" s="6">
        <f>I27/K27*100</f>
        <v>10.199341977936907</v>
      </c>
      <c r="J29" s="6">
        <f>J27/K27*100</f>
        <v>9.6961486355718982</v>
      </c>
      <c r="K29" s="7">
        <f t="shared" ref="K29" si="10">SUM(D29:I29)</f>
        <v>90.303851364428098</v>
      </c>
      <c r="L29" s="116"/>
      <c r="M29" s="117"/>
      <c r="N29" s="116"/>
      <c r="O29" s="117"/>
    </row>
    <row r="30" spans="1:15" ht="13.5" customHeight="1" x14ac:dyDescent="0.3">
      <c r="A30" s="115"/>
      <c r="B30" s="118" t="s">
        <v>4</v>
      </c>
      <c r="C30" s="118">
        <v>173</v>
      </c>
      <c r="D30" s="8">
        <v>2</v>
      </c>
      <c r="E30" s="8">
        <v>2</v>
      </c>
      <c r="F30" s="8">
        <v>3</v>
      </c>
      <c r="G30" s="8">
        <v>3</v>
      </c>
      <c r="H30" s="8">
        <v>3</v>
      </c>
      <c r="I30" s="8">
        <v>2</v>
      </c>
      <c r="J30" s="8">
        <v>3</v>
      </c>
      <c r="K30" s="34">
        <f>SUM(D30:J30)</f>
        <v>18</v>
      </c>
      <c r="L30" s="122"/>
      <c r="M30" s="123">
        <f>L30*K31</f>
        <v>0</v>
      </c>
      <c r="N30" s="122"/>
      <c r="O30" s="123">
        <f>N30*K31</f>
        <v>0</v>
      </c>
    </row>
    <row r="31" spans="1:15" ht="13.5" customHeight="1" x14ac:dyDescent="0.3">
      <c r="A31" s="115"/>
      <c r="B31" s="118"/>
      <c r="C31" s="118"/>
      <c r="D31" s="34">
        <f>D30*C30</f>
        <v>346</v>
      </c>
      <c r="E31" s="34">
        <f>E30*C30</f>
        <v>346</v>
      </c>
      <c r="F31" s="34">
        <f>C30*F30</f>
        <v>519</v>
      </c>
      <c r="G31" s="34">
        <f>G30*C30</f>
        <v>519</v>
      </c>
      <c r="H31" s="34">
        <f>H30*C30</f>
        <v>519</v>
      </c>
      <c r="I31" s="34">
        <f>I30*C30</f>
        <v>346</v>
      </c>
      <c r="J31" s="34">
        <f>J30*C30</f>
        <v>519</v>
      </c>
      <c r="K31" s="34">
        <f t="shared" ref="K31:K38" si="11">SUM(D31:J31)</f>
        <v>3114</v>
      </c>
      <c r="L31" s="122"/>
      <c r="M31" s="123"/>
      <c r="N31" s="122"/>
      <c r="O31" s="123"/>
    </row>
    <row r="32" spans="1:15" ht="13.5" customHeight="1" x14ac:dyDescent="0.3">
      <c r="A32" s="115"/>
      <c r="B32" s="9"/>
      <c r="C32" s="10"/>
      <c r="D32" s="11">
        <f t="shared" ref="D32:F32" si="12">D31-D28</f>
        <v>-218.07499999999993</v>
      </c>
      <c r="E32" s="11">
        <f t="shared" si="12"/>
        <v>-408.51499999999999</v>
      </c>
      <c r="F32" s="11">
        <f t="shared" si="12"/>
        <v>-451.82999999999993</v>
      </c>
      <c r="G32" s="11">
        <f>G31-G28</f>
        <v>-531.52499999999986</v>
      </c>
      <c r="H32" s="11">
        <f>H31-H28</f>
        <v>-424.91999999999996</v>
      </c>
      <c r="I32" s="11">
        <f>I31-I28</f>
        <v>-199.44499999999994</v>
      </c>
      <c r="J32" s="11">
        <f>J31-J28</f>
        <v>0.46500000000003183</v>
      </c>
      <c r="K32" s="34">
        <f t="shared" si="11"/>
        <v>-2233.8449999999993</v>
      </c>
      <c r="L32" s="122"/>
      <c r="M32" s="123"/>
      <c r="N32" s="122"/>
      <c r="O32" s="123"/>
    </row>
    <row r="33" spans="1:15" ht="13.5" customHeight="1" x14ac:dyDescent="0.3">
      <c r="A33" s="115"/>
      <c r="B33" s="118" t="s">
        <v>5</v>
      </c>
      <c r="C33" s="118">
        <v>107</v>
      </c>
      <c r="D33" s="8">
        <v>1</v>
      </c>
      <c r="E33" s="8">
        <v>3</v>
      </c>
      <c r="F33" s="8">
        <v>4</v>
      </c>
      <c r="G33" s="8">
        <v>5</v>
      </c>
      <c r="H33" s="8">
        <v>3</v>
      </c>
      <c r="I33" s="8">
        <v>2</v>
      </c>
      <c r="J33" s="8"/>
      <c r="K33" s="34">
        <f t="shared" si="11"/>
        <v>18</v>
      </c>
      <c r="L33" s="124"/>
      <c r="M33" s="123">
        <f>L33*K34</f>
        <v>0</v>
      </c>
      <c r="N33" s="124"/>
      <c r="O33" s="123">
        <f t="shared" ref="O33" si="13">N33*K34</f>
        <v>0</v>
      </c>
    </row>
    <row r="34" spans="1:15" ht="13.5" customHeight="1" x14ac:dyDescent="0.3">
      <c r="A34" s="115"/>
      <c r="B34" s="118"/>
      <c r="C34" s="118"/>
      <c r="D34" s="34">
        <f>D33*C33</f>
        <v>107</v>
      </c>
      <c r="E34" s="34">
        <f>E33*C33</f>
        <v>321</v>
      </c>
      <c r="F34" s="34">
        <f>F33*C33</f>
        <v>428</v>
      </c>
      <c r="G34" s="34">
        <f>G33*C33</f>
        <v>535</v>
      </c>
      <c r="H34" s="34">
        <f>H33*C33</f>
        <v>321</v>
      </c>
      <c r="I34" s="34">
        <f>I33*C33</f>
        <v>214</v>
      </c>
      <c r="J34" s="34">
        <f>J33*C33</f>
        <v>0</v>
      </c>
      <c r="K34" s="34">
        <f t="shared" si="11"/>
        <v>1926</v>
      </c>
      <c r="L34" s="125"/>
      <c r="M34" s="123"/>
      <c r="N34" s="125"/>
      <c r="O34" s="123"/>
    </row>
    <row r="35" spans="1:15" ht="13.5" customHeight="1" x14ac:dyDescent="0.3">
      <c r="A35" s="115"/>
      <c r="B35" s="9"/>
      <c r="C35" s="10"/>
      <c r="D35" s="11">
        <f t="shared" ref="D35:J35" si="14">D32+D34</f>
        <v>-111.07499999999993</v>
      </c>
      <c r="E35" s="11">
        <f t="shared" si="14"/>
        <v>-87.514999999999986</v>
      </c>
      <c r="F35" s="11">
        <f t="shared" si="14"/>
        <v>-23.829999999999927</v>
      </c>
      <c r="G35" s="11">
        <f t="shared" si="14"/>
        <v>3.4750000000001364</v>
      </c>
      <c r="H35" s="11">
        <f t="shared" si="14"/>
        <v>-103.91999999999996</v>
      </c>
      <c r="I35" s="11">
        <f t="shared" si="14"/>
        <v>14.555000000000064</v>
      </c>
      <c r="J35" s="11">
        <f t="shared" si="14"/>
        <v>0.46500000000003183</v>
      </c>
      <c r="K35" s="34">
        <f t="shared" si="11"/>
        <v>-307.84499999999957</v>
      </c>
      <c r="L35" s="126"/>
      <c r="M35" s="123"/>
      <c r="N35" s="126"/>
      <c r="O35" s="123"/>
    </row>
    <row r="36" spans="1:15" ht="13.5" customHeight="1" x14ac:dyDescent="0.3">
      <c r="A36" s="115"/>
      <c r="B36" s="118" t="s">
        <v>21</v>
      </c>
      <c r="C36" s="118">
        <v>30</v>
      </c>
      <c r="D36" s="8">
        <v>4</v>
      </c>
      <c r="E36" s="8">
        <v>3</v>
      </c>
      <c r="F36" s="8">
        <v>1</v>
      </c>
      <c r="G36" s="8"/>
      <c r="H36" s="8">
        <v>4</v>
      </c>
      <c r="I36" s="8"/>
      <c r="J36" s="8"/>
      <c r="K36" s="34">
        <f t="shared" si="11"/>
        <v>12</v>
      </c>
      <c r="L36" s="124"/>
      <c r="M36" s="123">
        <f>L36*K37</f>
        <v>0</v>
      </c>
      <c r="N36" s="124"/>
      <c r="O36" s="123">
        <f t="shared" ref="O36" si="15">N36*K37</f>
        <v>0</v>
      </c>
    </row>
    <row r="37" spans="1:15" ht="13.5" customHeight="1" x14ac:dyDescent="0.3">
      <c r="A37" s="115"/>
      <c r="B37" s="118"/>
      <c r="C37" s="118"/>
      <c r="D37" s="34">
        <f>D36*C36</f>
        <v>120</v>
      </c>
      <c r="E37" s="34">
        <f>E36*C36</f>
        <v>90</v>
      </c>
      <c r="F37" s="34">
        <f>F36*C36</f>
        <v>30</v>
      </c>
      <c r="G37" s="34">
        <f>G36*C36</f>
        <v>0</v>
      </c>
      <c r="H37" s="34">
        <f>H36*C36</f>
        <v>120</v>
      </c>
      <c r="I37" s="34">
        <f>I36*C36</f>
        <v>0</v>
      </c>
      <c r="J37" s="34">
        <f>J36*C36</f>
        <v>0</v>
      </c>
      <c r="K37" s="34">
        <f t="shared" si="11"/>
        <v>360</v>
      </c>
      <c r="L37" s="125"/>
      <c r="M37" s="123"/>
      <c r="N37" s="125"/>
      <c r="O37" s="123"/>
    </row>
    <row r="38" spans="1:15" ht="13.5" customHeight="1" x14ac:dyDescent="0.3">
      <c r="A38" s="115"/>
      <c r="B38" s="9"/>
      <c r="C38" s="10"/>
      <c r="D38" s="11">
        <f t="shared" ref="D38:J38" si="16">D35+D37</f>
        <v>8.9250000000000682</v>
      </c>
      <c r="E38" s="11">
        <f t="shared" si="16"/>
        <v>2.4850000000000136</v>
      </c>
      <c r="F38" s="11">
        <f t="shared" si="16"/>
        <v>6.1700000000000728</v>
      </c>
      <c r="G38" s="11">
        <f t="shared" si="16"/>
        <v>3.4750000000001364</v>
      </c>
      <c r="H38" s="11">
        <f t="shared" si="16"/>
        <v>16.080000000000041</v>
      </c>
      <c r="I38" s="11">
        <f t="shared" si="16"/>
        <v>14.555000000000064</v>
      </c>
      <c r="J38" s="11">
        <f t="shared" si="16"/>
        <v>0.46500000000003183</v>
      </c>
      <c r="K38" s="34">
        <f t="shared" si="11"/>
        <v>52.155000000000427</v>
      </c>
      <c r="L38" s="126"/>
      <c r="M38" s="123"/>
      <c r="N38" s="126"/>
      <c r="O38" s="123"/>
    </row>
    <row r="39" spans="1:15" x14ac:dyDescent="0.25">
      <c r="A39" s="115"/>
      <c r="B39" s="127" t="s">
        <v>14</v>
      </c>
      <c r="C39" s="128"/>
      <c r="D39" s="16">
        <f>D31+D34+D37</f>
        <v>573</v>
      </c>
      <c r="E39" s="16">
        <f t="shared" ref="E39:K39" si="17">E31+E34+E37</f>
        <v>757</v>
      </c>
      <c r="F39" s="16">
        <f t="shared" si="17"/>
        <v>977</v>
      </c>
      <c r="G39" s="16">
        <f t="shared" si="17"/>
        <v>1054</v>
      </c>
      <c r="H39" s="16">
        <f t="shared" si="17"/>
        <v>960</v>
      </c>
      <c r="I39" s="16">
        <f t="shared" si="17"/>
        <v>560</v>
      </c>
      <c r="J39" s="16">
        <f t="shared" si="17"/>
        <v>519</v>
      </c>
      <c r="K39" s="16">
        <f t="shared" si="17"/>
        <v>5400</v>
      </c>
      <c r="L39" s="12">
        <f>M39/K39</f>
        <v>0</v>
      </c>
      <c r="M39" s="13">
        <f>SUM(M30:M38)</f>
        <v>0</v>
      </c>
      <c r="N39" s="12">
        <f>O39/K39</f>
        <v>0</v>
      </c>
      <c r="O39" s="13">
        <f>SUM(O30:O38)</f>
        <v>0</v>
      </c>
    </row>
    <row r="40" spans="1:15" x14ac:dyDescent="0.3">
      <c r="K40" s="14" t="s">
        <v>13</v>
      </c>
      <c r="L40" s="18">
        <f>M40/G23</f>
        <v>1</v>
      </c>
      <c r="M40" s="19">
        <f>G23-M39</f>
        <v>2971.0249999999996</v>
      </c>
      <c r="N40" s="18" t="e">
        <f>O40/H23</f>
        <v>#DIV/0!</v>
      </c>
      <c r="O40" s="19">
        <f>H23-O39</f>
        <v>0</v>
      </c>
    </row>
  </sheetData>
  <mergeCells count="88">
    <mergeCell ref="B39:C39"/>
    <mergeCell ref="B36:B37"/>
    <mergeCell ref="C36:C37"/>
    <mergeCell ref="L36:L38"/>
    <mergeCell ref="M36:M38"/>
    <mergeCell ref="N36:N38"/>
    <mergeCell ref="O36:O38"/>
    <mergeCell ref="L30:L32"/>
    <mergeCell ref="M30:M32"/>
    <mergeCell ref="N30:N32"/>
    <mergeCell ref="O30:O32"/>
    <mergeCell ref="O33:O35"/>
    <mergeCell ref="B33:B34"/>
    <mergeCell ref="C33:C34"/>
    <mergeCell ref="L33:L35"/>
    <mergeCell ref="M33:M35"/>
    <mergeCell ref="N33:N35"/>
    <mergeCell ref="N25:N26"/>
    <mergeCell ref="O25:O26"/>
    <mergeCell ref="A27:A39"/>
    <mergeCell ref="C27:C29"/>
    <mergeCell ref="L27:L29"/>
    <mergeCell ref="M27:M29"/>
    <mergeCell ref="N27:N29"/>
    <mergeCell ref="O27:O29"/>
    <mergeCell ref="B30:B31"/>
    <mergeCell ref="C30:C31"/>
    <mergeCell ref="A25:A26"/>
    <mergeCell ref="B25:C26"/>
    <mergeCell ref="D25:H25"/>
    <mergeCell ref="K25:K26"/>
    <mergeCell ref="L25:L26"/>
    <mergeCell ref="M25:M26"/>
    <mergeCell ref="N21:N22"/>
    <mergeCell ref="O21:O24"/>
    <mergeCell ref="A23:C24"/>
    <mergeCell ref="D23:E24"/>
    <mergeCell ref="L23:L24"/>
    <mergeCell ref="N23:N24"/>
    <mergeCell ref="M21:M24"/>
    <mergeCell ref="B19:C19"/>
    <mergeCell ref="A21:C22"/>
    <mergeCell ref="D21:E22"/>
    <mergeCell ref="F21:F22"/>
    <mergeCell ref="L21:L22"/>
    <mergeCell ref="O16:O18"/>
    <mergeCell ref="B13:B14"/>
    <mergeCell ref="C13:C14"/>
    <mergeCell ref="L13:L15"/>
    <mergeCell ref="M13:M15"/>
    <mergeCell ref="N13:N15"/>
    <mergeCell ref="B16:B17"/>
    <mergeCell ref="C16:C17"/>
    <mergeCell ref="L16:L18"/>
    <mergeCell ref="M16:M18"/>
    <mergeCell ref="N16:N18"/>
    <mergeCell ref="L10:L12"/>
    <mergeCell ref="M10:M12"/>
    <mergeCell ref="N10:N12"/>
    <mergeCell ref="O10:O12"/>
    <mergeCell ref="O13:O15"/>
    <mergeCell ref="M5:M6"/>
    <mergeCell ref="N5:N6"/>
    <mergeCell ref="O5:O6"/>
    <mergeCell ref="A7:A19"/>
    <mergeCell ref="C7:C9"/>
    <mergeCell ref="L7:L9"/>
    <mergeCell ref="M7:M9"/>
    <mergeCell ref="N7:N9"/>
    <mergeCell ref="O7:O9"/>
    <mergeCell ref="B10:B11"/>
    <mergeCell ref="A5:A6"/>
    <mergeCell ref="B5:C6"/>
    <mergeCell ref="D5:H5"/>
    <mergeCell ref="K5:K6"/>
    <mergeCell ref="L5:L6"/>
    <mergeCell ref="C10:C11"/>
    <mergeCell ref="O1:O4"/>
    <mergeCell ref="A3:C4"/>
    <mergeCell ref="D3:E4"/>
    <mergeCell ref="L3:L4"/>
    <mergeCell ref="N3:N4"/>
    <mergeCell ref="A1:C2"/>
    <mergeCell ref="D1:E2"/>
    <mergeCell ref="F1:F2"/>
    <mergeCell ref="L1:L2"/>
    <mergeCell ref="M1:M4"/>
    <mergeCell ref="N1:N2"/>
  </mergeCells>
  <phoneticPr fontId="2" type="noConversion"/>
  <pageMargins left="0.15" right="0.12" top="0.43307086614173229" bottom="0.3937007874015748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4"/>
  <sheetViews>
    <sheetView tabSelected="1" zoomScale="91" zoomScaleNormal="91" zoomScaleSheetLayoutView="100" workbookViewId="0">
      <selection activeCell="D18" sqref="D18:D21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8" width="10.125" style="3" customWidth="1"/>
    <col min="9" max="9" width="9.75" style="3" customWidth="1"/>
    <col min="10" max="10" width="11.875" style="3" customWidth="1"/>
    <col min="11" max="11" width="11.375" style="14" customWidth="1"/>
    <col min="12" max="12" width="10.75" style="3" customWidth="1"/>
    <col min="13" max="13" width="11.125" style="3" customWidth="1"/>
    <col min="14" max="16384" width="9" style="3"/>
  </cols>
  <sheetData>
    <row r="1" spans="1:13" ht="24" customHeight="1" x14ac:dyDescent="0.3">
      <c r="A1" s="102" t="s">
        <v>12</v>
      </c>
      <c r="B1" s="102"/>
      <c r="C1" s="103"/>
      <c r="D1" s="105" t="s">
        <v>76</v>
      </c>
      <c r="E1" s="108" t="s">
        <v>9</v>
      </c>
      <c r="F1" s="1" t="s">
        <v>11</v>
      </c>
      <c r="G1" s="82" t="s">
        <v>71</v>
      </c>
      <c r="H1" s="83" t="s">
        <v>46</v>
      </c>
      <c r="I1" s="82" t="s">
        <v>72</v>
      </c>
      <c r="J1" s="110" t="s">
        <v>10</v>
      </c>
      <c r="K1" s="91"/>
      <c r="L1" s="110" t="s">
        <v>47</v>
      </c>
      <c r="M1" s="91">
        <v>43958</v>
      </c>
    </row>
    <row r="2" spans="1:13" x14ac:dyDescent="0.3">
      <c r="A2" s="102"/>
      <c r="B2" s="102"/>
      <c r="C2" s="103"/>
      <c r="D2" s="107"/>
      <c r="E2" s="109"/>
      <c r="F2" s="17">
        <v>0.72499999999999998</v>
      </c>
      <c r="G2" s="83"/>
      <c r="H2" s="83">
        <v>0.41</v>
      </c>
      <c r="I2" s="2"/>
      <c r="J2" s="110"/>
      <c r="K2" s="92"/>
      <c r="L2" s="110"/>
      <c r="M2" s="92"/>
    </row>
    <row r="3" spans="1:13" x14ac:dyDescent="0.3">
      <c r="A3" s="94" t="s">
        <v>73</v>
      </c>
      <c r="B3" s="94"/>
      <c r="C3" s="95"/>
      <c r="D3" s="97">
        <f>I7</f>
        <v>380</v>
      </c>
      <c r="E3" s="83" t="s">
        <v>7</v>
      </c>
      <c r="F3" s="15">
        <f>I7*F2</f>
        <v>275.5</v>
      </c>
      <c r="G3" s="26"/>
      <c r="H3" s="26">
        <f>I7*H2</f>
        <v>155.79999999999998</v>
      </c>
      <c r="I3" s="15"/>
      <c r="J3" s="100" t="s">
        <v>68</v>
      </c>
      <c r="K3" s="92"/>
      <c r="L3" s="100" t="s">
        <v>69</v>
      </c>
      <c r="M3" s="92"/>
    </row>
    <row r="4" spans="1:13" x14ac:dyDescent="0.3">
      <c r="A4" s="94"/>
      <c r="B4" s="94"/>
      <c r="C4" s="95"/>
      <c r="D4" s="99"/>
      <c r="E4" s="4"/>
      <c r="F4" s="25"/>
      <c r="G4" s="84"/>
      <c r="H4" s="5"/>
      <c r="I4" s="5"/>
      <c r="J4" s="101"/>
      <c r="K4" s="93"/>
      <c r="L4" s="101"/>
      <c r="M4" s="93"/>
    </row>
    <row r="5" spans="1:13" ht="14.25" thickBot="1" x14ac:dyDescent="0.35">
      <c r="A5" s="116" t="s">
        <v>0</v>
      </c>
      <c r="B5" s="116" t="s">
        <v>1</v>
      </c>
      <c r="C5" s="116"/>
      <c r="D5" s="120"/>
      <c r="E5" s="120"/>
      <c r="F5" s="120"/>
      <c r="G5" s="120"/>
      <c r="H5" s="80"/>
      <c r="I5" s="116" t="s">
        <v>2</v>
      </c>
      <c r="J5" s="113" t="s">
        <v>8</v>
      </c>
      <c r="K5" s="111" t="s">
        <v>7</v>
      </c>
      <c r="L5" s="113" t="s">
        <v>8</v>
      </c>
      <c r="M5" s="111" t="s">
        <v>7</v>
      </c>
    </row>
    <row r="6" spans="1:13" ht="16.5" customHeight="1" thickBot="1" x14ac:dyDescent="0.35">
      <c r="A6" s="116"/>
      <c r="B6" s="116"/>
      <c r="C6" s="119"/>
      <c r="D6" s="85" t="s">
        <v>35</v>
      </c>
      <c r="E6" s="85" t="s">
        <v>36</v>
      </c>
      <c r="F6" s="85" t="s">
        <v>37</v>
      </c>
      <c r="G6" s="85" t="s">
        <v>33</v>
      </c>
      <c r="H6" s="85" t="s">
        <v>34</v>
      </c>
      <c r="I6" s="121"/>
      <c r="J6" s="114"/>
      <c r="K6" s="112"/>
      <c r="L6" s="114"/>
      <c r="M6" s="112"/>
    </row>
    <row r="7" spans="1:13" x14ac:dyDescent="0.3">
      <c r="A7" s="115" t="s">
        <v>62</v>
      </c>
      <c r="B7" s="79" t="s">
        <v>3</v>
      </c>
      <c r="C7" s="116" t="s">
        <v>6</v>
      </c>
      <c r="D7" s="8">
        <v>43</v>
      </c>
      <c r="E7" s="8">
        <v>43</v>
      </c>
      <c r="F7" s="8">
        <v>54</v>
      </c>
      <c r="G7" s="8">
        <v>85</v>
      </c>
      <c r="H7" s="8">
        <v>155</v>
      </c>
      <c r="I7" s="79">
        <f>SUM(D7:H7)</f>
        <v>380</v>
      </c>
      <c r="J7" s="116"/>
      <c r="K7" s="117"/>
      <c r="L7" s="116"/>
      <c r="M7" s="117"/>
    </row>
    <row r="8" spans="1:13" x14ac:dyDescent="0.3">
      <c r="A8" s="115"/>
      <c r="B8" s="79" t="s">
        <v>74</v>
      </c>
      <c r="C8" s="116"/>
      <c r="D8" s="79">
        <f>D7*1.13</f>
        <v>48.589999999999996</v>
      </c>
      <c r="E8" s="79">
        <f t="shared" ref="E8:I8" si="0">E7*1.13</f>
        <v>48.589999999999996</v>
      </c>
      <c r="F8" s="79">
        <f t="shared" si="0"/>
        <v>61.019999999999996</v>
      </c>
      <c r="G8" s="79">
        <f t="shared" si="0"/>
        <v>96.05</v>
      </c>
      <c r="H8" s="79">
        <f t="shared" si="0"/>
        <v>175.14999999999998</v>
      </c>
      <c r="I8" s="79">
        <f t="shared" si="0"/>
        <v>429.4</v>
      </c>
      <c r="J8" s="116"/>
      <c r="K8" s="117"/>
      <c r="L8" s="116"/>
      <c r="M8" s="117"/>
    </row>
    <row r="9" spans="1:13" x14ac:dyDescent="0.3">
      <c r="A9" s="115"/>
      <c r="B9" s="79" t="s">
        <v>64</v>
      </c>
      <c r="C9" s="116"/>
      <c r="D9" s="6">
        <f>D7/I7*100</f>
        <v>11.315789473684211</v>
      </c>
      <c r="E9" s="6">
        <f>E7/I7*100</f>
        <v>11.315789473684211</v>
      </c>
      <c r="F9" s="6">
        <f>F7/I7*100</f>
        <v>14.210526315789473</v>
      </c>
      <c r="G9" s="6">
        <f>G7/I7*100</f>
        <v>22.368421052631579</v>
      </c>
      <c r="H9" s="6">
        <f>H7/I7*100</f>
        <v>40.789473684210527</v>
      </c>
      <c r="I9" s="7">
        <f t="shared" ref="I9:I15" si="1">SUM(D9:H9)</f>
        <v>100</v>
      </c>
      <c r="J9" s="116"/>
      <c r="K9" s="117"/>
      <c r="L9" s="116"/>
      <c r="M9" s="117"/>
    </row>
    <row r="10" spans="1:13" x14ac:dyDescent="0.3">
      <c r="A10" s="115"/>
      <c r="B10" s="118" t="s">
        <v>4</v>
      </c>
      <c r="C10" s="118">
        <v>33</v>
      </c>
      <c r="D10" s="8">
        <v>1</v>
      </c>
      <c r="E10" s="8">
        <v>1</v>
      </c>
      <c r="F10" s="8">
        <v>2</v>
      </c>
      <c r="G10" s="8">
        <v>3</v>
      </c>
      <c r="H10" s="8">
        <v>5</v>
      </c>
      <c r="I10" s="81">
        <f t="shared" si="1"/>
        <v>12</v>
      </c>
      <c r="J10" s="122"/>
      <c r="K10" s="123">
        <f>J10*I11</f>
        <v>0</v>
      </c>
      <c r="L10" s="122"/>
      <c r="M10" s="123">
        <f>L10*I11</f>
        <v>0</v>
      </c>
    </row>
    <row r="11" spans="1:13" x14ac:dyDescent="0.3">
      <c r="A11" s="115"/>
      <c r="B11" s="118"/>
      <c r="C11" s="118"/>
      <c r="D11" s="81">
        <f>D10*C10</f>
        <v>33</v>
      </c>
      <c r="E11" s="81">
        <f>C10*E10</f>
        <v>33</v>
      </c>
      <c r="F11" s="81">
        <f>F10*C10</f>
        <v>66</v>
      </c>
      <c r="G11" s="81">
        <f>G10*C10</f>
        <v>99</v>
      </c>
      <c r="H11" s="81">
        <f>H10*C10</f>
        <v>165</v>
      </c>
      <c r="I11" s="81">
        <f t="shared" si="1"/>
        <v>396</v>
      </c>
      <c r="J11" s="122"/>
      <c r="K11" s="123"/>
      <c r="L11" s="122"/>
      <c r="M11" s="123"/>
    </row>
    <row r="12" spans="1:13" x14ac:dyDescent="0.3">
      <c r="A12" s="115"/>
      <c r="B12" s="9"/>
      <c r="C12" s="10"/>
      <c r="D12" s="11">
        <f t="shared" ref="D12:E12" si="2">D11-D8</f>
        <v>-15.589999999999996</v>
      </c>
      <c r="E12" s="11">
        <f t="shared" si="2"/>
        <v>-15.589999999999996</v>
      </c>
      <c r="F12" s="11">
        <f>F11-F8</f>
        <v>4.980000000000004</v>
      </c>
      <c r="G12" s="11">
        <f>G11-G8</f>
        <v>2.9500000000000028</v>
      </c>
      <c r="H12" s="11">
        <f>H11-H8</f>
        <v>-10.149999999999977</v>
      </c>
      <c r="I12" s="81">
        <f t="shared" si="1"/>
        <v>-33.399999999999963</v>
      </c>
      <c r="J12" s="122"/>
      <c r="K12" s="123"/>
      <c r="L12" s="122"/>
      <c r="M12" s="123"/>
    </row>
    <row r="13" spans="1:13" x14ac:dyDescent="0.3">
      <c r="A13" s="115"/>
      <c r="B13" s="118" t="s">
        <v>5</v>
      </c>
      <c r="C13" s="118">
        <v>10</v>
      </c>
      <c r="D13" s="8">
        <v>2</v>
      </c>
      <c r="E13" s="8">
        <v>2</v>
      </c>
      <c r="F13" s="8"/>
      <c r="G13" s="8"/>
      <c r="H13" s="8">
        <v>1</v>
      </c>
      <c r="I13" s="81">
        <f t="shared" si="1"/>
        <v>5</v>
      </c>
      <c r="J13" s="124"/>
      <c r="K13" s="123">
        <f>J13*I14</f>
        <v>0</v>
      </c>
      <c r="L13" s="124"/>
      <c r="M13" s="123">
        <f t="shared" ref="M13" si="3">L13*I14</f>
        <v>0</v>
      </c>
    </row>
    <row r="14" spans="1:13" x14ac:dyDescent="0.3">
      <c r="A14" s="115"/>
      <c r="B14" s="118"/>
      <c r="C14" s="118"/>
      <c r="D14" s="81">
        <f>D13*C13</f>
        <v>20</v>
      </c>
      <c r="E14" s="81">
        <f>E13*C13</f>
        <v>20</v>
      </c>
      <c r="F14" s="81">
        <f>F13*C13</f>
        <v>0</v>
      </c>
      <c r="G14" s="81">
        <f>G13*C13</f>
        <v>0</v>
      </c>
      <c r="H14" s="81">
        <f>H13*C13</f>
        <v>10</v>
      </c>
      <c r="I14" s="81">
        <f t="shared" si="1"/>
        <v>50</v>
      </c>
      <c r="J14" s="125"/>
      <c r="K14" s="123"/>
      <c r="L14" s="125"/>
      <c r="M14" s="123"/>
    </row>
    <row r="15" spans="1:13" x14ac:dyDescent="0.3">
      <c r="A15" s="115"/>
      <c r="B15" s="9"/>
      <c r="C15" s="10"/>
      <c r="D15" s="11">
        <f t="shared" ref="D15:H15" si="4">D12+D14</f>
        <v>4.4100000000000037</v>
      </c>
      <c r="E15" s="11">
        <f t="shared" si="4"/>
        <v>4.4100000000000037</v>
      </c>
      <c r="F15" s="11">
        <f t="shared" si="4"/>
        <v>4.980000000000004</v>
      </c>
      <c r="G15" s="11">
        <f t="shared" si="4"/>
        <v>2.9500000000000028</v>
      </c>
      <c r="H15" s="11">
        <f t="shared" si="4"/>
        <v>-0.14999999999997726</v>
      </c>
      <c r="I15" s="81">
        <f t="shared" si="1"/>
        <v>16.600000000000037</v>
      </c>
      <c r="J15" s="126"/>
      <c r="K15" s="123"/>
      <c r="L15" s="126"/>
      <c r="M15" s="123"/>
    </row>
    <row r="16" spans="1:13" x14ac:dyDescent="0.25">
      <c r="A16" s="115"/>
      <c r="B16" s="127" t="s">
        <v>14</v>
      </c>
      <c r="C16" s="128"/>
      <c r="D16" s="16">
        <f>D11+D14</f>
        <v>53</v>
      </c>
      <c r="E16" s="16">
        <f t="shared" ref="E16:I16" si="5">E11+E14</f>
        <v>53</v>
      </c>
      <c r="F16" s="16">
        <f t="shared" si="5"/>
        <v>66</v>
      </c>
      <c r="G16" s="16">
        <f t="shared" si="5"/>
        <v>99</v>
      </c>
      <c r="H16" s="16">
        <f t="shared" si="5"/>
        <v>175</v>
      </c>
      <c r="I16" s="16">
        <f t="shared" si="5"/>
        <v>446</v>
      </c>
      <c r="J16" s="12">
        <f>K16/I16</f>
        <v>0</v>
      </c>
      <c r="K16" s="13">
        <f>SUM(K10:K15)</f>
        <v>0</v>
      </c>
      <c r="L16" s="12">
        <f>M16/I16</f>
        <v>0</v>
      </c>
      <c r="M16" s="13">
        <f>SUM(M10:M15)</f>
        <v>0</v>
      </c>
    </row>
    <row r="17" spans="1:13" x14ac:dyDescent="0.3">
      <c r="I17" s="14" t="s">
        <v>13</v>
      </c>
      <c r="J17" s="18">
        <f>K17/F3</f>
        <v>1</v>
      </c>
      <c r="K17" s="19">
        <f>F3-K16</f>
        <v>275.5</v>
      </c>
      <c r="L17" s="18" t="e">
        <f>M17/G3</f>
        <v>#DIV/0!</v>
      </c>
      <c r="M17" s="19">
        <f>G3-M16</f>
        <v>0</v>
      </c>
    </row>
    <row r="18" spans="1:13" ht="24.75" customHeight="1" x14ac:dyDescent="0.3">
      <c r="A18" s="102" t="s">
        <v>12</v>
      </c>
      <c r="B18" s="102"/>
      <c r="C18" s="103"/>
      <c r="D18" s="105" t="s">
        <v>76</v>
      </c>
      <c r="E18" s="108" t="s">
        <v>9</v>
      </c>
      <c r="F18" s="1" t="s">
        <v>11</v>
      </c>
      <c r="G18" s="82" t="s">
        <v>71</v>
      </c>
      <c r="H18" s="83" t="s">
        <v>46</v>
      </c>
      <c r="I18" s="82" t="s">
        <v>72</v>
      </c>
      <c r="J18" s="110" t="s">
        <v>10</v>
      </c>
      <c r="K18" s="91"/>
      <c r="L18" s="110" t="s">
        <v>47</v>
      </c>
      <c r="M18" s="91">
        <v>43958</v>
      </c>
    </row>
    <row r="19" spans="1:13" ht="13.5" customHeight="1" x14ac:dyDescent="0.3">
      <c r="A19" s="102"/>
      <c r="B19" s="102"/>
      <c r="C19" s="103"/>
      <c r="D19" s="107"/>
      <c r="E19" s="109"/>
      <c r="F19" s="17">
        <v>0.72499999999999998</v>
      </c>
      <c r="G19" s="83"/>
      <c r="H19" s="83">
        <v>0.41</v>
      </c>
      <c r="I19" s="2"/>
      <c r="J19" s="110"/>
      <c r="K19" s="92"/>
      <c r="L19" s="110"/>
      <c r="M19" s="92"/>
    </row>
    <row r="20" spans="1:13" ht="13.5" customHeight="1" x14ac:dyDescent="0.3">
      <c r="A20" s="94" t="s">
        <v>73</v>
      </c>
      <c r="B20" s="94"/>
      <c r="C20" s="95"/>
      <c r="D20" s="97">
        <f>I24</f>
        <v>380</v>
      </c>
      <c r="E20" s="83" t="s">
        <v>7</v>
      </c>
      <c r="F20" s="15">
        <f>I24*F19</f>
        <v>275.5</v>
      </c>
      <c r="G20" s="26"/>
      <c r="H20" s="26">
        <f>I24*H19</f>
        <v>155.79999999999998</v>
      </c>
      <c r="I20" s="15"/>
      <c r="J20" s="100" t="s">
        <v>68</v>
      </c>
      <c r="K20" s="92"/>
      <c r="L20" s="100" t="s">
        <v>69</v>
      </c>
      <c r="M20" s="92"/>
    </row>
    <row r="21" spans="1:13" ht="13.5" customHeight="1" x14ac:dyDescent="0.3">
      <c r="A21" s="94"/>
      <c r="B21" s="94"/>
      <c r="C21" s="95"/>
      <c r="D21" s="99"/>
      <c r="E21" s="4"/>
      <c r="F21" s="25"/>
      <c r="G21" s="84"/>
      <c r="H21" s="5"/>
      <c r="I21" s="5"/>
      <c r="J21" s="101"/>
      <c r="K21" s="93"/>
      <c r="L21" s="101"/>
      <c r="M21" s="93"/>
    </row>
    <row r="22" spans="1:13" ht="14.25" thickBot="1" x14ac:dyDescent="0.35">
      <c r="A22" s="116" t="s">
        <v>0</v>
      </c>
      <c r="B22" s="116" t="s">
        <v>1</v>
      </c>
      <c r="C22" s="116"/>
      <c r="D22" s="120"/>
      <c r="E22" s="120"/>
      <c r="F22" s="120"/>
      <c r="G22" s="120"/>
      <c r="H22" s="80"/>
      <c r="I22" s="116" t="s">
        <v>2</v>
      </c>
      <c r="J22" s="113" t="s">
        <v>8</v>
      </c>
      <c r="K22" s="111" t="s">
        <v>7</v>
      </c>
      <c r="L22" s="113" t="s">
        <v>8</v>
      </c>
      <c r="M22" s="111" t="s">
        <v>7</v>
      </c>
    </row>
    <row r="23" spans="1:13" ht="14.25" thickBot="1" x14ac:dyDescent="0.35">
      <c r="A23" s="116"/>
      <c r="B23" s="116"/>
      <c r="C23" s="119"/>
      <c r="D23" s="85" t="s">
        <v>35</v>
      </c>
      <c r="E23" s="85" t="s">
        <v>36</v>
      </c>
      <c r="F23" s="85" t="s">
        <v>37</v>
      </c>
      <c r="G23" s="85" t="s">
        <v>33</v>
      </c>
      <c r="H23" s="85" t="s">
        <v>34</v>
      </c>
      <c r="I23" s="121"/>
      <c r="J23" s="114"/>
      <c r="K23" s="112"/>
      <c r="L23" s="114"/>
      <c r="M23" s="112"/>
    </row>
    <row r="24" spans="1:13" ht="13.5" customHeight="1" x14ac:dyDescent="0.3">
      <c r="A24" s="115" t="s">
        <v>66</v>
      </c>
      <c r="B24" s="79" t="s">
        <v>3</v>
      </c>
      <c r="C24" s="116" t="s">
        <v>6</v>
      </c>
      <c r="D24" s="8">
        <v>43</v>
      </c>
      <c r="E24" s="8">
        <v>43</v>
      </c>
      <c r="F24" s="8">
        <v>54</v>
      </c>
      <c r="G24" s="8">
        <v>85</v>
      </c>
      <c r="H24" s="8">
        <v>155</v>
      </c>
      <c r="I24" s="79">
        <f>SUM(D24:H24)</f>
        <v>380</v>
      </c>
      <c r="J24" s="116"/>
      <c r="K24" s="117"/>
      <c r="L24" s="116"/>
      <c r="M24" s="117"/>
    </row>
    <row r="25" spans="1:13" ht="13.5" customHeight="1" x14ac:dyDescent="0.3">
      <c r="A25" s="115"/>
      <c r="B25" s="79" t="s">
        <v>74</v>
      </c>
      <c r="C25" s="116"/>
      <c r="D25" s="79">
        <f>D24*1.13</f>
        <v>48.589999999999996</v>
      </c>
      <c r="E25" s="79">
        <f t="shared" ref="E25:I25" si="6">E24*1.13</f>
        <v>48.589999999999996</v>
      </c>
      <c r="F25" s="79">
        <f t="shared" si="6"/>
        <v>61.019999999999996</v>
      </c>
      <c r="G25" s="79">
        <f t="shared" si="6"/>
        <v>96.05</v>
      </c>
      <c r="H25" s="79">
        <f t="shared" si="6"/>
        <v>175.14999999999998</v>
      </c>
      <c r="I25" s="79">
        <f t="shared" si="6"/>
        <v>429.4</v>
      </c>
      <c r="J25" s="116"/>
      <c r="K25" s="117"/>
      <c r="L25" s="116"/>
      <c r="M25" s="117"/>
    </row>
    <row r="26" spans="1:13" ht="13.5" customHeight="1" x14ac:dyDescent="0.3">
      <c r="A26" s="115"/>
      <c r="B26" s="79" t="s">
        <v>64</v>
      </c>
      <c r="C26" s="116"/>
      <c r="D26" s="6">
        <f>D24/I24*100</f>
        <v>11.315789473684211</v>
      </c>
      <c r="E26" s="6">
        <f>E24/I24*100</f>
        <v>11.315789473684211</v>
      </c>
      <c r="F26" s="6">
        <f>F24/I24*100</f>
        <v>14.210526315789473</v>
      </c>
      <c r="G26" s="6">
        <f>G24/I24*100</f>
        <v>22.368421052631579</v>
      </c>
      <c r="H26" s="6">
        <f>H24/I24*100</f>
        <v>40.789473684210527</v>
      </c>
      <c r="I26" s="7">
        <f t="shared" ref="I26:I32" si="7">SUM(D26:H26)</f>
        <v>100</v>
      </c>
      <c r="J26" s="116"/>
      <c r="K26" s="117"/>
      <c r="L26" s="116"/>
      <c r="M26" s="117"/>
    </row>
    <row r="27" spans="1:13" ht="13.5" customHeight="1" x14ac:dyDescent="0.3">
      <c r="A27" s="115"/>
      <c r="B27" s="118" t="s">
        <v>4</v>
      </c>
      <c r="C27" s="118">
        <v>33</v>
      </c>
      <c r="D27" s="8">
        <v>1</v>
      </c>
      <c r="E27" s="8">
        <v>1</v>
      </c>
      <c r="F27" s="8">
        <v>2</v>
      </c>
      <c r="G27" s="8">
        <v>3</v>
      </c>
      <c r="H27" s="8">
        <v>5</v>
      </c>
      <c r="I27" s="81">
        <f t="shared" si="7"/>
        <v>12</v>
      </c>
      <c r="J27" s="122"/>
      <c r="K27" s="123">
        <f>J27*I28</f>
        <v>0</v>
      </c>
      <c r="L27" s="122"/>
      <c r="M27" s="123">
        <f>L27*I28</f>
        <v>0</v>
      </c>
    </row>
    <row r="28" spans="1:13" ht="13.5" customHeight="1" x14ac:dyDescent="0.3">
      <c r="A28" s="115"/>
      <c r="B28" s="118"/>
      <c r="C28" s="118"/>
      <c r="D28" s="81">
        <f>D27*C27</f>
        <v>33</v>
      </c>
      <c r="E28" s="81">
        <f>C27*E27</f>
        <v>33</v>
      </c>
      <c r="F28" s="81">
        <f>F27*C27</f>
        <v>66</v>
      </c>
      <c r="G28" s="81">
        <f>G27*C27</f>
        <v>99</v>
      </c>
      <c r="H28" s="81">
        <f>H27*C27</f>
        <v>165</v>
      </c>
      <c r="I28" s="81">
        <f t="shared" si="7"/>
        <v>396</v>
      </c>
      <c r="J28" s="122"/>
      <c r="K28" s="123"/>
      <c r="L28" s="122"/>
      <c r="M28" s="123"/>
    </row>
    <row r="29" spans="1:13" ht="13.5" customHeight="1" x14ac:dyDescent="0.3">
      <c r="A29" s="115"/>
      <c r="B29" s="9"/>
      <c r="C29" s="10"/>
      <c r="D29" s="11">
        <f t="shared" ref="D29:E29" si="8">D28-D25</f>
        <v>-15.589999999999996</v>
      </c>
      <c r="E29" s="11">
        <f t="shared" si="8"/>
        <v>-15.589999999999996</v>
      </c>
      <c r="F29" s="11">
        <f>F28-F25</f>
        <v>4.980000000000004</v>
      </c>
      <c r="G29" s="11">
        <f>G28-G25</f>
        <v>2.9500000000000028</v>
      </c>
      <c r="H29" s="11">
        <f>H28-H25</f>
        <v>-10.149999999999977</v>
      </c>
      <c r="I29" s="81">
        <f t="shared" si="7"/>
        <v>-33.399999999999963</v>
      </c>
      <c r="J29" s="122"/>
      <c r="K29" s="123"/>
      <c r="L29" s="122"/>
      <c r="M29" s="123"/>
    </row>
    <row r="30" spans="1:13" ht="13.5" customHeight="1" x14ac:dyDescent="0.3">
      <c r="A30" s="115"/>
      <c r="B30" s="118" t="s">
        <v>5</v>
      </c>
      <c r="C30" s="118">
        <v>10</v>
      </c>
      <c r="D30" s="8">
        <v>2</v>
      </c>
      <c r="E30" s="8">
        <v>2</v>
      </c>
      <c r="F30" s="8"/>
      <c r="G30" s="8"/>
      <c r="H30" s="8">
        <v>1</v>
      </c>
      <c r="I30" s="81">
        <f t="shared" si="7"/>
        <v>5</v>
      </c>
      <c r="J30" s="124"/>
      <c r="K30" s="123">
        <f>J30*I31</f>
        <v>0</v>
      </c>
      <c r="L30" s="124"/>
      <c r="M30" s="123">
        <f t="shared" ref="M30" si="9">L30*I31</f>
        <v>0</v>
      </c>
    </row>
    <row r="31" spans="1:13" ht="13.5" customHeight="1" x14ac:dyDescent="0.3">
      <c r="A31" s="115"/>
      <c r="B31" s="118"/>
      <c r="C31" s="118"/>
      <c r="D31" s="81">
        <f>D30*C30</f>
        <v>20</v>
      </c>
      <c r="E31" s="81">
        <f>E30*C30</f>
        <v>20</v>
      </c>
      <c r="F31" s="81">
        <f>F30*C30</f>
        <v>0</v>
      </c>
      <c r="G31" s="81">
        <f>G30*C30</f>
        <v>0</v>
      </c>
      <c r="H31" s="81">
        <f>H30*C30</f>
        <v>10</v>
      </c>
      <c r="I31" s="81">
        <f t="shared" si="7"/>
        <v>50</v>
      </c>
      <c r="J31" s="125"/>
      <c r="K31" s="123"/>
      <c r="L31" s="125"/>
      <c r="M31" s="123"/>
    </row>
    <row r="32" spans="1:13" ht="13.5" customHeight="1" x14ac:dyDescent="0.3">
      <c r="A32" s="115"/>
      <c r="B32" s="9"/>
      <c r="C32" s="10"/>
      <c r="D32" s="11">
        <f t="shared" ref="D32:H32" si="10">D29+D31</f>
        <v>4.4100000000000037</v>
      </c>
      <c r="E32" s="11">
        <f t="shared" si="10"/>
        <v>4.4100000000000037</v>
      </c>
      <c r="F32" s="11">
        <f t="shared" si="10"/>
        <v>4.980000000000004</v>
      </c>
      <c r="G32" s="11">
        <f t="shared" si="10"/>
        <v>2.9500000000000028</v>
      </c>
      <c r="H32" s="11">
        <f t="shared" si="10"/>
        <v>-0.14999999999997726</v>
      </c>
      <c r="I32" s="81">
        <f t="shared" si="7"/>
        <v>16.600000000000037</v>
      </c>
      <c r="J32" s="126"/>
      <c r="K32" s="123"/>
      <c r="L32" s="126"/>
      <c r="M32" s="123"/>
    </row>
    <row r="33" spans="1:13" x14ac:dyDescent="0.25">
      <c r="A33" s="115"/>
      <c r="B33" s="127" t="s">
        <v>14</v>
      </c>
      <c r="C33" s="128"/>
      <c r="D33" s="16">
        <f>D28+D31</f>
        <v>53</v>
      </c>
      <c r="E33" s="16">
        <f t="shared" ref="E33:H33" si="11">E28+E31</f>
        <v>53</v>
      </c>
      <c r="F33" s="16">
        <f t="shared" si="11"/>
        <v>66</v>
      </c>
      <c r="G33" s="16">
        <f t="shared" si="11"/>
        <v>99</v>
      </c>
      <c r="H33" s="16">
        <f t="shared" si="11"/>
        <v>175</v>
      </c>
      <c r="I33" s="16">
        <f>I28+I31</f>
        <v>446</v>
      </c>
      <c r="J33" s="12">
        <f>K33/I33</f>
        <v>0</v>
      </c>
      <c r="K33" s="13">
        <f>SUM(K27:K32)</f>
        <v>0</v>
      </c>
      <c r="L33" s="12">
        <f>M33/I33</f>
        <v>0</v>
      </c>
      <c r="M33" s="13">
        <f>SUM(M27:M32)</f>
        <v>0</v>
      </c>
    </row>
    <row r="34" spans="1:13" x14ac:dyDescent="0.3">
      <c r="I34" s="14" t="s">
        <v>13</v>
      </c>
      <c r="J34" s="18">
        <f>K34/F20</f>
        <v>1</v>
      </c>
      <c r="K34" s="19">
        <f>F20-K33</f>
        <v>275.5</v>
      </c>
      <c r="L34" s="18" t="e">
        <f>M34/G20</f>
        <v>#DIV/0!</v>
      </c>
      <c r="M34" s="19">
        <f>G20-M33</f>
        <v>0</v>
      </c>
    </row>
  </sheetData>
  <mergeCells count="76">
    <mergeCell ref="M1:M4"/>
    <mergeCell ref="A3:C4"/>
    <mergeCell ref="D3:D4"/>
    <mergeCell ref="J3:J4"/>
    <mergeCell ref="L3:L4"/>
    <mergeCell ref="A1:C2"/>
    <mergeCell ref="D1:D2"/>
    <mergeCell ref="E1:E2"/>
    <mergeCell ref="J1:J2"/>
    <mergeCell ref="K1:K4"/>
    <mergeCell ref="L1:L2"/>
    <mergeCell ref="K5:K6"/>
    <mergeCell ref="L5:L6"/>
    <mergeCell ref="M5:M6"/>
    <mergeCell ref="A7:A16"/>
    <mergeCell ref="C7:C9"/>
    <mergeCell ref="J7:J9"/>
    <mergeCell ref="K7:K9"/>
    <mergeCell ref="L7:L9"/>
    <mergeCell ref="M7:M9"/>
    <mergeCell ref="B10:B11"/>
    <mergeCell ref="A5:A6"/>
    <mergeCell ref="B5:C6"/>
    <mergeCell ref="D5:G5"/>
    <mergeCell ref="I5:I6"/>
    <mergeCell ref="J5:J6"/>
    <mergeCell ref="C10:C11"/>
    <mergeCell ref="J10:J12"/>
    <mergeCell ref="K10:K12"/>
    <mergeCell ref="L10:L12"/>
    <mergeCell ref="M10:M12"/>
    <mergeCell ref="M13:M15"/>
    <mergeCell ref="B16:C16"/>
    <mergeCell ref="A18:C19"/>
    <mergeCell ref="D18:D19"/>
    <mergeCell ref="E18:E19"/>
    <mergeCell ref="J18:J19"/>
    <mergeCell ref="K18:K21"/>
    <mergeCell ref="L18:L19"/>
    <mergeCell ref="M18:M21"/>
    <mergeCell ref="A20:C21"/>
    <mergeCell ref="B13:B14"/>
    <mergeCell ref="C13:C14"/>
    <mergeCell ref="J13:J15"/>
    <mergeCell ref="K13:K15"/>
    <mergeCell ref="L13:L15"/>
    <mergeCell ref="D20:D21"/>
    <mergeCell ref="J20:J21"/>
    <mergeCell ref="L20:L21"/>
    <mergeCell ref="A22:A23"/>
    <mergeCell ref="B22:C23"/>
    <mergeCell ref="D22:G22"/>
    <mergeCell ref="I22:I23"/>
    <mergeCell ref="J22:J23"/>
    <mergeCell ref="K22:K23"/>
    <mergeCell ref="L22:L23"/>
    <mergeCell ref="M22:M23"/>
    <mergeCell ref="A24:A33"/>
    <mergeCell ref="C24:C26"/>
    <mergeCell ref="J24:J26"/>
    <mergeCell ref="K24:K26"/>
    <mergeCell ref="L24:L26"/>
    <mergeCell ref="M24:M26"/>
    <mergeCell ref="B27:B28"/>
    <mergeCell ref="C27:C28"/>
    <mergeCell ref="J27:J29"/>
    <mergeCell ref="B33:C33"/>
    <mergeCell ref="K27:K29"/>
    <mergeCell ref="L27:L29"/>
    <mergeCell ref="M27:M29"/>
    <mergeCell ref="B30:B31"/>
    <mergeCell ref="C30:C31"/>
    <mergeCell ref="J30:J32"/>
    <mergeCell ref="K30:K32"/>
    <mergeCell ref="L30:L32"/>
    <mergeCell ref="M30:M32"/>
  </mergeCells>
  <phoneticPr fontId="2" type="noConversion"/>
  <pageMargins left="0.44" right="0.12" top="0.43307086614173229" bottom="0.39370078740157483" header="0.31496062992125984" footer="0.31496062992125984"/>
  <pageSetup paperSize="9" scale="55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4"/>
  <sheetViews>
    <sheetView view="pageBreakPreview" topLeftCell="B7" zoomScaleNormal="91" zoomScaleSheetLayoutView="100" workbookViewId="0">
      <selection activeCell="O23" sqref="O23"/>
    </sheetView>
  </sheetViews>
  <sheetFormatPr defaultColWidth="9" defaultRowHeight="13.5" x14ac:dyDescent="0.3"/>
  <cols>
    <col min="1" max="1" width="26" style="3" customWidth="1"/>
    <col min="2" max="2" width="11.375" style="3" customWidth="1"/>
    <col min="3" max="3" width="9.375" style="3" customWidth="1"/>
    <col min="4" max="8" width="10.125" style="3" customWidth="1"/>
    <col min="9" max="9" width="9.75" style="3" customWidth="1"/>
    <col min="10" max="10" width="11.875" style="3" customWidth="1"/>
    <col min="11" max="11" width="11.375" style="14" customWidth="1"/>
    <col min="12" max="12" width="10.75" style="3" customWidth="1"/>
    <col min="13" max="13" width="11.125" style="3" customWidth="1"/>
    <col min="14" max="16384" width="9" style="3"/>
  </cols>
  <sheetData>
    <row r="1" spans="1:13" ht="24" customHeight="1" x14ac:dyDescent="0.3">
      <c r="A1" s="102" t="s">
        <v>12</v>
      </c>
      <c r="B1" s="102"/>
      <c r="C1" s="103"/>
      <c r="D1" s="105"/>
      <c r="E1" s="108" t="s">
        <v>9</v>
      </c>
      <c r="F1" s="1" t="s">
        <v>11</v>
      </c>
      <c r="G1" s="35" t="s">
        <v>71</v>
      </c>
      <c r="H1" s="36" t="s">
        <v>46</v>
      </c>
      <c r="I1" s="35" t="s">
        <v>72</v>
      </c>
      <c r="J1" s="110" t="s">
        <v>10</v>
      </c>
      <c r="K1" s="91"/>
      <c r="L1" s="110" t="s">
        <v>47</v>
      </c>
      <c r="M1" s="91">
        <v>43958</v>
      </c>
    </row>
    <row r="2" spans="1:13" x14ac:dyDescent="0.3">
      <c r="A2" s="102"/>
      <c r="B2" s="102"/>
      <c r="C2" s="103"/>
      <c r="D2" s="107"/>
      <c r="E2" s="109"/>
      <c r="F2" s="17">
        <v>0.72499999999999998</v>
      </c>
      <c r="G2" s="23"/>
      <c r="H2" s="36">
        <v>0.41</v>
      </c>
      <c r="I2" s="2"/>
      <c r="J2" s="110"/>
      <c r="K2" s="92"/>
      <c r="L2" s="110"/>
      <c r="M2" s="92"/>
    </row>
    <row r="3" spans="1:13" x14ac:dyDescent="0.3">
      <c r="A3" s="94" t="s">
        <v>73</v>
      </c>
      <c r="B3" s="94"/>
      <c r="C3" s="95"/>
      <c r="D3" s="97"/>
      <c r="E3" s="23" t="s">
        <v>7</v>
      </c>
      <c r="F3" s="15">
        <f>I7*F2</f>
        <v>275.5</v>
      </c>
      <c r="G3" s="26"/>
      <c r="H3" s="26">
        <f>I7*H2</f>
        <v>155.79999999999998</v>
      </c>
      <c r="I3" s="15"/>
      <c r="J3" s="100" t="s">
        <v>68</v>
      </c>
      <c r="K3" s="92"/>
      <c r="L3" s="100" t="s">
        <v>69</v>
      </c>
      <c r="M3" s="92"/>
    </row>
    <row r="4" spans="1:13" x14ac:dyDescent="0.3">
      <c r="A4" s="94"/>
      <c r="B4" s="94"/>
      <c r="C4" s="95"/>
      <c r="D4" s="99"/>
      <c r="E4" s="4"/>
      <c r="F4" s="25"/>
      <c r="G4" s="24"/>
      <c r="H4" s="5"/>
      <c r="I4" s="5"/>
      <c r="J4" s="101"/>
      <c r="K4" s="93"/>
      <c r="L4" s="101"/>
      <c r="M4" s="93"/>
    </row>
    <row r="5" spans="1:13" ht="14.25" thickBot="1" x14ac:dyDescent="0.35">
      <c r="A5" s="116" t="s">
        <v>0</v>
      </c>
      <c r="B5" s="116" t="s">
        <v>1</v>
      </c>
      <c r="C5" s="116"/>
      <c r="D5" s="120"/>
      <c r="E5" s="120"/>
      <c r="F5" s="120"/>
      <c r="G5" s="120"/>
      <c r="H5" s="22"/>
      <c r="I5" s="116" t="s">
        <v>2</v>
      </c>
      <c r="J5" s="113" t="s">
        <v>8</v>
      </c>
      <c r="K5" s="111" t="s">
        <v>7</v>
      </c>
      <c r="L5" s="113" t="s">
        <v>8</v>
      </c>
      <c r="M5" s="111" t="s">
        <v>7</v>
      </c>
    </row>
    <row r="6" spans="1:13" ht="16.5" customHeight="1" thickBot="1" x14ac:dyDescent="0.35">
      <c r="A6" s="116"/>
      <c r="B6" s="116"/>
      <c r="C6" s="119"/>
      <c r="D6" s="85" t="s">
        <v>33</v>
      </c>
      <c r="E6" s="85" t="s">
        <v>34</v>
      </c>
      <c r="F6" s="85" t="s">
        <v>35</v>
      </c>
      <c r="G6" s="85" t="s">
        <v>36</v>
      </c>
      <c r="H6" s="85" t="s">
        <v>37</v>
      </c>
      <c r="I6" s="121"/>
      <c r="J6" s="114"/>
      <c r="K6" s="112"/>
      <c r="L6" s="114"/>
      <c r="M6" s="112"/>
    </row>
    <row r="7" spans="1:13" x14ac:dyDescent="0.3">
      <c r="A7" s="115" t="s">
        <v>62</v>
      </c>
      <c r="B7" s="21" t="s">
        <v>3</v>
      </c>
      <c r="C7" s="116" t="s">
        <v>6</v>
      </c>
      <c r="D7" s="8">
        <v>85</v>
      </c>
      <c r="E7" s="8">
        <v>155</v>
      </c>
      <c r="F7" s="8">
        <v>43</v>
      </c>
      <c r="G7" s="8">
        <v>43</v>
      </c>
      <c r="H7" s="8">
        <v>54</v>
      </c>
      <c r="I7" s="21">
        <f>SUM(D7:H7)</f>
        <v>380</v>
      </c>
      <c r="J7" s="116"/>
      <c r="K7" s="117"/>
      <c r="L7" s="116"/>
      <c r="M7" s="117"/>
    </row>
    <row r="8" spans="1:13" x14ac:dyDescent="0.3">
      <c r="A8" s="115"/>
      <c r="B8" s="21" t="s">
        <v>74</v>
      </c>
      <c r="C8" s="116"/>
      <c r="D8" s="27">
        <f>D7*1.13</f>
        <v>96.05</v>
      </c>
      <c r="E8" s="32">
        <f t="shared" ref="E8:I8" si="0">E7*1.13</f>
        <v>175.14999999999998</v>
      </c>
      <c r="F8" s="32">
        <f t="shared" si="0"/>
        <v>48.589999999999996</v>
      </c>
      <c r="G8" s="32">
        <f t="shared" si="0"/>
        <v>48.589999999999996</v>
      </c>
      <c r="H8" s="32">
        <f t="shared" si="0"/>
        <v>61.019999999999996</v>
      </c>
      <c r="I8" s="32">
        <f t="shared" si="0"/>
        <v>429.4</v>
      </c>
      <c r="J8" s="116"/>
      <c r="K8" s="117"/>
      <c r="L8" s="116"/>
      <c r="M8" s="117"/>
    </row>
    <row r="9" spans="1:13" x14ac:dyDescent="0.3">
      <c r="A9" s="115"/>
      <c r="B9" s="21" t="s">
        <v>64</v>
      </c>
      <c r="C9" s="116"/>
      <c r="D9" s="6">
        <f>D7/I7*100</f>
        <v>22.368421052631579</v>
      </c>
      <c r="E9" s="6">
        <f>E7/I7*100</f>
        <v>40.789473684210527</v>
      </c>
      <c r="F9" s="6">
        <f>F7/I7*100</f>
        <v>11.315789473684211</v>
      </c>
      <c r="G9" s="6">
        <f>G7/I7*100</f>
        <v>11.315789473684211</v>
      </c>
      <c r="H9" s="6">
        <f>H7/I7*100</f>
        <v>14.210526315789473</v>
      </c>
      <c r="I9" s="7">
        <f t="shared" ref="I9:I15" si="1">SUM(D9:H9)</f>
        <v>100</v>
      </c>
      <c r="J9" s="116"/>
      <c r="K9" s="117"/>
      <c r="L9" s="116"/>
      <c r="M9" s="117"/>
    </row>
    <row r="10" spans="1:13" x14ac:dyDescent="0.3">
      <c r="A10" s="115"/>
      <c r="B10" s="118" t="s">
        <v>4</v>
      </c>
      <c r="C10" s="118">
        <v>33</v>
      </c>
      <c r="D10" s="8">
        <v>3</v>
      </c>
      <c r="E10" s="8">
        <v>5</v>
      </c>
      <c r="F10" s="8">
        <v>1</v>
      </c>
      <c r="G10" s="8">
        <v>1</v>
      </c>
      <c r="H10" s="8">
        <v>2</v>
      </c>
      <c r="I10" s="20">
        <f t="shared" si="1"/>
        <v>12</v>
      </c>
      <c r="J10" s="122"/>
      <c r="K10" s="123">
        <f>J10*I11</f>
        <v>0</v>
      </c>
      <c r="L10" s="122"/>
      <c r="M10" s="123">
        <f>L10*I11</f>
        <v>0</v>
      </c>
    </row>
    <row r="11" spans="1:13" x14ac:dyDescent="0.3">
      <c r="A11" s="115"/>
      <c r="B11" s="118"/>
      <c r="C11" s="118"/>
      <c r="D11" s="20">
        <f>D10*C10</f>
        <v>99</v>
      </c>
      <c r="E11" s="20">
        <f>C10*E10</f>
        <v>165</v>
      </c>
      <c r="F11" s="20">
        <f>F10*C10</f>
        <v>33</v>
      </c>
      <c r="G11" s="20">
        <f>G10*C10</f>
        <v>33</v>
      </c>
      <c r="H11" s="20">
        <f>H10*C10</f>
        <v>66</v>
      </c>
      <c r="I11" s="20">
        <f t="shared" si="1"/>
        <v>396</v>
      </c>
      <c r="J11" s="122"/>
      <c r="K11" s="123"/>
      <c r="L11" s="122"/>
      <c r="M11" s="123"/>
    </row>
    <row r="12" spans="1:13" x14ac:dyDescent="0.3">
      <c r="A12" s="115"/>
      <c r="B12" s="9"/>
      <c r="C12" s="10"/>
      <c r="D12" s="11">
        <f t="shared" ref="D12:E12" si="2">D11-D8</f>
        <v>2.9500000000000028</v>
      </c>
      <c r="E12" s="11">
        <f t="shared" si="2"/>
        <v>-10.149999999999977</v>
      </c>
      <c r="F12" s="11">
        <f>F11-F8</f>
        <v>-15.589999999999996</v>
      </c>
      <c r="G12" s="11">
        <f>G11-G8</f>
        <v>-15.589999999999996</v>
      </c>
      <c r="H12" s="11">
        <f>H11-H8</f>
        <v>4.980000000000004</v>
      </c>
      <c r="I12" s="20">
        <f t="shared" si="1"/>
        <v>-33.399999999999963</v>
      </c>
      <c r="J12" s="122"/>
      <c r="K12" s="123"/>
      <c r="L12" s="122"/>
      <c r="M12" s="123"/>
    </row>
    <row r="13" spans="1:13" x14ac:dyDescent="0.3">
      <c r="A13" s="115"/>
      <c r="B13" s="118" t="s">
        <v>5</v>
      </c>
      <c r="C13" s="118">
        <v>10</v>
      </c>
      <c r="D13" s="8"/>
      <c r="E13" s="8">
        <v>1</v>
      </c>
      <c r="F13" s="8">
        <v>2</v>
      </c>
      <c r="G13" s="8">
        <v>2</v>
      </c>
      <c r="H13" s="8"/>
      <c r="I13" s="20">
        <f t="shared" si="1"/>
        <v>5</v>
      </c>
      <c r="J13" s="124"/>
      <c r="K13" s="123">
        <f>J13*I14</f>
        <v>0</v>
      </c>
      <c r="L13" s="124"/>
      <c r="M13" s="123">
        <f t="shared" ref="M13" si="3">L13*I14</f>
        <v>0</v>
      </c>
    </row>
    <row r="14" spans="1:13" x14ac:dyDescent="0.3">
      <c r="A14" s="115"/>
      <c r="B14" s="118"/>
      <c r="C14" s="118"/>
      <c r="D14" s="20">
        <f>D13*C13</f>
        <v>0</v>
      </c>
      <c r="E14" s="20">
        <f>E13*C13</f>
        <v>10</v>
      </c>
      <c r="F14" s="20">
        <f>F13*C13</f>
        <v>20</v>
      </c>
      <c r="G14" s="20">
        <f>G13*C13</f>
        <v>20</v>
      </c>
      <c r="H14" s="20">
        <f>H13*C13</f>
        <v>0</v>
      </c>
      <c r="I14" s="20">
        <f t="shared" si="1"/>
        <v>50</v>
      </c>
      <c r="J14" s="125"/>
      <c r="K14" s="123"/>
      <c r="L14" s="125"/>
      <c r="M14" s="123"/>
    </row>
    <row r="15" spans="1:13" x14ac:dyDescent="0.3">
      <c r="A15" s="115"/>
      <c r="B15" s="9"/>
      <c r="C15" s="10"/>
      <c r="D15" s="11">
        <f t="shared" ref="D15:H15" si="4">D12+D14</f>
        <v>2.9500000000000028</v>
      </c>
      <c r="E15" s="11">
        <f t="shared" si="4"/>
        <v>-0.14999999999997726</v>
      </c>
      <c r="F15" s="11">
        <f t="shared" si="4"/>
        <v>4.4100000000000037</v>
      </c>
      <c r="G15" s="11">
        <f t="shared" si="4"/>
        <v>4.4100000000000037</v>
      </c>
      <c r="H15" s="11">
        <f t="shared" si="4"/>
        <v>4.980000000000004</v>
      </c>
      <c r="I15" s="20">
        <f t="shared" si="1"/>
        <v>16.600000000000037</v>
      </c>
      <c r="J15" s="126"/>
      <c r="K15" s="123"/>
      <c r="L15" s="126"/>
      <c r="M15" s="123"/>
    </row>
    <row r="16" spans="1:13" x14ac:dyDescent="0.25">
      <c r="A16" s="115"/>
      <c r="B16" s="127" t="s">
        <v>14</v>
      </c>
      <c r="C16" s="128"/>
      <c r="D16" s="16">
        <f>D11+D14</f>
        <v>99</v>
      </c>
      <c r="E16" s="16">
        <f t="shared" ref="E16:I16" si="5">E11+E14</f>
        <v>175</v>
      </c>
      <c r="F16" s="16">
        <f t="shared" si="5"/>
        <v>53</v>
      </c>
      <c r="G16" s="16">
        <f t="shared" si="5"/>
        <v>53</v>
      </c>
      <c r="H16" s="16">
        <f t="shared" si="5"/>
        <v>66</v>
      </c>
      <c r="I16" s="16">
        <f t="shared" si="5"/>
        <v>446</v>
      </c>
      <c r="J16" s="12">
        <f>K16/I16</f>
        <v>0</v>
      </c>
      <c r="K16" s="13">
        <f>SUM(K10:K15)</f>
        <v>0</v>
      </c>
      <c r="L16" s="12">
        <f>M16/I16</f>
        <v>0</v>
      </c>
      <c r="M16" s="13">
        <f>SUM(M10:M15)</f>
        <v>0</v>
      </c>
    </row>
    <row r="17" spans="1:13" x14ac:dyDescent="0.3">
      <c r="I17" s="14" t="s">
        <v>13</v>
      </c>
      <c r="J17" s="18">
        <f>K17/F3</f>
        <v>1</v>
      </c>
      <c r="K17" s="19">
        <f>F3-K16</f>
        <v>275.5</v>
      </c>
      <c r="L17" s="18" t="e">
        <f>M17/G3</f>
        <v>#DIV/0!</v>
      </c>
      <c r="M17" s="19">
        <f>G3-M16</f>
        <v>0</v>
      </c>
    </row>
    <row r="18" spans="1:13" ht="24.75" customHeight="1" x14ac:dyDescent="0.3">
      <c r="A18" s="102" t="s">
        <v>12</v>
      </c>
      <c r="B18" s="102"/>
      <c r="C18" s="103"/>
      <c r="D18" s="105"/>
      <c r="E18" s="108" t="s">
        <v>9</v>
      </c>
      <c r="F18" s="1" t="s">
        <v>11</v>
      </c>
      <c r="G18" s="35" t="s">
        <v>71</v>
      </c>
      <c r="H18" s="36" t="s">
        <v>46</v>
      </c>
      <c r="I18" s="35" t="s">
        <v>72</v>
      </c>
      <c r="J18" s="110" t="s">
        <v>10</v>
      </c>
      <c r="K18" s="91"/>
      <c r="L18" s="110" t="s">
        <v>47</v>
      </c>
      <c r="M18" s="91">
        <v>43958</v>
      </c>
    </row>
    <row r="19" spans="1:13" ht="13.5" customHeight="1" x14ac:dyDescent="0.3">
      <c r="A19" s="102"/>
      <c r="B19" s="102"/>
      <c r="C19" s="103"/>
      <c r="D19" s="107"/>
      <c r="E19" s="109"/>
      <c r="F19" s="17">
        <v>0.72499999999999998</v>
      </c>
      <c r="G19" s="28"/>
      <c r="H19" s="36">
        <v>0.41</v>
      </c>
      <c r="I19" s="2"/>
      <c r="J19" s="110"/>
      <c r="K19" s="92"/>
      <c r="L19" s="110"/>
      <c r="M19" s="92"/>
    </row>
    <row r="20" spans="1:13" ht="13.5" customHeight="1" x14ac:dyDescent="0.3">
      <c r="A20" s="94" t="s">
        <v>73</v>
      </c>
      <c r="B20" s="94"/>
      <c r="C20" s="95"/>
      <c r="D20" s="97"/>
      <c r="E20" s="28" t="s">
        <v>7</v>
      </c>
      <c r="F20" s="15">
        <f>I24*F19</f>
        <v>275.5</v>
      </c>
      <c r="G20" s="26"/>
      <c r="H20" s="26">
        <f>I24*H19</f>
        <v>155.79999999999998</v>
      </c>
      <c r="I20" s="15"/>
      <c r="J20" s="100" t="s">
        <v>68</v>
      </c>
      <c r="K20" s="92"/>
      <c r="L20" s="100" t="s">
        <v>69</v>
      </c>
      <c r="M20" s="92"/>
    </row>
    <row r="21" spans="1:13" ht="13.5" customHeight="1" x14ac:dyDescent="0.3">
      <c r="A21" s="94"/>
      <c r="B21" s="94"/>
      <c r="C21" s="95"/>
      <c r="D21" s="99"/>
      <c r="E21" s="4"/>
      <c r="F21" s="25"/>
      <c r="G21" s="29"/>
      <c r="H21" s="5"/>
      <c r="I21" s="5"/>
      <c r="J21" s="101"/>
      <c r="K21" s="93"/>
      <c r="L21" s="101"/>
      <c r="M21" s="93"/>
    </row>
    <row r="22" spans="1:13" ht="14.25" thickBot="1" x14ac:dyDescent="0.35">
      <c r="A22" s="116" t="s">
        <v>0</v>
      </c>
      <c r="B22" s="116" t="s">
        <v>1</v>
      </c>
      <c r="C22" s="116"/>
      <c r="D22" s="120"/>
      <c r="E22" s="120"/>
      <c r="F22" s="120"/>
      <c r="G22" s="120"/>
      <c r="H22" s="30"/>
      <c r="I22" s="116" t="s">
        <v>2</v>
      </c>
      <c r="J22" s="113" t="s">
        <v>8</v>
      </c>
      <c r="K22" s="111" t="s">
        <v>7</v>
      </c>
      <c r="L22" s="113" t="s">
        <v>8</v>
      </c>
      <c r="M22" s="111" t="s">
        <v>7</v>
      </c>
    </row>
    <row r="23" spans="1:13" ht="14.25" thickBot="1" x14ac:dyDescent="0.35">
      <c r="A23" s="116"/>
      <c r="B23" s="116"/>
      <c r="C23" s="119"/>
      <c r="D23" s="85" t="s">
        <v>33</v>
      </c>
      <c r="E23" s="85" t="s">
        <v>34</v>
      </c>
      <c r="F23" s="85" t="s">
        <v>35</v>
      </c>
      <c r="G23" s="85" t="s">
        <v>36</v>
      </c>
      <c r="H23" s="85" t="s">
        <v>37</v>
      </c>
      <c r="I23" s="121"/>
      <c r="J23" s="114"/>
      <c r="K23" s="112"/>
      <c r="L23" s="114"/>
      <c r="M23" s="112"/>
    </row>
    <row r="24" spans="1:13" ht="13.5" customHeight="1" x14ac:dyDescent="0.3">
      <c r="A24" s="115" t="s">
        <v>66</v>
      </c>
      <c r="B24" s="27" t="s">
        <v>3</v>
      </c>
      <c r="C24" s="116" t="s">
        <v>6</v>
      </c>
      <c r="D24" s="8">
        <v>85</v>
      </c>
      <c r="E24" s="8">
        <v>155</v>
      </c>
      <c r="F24" s="8">
        <v>43</v>
      </c>
      <c r="G24" s="8">
        <v>43</v>
      </c>
      <c r="H24" s="8">
        <v>54</v>
      </c>
      <c r="I24" s="27">
        <f>SUM(D24:H24)</f>
        <v>380</v>
      </c>
      <c r="J24" s="116"/>
      <c r="K24" s="117"/>
      <c r="L24" s="116"/>
      <c r="M24" s="117"/>
    </row>
    <row r="25" spans="1:13" ht="13.5" customHeight="1" x14ac:dyDescent="0.3">
      <c r="A25" s="115"/>
      <c r="B25" s="27" t="s">
        <v>74</v>
      </c>
      <c r="C25" s="116"/>
      <c r="D25" s="27">
        <f>D24*1.13</f>
        <v>96.05</v>
      </c>
      <c r="E25" s="32">
        <f t="shared" ref="E25:I25" si="6">E24*1.13</f>
        <v>175.14999999999998</v>
      </c>
      <c r="F25" s="32">
        <f t="shared" si="6"/>
        <v>48.589999999999996</v>
      </c>
      <c r="G25" s="32">
        <f t="shared" si="6"/>
        <v>48.589999999999996</v>
      </c>
      <c r="H25" s="32">
        <f t="shared" si="6"/>
        <v>61.019999999999996</v>
      </c>
      <c r="I25" s="32">
        <f t="shared" si="6"/>
        <v>429.4</v>
      </c>
      <c r="J25" s="116"/>
      <c r="K25" s="117"/>
      <c r="L25" s="116"/>
      <c r="M25" s="117"/>
    </row>
    <row r="26" spans="1:13" ht="13.5" customHeight="1" x14ac:dyDescent="0.3">
      <c r="A26" s="115"/>
      <c r="B26" s="27" t="s">
        <v>64</v>
      </c>
      <c r="C26" s="116"/>
      <c r="D26" s="6">
        <f>D24/I24*100</f>
        <v>22.368421052631579</v>
      </c>
      <c r="E26" s="6">
        <f>E24/I24*100</f>
        <v>40.789473684210527</v>
      </c>
      <c r="F26" s="6">
        <f>F24/I24*100</f>
        <v>11.315789473684211</v>
      </c>
      <c r="G26" s="6">
        <f>G24/I24*100</f>
        <v>11.315789473684211</v>
      </c>
      <c r="H26" s="6">
        <f>H24/I24*100</f>
        <v>14.210526315789473</v>
      </c>
      <c r="I26" s="7">
        <f t="shared" ref="I26:I32" si="7">SUM(D26:H26)</f>
        <v>100</v>
      </c>
      <c r="J26" s="116"/>
      <c r="K26" s="117"/>
      <c r="L26" s="116"/>
      <c r="M26" s="117"/>
    </row>
    <row r="27" spans="1:13" ht="13.5" customHeight="1" x14ac:dyDescent="0.3">
      <c r="A27" s="115"/>
      <c r="B27" s="118" t="s">
        <v>4</v>
      </c>
      <c r="C27" s="118">
        <v>33</v>
      </c>
      <c r="D27" s="8">
        <v>3</v>
      </c>
      <c r="E27" s="8">
        <v>5</v>
      </c>
      <c r="F27" s="8">
        <v>1</v>
      </c>
      <c r="G27" s="8">
        <v>1</v>
      </c>
      <c r="H27" s="8">
        <v>2</v>
      </c>
      <c r="I27" s="31">
        <f t="shared" si="7"/>
        <v>12</v>
      </c>
      <c r="J27" s="122"/>
      <c r="K27" s="123">
        <f>J27*I28</f>
        <v>0</v>
      </c>
      <c r="L27" s="122"/>
      <c r="M27" s="123">
        <f>L27*I28</f>
        <v>0</v>
      </c>
    </row>
    <row r="28" spans="1:13" ht="13.5" customHeight="1" x14ac:dyDescent="0.3">
      <c r="A28" s="115"/>
      <c r="B28" s="118"/>
      <c r="C28" s="118"/>
      <c r="D28" s="31">
        <f>D27*C27</f>
        <v>99</v>
      </c>
      <c r="E28" s="31">
        <f>C27*E27</f>
        <v>165</v>
      </c>
      <c r="F28" s="31">
        <f>F27*C27</f>
        <v>33</v>
      </c>
      <c r="G28" s="31">
        <f>G27*C27</f>
        <v>33</v>
      </c>
      <c r="H28" s="31">
        <f>H27*C27</f>
        <v>66</v>
      </c>
      <c r="I28" s="31">
        <f t="shared" si="7"/>
        <v>396</v>
      </c>
      <c r="J28" s="122"/>
      <c r="K28" s="123"/>
      <c r="L28" s="122"/>
      <c r="M28" s="123"/>
    </row>
    <row r="29" spans="1:13" ht="13.5" customHeight="1" x14ac:dyDescent="0.3">
      <c r="A29" s="115"/>
      <c r="B29" s="9"/>
      <c r="C29" s="10"/>
      <c r="D29" s="11">
        <f t="shared" ref="D29:E29" si="8">D28-D25</f>
        <v>2.9500000000000028</v>
      </c>
      <c r="E29" s="11">
        <f t="shared" si="8"/>
        <v>-10.149999999999977</v>
      </c>
      <c r="F29" s="11">
        <f>F28-F25</f>
        <v>-15.589999999999996</v>
      </c>
      <c r="G29" s="11">
        <f>G28-G25</f>
        <v>-15.589999999999996</v>
      </c>
      <c r="H29" s="11">
        <f>H28-H25</f>
        <v>4.980000000000004</v>
      </c>
      <c r="I29" s="31">
        <f t="shared" si="7"/>
        <v>-33.399999999999963</v>
      </c>
      <c r="J29" s="122"/>
      <c r="K29" s="123"/>
      <c r="L29" s="122"/>
      <c r="M29" s="123"/>
    </row>
    <row r="30" spans="1:13" ht="13.5" customHeight="1" x14ac:dyDescent="0.3">
      <c r="A30" s="115"/>
      <c r="B30" s="118" t="s">
        <v>5</v>
      </c>
      <c r="C30" s="118">
        <v>10</v>
      </c>
      <c r="D30" s="8"/>
      <c r="E30" s="8">
        <v>1</v>
      </c>
      <c r="F30" s="8">
        <v>2</v>
      </c>
      <c r="G30" s="8">
        <v>2</v>
      </c>
      <c r="H30" s="8"/>
      <c r="I30" s="31">
        <f t="shared" si="7"/>
        <v>5</v>
      </c>
      <c r="J30" s="124"/>
      <c r="K30" s="123">
        <f>J30*I31</f>
        <v>0</v>
      </c>
      <c r="L30" s="124"/>
      <c r="M30" s="123">
        <f t="shared" ref="M30" si="9">L30*I31</f>
        <v>0</v>
      </c>
    </row>
    <row r="31" spans="1:13" ht="13.5" customHeight="1" x14ac:dyDescent="0.3">
      <c r="A31" s="115"/>
      <c r="B31" s="118"/>
      <c r="C31" s="118"/>
      <c r="D31" s="31">
        <f>D30*C30</f>
        <v>0</v>
      </c>
      <c r="E31" s="31">
        <f>E30*C30</f>
        <v>10</v>
      </c>
      <c r="F31" s="31">
        <f>F30*C30</f>
        <v>20</v>
      </c>
      <c r="G31" s="31">
        <f>G30*C30</f>
        <v>20</v>
      </c>
      <c r="H31" s="31">
        <f>H30*C30</f>
        <v>0</v>
      </c>
      <c r="I31" s="31">
        <f t="shared" si="7"/>
        <v>50</v>
      </c>
      <c r="J31" s="125"/>
      <c r="K31" s="123"/>
      <c r="L31" s="125"/>
      <c r="M31" s="123"/>
    </row>
    <row r="32" spans="1:13" ht="13.5" customHeight="1" x14ac:dyDescent="0.3">
      <c r="A32" s="115"/>
      <c r="B32" s="9"/>
      <c r="C32" s="10"/>
      <c r="D32" s="11">
        <f t="shared" ref="D32:H32" si="10">D29+D31</f>
        <v>2.9500000000000028</v>
      </c>
      <c r="E32" s="11">
        <f t="shared" si="10"/>
        <v>-0.14999999999997726</v>
      </c>
      <c r="F32" s="11">
        <f t="shared" si="10"/>
        <v>4.4100000000000037</v>
      </c>
      <c r="G32" s="11">
        <f t="shared" si="10"/>
        <v>4.4100000000000037</v>
      </c>
      <c r="H32" s="11">
        <f t="shared" si="10"/>
        <v>4.980000000000004</v>
      </c>
      <c r="I32" s="31">
        <f t="shared" si="7"/>
        <v>16.600000000000037</v>
      </c>
      <c r="J32" s="126"/>
      <c r="K32" s="123"/>
      <c r="L32" s="126"/>
      <c r="M32" s="123"/>
    </row>
    <row r="33" spans="1:13" x14ac:dyDescent="0.25">
      <c r="A33" s="115"/>
      <c r="B33" s="127" t="s">
        <v>14</v>
      </c>
      <c r="C33" s="128"/>
      <c r="D33" s="16">
        <f>D28+D31</f>
        <v>99</v>
      </c>
      <c r="E33" s="16">
        <f t="shared" ref="E33:I33" si="11">E28+E31</f>
        <v>175</v>
      </c>
      <c r="F33" s="16">
        <f t="shared" si="11"/>
        <v>53</v>
      </c>
      <c r="G33" s="16">
        <f t="shared" si="11"/>
        <v>53</v>
      </c>
      <c r="H33" s="16">
        <f t="shared" si="11"/>
        <v>66</v>
      </c>
      <c r="I33" s="16">
        <f t="shared" si="11"/>
        <v>446</v>
      </c>
      <c r="J33" s="12">
        <f>K33/I33</f>
        <v>0</v>
      </c>
      <c r="K33" s="13">
        <f>SUM(K27:K32)</f>
        <v>0</v>
      </c>
      <c r="L33" s="12">
        <f>M33/I33</f>
        <v>0</v>
      </c>
      <c r="M33" s="13">
        <f>SUM(M27:M32)</f>
        <v>0</v>
      </c>
    </row>
    <row r="34" spans="1:13" x14ac:dyDescent="0.3">
      <c r="I34" s="14" t="s">
        <v>13</v>
      </c>
      <c r="J34" s="18">
        <f>K34/F20</f>
        <v>1</v>
      </c>
      <c r="K34" s="19">
        <f>F20-K33</f>
        <v>275.5</v>
      </c>
      <c r="L34" s="18" t="e">
        <f>M34/G20</f>
        <v>#DIV/0!</v>
      </c>
      <c r="M34" s="19">
        <f>G20-M33</f>
        <v>0</v>
      </c>
    </row>
  </sheetData>
  <mergeCells count="76">
    <mergeCell ref="I5:I6"/>
    <mergeCell ref="J5:J6"/>
    <mergeCell ref="K5:K6"/>
    <mergeCell ref="A7:A16"/>
    <mergeCell ref="C7:C9"/>
    <mergeCell ref="J7:J9"/>
    <mergeCell ref="K7:K9"/>
    <mergeCell ref="B10:B11"/>
    <mergeCell ref="C10:C11"/>
    <mergeCell ref="J10:J12"/>
    <mergeCell ref="K10:K12"/>
    <mergeCell ref="B13:B14"/>
    <mergeCell ref="C13:C14"/>
    <mergeCell ref="J13:J15"/>
    <mergeCell ref="K13:K15"/>
    <mergeCell ref="B16:C16"/>
    <mergeCell ref="A5:A6"/>
    <mergeCell ref="B5:C6"/>
    <mergeCell ref="A18:C19"/>
    <mergeCell ref="D5:G5"/>
    <mergeCell ref="A1:C2"/>
    <mergeCell ref="D1:D2"/>
    <mergeCell ref="E1:E2"/>
    <mergeCell ref="J1:J2"/>
    <mergeCell ref="K1:K4"/>
    <mergeCell ref="A3:C4"/>
    <mergeCell ref="D3:D4"/>
    <mergeCell ref="J3:J4"/>
    <mergeCell ref="L7:L9"/>
    <mergeCell ref="M7:M9"/>
    <mergeCell ref="L10:L12"/>
    <mergeCell ref="M10:M12"/>
    <mergeCell ref="L13:L15"/>
    <mergeCell ref="M13:M15"/>
    <mergeCell ref="L1:L2"/>
    <mergeCell ref="M1:M4"/>
    <mergeCell ref="L3:L4"/>
    <mergeCell ref="L5:L6"/>
    <mergeCell ref="M5:M6"/>
    <mergeCell ref="D18:D19"/>
    <mergeCell ref="E18:E19"/>
    <mergeCell ref="J18:J19"/>
    <mergeCell ref="K18:K21"/>
    <mergeCell ref="L18:L19"/>
    <mergeCell ref="M18:M21"/>
    <mergeCell ref="B27:B28"/>
    <mergeCell ref="C27:C28"/>
    <mergeCell ref="J27:J29"/>
    <mergeCell ref="K27:K29"/>
    <mergeCell ref="A20:C21"/>
    <mergeCell ref="D20:D21"/>
    <mergeCell ref="J20:J21"/>
    <mergeCell ref="L20:L21"/>
    <mergeCell ref="A22:A23"/>
    <mergeCell ref="J24:J26"/>
    <mergeCell ref="K24:K26"/>
    <mergeCell ref="B22:C23"/>
    <mergeCell ref="D22:G22"/>
    <mergeCell ref="I22:I23"/>
    <mergeCell ref="J22:J23"/>
    <mergeCell ref="K22:K23"/>
    <mergeCell ref="L22:L23"/>
    <mergeCell ref="M22:M23"/>
    <mergeCell ref="A24:A33"/>
    <mergeCell ref="C24:C26"/>
    <mergeCell ref="B33:C33"/>
    <mergeCell ref="L24:L26"/>
    <mergeCell ref="M24:M26"/>
    <mergeCell ref="L27:L29"/>
    <mergeCell ref="M27:M29"/>
    <mergeCell ref="L30:L32"/>
    <mergeCell ref="M30:M32"/>
    <mergeCell ref="B30:B31"/>
    <mergeCell ref="C30:C31"/>
    <mergeCell ref="J30:J32"/>
    <mergeCell ref="K30:K32"/>
  </mergeCells>
  <phoneticPr fontId="2" type="noConversion"/>
  <pageMargins left="0.44" right="0.12" top="0.43307086614173229" bottom="0.39370078740157483" header="0.31496062992125984" footer="0.31496062992125984"/>
  <pageSetup paperSize="9" scale="55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B13" zoomScale="57" zoomScaleNormal="57" workbookViewId="0">
      <selection activeCell="N26" sqref="N26"/>
    </sheetView>
  </sheetViews>
  <sheetFormatPr defaultColWidth="8" defaultRowHeight="36" customHeight="1" x14ac:dyDescent="0.3"/>
  <cols>
    <col min="1" max="1" width="20.875" style="74" customWidth="1"/>
    <col min="2" max="2" width="14.125" style="74" bestFit="1" customWidth="1"/>
    <col min="3" max="3" width="13.75" style="74" bestFit="1" customWidth="1"/>
    <col min="4" max="4" width="40.75" style="74" bestFit="1" customWidth="1"/>
    <col min="5" max="11" width="13" style="74" bestFit="1" customWidth="1"/>
    <col min="12" max="12" width="15.625" style="74" customWidth="1"/>
    <col min="13" max="14" width="10.125" style="74" bestFit="1" customWidth="1"/>
    <col min="15" max="16" width="11.25" style="74" bestFit="1" customWidth="1"/>
    <col min="17" max="17" width="11.625" style="74" bestFit="1" customWidth="1"/>
    <col min="18" max="18" width="11.625" style="74" customWidth="1"/>
    <col min="19" max="19" width="15.625" style="74" bestFit="1" customWidth="1"/>
    <col min="20" max="20" width="22.875" style="74" bestFit="1" customWidth="1"/>
    <col min="21" max="21" width="29.375" style="74" bestFit="1" customWidth="1"/>
    <col min="22" max="258" width="8" style="38"/>
    <col min="259" max="259" width="12" style="38" customWidth="1"/>
    <col min="260" max="261" width="10" style="38" customWidth="1"/>
    <col min="262" max="262" width="16" style="38" customWidth="1"/>
    <col min="263" max="275" width="7" style="38" customWidth="1"/>
    <col min="276" max="276" width="10" style="38" customWidth="1"/>
    <col min="277" max="277" width="30" style="38" customWidth="1"/>
    <col min="278" max="514" width="8" style="38"/>
    <col min="515" max="515" width="12" style="38" customWidth="1"/>
    <col min="516" max="517" width="10" style="38" customWidth="1"/>
    <col min="518" max="518" width="16" style="38" customWidth="1"/>
    <col min="519" max="531" width="7" style="38" customWidth="1"/>
    <col min="532" max="532" width="10" style="38" customWidth="1"/>
    <col min="533" max="533" width="30" style="38" customWidth="1"/>
    <col min="534" max="770" width="8" style="38"/>
    <col min="771" max="771" width="12" style="38" customWidth="1"/>
    <col min="772" max="773" width="10" style="38" customWidth="1"/>
    <col min="774" max="774" width="16" style="38" customWidth="1"/>
    <col min="775" max="787" width="7" style="38" customWidth="1"/>
    <col min="788" max="788" width="10" style="38" customWidth="1"/>
    <col min="789" max="789" width="30" style="38" customWidth="1"/>
    <col min="790" max="1026" width="8" style="38"/>
    <col min="1027" max="1027" width="12" style="38" customWidth="1"/>
    <col min="1028" max="1029" width="10" style="38" customWidth="1"/>
    <col min="1030" max="1030" width="16" style="38" customWidth="1"/>
    <col min="1031" max="1043" width="7" style="38" customWidth="1"/>
    <col min="1044" max="1044" width="10" style="38" customWidth="1"/>
    <col min="1045" max="1045" width="30" style="38" customWidth="1"/>
    <col min="1046" max="1282" width="8" style="38"/>
    <col min="1283" max="1283" width="12" style="38" customWidth="1"/>
    <col min="1284" max="1285" width="10" style="38" customWidth="1"/>
    <col min="1286" max="1286" width="16" style="38" customWidth="1"/>
    <col min="1287" max="1299" width="7" style="38" customWidth="1"/>
    <col min="1300" max="1300" width="10" style="38" customWidth="1"/>
    <col min="1301" max="1301" width="30" style="38" customWidth="1"/>
    <col min="1302" max="1538" width="8" style="38"/>
    <col min="1539" max="1539" width="12" style="38" customWidth="1"/>
    <col min="1540" max="1541" width="10" style="38" customWidth="1"/>
    <col min="1542" max="1542" width="16" style="38" customWidth="1"/>
    <col min="1543" max="1555" width="7" style="38" customWidth="1"/>
    <col min="1556" max="1556" width="10" style="38" customWidth="1"/>
    <col min="1557" max="1557" width="30" style="38" customWidth="1"/>
    <col min="1558" max="1794" width="8" style="38"/>
    <col min="1795" max="1795" width="12" style="38" customWidth="1"/>
    <col min="1796" max="1797" width="10" style="38" customWidth="1"/>
    <col min="1798" max="1798" width="16" style="38" customWidth="1"/>
    <col min="1799" max="1811" width="7" style="38" customWidth="1"/>
    <col min="1812" max="1812" width="10" style="38" customWidth="1"/>
    <col min="1813" max="1813" width="30" style="38" customWidth="1"/>
    <col min="1814" max="2050" width="8" style="38"/>
    <col min="2051" max="2051" width="12" style="38" customWidth="1"/>
    <col min="2052" max="2053" width="10" style="38" customWidth="1"/>
    <col min="2054" max="2054" width="16" style="38" customWidth="1"/>
    <col min="2055" max="2067" width="7" style="38" customWidth="1"/>
    <col min="2068" max="2068" width="10" style="38" customWidth="1"/>
    <col min="2069" max="2069" width="30" style="38" customWidth="1"/>
    <col min="2070" max="2306" width="8" style="38"/>
    <col min="2307" max="2307" width="12" style="38" customWidth="1"/>
    <col min="2308" max="2309" width="10" style="38" customWidth="1"/>
    <col min="2310" max="2310" width="16" style="38" customWidth="1"/>
    <col min="2311" max="2323" width="7" style="38" customWidth="1"/>
    <col min="2324" max="2324" width="10" style="38" customWidth="1"/>
    <col min="2325" max="2325" width="30" style="38" customWidth="1"/>
    <col min="2326" max="2562" width="8" style="38"/>
    <col min="2563" max="2563" width="12" style="38" customWidth="1"/>
    <col min="2564" max="2565" width="10" style="38" customWidth="1"/>
    <col min="2566" max="2566" width="16" style="38" customWidth="1"/>
    <col min="2567" max="2579" width="7" style="38" customWidth="1"/>
    <col min="2580" max="2580" width="10" style="38" customWidth="1"/>
    <col min="2581" max="2581" width="30" style="38" customWidth="1"/>
    <col min="2582" max="2818" width="8" style="38"/>
    <col min="2819" max="2819" width="12" style="38" customWidth="1"/>
    <col min="2820" max="2821" width="10" style="38" customWidth="1"/>
    <col min="2822" max="2822" width="16" style="38" customWidth="1"/>
    <col min="2823" max="2835" width="7" style="38" customWidth="1"/>
    <col min="2836" max="2836" width="10" style="38" customWidth="1"/>
    <col min="2837" max="2837" width="30" style="38" customWidth="1"/>
    <col min="2838" max="3074" width="8" style="38"/>
    <col min="3075" max="3075" width="12" style="38" customWidth="1"/>
    <col min="3076" max="3077" width="10" style="38" customWidth="1"/>
    <col min="3078" max="3078" width="16" style="38" customWidth="1"/>
    <col min="3079" max="3091" width="7" style="38" customWidth="1"/>
    <col min="3092" max="3092" width="10" style="38" customWidth="1"/>
    <col min="3093" max="3093" width="30" style="38" customWidth="1"/>
    <col min="3094" max="3330" width="8" style="38"/>
    <col min="3331" max="3331" width="12" style="38" customWidth="1"/>
    <col min="3332" max="3333" width="10" style="38" customWidth="1"/>
    <col min="3334" max="3334" width="16" style="38" customWidth="1"/>
    <col min="3335" max="3347" width="7" style="38" customWidth="1"/>
    <col min="3348" max="3348" width="10" style="38" customWidth="1"/>
    <col min="3349" max="3349" width="30" style="38" customWidth="1"/>
    <col min="3350" max="3586" width="8" style="38"/>
    <col min="3587" max="3587" width="12" style="38" customWidth="1"/>
    <col min="3588" max="3589" width="10" style="38" customWidth="1"/>
    <col min="3590" max="3590" width="16" style="38" customWidth="1"/>
    <col min="3591" max="3603" width="7" style="38" customWidth="1"/>
    <col min="3604" max="3604" width="10" style="38" customWidth="1"/>
    <col min="3605" max="3605" width="30" style="38" customWidth="1"/>
    <col min="3606" max="3842" width="8" style="38"/>
    <col min="3843" max="3843" width="12" style="38" customWidth="1"/>
    <col min="3844" max="3845" width="10" style="38" customWidth="1"/>
    <col min="3846" max="3846" width="16" style="38" customWidth="1"/>
    <col min="3847" max="3859" width="7" style="38" customWidth="1"/>
    <col min="3860" max="3860" width="10" style="38" customWidth="1"/>
    <col min="3861" max="3861" width="30" style="38" customWidth="1"/>
    <col min="3862" max="4098" width="8" style="38"/>
    <col min="4099" max="4099" width="12" style="38" customWidth="1"/>
    <col min="4100" max="4101" width="10" style="38" customWidth="1"/>
    <col min="4102" max="4102" width="16" style="38" customWidth="1"/>
    <col min="4103" max="4115" width="7" style="38" customWidth="1"/>
    <col min="4116" max="4116" width="10" style="38" customWidth="1"/>
    <col min="4117" max="4117" width="30" style="38" customWidth="1"/>
    <col min="4118" max="4354" width="8" style="38"/>
    <col min="4355" max="4355" width="12" style="38" customWidth="1"/>
    <col min="4356" max="4357" width="10" style="38" customWidth="1"/>
    <col min="4358" max="4358" width="16" style="38" customWidth="1"/>
    <col min="4359" max="4371" width="7" style="38" customWidth="1"/>
    <col min="4372" max="4372" width="10" style="38" customWidth="1"/>
    <col min="4373" max="4373" width="30" style="38" customWidth="1"/>
    <col min="4374" max="4610" width="8" style="38"/>
    <col min="4611" max="4611" width="12" style="38" customWidth="1"/>
    <col min="4612" max="4613" width="10" style="38" customWidth="1"/>
    <col min="4614" max="4614" width="16" style="38" customWidth="1"/>
    <col min="4615" max="4627" width="7" style="38" customWidth="1"/>
    <col min="4628" max="4628" width="10" style="38" customWidth="1"/>
    <col min="4629" max="4629" width="30" style="38" customWidth="1"/>
    <col min="4630" max="4866" width="8" style="38"/>
    <col min="4867" max="4867" width="12" style="38" customWidth="1"/>
    <col min="4868" max="4869" width="10" style="38" customWidth="1"/>
    <col min="4870" max="4870" width="16" style="38" customWidth="1"/>
    <col min="4871" max="4883" width="7" style="38" customWidth="1"/>
    <col min="4884" max="4884" width="10" style="38" customWidth="1"/>
    <col min="4885" max="4885" width="30" style="38" customWidth="1"/>
    <col min="4886" max="5122" width="8" style="38"/>
    <col min="5123" max="5123" width="12" style="38" customWidth="1"/>
    <col min="5124" max="5125" width="10" style="38" customWidth="1"/>
    <col min="5126" max="5126" width="16" style="38" customWidth="1"/>
    <col min="5127" max="5139" width="7" style="38" customWidth="1"/>
    <col min="5140" max="5140" width="10" style="38" customWidth="1"/>
    <col min="5141" max="5141" width="30" style="38" customWidth="1"/>
    <col min="5142" max="5378" width="8" style="38"/>
    <col min="5379" max="5379" width="12" style="38" customWidth="1"/>
    <col min="5380" max="5381" width="10" style="38" customWidth="1"/>
    <col min="5382" max="5382" width="16" style="38" customWidth="1"/>
    <col min="5383" max="5395" width="7" style="38" customWidth="1"/>
    <col min="5396" max="5396" width="10" style="38" customWidth="1"/>
    <col min="5397" max="5397" width="30" style="38" customWidth="1"/>
    <col min="5398" max="5634" width="8" style="38"/>
    <col min="5635" max="5635" width="12" style="38" customWidth="1"/>
    <col min="5636" max="5637" width="10" style="38" customWidth="1"/>
    <col min="5638" max="5638" width="16" style="38" customWidth="1"/>
    <col min="5639" max="5651" width="7" style="38" customWidth="1"/>
    <col min="5652" max="5652" width="10" style="38" customWidth="1"/>
    <col min="5653" max="5653" width="30" style="38" customWidth="1"/>
    <col min="5654" max="5890" width="8" style="38"/>
    <col min="5891" max="5891" width="12" style="38" customWidth="1"/>
    <col min="5892" max="5893" width="10" style="38" customWidth="1"/>
    <col min="5894" max="5894" width="16" style="38" customWidth="1"/>
    <col min="5895" max="5907" width="7" style="38" customWidth="1"/>
    <col min="5908" max="5908" width="10" style="38" customWidth="1"/>
    <col min="5909" max="5909" width="30" style="38" customWidth="1"/>
    <col min="5910" max="6146" width="8" style="38"/>
    <col min="6147" max="6147" width="12" style="38" customWidth="1"/>
    <col min="6148" max="6149" width="10" style="38" customWidth="1"/>
    <col min="6150" max="6150" width="16" style="38" customWidth="1"/>
    <col min="6151" max="6163" width="7" style="38" customWidth="1"/>
    <col min="6164" max="6164" width="10" style="38" customWidth="1"/>
    <col min="6165" max="6165" width="30" style="38" customWidth="1"/>
    <col min="6166" max="6402" width="8" style="38"/>
    <col min="6403" max="6403" width="12" style="38" customWidth="1"/>
    <col min="6404" max="6405" width="10" style="38" customWidth="1"/>
    <col min="6406" max="6406" width="16" style="38" customWidth="1"/>
    <col min="6407" max="6419" width="7" style="38" customWidth="1"/>
    <col min="6420" max="6420" width="10" style="38" customWidth="1"/>
    <col min="6421" max="6421" width="30" style="38" customWidth="1"/>
    <col min="6422" max="6658" width="8" style="38"/>
    <col min="6659" max="6659" width="12" style="38" customWidth="1"/>
    <col min="6660" max="6661" width="10" style="38" customWidth="1"/>
    <col min="6662" max="6662" width="16" style="38" customWidth="1"/>
    <col min="6663" max="6675" width="7" style="38" customWidth="1"/>
    <col min="6676" max="6676" width="10" style="38" customWidth="1"/>
    <col min="6677" max="6677" width="30" style="38" customWidth="1"/>
    <col min="6678" max="6914" width="8" style="38"/>
    <col min="6915" max="6915" width="12" style="38" customWidth="1"/>
    <col min="6916" max="6917" width="10" style="38" customWidth="1"/>
    <col min="6918" max="6918" width="16" style="38" customWidth="1"/>
    <col min="6919" max="6931" width="7" style="38" customWidth="1"/>
    <col min="6932" max="6932" width="10" style="38" customWidth="1"/>
    <col min="6933" max="6933" width="30" style="38" customWidth="1"/>
    <col min="6934" max="7170" width="8" style="38"/>
    <col min="7171" max="7171" width="12" style="38" customWidth="1"/>
    <col min="7172" max="7173" width="10" style="38" customWidth="1"/>
    <col min="7174" max="7174" width="16" style="38" customWidth="1"/>
    <col min="7175" max="7187" width="7" style="38" customWidth="1"/>
    <col min="7188" max="7188" width="10" style="38" customWidth="1"/>
    <col min="7189" max="7189" width="30" style="38" customWidth="1"/>
    <col min="7190" max="7426" width="8" style="38"/>
    <col min="7427" max="7427" width="12" style="38" customWidth="1"/>
    <col min="7428" max="7429" width="10" style="38" customWidth="1"/>
    <col min="7430" max="7430" width="16" style="38" customWidth="1"/>
    <col min="7431" max="7443" width="7" style="38" customWidth="1"/>
    <col min="7444" max="7444" width="10" style="38" customWidth="1"/>
    <col min="7445" max="7445" width="30" style="38" customWidth="1"/>
    <col min="7446" max="7682" width="8" style="38"/>
    <col min="7683" max="7683" width="12" style="38" customWidth="1"/>
    <col min="7684" max="7685" width="10" style="38" customWidth="1"/>
    <col min="7686" max="7686" width="16" style="38" customWidth="1"/>
    <col min="7687" max="7699" width="7" style="38" customWidth="1"/>
    <col min="7700" max="7700" width="10" style="38" customWidth="1"/>
    <col min="7701" max="7701" width="30" style="38" customWidth="1"/>
    <col min="7702" max="7938" width="8" style="38"/>
    <col min="7939" max="7939" width="12" style="38" customWidth="1"/>
    <col min="7940" max="7941" width="10" style="38" customWidth="1"/>
    <col min="7942" max="7942" width="16" style="38" customWidth="1"/>
    <col min="7943" max="7955" width="7" style="38" customWidth="1"/>
    <col min="7956" max="7956" width="10" style="38" customWidth="1"/>
    <col min="7957" max="7957" width="30" style="38" customWidth="1"/>
    <col min="7958" max="8194" width="8" style="38"/>
    <col min="8195" max="8195" width="12" style="38" customWidth="1"/>
    <col min="8196" max="8197" width="10" style="38" customWidth="1"/>
    <col min="8198" max="8198" width="16" style="38" customWidth="1"/>
    <col min="8199" max="8211" width="7" style="38" customWidth="1"/>
    <col min="8212" max="8212" width="10" style="38" customWidth="1"/>
    <col min="8213" max="8213" width="30" style="38" customWidth="1"/>
    <col min="8214" max="8450" width="8" style="38"/>
    <col min="8451" max="8451" width="12" style="38" customWidth="1"/>
    <col min="8452" max="8453" width="10" style="38" customWidth="1"/>
    <col min="8454" max="8454" width="16" style="38" customWidth="1"/>
    <col min="8455" max="8467" width="7" style="38" customWidth="1"/>
    <col min="8468" max="8468" width="10" style="38" customWidth="1"/>
    <col min="8469" max="8469" width="30" style="38" customWidth="1"/>
    <col min="8470" max="8706" width="8" style="38"/>
    <col min="8707" max="8707" width="12" style="38" customWidth="1"/>
    <col min="8708" max="8709" width="10" style="38" customWidth="1"/>
    <col min="8710" max="8710" width="16" style="38" customWidth="1"/>
    <col min="8711" max="8723" width="7" style="38" customWidth="1"/>
    <col min="8724" max="8724" width="10" style="38" customWidth="1"/>
    <col min="8725" max="8725" width="30" style="38" customWidth="1"/>
    <col min="8726" max="8962" width="8" style="38"/>
    <col min="8963" max="8963" width="12" style="38" customWidth="1"/>
    <col min="8964" max="8965" width="10" style="38" customWidth="1"/>
    <col min="8966" max="8966" width="16" style="38" customWidth="1"/>
    <col min="8967" max="8979" width="7" style="38" customWidth="1"/>
    <col min="8980" max="8980" width="10" style="38" customWidth="1"/>
    <col min="8981" max="8981" width="30" style="38" customWidth="1"/>
    <col min="8982" max="9218" width="8" style="38"/>
    <col min="9219" max="9219" width="12" style="38" customWidth="1"/>
    <col min="9220" max="9221" width="10" style="38" customWidth="1"/>
    <col min="9222" max="9222" width="16" style="38" customWidth="1"/>
    <col min="9223" max="9235" width="7" style="38" customWidth="1"/>
    <col min="9236" max="9236" width="10" style="38" customWidth="1"/>
    <col min="9237" max="9237" width="30" style="38" customWidth="1"/>
    <col min="9238" max="9474" width="8" style="38"/>
    <col min="9475" max="9475" width="12" style="38" customWidth="1"/>
    <col min="9476" max="9477" width="10" style="38" customWidth="1"/>
    <col min="9478" max="9478" width="16" style="38" customWidth="1"/>
    <col min="9479" max="9491" width="7" style="38" customWidth="1"/>
    <col min="9492" max="9492" width="10" style="38" customWidth="1"/>
    <col min="9493" max="9493" width="30" style="38" customWidth="1"/>
    <col min="9494" max="9730" width="8" style="38"/>
    <col min="9731" max="9731" width="12" style="38" customWidth="1"/>
    <col min="9732" max="9733" width="10" style="38" customWidth="1"/>
    <col min="9734" max="9734" width="16" style="38" customWidth="1"/>
    <col min="9735" max="9747" width="7" style="38" customWidth="1"/>
    <col min="9748" max="9748" width="10" style="38" customWidth="1"/>
    <col min="9749" max="9749" width="30" style="38" customWidth="1"/>
    <col min="9750" max="9986" width="8" style="38"/>
    <col min="9987" max="9987" width="12" style="38" customWidth="1"/>
    <col min="9988" max="9989" width="10" style="38" customWidth="1"/>
    <col min="9990" max="9990" width="16" style="38" customWidth="1"/>
    <col min="9991" max="10003" width="7" style="38" customWidth="1"/>
    <col min="10004" max="10004" width="10" style="38" customWidth="1"/>
    <col min="10005" max="10005" width="30" style="38" customWidth="1"/>
    <col min="10006" max="10242" width="8" style="38"/>
    <col min="10243" max="10243" width="12" style="38" customWidth="1"/>
    <col min="10244" max="10245" width="10" style="38" customWidth="1"/>
    <col min="10246" max="10246" width="16" style="38" customWidth="1"/>
    <col min="10247" max="10259" width="7" style="38" customWidth="1"/>
    <col min="10260" max="10260" width="10" style="38" customWidth="1"/>
    <col min="10261" max="10261" width="30" style="38" customWidth="1"/>
    <col min="10262" max="10498" width="8" style="38"/>
    <col min="10499" max="10499" width="12" style="38" customWidth="1"/>
    <col min="10500" max="10501" width="10" style="38" customWidth="1"/>
    <col min="10502" max="10502" width="16" style="38" customWidth="1"/>
    <col min="10503" max="10515" width="7" style="38" customWidth="1"/>
    <col min="10516" max="10516" width="10" style="38" customWidth="1"/>
    <col min="10517" max="10517" width="30" style="38" customWidth="1"/>
    <col min="10518" max="10754" width="8" style="38"/>
    <col min="10755" max="10755" width="12" style="38" customWidth="1"/>
    <col min="10756" max="10757" width="10" style="38" customWidth="1"/>
    <col min="10758" max="10758" width="16" style="38" customWidth="1"/>
    <col min="10759" max="10771" width="7" style="38" customWidth="1"/>
    <col min="10772" max="10772" width="10" style="38" customWidth="1"/>
    <col min="10773" max="10773" width="30" style="38" customWidth="1"/>
    <col min="10774" max="11010" width="8" style="38"/>
    <col min="11011" max="11011" width="12" style="38" customWidth="1"/>
    <col min="11012" max="11013" width="10" style="38" customWidth="1"/>
    <col min="11014" max="11014" width="16" style="38" customWidth="1"/>
    <col min="11015" max="11027" width="7" style="38" customWidth="1"/>
    <col min="11028" max="11028" width="10" style="38" customWidth="1"/>
    <col min="11029" max="11029" width="30" style="38" customWidth="1"/>
    <col min="11030" max="11266" width="8" style="38"/>
    <col min="11267" max="11267" width="12" style="38" customWidth="1"/>
    <col min="11268" max="11269" width="10" style="38" customWidth="1"/>
    <col min="11270" max="11270" width="16" style="38" customWidth="1"/>
    <col min="11271" max="11283" width="7" style="38" customWidth="1"/>
    <col min="11284" max="11284" width="10" style="38" customWidth="1"/>
    <col min="11285" max="11285" width="30" style="38" customWidth="1"/>
    <col min="11286" max="11522" width="8" style="38"/>
    <col min="11523" max="11523" width="12" style="38" customWidth="1"/>
    <col min="11524" max="11525" width="10" style="38" customWidth="1"/>
    <col min="11526" max="11526" width="16" style="38" customWidth="1"/>
    <col min="11527" max="11539" width="7" style="38" customWidth="1"/>
    <col min="11540" max="11540" width="10" style="38" customWidth="1"/>
    <col min="11541" max="11541" width="30" style="38" customWidth="1"/>
    <col min="11542" max="11778" width="8" style="38"/>
    <col min="11779" max="11779" width="12" style="38" customWidth="1"/>
    <col min="11780" max="11781" width="10" style="38" customWidth="1"/>
    <col min="11782" max="11782" width="16" style="38" customWidth="1"/>
    <col min="11783" max="11795" width="7" style="38" customWidth="1"/>
    <col min="11796" max="11796" width="10" style="38" customWidth="1"/>
    <col min="11797" max="11797" width="30" style="38" customWidth="1"/>
    <col min="11798" max="12034" width="8" style="38"/>
    <col min="12035" max="12035" width="12" style="38" customWidth="1"/>
    <col min="12036" max="12037" width="10" style="38" customWidth="1"/>
    <col min="12038" max="12038" width="16" style="38" customWidth="1"/>
    <col min="12039" max="12051" width="7" style="38" customWidth="1"/>
    <col min="12052" max="12052" width="10" style="38" customWidth="1"/>
    <col min="12053" max="12053" width="30" style="38" customWidth="1"/>
    <col min="12054" max="12290" width="8" style="38"/>
    <col min="12291" max="12291" width="12" style="38" customWidth="1"/>
    <col min="12292" max="12293" width="10" style="38" customWidth="1"/>
    <col min="12294" max="12294" width="16" style="38" customWidth="1"/>
    <col min="12295" max="12307" width="7" style="38" customWidth="1"/>
    <col min="12308" max="12308" width="10" style="38" customWidth="1"/>
    <col min="12309" max="12309" width="30" style="38" customWidth="1"/>
    <col min="12310" max="12546" width="8" style="38"/>
    <col min="12547" max="12547" width="12" style="38" customWidth="1"/>
    <col min="12548" max="12549" width="10" style="38" customWidth="1"/>
    <col min="12550" max="12550" width="16" style="38" customWidth="1"/>
    <col min="12551" max="12563" width="7" style="38" customWidth="1"/>
    <col min="12564" max="12564" width="10" style="38" customWidth="1"/>
    <col min="12565" max="12565" width="30" style="38" customWidth="1"/>
    <col min="12566" max="12802" width="8" style="38"/>
    <col min="12803" max="12803" width="12" style="38" customWidth="1"/>
    <col min="12804" max="12805" width="10" style="38" customWidth="1"/>
    <col min="12806" max="12806" width="16" style="38" customWidth="1"/>
    <col min="12807" max="12819" width="7" style="38" customWidth="1"/>
    <col min="12820" max="12820" width="10" style="38" customWidth="1"/>
    <col min="12821" max="12821" width="30" style="38" customWidth="1"/>
    <col min="12822" max="13058" width="8" style="38"/>
    <col min="13059" max="13059" width="12" style="38" customWidth="1"/>
    <col min="13060" max="13061" width="10" style="38" customWidth="1"/>
    <col min="13062" max="13062" width="16" style="38" customWidth="1"/>
    <col min="13063" max="13075" width="7" style="38" customWidth="1"/>
    <col min="13076" max="13076" width="10" style="38" customWidth="1"/>
    <col min="13077" max="13077" width="30" style="38" customWidth="1"/>
    <col min="13078" max="13314" width="8" style="38"/>
    <col min="13315" max="13315" width="12" style="38" customWidth="1"/>
    <col min="13316" max="13317" width="10" style="38" customWidth="1"/>
    <col min="13318" max="13318" width="16" style="38" customWidth="1"/>
    <col min="13319" max="13331" width="7" style="38" customWidth="1"/>
    <col min="13332" max="13332" width="10" style="38" customWidth="1"/>
    <col min="13333" max="13333" width="30" style="38" customWidth="1"/>
    <col min="13334" max="13570" width="8" style="38"/>
    <col min="13571" max="13571" width="12" style="38" customWidth="1"/>
    <col min="13572" max="13573" width="10" style="38" customWidth="1"/>
    <col min="13574" max="13574" width="16" style="38" customWidth="1"/>
    <col min="13575" max="13587" width="7" style="38" customWidth="1"/>
    <col min="13588" max="13588" width="10" style="38" customWidth="1"/>
    <col min="13589" max="13589" width="30" style="38" customWidth="1"/>
    <col min="13590" max="13826" width="8" style="38"/>
    <col min="13827" max="13827" width="12" style="38" customWidth="1"/>
    <col min="13828" max="13829" width="10" style="38" customWidth="1"/>
    <col min="13830" max="13830" width="16" style="38" customWidth="1"/>
    <col min="13831" max="13843" width="7" style="38" customWidth="1"/>
    <col min="13844" max="13844" width="10" style="38" customWidth="1"/>
    <col min="13845" max="13845" width="30" style="38" customWidth="1"/>
    <col min="13846" max="14082" width="8" style="38"/>
    <col min="14083" max="14083" width="12" style="38" customWidth="1"/>
    <col min="14084" max="14085" width="10" style="38" customWidth="1"/>
    <col min="14086" max="14086" width="16" style="38" customWidth="1"/>
    <col min="14087" max="14099" width="7" style="38" customWidth="1"/>
    <col min="14100" max="14100" width="10" style="38" customWidth="1"/>
    <col min="14101" max="14101" width="30" style="38" customWidth="1"/>
    <col min="14102" max="14338" width="8" style="38"/>
    <col min="14339" max="14339" width="12" style="38" customWidth="1"/>
    <col min="14340" max="14341" width="10" style="38" customWidth="1"/>
    <col min="14342" max="14342" width="16" style="38" customWidth="1"/>
    <col min="14343" max="14355" width="7" style="38" customWidth="1"/>
    <col min="14356" max="14356" width="10" style="38" customWidth="1"/>
    <col min="14357" max="14357" width="30" style="38" customWidth="1"/>
    <col min="14358" max="14594" width="8" style="38"/>
    <col min="14595" max="14595" width="12" style="38" customWidth="1"/>
    <col min="14596" max="14597" width="10" style="38" customWidth="1"/>
    <col min="14598" max="14598" width="16" style="38" customWidth="1"/>
    <col min="14599" max="14611" width="7" style="38" customWidth="1"/>
    <col min="14612" max="14612" width="10" style="38" customWidth="1"/>
    <col min="14613" max="14613" width="30" style="38" customWidth="1"/>
    <col min="14614" max="14850" width="8" style="38"/>
    <col min="14851" max="14851" width="12" style="38" customWidth="1"/>
    <col min="14852" max="14853" width="10" style="38" customWidth="1"/>
    <col min="14854" max="14854" width="16" style="38" customWidth="1"/>
    <col min="14855" max="14867" width="7" style="38" customWidth="1"/>
    <col min="14868" max="14868" width="10" style="38" customWidth="1"/>
    <col min="14869" max="14869" width="30" style="38" customWidth="1"/>
    <col min="14870" max="15106" width="8" style="38"/>
    <col min="15107" max="15107" width="12" style="38" customWidth="1"/>
    <col min="15108" max="15109" width="10" style="38" customWidth="1"/>
    <col min="15110" max="15110" width="16" style="38" customWidth="1"/>
    <col min="15111" max="15123" width="7" style="38" customWidth="1"/>
    <col min="15124" max="15124" width="10" style="38" customWidth="1"/>
    <col min="15125" max="15125" width="30" style="38" customWidth="1"/>
    <col min="15126" max="15362" width="8" style="38"/>
    <col min="15363" max="15363" width="12" style="38" customWidth="1"/>
    <col min="15364" max="15365" width="10" style="38" customWidth="1"/>
    <col min="15366" max="15366" width="16" style="38" customWidth="1"/>
    <col min="15367" max="15379" width="7" style="38" customWidth="1"/>
    <col min="15380" max="15380" width="10" style="38" customWidth="1"/>
    <col min="15381" max="15381" width="30" style="38" customWidth="1"/>
    <col min="15382" max="15618" width="8" style="38"/>
    <col min="15619" max="15619" width="12" style="38" customWidth="1"/>
    <col min="15620" max="15621" width="10" style="38" customWidth="1"/>
    <col min="15622" max="15622" width="16" style="38" customWidth="1"/>
    <col min="15623" max="15635" width="7" style="38" customWidth="1"/>
    <col min="15636" max="15636" width="10" style="38" customWidth="1"/>
    <col min="15637" max="15637" width="30" style="38" customWidth="1"/>
    <col min="15638" max="15874" width="8" style="38"/>
    <col min="15875" max="15875" width="12" style="38" customWidth="1"/>
    <col min="15876" max="15877" width="10" style="38" customWidth="1"/>
    <col min="15878" max="15878" width="16" style="38" customWidth="1"/>
    <col min="15879" max="15891" width="7" style="38" customWidth="1"/>
    <col min="15892" max="15892" width="10" style="38" customWidth="1"/>
    <col min="15893" max="15893" width="30" style="38" customWidth="1"/>
    <col min="15894" max="16130" width="8" style="38"/>
    <col min="16131" max="16131" width="12" style="38" customWidth="1"/>
    <col min="16132" max="16133" width="10" style="38" customWidth="1"/>
    <col min="16134" max="16134" width="16" style="38" customWidth="1"/>
    <col min="16135" max="16147" width="7" style="38" customWidth="1"/>
    <col min="16148" max="16148" width="10" style="38" customWidth="1"/>
    <col min="16149" max="16149" width="30" style="38" customWidth="1"/>
    <col min="16150" max="16384" width="8" style="38"/>
  </cols>
  <sheetData>
    <row r="1" spans="1:21" ht="25.5" x14ac:dyDescent="0.3">
      <c r="A1" s="148" t="s">
        <v>48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25.5" x14ac:dyDescent="0.3">
      <c r="A2" s="147" t="s">
        <v>24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1:21" ht="25.5" x14ac:dyDescent="0.3">
      <c r="A3" s="147" t="s">
        <v>75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</row>
    <row r="4" spans="1:21" ht="25.5" x14ac:dyDescent="0.3">
      <c r="A4" s="147" t="s">
        <v>49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</row>
    <row r="5" spans="1:21" ht="25.5" x14ac:dyDescent="0.3">
      <c r="A5" s="147" t="s">
        <v>50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</row>
    <row r="6" spans="1:21" ht="26.25" thickBot="1" x14ac:dyDescent="0.35">
      <c r="A6" s="147" t="s">
        <v>25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</row>
    <row r="7" spans="1:21" ht="26.25" thickBot="1" x14ac:dyDescent="0.35">
      <c r="A7" s="129" t="s">
        <v>26</v>
      </c>
      <c r="B7" s="129" t="s">
        <v>27</v>
      </c>
      <c r="C7" s="129" t="s">
        <v>28</v>
      </c>
      <c r="D7" s="129" t="s">
        <v>29</v>
      </c>
      <c r="E7" s="129" t="s">
        <v>30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 t="s">
        <v>31</v>
      </c>
      <c r="U7" s="129" t="s">
        <v>32</v>
      </c>
    </row>
    <row r="8" spans="1:21" ht="51.75" thickBot="1" x14ac:dyDescent="0.35">
      <c r="A8" s="129"/>
      <c r="B8" s="129"/>
      <c r="C8" s="129"/>
      <c r="D8" s="129"/>
      <c r="E8" s="39" t="s">
        <v>15</v>
      </c>
      <c r="F8" s="39" t="s">
        <v>16</v>
      </c>
      <c r="G8" s="39" t="s">
        <v>17</v>
      </c>
      <c r="H8" s="39" t="s">
        <v>18</v>
      </c>
      <c r="I8" s="39" t="s">
        <v>19</v>
      </c>
      <c r="J8" s="39" t="s">
        <v>22</v>
      </c>
      <c r="K8" s="39" t="s">
        <v>23</v>
      </c>
      <c r="L8" s="39"/>
      <c r="M8" s="39" t="s">
        <v>33</v>
      </c>
      <c r="N8" s="39" t="s">
        <v>34</v>
      </c>
      <c r="O8" s="39" t="s">
        <v>35</v>
      </c>
      <c r="P8" s="39" t="s">
        <v>36</v>
      </c>
      <c r="Q8" s="39" t="s">
        <v>37</v>
      </c>
      <c r="R8" s="39"/>
      <c r="S8" s="39" t="s">
        <v>38</v>
      </c>
      <c r="T8" s="129"/>
      <c r="U8" s="129"/>
    </row>
    <row r="9" spans="1:21" ht="25.5" x14ac:dyDescent="0.3">
      <c r="A9" s="139" t="s">
        <v>51</v>
      </c>
      <c r="B9" s="145" t="s">
        <v>52</v>
      </c>
      <c r="C9" s="40" t="s">
        <v>53</v>
      </c>
      <c r="D9" s="41" t="s">
        <v>54</v>
      </c>
      <c r="E9" s="42">
        <v>1700</v>
      </c>
      <c r="F9" s="43">
        <v>2422</v>
      </c>
      <c r="G9" s="43">
        <v>2743</v>
      </c>
      <c r="H9" s="43">
        <v>2861</v>
      </c>
      <c r="I9" s="43">
        <v>2303</v>
      </c>
      <c r="J9" s="43">
        <v>1232</v>
      </c>
      <c r="K9" s="43">
        <v>1408</v>
      </c>
      <c r="L9" s="43"/>
      <c r="M9" s="43"/>
      <c r="N9" s="43"/>
      <c r="O9" s="43"/>
      <c r="P9" s="43"/>
      <c r="Q9" s="43"/>
      <c r="R9" s="86"/>
      <c r="S9" s="44">
        <f>SUM($D$9:$Q$9)</f>
        <v>14669</v>
      </c>
      <c r="T9" s="45"/>
      <c r="U9" s="136" t="s">
        <v>39</v>
      </c>
    </row>
    <row r="10" spans="1:21" ht="26.25" thickBot="1" x14ac:dyDescent="0.35">
      <c r="A10" s="140"/>
      <c r="B10" s="146" t="s">
        <v>52</v>
      </c>
      <c r="C10" s="46" t="s">
        <v>53</v>
      </c>
      <c r="D10" s="47" t="s">
        <v>55</v>
      </c>
      <c r="E10" s="48">
        <v>378</v>
      </c>
      <c r="F10" s="49">
        <v>538</v>
      </c>
      <c r="G10" s="49">
        <v>610</v>
      </c>
      <c r="H10" s="49">
        <v>636</v>
      </c>
      <c r="I10" s="49">
        <v>512</v>
      </c>
      <c r="J10" s="49">
        <v>274</v>
      </c>
      <c r="K10" s="49">
        <v>313</v>
      </c>
      <c r="L10" s="49"/>
      <c r="M10" s="49"/>
      <c r="N10" s="49"/>
      <c r="O10" s="49"/>
      <c r="P10" s="49"/>
      <c r="Q10" s="49"/>
      <c r="R10" s="87"/>
      <c r="S10" s="50">
        <f>SUM($D$10:$Q$10)</f>
        <v>3261</v>
      </c>
      <c r="T10" s="51"/>
      <c r="U10" s="137" t="s">
        <v>39</v>
      </c>
    </row>
    <row r="11" spans="1:21" ht="26.25" thickBot="1" x14ac:dyDescent="0.35">
      <c r="A11" s="141"/>
      <c r="B11" s="129" t="s">
        <v>40</v>
      </c>
      <c r="C11" s="129"/>
      <c r="D11" s="129"/>
      <c r="E11" s="52">
        <f>$E$9+$E$10</f>
        <v>2078</v>
      </c>
      <c r="F11" s="52">
        <f>$F$9+$F$10</f>
        <v>2960</v>
      </c>
      <c r="G11" s="52">
        <f>$G$9+$G$10</f>
        <v>3353</v>
      </c>
      <c r="H11" s="52">
        <f>$H$9+$H$10</f>
        <v>3497</v>
      </c>
      <c r="I11" s="52">
        <f>$I$9+$I$10</f>
        <v>2815</v>
      </c>
      <c r="J11" s="52">
        <f>$J$9+$J$10</f>
        <v>1506</v>
      </c>
      <c r="K11" s="52">
        <f>$K$9+$K$10</f>
        <v>1721</v>
      </c>
      <c r="L11" s="52"/>
      <c r="M11" s="52">
        <f>$M$9+$M$10</f>
        <v>0</v>
      </c>
      <c r="N11" s="52">
        <f>$N$9+$N$10</f>
        <v>0</v>
      </c>
      <c r="O11" s="52">
        <f>$O$9+$O$10</f>
        <v>0</v>
      </c>
      <c r="P11" s="52">
        <f>$P$9+$P$10</f>
        <v>0</v>
      </c>
      <c r="Q11" s="52">
        <f>$Q$9+$Q$10</f>
        <v>0</v>
      </c>
      <c r="R11" s="52"/>
      <c r="S11" s="52">
        <f>SUM($D$11:$Q$11)</f>
        <v>17930</v>
      </c>
      <c r="T11" s="53"/>
      <c r="U11" s="53"/>
    </row>
    <row r="12" spans="1:21" ht="25.5" x14ac:dyDescent="0.3">
      <c r="A12" s="139" t="s">
        <v>51</v>
      </c>
      <c r="B12" s="142" t="s">
        <v>56</v>
      </c>
      <c r="C12" s="45" t="s">
        <v>53</v>
      </c>
      <c r="D12" s="54" t="s">
        <v>54</v>
      </c>
      <c r="E12" s="55">
        <v>100</v>
      </c>
      <c r="F12" s="56">
        <v>138</v>
      </c>
      <c r="G12" s="56">
        <v>194</v>
      </c>
      <c r="H12" s="56">
        <v>223</v>
      </c>
      <c r="I12" s="56">
        <v>224</v>
      </c>
      <c r="J12" s="56">
        <v>119</v>
      </c>
      <c r="K12" s="56">
        <v>123</v>
      </c>
      <c r="L12" s="56"/>
      <c r="M12" s="56">
        <v>85</v>
      </c>
      <c r="N12" s="56">
        <v>155</v>
      </c>
      <c r="O12" s="56">
        <v>43</v>
      </c>
      <c r="P12" s="56">
        <v>43</v>
      </c>
      <c r="Q12" s="56">
        <v>54</v>
      </c>
      <c r="R12" s="88"/>
      <c r="S12" s="57">
        <f>SUM($D$12:$Q$12)</f>
        <v>1501</v>
      </c>
      <c r="T12" s="45"/>
      <c r="U12" s="136" t="s">
        <v>41</v>
      </c>
    </row>
    <row r="13" spans="1:21" ht="26.25" thickBot="1" x14ac:dyDescent="0.35">
      <c r="A13" s="140"/>
      <c r="B13" s="143" t="s">
        <v>56</v>
      </c>
      <c r="C13" s="51" t="s">
        <v>53</v>
      </c>
      <c r="D13" s="58" t="s">
        <v>55</v>
      </c>
      <c r="E13" s="59">
        <v>100</v>
      </c>
      <c r="F13" s="60">
        <v>138</v>
      </c>
      <c r="G13" s="60">
        <v>194</v>
      </c>
      <c r="H13" s="60">
        <v>223</v>
      </c>
      <c r="I13" s="60">
        <v>224</v>
      </c>
      <c r="J13" s="60">
        <v>119</v>
      </c>
      <c r="K13" s="60">
        <v>123</v>
      </c>
      <c r="L13" s="60"/>
      <c r="M13" s="60">
        <v>85</v>
      </c>
      <c r="N13" s="60">
        <v>155</v>
      </c>
      <c r="O13" s="60">
        <v>43</v>
      </c>
      <c r="P13" s="60">
        <v>43</v>
      </c>
      <c r="Q13" s="60">
        <v>54</v>
      </c>
      <c r="R13" s="89"/>
      <c r="S13" s="61">
        <f>SUM($D$13:$Q$13)</f>
        <v>1501</v>
      </c>
      <c r="T13" s="51"/>
      <c r="U13" s="137" t="s">
        <v>41</v>
      </c>
    </row>
    <row r="14" spans="1:21" ht="26.25" thickBot="1" x14ac:dyDescent="0.35">
      <c r="A14" s="141"/>
      <c r="B14" s="129" t="s">
        <v>40</v>
      </c>
      <c r="C14" s="129"/>
      <c r="D14" s="129"/>
      <c r="E14" s="52">
        <f>$E$12+$E$13</f>
        <v>200</v>
      </c>
      <c r="F14" s="52">
        <f>$F$12+$F$13</f>
        <v>276</v>
      </c>
      <c r="G14" s="52">
        <f>$G$12+$G$13</f>
        <v>388</v>
      </c>
      <c r="H14" s="52">
        <f>$H$12+$H$13</f>
        <v>446</v>
      </c>
      <c r="I14" s="52">
        <f>$I$12+$I$13</f>
        <v>448</v>
      </c>
      <c r="J14" s="52">
        <f>$J$12+$J$13</f>
        <v>238</v>
      </c>
      <c r="K14" s="52">
        <f>$K$12+$K$13</f>
        <v>246</v>
      </c>
      <c r="L14" s="52"/>
      <c r="M14" s="52">
        <f>$M$12+$M$13</f>
        <v>170</v>
      </c>
      <c r="N14" s="52">
        <f>$N$12+$N$13</f>
        <v>310</v>
      </c>
      <c r="O14" s="52">
        <f>$O$12+$O$13</f>
        <v>86</v>
      </c>
      <c r="P14" s="52">
        <f>$P$12+$P$13</f>
        <v>86</v>
      </c>
      <c r="Q14" s="52">
        <f>$Q$12+$Q$13</f>
        <v>108</v>
      </c>
      <c r="R14" s="52"/>
      <c r="S14" s="52">
        <f>SUM($D$14:$Q$14)</f>
        <v>3002</v>
      </c>
      <c r="T14" s="53"/>
      <c r="U14" s="53"/>
    </row>
    <row r="15" spans="1:21" ht="26.25" thickBot="1" x14ac:dyDescent="0.35">
      <c r="A15" s="139" t="s">
        <v>51</v>
      </c>
      <c r="B15" s="62" t="s">
        <v>57</v>
      </c>
      <c r="C15" s="63" t="s">
        <v>53</v>
      </c>
      <c r="D15" s="64" t="s">
        <v>55</v>
      </c>
      <c r="E15" s="65">
        <v>26</v>
      </c>
      <c r="F15" s="66">
        <v>26</v>
      </c>
      <c r="G15" s="66">
        <v>51</v>
      </c>
      <c r="H15" s="66">
        <v>51</v>
      </c>
      <c r="I15" s="66">
        <v>77</v>
      </c>
      <c r="J15" s="66">
        <v>51</v>
      </c>
      <c r="K15" s="66">
        <v>26</v>
      </c>
      <c r="L15" s="66"/>
      <c r="M15" s="66"/>
      <c r="N15" s="66"/>
      <c r="O15" s="66"/>
      <c r="P15" s="66"/>
      <c r="Q15" s="66"/>
      <c r="R15" s="90"/>
      <c r="S15" s="67">
        <f>SUM($D$15:$Q$15)</f>
        <v>308</v>
      </c>
      <c r="T15" s="63"/>
      <c r="U15" s="68" t="s">
        <v>45</v>
      </c>
    </row>
    <row r="16" spans="1:21" ht="26.25" thickBot="1" x14ac:dyDescent="0.35">
      <c r="A16" s="141"/>
      <c r="B16" s="129" t="s">
        <v>40</v>
      </c>
      <c r="C16" s="129"/>
      <c r="D16" s="129"/>
      <c r="E16" s="52">
        <f>$E$15</f>
        <v>26</v>
      </c>
      <c r="F16" s="52">
        <f>$F$15</f>
        <v>26</v>
      </c>
      <c r="G16" s="52">
        <f>$G$15</f>
        <v>51</v>
      </c>
      <c r="H16" s="52">
        <f>$H$15</f>
        <v>51</v>
      </c>
      <c r="I16" s="52">
        <f>$I$15</f>
        <v>77</v>
      </c>
      <c r="J16" s="52">
        <f>$J$15</f>
        <v>51</v>
      </c>
      <c r="K16" s="52">
        <f>$K$15</f>
        <v>26</v>
      </c>
      <c r="L16" s="52"/>
      <c r="M16" s="52">
        <f>$M$15</f>
        <v>0</v>
      </c>
      <c r="N16" s="52">
        <f>$N$15</f>
        <v>0</v>
      </c>
      <c r="O16" s="52">
        <f>$O$15</f>
        <v>0</v>
      </c>
      <c r="P16" s="52">
        <f>$P$15</f>
        <v>0</v>
      </c>
      <c r="Q16" s="52">
        <f>$Q$15</f>
        <v>0</v>
      </c>
      <c r="R16" s="52"/>
      <c r="S16" s="52">
        <f>SUM($D$16:$Q$16)</f>
        <v>308</v>
      </c>
      <c r="T16" s="53"/>
      <c r="U16" s="53"/>
    </row>
    <row r="17" spans="1:21" ht="25.5" x14ac:dyDescent="0.3">
      <c r="A17" s="139" t="s">
        <v>51</v>
      </c>
      <c r="B17" s="142" t="s">
        <v>58</v>
      </c>
      <c r="C17" s="45" t="s">
        <v>53</v>
      </c>
      <c r="D17" s="54" t="s">
        <v>54</v>
      </c>
      <c r="E17" s="55">
        <v>23</v>
      </c>
      <c r="F17" s="56"/>
      <c r="G17" s="56">
        <v>46</v>
      </c>
      <c r="H17" s="56">
        <v>69</v>
      </c>
      <c r="I17" s="56">
        <v>69</v>
      </c>
      <c r="J17" s="56">
        <v>69</v>
      </c>
      <c r="K17" s="56">
        <v>23</v>
      </c>
      <c r="L17" s="56"/>
      <c r="M17" s="56"/>
      <c r="N17" s="56"/>
      <c r="O17" s="56"/>
      <c r="P17" s="56"/>
      <c r="Q17" s="56"/>
      <c r="R17" s="88"/>
      <c r="S17" s="57">
        <f>SUM($D$17:$Q$17)</f>
        <v>299</v>
      </c>
      <c r="T17" s="45"/>
      <c r="U17" s="136" t="s">
        <v>59</v>
      </c>
    </row>
    <row r="18" spans="1:21" ht="26.25" thickBot="1" x14ac:dyDescent="0.35">
      <c r="A18" s="140"/>
      <c r="B18" s="143" t="s">
        <v>58</v>
      </c>
      <c r="C18" s="51" t="s">
        <v>53</v>
      </c>
      <c r="D18" s="58" t="s">
        <v>55</v>
      </c>
      <c r="E18" s="59">
        <v>23</v>
      </c>
      <c r="F18" s="60"/>
      <c r="G18" s="60">
        <v>46</v>
      </c>
      <c r="H18" s="60">
        <v>69</v>
      </c>
      <c r="I18" s="60">
        <v>69</v>
      </c>
      <c r="J18" s="60">
        <v>69</v>
      </c>
      <c r="K18" s="60">
        <v>23</v>
      </c>
      <c r="L18" s="60"/>
      <c r="M18" s="60"/>
      <c r="N18" s="60"/>
      <c r="O18" s="60"/>
      <c r="P18" s="60"/>
      <c r="Q18" s="60"/>
      <c r="R18" s="89"/>
      <c r="S18" s="61">
        <f>SUM($D$18:$Q$18)</f>
        <v>299</v>
      </c>
      <c r="T18" s="51"/>
      <c r="U18" s="137" t="s">
        <v>59</v>
      </c>
    </row>
    <row r="19" spans="1:21" ht="26.25" thickBot="1" x14ac:dyDescent="0.35">
      <c r="A19" s="141"/>
      <c r="B19" s="129" t="s">
        <v>40</v>
      </c>
      <c r="C19" s="129"/>
      <c r="D19" s="129"/>
      <c r="E19" s="52">
        <f>$E$17+$E$18</f>
        <v>46</v>
      </c>
      <c r="F19" s="52">
        <f>$F$17+$F$18</f>
        <v>0</v>
      </c>
      <c r="G19" s="52">
        <f>$G$17+$G$18</f>
        <v>92</v>
      </c>
      <c r="H19" s="52">
        <f>$H$17+$H$18</f>
        <v>138</v>
      </c>
      <c r="I19" s="52">
        <f>$I$17+$I$18</f>
        <v>138</v>
      </c>
      <c r="J19" s="52">
        <f>$J$17+$J$18</f>
        <v>138</v>
      </c>
      <c r="K19" s="52">
        <f>$K$17+$K$18</f>
        <v>46</v>
      </c>
      <c r="L19" s="52"/>
      <c r="M19" s="52">
        <f>$M$17+$M$18</f>
        <v>0</v>
      </c>
      <c r="N19" s="52">
        <f>$N$17+$N$18</f>
        <v>0</v>
      </c>
      <c r="O19" s="52">
        <f>$O$17+$O$18</f>
        <v>0</v>
      </c>
      <c r="P19" s="52">
        <f>$P$17+$P$18</f>
        <v>0</v>
      </c>
      <c r="Q19" s="52">
        <f>$Q$17+$Q$18</f>
        <v>0</v>
      </c>
      <c r="R19" s="52"/>
      <c r="S19" s="52">
        <f>SUM($D$19:$Q$19)</f>
        <v>598</v>
      </c>
      <c r="T19" s="53"/>
      <c r="U19" s="53"/>
    </row>
    <row r="20" spans="1:21" ht="25.5" x14ac:dyDescent="0.3">
      <c r="A20" s="139" t="s">
        <v>51</v>
      </c>
      <c r="B20" s="142" t="s">
        <v>60</v>
      </c>
      <c r="C20" s="45" t="s">
        <v>53</v>
      </c>
      <c r="D20" s="54" t="s">
        <v>54</v>
      </c>
      <c r="E20" s="55">
        <v>20</v>
      </c>
      <c r="F20" s="56">
        <v>30</v>
      </c>
      <c r="G20" s="56">
        <v>42</v>
      </c>
      <c r="H20" s="56">
        <v>40</v>
      </c>
      <c r="I20" s="56">
        <v>34</v>
      </c>
      <c r="J20" s="56">
        <v>16</v>
      </c>
      <c r="K20" s="56">
        <v>18</v>
      </c>
      <c r="L20" s="56"/>
      <c r="M20" s="56"/>
      <c r="N20" s="56"/>
      <c r="O20" s="56"/>
      <c r="P20" s="56"/>
      <c r="Q20" s="56"/>
      <c r="R20" s="88"/>
      <c r="S20" s="57">
        <f>SUM($D$20:$Q$20)</f>
        <v>200</v>
      </c>
      <c r="T20" s="45"/>
      <c r="U20" s="136" t="s">
        <v>39</v>
      </c>
    </row>
    <row r="21" spans="1:21" ht="26.25" thickBot="1" x14ac:dyDescent="0.35">
      <c r="A21" s="140"/>
      <c r="B21" s="143" t="s">
        <v>60</v>
      </c>
      <c r="C21" s="51" t="s">
        <v>53</v>
      </c>
      <c r="D21" s="58" t="s">
        <v>55</v>
      </c>
      <c r="E21" s="59">
        <v>18</v>
      </c>
      <c r="F21" s="60">
        <v>27</v>
      </c>
      <c r="G21" s="60">
        <v>37</v>
      </c>
      <c r="H21" s="60">
        <v>36</v>
      </c>
      <c r="I21" s="60">
        <v>30</v>
      </c>
      <c r="J21" s="60">
        <v>14</v>
      </c>
      <c r="K21" s="60">
        <v>16</v>
      </c>
      <c r="L21" s="60"/>
      <c r="M21" s="60"/>
      <c r="N21" s="60"/>
      <c r="O21" s="60"/>
      <c r="P21" s="60"/>
      <c r="Q21" s="60"/>
      <c r="R21" s="89"/>
      <c r="S21" s="61">
        <f>SUM($D$21:$Q$21)</f>
        <v>178</v>
      </c>
      <c r="T21" s="51"/>
      <c r="U21" s="137" t="s">
        <v>39</v>
      </c>
    </row>
    <row r="22" spans="1:21" ht="26.25" thickBot="1" x14ac:dyDescent="0.35">
      <c r="A22" s="141"/>
      <c r="B22" s="129" t="s">
        <v>40</v>
      </c>
      <c r="C22" s="129"/>
      <c r="D22" s="129"/>
      <c r="E22" s="52">
        <f>$E$20+$E$21</f>
        <v>38</v>
      </c>
      <c r="F22" s="52">
        <f>$F$20+$F$21</f>
        <v>57</v>
      </c>
      <c r="G22" s="52">
        <f>$G$20+$G$21</f>
        <v>79</v>
      </c>
      <c r="H22" s="52">
        <f>$H$20+$H$21</f>
        <v>76</v>
      </c>
      <c r="I22" s="52">
        <f>$I$20+$I$21</f>
        <v>64</v>
      </c>
      <c r="J22" s="52">
        <f>$J$20+$J$21</f>
        <v>30</v>
      </c>
      <c r="K22" s="52">
        <f>$K$20+$K$21</f>
        <v>34</v>
      </c>
      <c r="L22" s="52"/>
      <c r="M22" s="52">
        <f>$M$20+$M$21</f>
        <v>0</v>
      </c>
      <c r="N22" s="52">
        <f>$N$20+$N$21</f>
        <v>0</v>
      </c>
      <c r="O22" s="52">
        <f>$O$20+$O$21</f>
        <v>0</v>
      </c>
      <c r="P22" s="52">
        <f>$P$20+$P$21</f>
        <v>0</v>
      </c>
      <c r="Q22" s="52">
        <f>$Q$20+$Q$21</f>
        <v>0</v>
      </c>
      <c r="R22" s="52"/>
      <c r="S22" s="52">
        <f>SUM($D$22:$Q$22)</f>
        <v>378</v>
      </c>
      <c r="T22" s="53"/>
      <c r="U22" s="53"/>
    </row>
    <row r="23" spans="1:21" ht="26.25" thickBot="1" x14ac:dyDescent="0.35">
      <c r="A23" s="129" t="s">
        <v>42</v>
      </c>
      <c r="B23" s="129"/>
      <c r="C23" s="129"/>
      <c r="D23" s="39"/>
      <c r="E23" s="52">
        <f>$E$11+$E$14+$E$16+$E$19+$E$22</f>
        <v>2388</v>
      </c>
      <c r="F23" s="52">
        <f>$F$11+$F$14+$F$16+$F$19+$F$22</f>
        <v>3319</v>
      </c>
      <c r="G23" s="52">
        <f>$G$11+$G$14+$G$16+$G$19+$G$22</f>
        <v>3963</v>
      </c>
      <c r="H23" s="52">
        <f>$H$11+$H$14+$H$16+$H$19+$H$22</f>
        <v>4208</v>
      </c>
      <c r="I23" s="52">
        <f>$I$11+$I$14+$I$16+$I$19+$I$22</f>
        <v>3542</v>
      </c>
      <c r="J23" s="52">
        <f>$J$11+$J$14+$J$16+$J$19+$J$22</f>
        <v>1963</v>
      </c>
      <c r="K23" s="52">
        <f>$K$11+$K$14+$K$16+$K$19+$K$22</f>
        <v>2073</v>
      </c>
      <c r="L23" s="52"/>
      <c r="M23" s="52">
        <f>$M$11+$M$14+$M$16+$M$19+$M$22</f>
        <v>170</v>
      </c>
      <c r="N23" s="52">
        <f>$N$11+$N$14+$N$16+$N$19+$N$22</f>
        <v>310</v>
      </c>
      <c r="O23" s="52">
        <f>$O$11+$O$14+$O$16+$O$19+$O$22</f>
        <v>86</v>
      </c>
      <c r="P23" s="52">
        <f>$P$11+$P$14+$P$16+$P$19+$P$22</f>
        <v>86</v>
      </c>
      <c r="Q23" s="52">
        <f>$Q$11+$Q$14+$Q$16+$Q$19+$Q$22</f>
        <v>108</v>
      </c>
      <c r="R23" s="52"/>
      <c r="S23" s="52">
        <f>SUM($D$23:$Q$23)</f>
        <v>22216</v>
      </c>
      <c r="T23" s="53"/>
      <c r="U23" s="53"/>
    </row>
    <row r="24" spans="1:21" ht="26.25" thickBot="1" x14ac:dyDescent="0.35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</row>
    <row r="25" spans="1:21" ht="51.75" thickBot="1" x14ac:dyDescent="0.35">
      <c r="A25" s="129" t="s">
        <v>43</v>
      </c>
      <c r="B25" s="129"/>
      <c r="C25" s="39" t="s">
        <v>28</v>
      </c>
      <c r="D25" s="39" t="s">
        <v>29</v>
      </c>
      <c r="E25" s="39" t="s">
        <v>15</v>
      </c>
      <c r="F25" s="39" t="s">
        <v>16</v>
      </c>
      <c r="G25" s="39" t="s">
        <v>17</v>
      </c>
      <c r="H25" s="39" t="s">
        <v>18</v>
      </c>
      <c r="I25" s="39" t="s">
        <v>19</v>
      </c>
      <c r="J25" s="39" t="s">
        <v>22</v>
      </c>
      <c r="K25" s="39" t="s">
        <v>23</v>
      </c>
      <c r="L25" s="78"/>
      <c r="M25" s="39" t="s">
        <v>33</v>
      </c>
      <c r="N25" s="39" t="s">
        <v>34</v>
      </c>
      <c r="O25" s="39" t="s">
        <v>35</v>
      </c>
      <c r="P25" s="39" t="s">
        <v>36</v>
      </c>
      <c r="Q25" s="39" t="s">
        <v>37</v>
      </c>
      <c r="R25" s="39"/>
      <c r="S25" s="39" t="s">
        <v>38</v>
      </c>
      <c r="T25" s="39" t="s">
        <v>44</v>
      </c>
      <c r="U25" s="39" t="s">
        <v>32</v>
      </c>
    </row>
    <row r="26" spans="1:21" ht="26.25" thickBot="1" x14ac:dyDescent="0.35">
      <c r="A26" s="130"/>
      <c r="B26" s="131"/>
      <c r="C26" s="69" t="s">
        <v>53</v>
      </c>
      <c r="D26" s="69" t="s">
        <v>61</v>
      </c>
      <c r="E26" s="55">
        <v>1843</v>
      </c>
      <c r="F26" s="56">
        <v>2590</v>
      </c>
      <c r="G26" s="56">
        <v>3025</v>
      </c>
      <c r="H26" s="56">
        <v>3193</v>
      </c>
      <c r="I26" s="56">
        <v>2630</v>
      </c>
      <c r="J26" s="56">
        <v>1436</v>
      </c>
      <c r="K26" s="56">
        <v>1572</v>
      </c>
      <c r="L26" s="43">
        <f>SUM(E26:K26)</f>
        <v>16289</v>
      </c>
      <c r="M26" s="56">
        <v>85</v>
      </c>
      <c r="N26" s="56">
        <v>155</v>
      </c>
      <c r="O26" s="56">
        <v>43</v>
      </c>
      <c r="P26" s="56">
        <v>43</v>
      </c>
      <c r="Q26" s="56">
        <v>54</v>
      </c>
      <c r="R26" s="86">
        <f>SUM(M26:Q26)</f>
        <v>380</v>
      </c>
      <c r="S26" s="57">
        <f>SUM($D$26:$Q$26)</f>
        <v>32958</v>
      </c>
      <c r="T26" s="70">
        <v>106014.84</v>
      </c>
      <c r="U26" s="136"/>
    </row>
    <row r="27" spans="1:21" ht="26.25" thickBot="1" x14ac:dyDescent="0.35">
      <c r="A27" s="132"/>
      <c r="B27" s="133"/>
      <c r="C27" s="71" t="s">
        <v>53</v>
      </c>
      <c r="D27" s="71" t="s">
        <v>65</v>
      </c>
      <c r="E27" s="59">
        <v>545</v>
      </c>
      <c r="F27" s="60">
        <v>729</v>
      </c>
      <c r="G27" s="60">
        <v>938</v>
      </c>
      <c r="H27" s="60">
        <v>1015</v>
      </c>
      <c r="I27" s="60">
        <v>912</v>
      </c>
      <c r="J27" s="60">
        <v>527</v>
      </c>
      <c r="K27" s="60">
        <v>501</v>
      </c>
      <c r="L27" s="43">
        <f>SUM(E27:K27)</f>
        <v>5167</v>
      </c>
      <c r="M27" s="60">
        <v>85</v>
      </c>
      <c r="N27" s="60">
        <v>155</v>
      </c>
      <c r="O27" s="60">
        <v>43</v>
      </c>
      <c r="P27" s="60">
        <v>43</v>
      </c>
      <c r="Q27" s="60">
        <v>54</v>
      </c>
      <c r="R27" s="86">
        <f>SUM(M27:Q27)</f>
        <v>380</v>
      </c>
      <c r="S27" s="61">
        <f>SUM($D$27:$Q$27)</f>
        <v>10714</v>
      </c>
      <c r="T27" s="72">
        <v>35278.92</v>
      </c>
      <c r="U27" s="137"/>
    </row>
    <row r="28" spans="1:21" ht="26.25" thickBot="1" x14ac:dyDescent="0.35">
      <c r="A28" s="134"/>
      <c r="B28" s="135"/>
      <c r="C28" s="138" t="s">
        <v>40</v>
      </c>
      <c r="D28" s="135"/>
      <c r="E28" s="52">
        <f t="shared" ref="E28:Q28" si="0">SUM(E$26:E$27)</f>
        <v>2388</v>
      </c>
      <c r="F28" s="52">
        <f t="shared" si="0"/>
        <v>3319</v>
      </c>
      <c r="G28" s="52">
        <f t="shared" si="0"/>
        <v>3963</v>
      </c>
      <c r="H28" s="52">
        <f t="shared" si="0"/>
        <v>4208</v>
      </c>
      <c r="I28" s="52">
        <f t="shared" si="0"/>
        <v>3542</v>
      </c>
      <c r="J28" s="52">
        <f t="shared" si="0"/>
        <v>1963</v>
      </c>
      <c r="K28" s="52">
        <f t="shared" si="0"/>
        <v>2073</v>
      </c>
      <c r="L28" s="52"/>
      <c r="M28" s="52">
        <f t="shared" si="0"/>
        <v>170</v>
      </c>
      <c r="N28" s="52">
        <f t="shared" si="0"/>
        <v>310</v>
      </c>
      <c r="O28" s="52">
        <f t="shared" si="0"/>
        <v>86</v>
      </c>
      <c r="P28" s="52">
        <f t="shared" si="0"/>
        <v>86</v>
      </c>
      <c r="Q28" s="52">
        <f t="shared" si="0"/>
        <v>108</v>
      </c>
      <c r="R28" s="52"/>
      <c r="S28" s="52">
        <f>SUM($D$28:$Q$28)</f>
        <v>22216</v>
      </c>
      <c r="T28" s="73">
        <f>SUM(T$26:T$27)</f>
        <v>141293.76000000001</v>
      </c>
      <c r="U28" s="53"/>
    </row>
    <row r="29" spans="1:21" ht="25.5" x14ac:dyDescent="0.3">
      <c r="M29" s="75">
        <f>M28/O28</f>
        <v>1.9767441860465116</v>
      </c>
      <c r="N29" s="75">
        <f>N28/O28</f>
        <v>3.6046511627906979</v>
      </c>
      <c r="O29" s="75">
        <f>O28/O28</f>
        <v>1</v>
      </c>
      <c r="P29" s="75">
        <f>P28/O28</f>
        <v>1</v>
      </c>
      <c r="Q29" s="75">
        <f>Q28/O28</f>
        <v>1.2558139534883721</v>
      </c>
      <c r="R29" s="75"/>
    </row>
  </sheetData>
  <mergeCells count="37">
    <mergeCell ref="A6:U6"/>
    <mergeCell ref="A1:U1"/>
    <mergeCell ref="A2:U2"/>
    <mergeCell ref="A3:U3"/>
    <mergeCell ref="A4:U4"/>
    <mergeCell ref="A5:U5"/>
    <mergeCell ref="A12:A14"/>
    <mergeCell ref="B12:B13"/>
    <mergeCell ref="U12:U13"/>
    <mergeCell ref="B14:D14"/>
    <mergeCell ref="A7:A8"/>
    <mergeCell ref="B7:B8"/>
    <mergeCell ref="C7:C8"/>
    <mergeCell ref="D7:D8"/>
    <mergeCell ref="E7:S7"/>
    <mergeCell ref="T7:T8"/>
    <mergeCell ref="U7:U8"/>
    <mergeCell ref="A9:A11"/>
    <mergeCell ref="B9:B10"/>
    <mergeCell ref="U9:U10"/>
    <mergeCell ref="B11:D11"/>
    <mergeCell ref="A15:A16"/>
    <mergeCell ref="B16:D16"/>
    <mergeCell ref="A17:A19"/>
    <mergeCell ref="B17:B18"/>
    <mergeCell ref="U17:U18"/>
    <mergeCell ref="B19:D19"/>
    <mergeCell ref="A25:B25"/>
    <mergeCell ref="A26:B28"/>
    <mergeCell ref="U26:U27"/>
    <mergeCell ref="C28:D28"/>
    <mergeCell ref="A20:A22"/>
    <mergeCell ref="B20:B21"/>
    <mergeCell ref="U20:U21"/>
    <mergeCell ref="B22:D22"/>
    <mergeCell ref="A23:C23"/>
    <mergeCell ref="A24:U24"/>
  </mergeCells>
  <phoneticPr fontId="2" type="noConversion"/>
  <pageMargins left="0.11811023622047245" right="0.11811023622047245" top="0.74803149606299213" bottom="0.74803149606299213" header="0.31496062992125984" footer="0.31496062992125984"/>
  <pageSetup paperSize="9" scale="4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104582 (2)</vt:lpstr>
      <vt:lpstr>104582 (3)</vt:lpstr>
      <vt:lpstr>104582 KHONG LAM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2020-05-08T06:35:47Z</cp:lastPrinted>
  <dcterms:created xsi:type="dcterms:W3CDTF">2016-04-06T23:11:26Z</dcterms:created>
  <dcterms:modified xsi:type="dcterms:W3CDTF">2020-05-08T07:25:22Z</dcterms:modified>
</cp:coreProperties>
</file>