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rra\Downloads\"/>
    </mc:Choice>
  </mc:AlternateContent>
  <bookViews>
    <workbookView xWindow="0" yWindow="0" windowWidth="24945" windowHeight="16995" activeTab="1"/>
  </bookViews>
  <sheets>
    <sheet name="Inputs" sheetId="1" r:id="rId1"/>
    <sheet name="Results" sheetId="2" r:id="rId2"/>
  </sheets>
  <calcPr calcId="152511"/>
</workbook>
</file>

<file path=xl/calcChain.xml><?xml version="1.0" encoding="utf-8"?>
<calcChain xmlns="http://schemas.openxmlformats.org/spreadsheetml/2006/main">
  <c r="B3" i="2" l="1"/>
  <c r="B4" i="2" s="1"/>
  <c r="B15" i="2" l="1"/>
  <c r="B7" i="2"/>
  <c r="B20" i="2" l="1"/>
  <c r="B11" i="2"/>
  <c r="B12" i="2"/>
  <c r="B17" i="2"/>
  <c r="B16" i="2"/>
  <c r="B26" i="2" l="1"/>
  <c r="B25" i="2"/>
  <c r="B24" i="2"/>
  <c r="B21" i="2"/>
</calcChain>
</file>

<file path=xl/sharedStrings.xml><?xml version="1.0" encoding="utf-8"?>
<sst xmlns="http://schemas.openxmlformats.org/spreadsheetml/2006/main" count="40" uniqueCount="38">
  <si>
    <t>Aerux MDU Cost-of-Not-Switching Calculator — Inputs</t>
  </si>
  <si>
    <t>Scope &amp; Portfolio</t>
  </si>
  <si>
    <t># of Properties</t>
  </si>
  <si>
    <t>Avg Units per Property</t>
  </si>
  <si>
    <t>Adoption &amp; Occupancy</t>
  </si>
  <si>
    <t>Occupancy rate (%)</t>
  </si>
  <si>
    <t>Adoption rate among occupied units (%)</t>
  </si>
  <si>
    <t>Premium Economics</t>
  </si>
  <si>
    <t>Monthly rent premium per adopting unit (USD)</t>
  </si>
  <si>
    <t>Turnover &amp; Remarketing</t>
  </si>
  <si>
    <t>Baseline annual turnover rate (%)</t>
  </si>
  <si>
    <t>Turnover reduction with Aerux (%)</t>
  </si>
  <si>
    <t>Cost per turnover</t>
  </si>
  <si>
    <t>Annual inflation on turnover cost (%)</t>
  </si>
  <si>
    <t>Asset Valuation</t>
  </si>
  <si>
    <t>Cap rate</t>
  </si>
  <si>
    <t>Notes:</t>
  </si>
  <si>
    <t>• Adoption applies to occupied units only.</t>
  </si>
  <si>
    <t>• Growth compounds the monthly premium each year.</t>
  </si>
  <si>
    <t>• Turnover reduction applies only to adopting units.</t>
  </si>
  <si>
    <t>Aerux MDU Cost-of-Not-Switching — Breakdown</t>
  </si>
  <si>
    <t>Total units</t>
  </si>
  <si>
    <t>Effective adopting units</t>
  </si>
  <si>
    <t>Year 1 — Premium uplift</t>
  </si>
  <si>
    <t>Annual premium uplift</t>
  </si>
  <si>
    <t>Cumulative premium uplift</t>
  </si>
  <si>
    <t>3-year</t>
  </si>
  <si>
    <t>5-year</t>
  </si>
  <si>
    <t>Turnover Savings</t>
  </si>
  <si>
    <t>Year 1 turnover savings</t>
  </si>
  <si>
    <t>Asset Valuation Growth</t>
  </si>
  <si>
    <t>Year 1 NOI lift</t>
  </si>
  <si>
    <t>Asset value lift</t>
  </si>
  <si>
    <t>Summary</t>
  </si>
  <si>
    <t>Year 1 total NOI impact</t>
  </si>
  <si>
    <t>3-year total NOI impact</t>
  </si>
  <si>
    <t>5-year total NOI impact</t>
  </si>
  <si>
    <t>Annual premium growth (%)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</si>
</sst>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$#,##0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66666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9F5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0" borderId="0" xfId="0" applyFont="1"/>
    <xf numFmtId="0" fontId="4" fillId="0" borderId="0" xfId="0" applyFont="1"/>
    <xf numFmtId="1" fontId="0" fillId="0" borderId="0" xfId="0" applyNumberForma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G26" sqref="G26"/>
    </sheetView>
  </sheetViews>
  <sheetFormatPr defaultRowHeight="15" x14ac:dyDescent="0.25"/>
  <cols>
    <col min="1" max="1" width="44.7109375" customWidth="1"/>
    <col min="2" max="2" width="22.7109375" customWidth="1"/>
  </cols>
  <sheetData>
    <row r="1" spans="1:2" ht="21" x14ac:dyDescent="0.35">
      <c r="A1" s="1" t="s">
        <v>0</v>
      </c>
    </row>
    <row r="3" spans="1:2" ht="15.75" x14ac:dyDescent="0.25">
      <c r="A3" s="2" t="s">
        <v>1</v>
      </c>
    </row>
    <row r="5" spans="1:2" x14ac:dyDescent="0.25">
      <c r="A5" s="3" t="s">
        <v>2</v>
      </c>
      <c r="B5">
        <v>1</v>
      </c>
    </row>
    <row r="6" spans="1:2" x14ac:dyDescent="0.25">
      <c r="A6" s="3" t="s">
        <v>3</v>
      </c>
      <c r="B6">
        <v>100</v>
      </c>
    </row>
    <row r="8" spans="1:2" ht="15.75" x14ac:dyDescent="0.25">
      <c r="A8" s="2" t="s">
        <v>4</v>
      </c>
    </row>
    <row r="10" spans="1:2" x14ac:dyDescent="0.25">
      <c r="A10" s="3" t="s">
        <v>5</v>
      </c>
      <c r="B10">
        <v>0.95</v>
      </c>
    </row>
    <row r="11" spans="1:2" x14ac:dyDescent="0.25">
      <c r="A11" s="3" t="s">
        <v>6</v>
      </c>
      <c r="B11">
        <v>0.8</v>
      </c>
    </row>
    <row r="13" spans="1:2" ht="15.75" x14ac:dyDescent="0.25">
      <c r="A13" s="2" t="s">
        <v>7</v>
      </c>
    </row>
    <row r="15" spans="1:2" x14ac:dyDescent="0.25">
      <c r="A15" s="3" t="s">
        <v>8</v>
      </c>
      <c r="B15">
        <v>50</v>
      </c>
    </row>
    <row r="16" spans="1:2" x14ac:dyDescent="0.25">
      <c r="A16" s="3" t="s">
        <v>37</v>
      </c>
      <c r="B16">
        <v>2</v>
      </c>
    </row>
    <row r="18" spans="1:2" ht="15.75" x14ac:dyDescent="0.25">
      <c r="A18" s="2" t="s">
        <v>9</v>
      </c>
    </row>
    <row r="20" spans="1:2" x14ac:dyDescent="0.25">
      <c r="A20" s="3" t="s">
        <v>10</v>
      </c>
      <c r="B20">
        <v>0.5</v>
      </c>
    </row>
    <row r="21" spans="1:2" x14ac:dyDescent="0.25">
      <c r="A21" s="3" t="s">
        <v>11</v>
      </c>
      <c r="B21">
        <v>0.15</v>
      </c>
    </row>
    <row r="22" spans="1:2" x14ac:dyDescent="0.25">
      <c r="A22" s="3" t="s">
        <v>12</v>
      </c>
      <c r="B22">
        <v>2500</v>
      </c>
    </row>
    <row r="23" spans="1:2" x14ac:dyDescent="0.25">
      <c r="A23" s="3" t="s">
        <v>13</v>
      </c>
      <c r="B23">
        <v>0</v>
      </c>
    </row>
    <row r="25" spans="1:2" ht="15.75" x14ac:dyDescent="0.25">
      <c r="A25" s="2" t="s">
        <v>14</v>
      </c>
    </row>
    <row r="27" spans="1:2" x14ac:dyDescent="0.25">
      <c r="A27" s="3" t="s">
        <v>15</v>
      </c>
      <c r="B27">
        <v>0.06</v>
      </c>
    </row>
    <row r="29" spans="1:2" x14ac:dyDescent="0.25">
      <c r="A29" s="3" t="s">
        <v>16</v>
      </c>
    </row>
    <row r="30" spans="1:2" x14ac:dyDescent="0.25">
      <c r="A30" s="4" t="s">
        <v>17</v>
      </c>
    </row>
    <row r="31" spans="1:2" x14ac:dyDescent="0.25">
      <c r="A31" s="4" t="s">
        <v>18</v>
      </c>
    </row>
    <row r="32" spans="1:2" x14ac:dyDescent="0.25">
      <c r="A32" s="4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activeCell="B4" sqref="B4"/>
    </sheetView>
  </sheetViews>
  <sheetFormatPr defaultRowHeight="15" x14ac:dyDescent="0.25"/>
  <cols>
    <col min="1" max="1" width="50.7109375" customWidth="1"/>
    <col min="2" max="4" width="24.7109375" customWidth="1"/>
  </cols>
  <sheetData>
    <row r="1" spans="1:2" ht="21" x14ac:dyDescent="0.35">
      <c r="A1" s="1" t="s">
        <v>20</v>
      </c>
    </row>
    <row r="3" spans="1:2" x14ac:dyDescent="0.25">
      <c r="A3" s="3" t="s">
        <v>21</v>
      </c>
      <c r="B3" s="5">
        <f>Inputs!B5*Inputs!B6</f>
        <v>100</v>
      </c>
    </row>
    <row r="4" spans="1:2" x14ac:dyDescent="0.25">
      <c r="A4" s="3" t="s">
        <v>22</v>
      </c>
      <c r="B4" s="5">
        <f>B3*Inputs!B10*Inputs!B11</f>
        <v>76</v>
      </c>
    </row>
    <row r="6" spans="1:2" ht="15.75" x14ac:dyDescent="0.25">
      <c r="A6" s="2" t="s">
        <v>23</v>
      </c>
    </row>
    <row r="7" spans="1:2" x14ac:dyDescent="0.25">
      <c r="A7" s="3" t="s">
        <v>24</v>
      </c>
      <c r="B7" s="6">
        <f>B4*Inputs!B15*12</f>
        <v>45600</v>
      </c>
    </row>
    <row r="10" spans="1:2" ht="15.75" x14ac:dyDescent="0.25">
      <c r="A10" s="2" t="s">
        <v>25</v>
      </c>
    </row>
    <row r="11" spans="1:2" x14ac:dyDescent="0.25">
      <c r="A11" s="3" t="s">
        <v>26</v>
      </c>
      <c r="B11" s="6">
        <f>IF(Inputs!B16=0,B7*3,B7*((1+Inputs!B16)^3-1)/Inputs!B16)</f>
        <v>592800</v>
      </c>
    </row>
    <row r="12" spans="1:2" x14ac:dyDescent="0.25">
      <c r="A12" s="3" t="s">
        <v>27</v>
      </c>
      <c r="B12" s="6">
        <f>IF(Inputs!B16=0,B7*5,B7*((1+Inputs!B16)^5-1)/Inputs!B16)</f>
        <v>5517600</v>
      </c>
    </row>
    <row r="14" spans="1:2" ht="15.75" x14ac:dyDescent="0.25">
      <c r="A14" s="2" t="s">
        <v>28</v>
      </c>
    </row>
    <row r="15" spans="1:2" x14ac:dyDescent="0.25">
      <c r="A15" s="3" t="s">
        <v>29</v>
      </c>
      <c r="B15" s="6">
        <f>B4*Inputs!B20*Inputs!B21*Inputs!B22</f>
        <v>14250</v>
      </c>
    </row>
    <row r="16" spans="1:2" x14ac:dyDescent="0.25">
      <c r="A16" s="3" t="s">
        <v>26</v>
      </c>
      <c r="B16" s="6">
        <f>IF(Inputs!B23=0,B15*3,B15*((1+Inputs!B23)^3-1)/Inputs!B23)</f>
        <v>42750</v>
      </c>
    </row>
    <row r="17" spans="1:2" x14ac:dyDescent="0.25">
      <c r="A17" s="3" t="s">
        <v>27</v>
      </c>
      <c r="B17" s="6">
        <f>IF(Inputs!B23=0,B15*5,B15*((1+Inputs!B23)^5-1)/Inputs!B23)</f>
        <v>71250</v>
      </c>
    </row>
    <row r="19" spans="1:2" ht="15.75" x14ac:dyDescent="0.25">
      <c r="A19" s="2" t="s">
        <v>30</v>
      </c>
    </row>
    <row r="20" spans="1:2" x14ac:dyDescent="0.25">
      <c r="A20" s="3" t="s">
        <v>31</v>
      </c>
      <c r="B20" s="6">
        <f>B7+B15</f>
        <v>59850</v>
      </c>
    </row>
    <row r="21" spans="1:2" x14ac:dyDescent="0.25">
      <c r="A21" s="3" t="s">
        <v>32</v>
      </c>
      <c r="B21" s="6">
        <f>B20/Inputs!B27</f>
        <v>997500</v>
      </c>
    </row>
    <row r="23" spans="1:2" ht="15.75" x14ac:dyDescent="0.25">
      <c r="A23" s="2" t="s">
        <v>33</v>
      </c>
    </row>
    <row r="24" spans="1:2" x14ac:dyDescent="0.25">
      <c r="A24" s="3" t="s">
        <v>34</v>
      </c>
      <c r="B24" s="6">
        <f>B20</f>
        <v>59850</v>
      </c>
    </row>
    <row r="25" spans="1:2" x14ac:dyDescent="0.25">
      <c r="A25" s="3" t="s">
        <v>35</v>
      </c>
      <c r="B25" s="6">
        <f>B11+B16</f>
        <v>635550</v>
      </c>
    </row>
    <row r="26" spans="1:2" x14ac:dyDescent="0.25">
      <c r="A26" s="3" t="s">
        <v>36</v>
      </c>
      <c r="B26" s="6">
        <f>B12+B17</f>
        <v>5588850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Dustin Surran</cp:lastModifiedBy>
  <dcterms:created xsi:type="dcterms:W3CDTF">2025-08-11T16:10:20Z</dcterms:created>
  <dcterms:modified xsi:type="dcterms:W3CDTF">2025-08-11T16:13:12Z</dcterms:modified>
</cp:coreProperties>
</file>