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rizazham98\Desktop\Year 4 Sem 1\Robotics\"/>
    </mc:Choice>
  </mc:AlternateContent>
  <xr:revisionPtr revIDLastSave="0" documentId="13_ncr:1_{D3CF6588-0B9B-4DAE-B9C9-123D8702E760}" xr6:coauthVersionLast="45" xr6:coauthVersionMax="45" xr10:uidLastSave="{00000000-0000-0000-0000-000000000000}"/>
  <bookViews>
    <workbookView xWindow="-108" yWindow="-108" windowWidth="23256" windowHeight="12576" activeTab="1" xr2:uid="{BF93CAAD-3027-49A9-8411-50F779E66156}"/>
  </bookViews>
  <sheets>
    <sheet name="InvFor" sheetId="1" r:id="rId1"/>
    <sheet name="Ellipsoi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4" i="1" l="1"/>
  <c r="F23" i="1"/>
  <c r="F22" i="1"/>
  <c r="F21" i="1"/>
  <c r="F20" i="1"/>
  <c r="F19" i="1"/>
  <c r="F18" i="1"/>
  <c r="F17" i="1"/>
  <c r="N20" i="1" l="1"/>
  <c r="N21" i="1"/>
  <c r="N24" i="1"/>
  <c r="N18" i="1"/>
  <c r="M17" i="1"/>
  <c r="F5" i="1"/>
  <c r="M5" i="1" s="1"/>
  <c r="F6" i="1"/>
  <c r="M6" i="1" s="1"/>
  <c r="F4" i="1"/>
  <c r="N4" i="1" s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4" i="1"/>
  <c r="N5" i="1"/>
  <c r="N6" i="1"/>
  <c r="N7" i="1"/>
  <c r="N8" i="1"/>
  <c r="N9" i="1"/>
  <c r="N10" i="1"/>
  <c r="N11" i="1"/>
  <c r="N12" i="1"/>
  <c r="N13" i="1"/>
  <c r="N14" i="1"/>
  <c r="N15" i="1"/>
  <c r="N16" i="1"/>
  <c r="N19" i="1"/>
  <c r="N22" i="1"/>
  <c r="N23" i="1"/>
  <c r="M7" i="1"/>
  <c r="M8" i="1"/>
  <c r="M9" i="1"/>
  <c r="M10" i="1"/>
  <c r="M11" i="1"/>
  <c r="M12" i="1"/>
  <c r="M13" i="1"/>
  <c r="M14" i="1"/>
  <c r="M15" i="1"/>
  <c r="M16" i="1"/>
  <c r="M18" i="1"/>
  <c r="M19" i="1"/>
  <c r="M20" i="1"/>
  <c r="M21" i="1"/>
  <c r="M22" i="1"/>
  <c r="M23" i="1"/>
  <c r="F7" i="1"/>
  <c r="F8" i="1"/>
  <c r="F9" i="1"/>
  <c r="F10" i="1"/>
  <c r="F11" i="1"/>
  <c r="F12" i="1"/>
  <c r="F13" i="1"/>
  <c r="F14" i="1"/>
  <c r="F15" i="1"/>
  <c r="F16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4" i="1"/>
  <c r="D11" i="1"/>
  <c r="D12" i="1"/>
  <c r="D13" i="1"/>
  <c r="D14" i="1"/>
  <c r="D15" i="1"/>
  <c r="D16" i="1"/>
  <c r="D17" i="1"/>
  <c r="D18" i="1"/>
  <c r="D10" i="1"/>
  <c r="C16" i="1"/>
  <c r="C17" i="1"/>
  <c r="C18" i="1"/>
  <c r="C19" i="1"/>
  <c r="C20" i="1"/>
  <c r="C21" i="1"/>
  <c r="D21" i="1" s="1"/>
  <c r="C22" i="1"/>
  <c r="D22" i="1" s="1"/>
  <c r="C23" i="1"/>
  <c r="D23" i="1" s="1"/>
  <c r="C24" i="1"/>
  <c r="C15" i="1"/>
  <c r="D5" i="1"/>
  <c r="D6" i="1"/>
  <c r="D7" i="1"/>
  <c r="D8" i="1"/>
  <c r="D9" i="1"/>
  <c r="D19" i="1"/>
  <c r="D20" i="1"/>
  <c r="D24" i="1"/>
  <c r="D4" i="1"/>
  <c r="C5" i="1"/>
  <c r="C6" i="1"/>
  <c r="C7" i="1"/>
  <c r="C8" i="1"/>
  <c r="C9" i="1"/>
  <c r="C10" i="1"/>
  <c r="C11" i="1"/>
  <c r="C12" i="1"/>
  <c r="C13" i="1"/>
  <c r="C14" i="1"/>
  <c r="C4" i="1"/>
  <c r="M24" i="1" l="1"/>
  <c r="N17" i="1"/>
  <c r="M4" i="1"/>
</calcChain>
</file>

<file path=xl/sharedStrings.xml><?xml version="1.0" encoding="utf-8"?>
<sst xmlns="http://schemas.openxmlformats.org/spreadsheetml/2006/main" count="23" uniqueCount="17">
  <si>
    <t>x</t>
  </si>
  <si>
    <t>y</t>
  </si>
  <si>
    <t>z</t>
  </si>
  <si>
    <t>Theta1</t>
  </si>
  <si>
    <t>Theta2</t>
  </si>
  <si>
    <t>d3</t>
  </si>
  <si>
    <t>d1</t>
  </si>
  <si>
    <t>a1</t>
  </si>
  <si>
    <t>a2</t>
  </si>
  <si>
    <t>Set the Path</t>
  </si>
  <si>
    <t>Finding the inverse</t>
  </si>
  <si>
    <t xml:space="preserve">Calculate the forward </t>
  </si>
  <si>
    <t>Formula used</t>
  </si>
  <si>
    <t>Cakculate the path</t>
  </si>
  <si>
    <t>Forward Kinematics</t>
  </si>
  <si>
    <t>Inverse Kinematics</t>
  </si>
  <si>
    <t>Excel Calculation for Inverse and Forward Kinematics for Ellipsoid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</si>
</sst>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190500</xdr:colOff>
      <xdr:row>6</xdr:row>
      <xdr:rowOff>106680</xdr:rowOff>
    </xdr:from>
    <xdr:to>
      <xdr:col>20</xdr:col>
      <xdr:colOff>306493</xdr:colOff>
      <xdr:row>10</xdr:row>
      <xdr:rowOff>45778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179527F-F55A-4DCD-9E2A-0BACCE7410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53700" y="1203960"/>
          <a:ext cx="1944793" cy="670618"/>
        </a:xfrm>
        <a:prstGeom prst="rect">
          <a:avLst/>
        </a:prstGeom>
      </xdr:spPr>
    </xdr:pic>
    <xdr:clientData/>
  </xdr:twoCellAnchor>
  <xdr:twoCellAnchor editAs="oneCell">
    <xdr:from>
      <xdr:col>17</xdr:col>
      <xdr:colOff>411480</xdr:colOff>
      <xdr:row>11</xdr:row>
      <xdr:rowOff>167640</xdr:rowOff>
    </xdr:from>
    <xdr:to>
      <xdr:col>20</xdr:col>
      <xdr:colOff>15364</xdr:colOff>
      <xdr:row>14</xdr:row>
      <xdr:rowOff>179881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95E6D9F-C34C-4EAB-B820-FA6085DD7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74680" y="2179320"/>
          <a:ext cx="1432684" cy="560881"/>
        </a:xfrm>
        <a:prstGeom prst="rect">
          <a:avLst/>
        </a:prstGeom>
      </xdr:spPr>
    </xdr:pic>
    <xdr:clientData/>
  </xdr:twoCellAnchor>
  <xdr:twoCellAnchor editAs="oneCell">
    <xdr:from>
      <xdr:col>17</xdr:col>
      <xdr:colOff>342900</xdr:colOff>
      <xdr:row>20</xdr:row>
      <xdr:rowOff>45720</xdr:rowOff>
    </xdr:from>
    <xdr:to>
      <xdr:col>20</xdr:col>
      <xdr:colOff>397927</xdr:colOff>
      <xdr:row>25</xdr:row>
      <xdr:rowOff>131151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26EF460-FDE0-498A-BF01-EA2FF7FAF6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06100" y="3703320"/>
          <a:ext cx="1883827" cy="999831"/>
        </a:xfrm>
        <a:prstGeom prst="rect">
          <a:avLst/>
        </a:prstGeom>
      </xdr:spPr>
    </xdr:pic>
    <xdr:clientData/>
  </xdr:twoCellAnchor>
  <xdr:twoCellAnchor editAs="oneCell">
    <xdr:from>
      <xdr:col>22</xdr:col>
      <xdr:colOff>304800</xdr:colOff>
      <xdr:row>7</xdr:row>
      <xdr:rowOff>137160</xdr:rowOff>
    </xdr:from>
    <xdr:to>
      <xdr:col>25</xdr:col>
      <xdr:colOff>353731</xdr:colOff>
      <xdr:row>10</xdr:row>
      <xdr:rowOff>131111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06FD19F-B88D-4976-8C05-C72B08E0E7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16000" y="1417320"/>
          <a:ext cx="1877731" cy="542591"/>
        </a:xfrm>
        <a:prstGeom prst="rect">
          <a:avLst/>
        </a:prstGeom>
      </xdr:spPr>
    </xdr:pic>
    <xdr:clientData/>
  </xdr:twoCellAnchor>
  <xdr:twoCellAnchor editAs="oneCell">
    <xdr:from>
      <xdr:col>22</xdr:col>
      <xdr:colOff>91440</xdr:colOff>
      <xdr:row>13</xdr:row>
      <xdr:rowOff>106680</xdr:rowOff>
    </xdr:from>
    <xdr:to>
      <xdr:col>25</xdr:col>
      <xdr:colOff>493969</xdr:colOff>
      <xdr:row>16</xdr:row>
      <xdr:rowOff>27473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F864979-D0CA-43F5-82EB-CFE6133931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502640" y="2484120"/>
          <a:ext cx="2231329" cy="469433"/>
        </a:xfrm>
        <a:prstGeom prst="rect">
          <a:avLst/>
        </a:prstGeom>
      </xdr:spPr>
    </xdr:pic>
    <xdr:clientData/>
  </xdr:twoCellAnchor>
  <xdr:twoCellAnchor editAs="oneCell">
    <xdr:from>
      <xdr:col>23</xdr:col>
      <xdr:colOff>274320</xdr:colOff>
      <xdr:row>18</xdr:row>
      <xdr:rowOff>83820</xdr:rowOff>
    </xdr:from>
    <xdr:to>
      <xdr:col>24</xdr:col>
      <xdr:colOff>554813</xdr:colOff>
      <xdr:row>21</xdr:row>
      <xdr:rowOff>4613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A0EFF4F-BD26-4022-AD87-38DAC38AE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295120" y="3375660"/>
          <a:ext cx="890093" cy="4694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8A7A3-844C-450C-AE86-ABF6D7B6D4D1}">
  <dimension ref="B1:Z27"/>
  <sheetViews>
    <sheetView workbookViewId="0">
      <selection activeCell="E2" sqref="E2"/>
    </sheetView>
  </sheetViews>
  <sheetFormatPr defaultRowHeight="14.4" x14ac:dyDescent="0.3"/>
  <sheetData>
    <row r="1" spans="2:26" x14ac:dyDescent="0.3">
      <c r="E1" s="1" t="s">
        <v>16</v>
      </c>
      <c r="F1" s="1"/>
      <c r="G1" s="1"/>
      <c r="H1" s="1"/>
      <c r="I1" s="1"/>
      <c r="J1" s="1"/>
    </row>
    <row r="2" spans="2:26" x14ac:dyDescent="0.3">
      <c r="B2" s="2" t="s">
        <v>9</v>
      </c>
      <c r="C2" s="2"/>
      <c r="D2" s="2"/>
      <c r="F2" s="3" t="s">
        <v>10</v>
      </c>
      <c r="G2" s="3"/>
      <c r="H2" s="3"/>
      <c r="M2" s="4" t="s">
        <v>11</v>
      </c>
      <c r="N2" s="4"/>
      <c r="O2" s="4"/>
      <c r="R2" t="s">
        <v>12</v>
      </c>
    </row>
    <row r="3" spans="2:26" x14ac:dyDescent="0.3">
      <c r="B3" s="2" t="s">
        <v>0</v>
      </c>
      <c r="C3" s="2" t="s">
        <v>1</v>
      </c>
      <c r="D3" s="2" t="s">
        <v>2</v>
      </c>
      <c r="F3" s="3" t="s">
        <v>3</v>
      </c>
      <c r="G3" s="3" t="s">
        <v>4</v>
      </c>
      <c r="H3" s="3" t="s">
        <v>5</v>
      </c>
      <c r="M3" s="4" t="s">
        <v>0</v>
      </c>
      <c r="N3" s="4" t="s">
        <v>1</v>
      </c>
      <c r="O3" s="4" t="s">
        <v>2</v>
      </c>
    </row>
    <row r="4" spans="2:26" x14ac:dyDescent="0.3">
      <c r="B4" s="2">
        <v>-49</v>
      </c>
      <c r="C4" s="2">
        <f>SQRT((3111696-1296*B4^2)/2401)</f>
        <v>0</v>
      </c>
      <c r="D4" s="2">
        <f>SQRT((810000-625*C4^2)/1296)</f>
        <v>25</v>
      </c>
      <c r="F4" s="3">
        <f>(ATAN(($K$12*C4+$K$13*C4*COS(G4)-$K$13*B4*SIN(G4))/($K$12*B4+$K$13*B4*COS(G4)+$K$13*C4*SIN(G4)))) + PI()</f>
        <v>2.4833548367801082</v>
      </c>
      <c r="G4" s="3">
        <f>(ACOS((B4^2+C4^2-$K$12^2-$K$13^2)/(2*$K$12*$K$13)))</f>
        <v>1.6120580340035475</v>
      </c>
      <c r="H4" s="3">
        <f>$K$11-D4</f>
        <v>35</v>
      </c>
      <c r="M4" s="4">
        <f>$K$13*COS(F4+G4) + $K$12*COS(F4)</f>
        <v>-49.000000000000007</v>
      </c>
      <c r="N4" s="4">
        <f>$K$13*SIN(F4+G4) +$K$12*SIN(F4)</f>
        <v>0</v>
      </c>
      <c r="O4" s="4">
        <f>$K$11-H4</f>
        <v>25</v>
      </c>
    </row>
    <row r="5" spans="2:26" x14ac:dyDescent="0.3">
      <c r="B5" s="2">
        <v>-40</v>
      </c>
      <c r="C5" s="2">
        <f t="shared" ref="C5:C14" si="0">SQRT((3111696-1296*B5^2)/2401)</f>
        <v>20.793264535961494</v>
      </c>
      <c r="D5" s="2">
        <f t="shared" ref="D5:D24" si="1">SQRT((810000-625*C5^2)/1296)</f>
        <v>20.408163265306126</v>
      </c>
      <c r="F5" s="3">
        <f t="shared" ref="F5:F6" si="2">(ATAN(($K$12*C5+$K$13*C5*COS(G5)-$K$13*B5*SIN(G5))/($K$12*B5+$K$13*B5*COS(G5)+$K$13*C5*SIN(G5)))) + PI()</f>
        <v>1.9510583062970241</v>
      </c>
      <c r="G5" s="3">
        <f t="shared" ref="G5:G24" si="3">(ACOS((B5^2+C5^2-$K$12^2-$K$13^2)/(2*$K$12*$K$13)))</f>
        <v>1.7669009071048827</v>
      </c>
      <c r="H5" s="3">
        <f t="shared" ref="H5:H24" si="4">$K$11-D5</f>
        <v>39.591836734693871</v>
      </c>
      <c r="M5" s="4">
        <f t="shared" ref="M5:M24" si="5">$K$13*COS(F5+G5) + $K$12*COS(F5)</f>
        <v>-40</v>
      </c>
      <c r="N5" s="4">
        <f t="shared" ref="N5:N24" si="6">$K$13*SIN(F5+G5) +$K$12*SIN(F5)</f>
        <v>20.793264535961498</v>
      </c>
      <c r="O5" s="4">
        <f t="shared" ref="O5:O24" si="7">$K$11-H5</f>
        <v>20.408163265306129</v>
      </c>
    </row>
    <row r="6" spans="2:26" x14ac:dyDescent="0.3">
      <c r="B6" s="2">
        <v>-30</v>
      </c>
      <c r="C6" s="2">
        <f t="shared" si="0"/>
        <v>28.464054800048107</v>
      </c>
      <c r="D6" s="2">
        <f t="shared" si="1"/>
        <v>15.30612244897959</v>
      </c>
      <c r="F6" s="3">
        <f t="shared" si="2"/>
        <v>1.6278185139879526</v>
      </c>
      <c r="G6" s="3">
        <f t="shared" si="3"/>
        <v>1.9061279358565477</v>
      </c>
      <c r="H6" s="3">
        <f t="shared" si="4"/>
        <v>44.693877551020407</v>
      </c>
      <c r="M6" s="4">
        <f t="shared" si="5"/>
        <v>-29.999999999999993</v>
      </c>
      <c r="N6" s="4">
        <f t="shared" si="6"/>
        <v>28.464054800048107</v>
      </c>
      <c r="O6" s="4">
        <f t="shared" si="7"/>
        <v>15.306122448979593</v>
      </c>
      <c r="R6" s="6"/>
      <c r="S6" s="7" t="s">
        <v>13</v>
      </c>
      <c r="T6" s="7"/>
      <c r="U6" s="6"/>
    </row>
    <row r="7" spans="2:26" x14ac:dyDescent="0.3">
      <c r="B7" s="2">
        <v>-20</v>
      </c>
      <c r="C7" s="2">
        <f t="shared" si="0"/>
        <v>32.864722157894754</v>
      </c>
      <c r="D7" s="2">
        <f t="shared" si="1"/>
        <v>10.204081632653063</v>
      </c>
      <c r="F7" s="3">
        <f t="shared" ref="F7:F16" si="8">(ATAN(($K$12*C7+$K$13*C7*COS(G7)-$K$13*B7*SIN(G7))/($K$12*B7+$K$13*B7*COS(G7)+$K$13*C7*SIN(G7))))</f>
        <v>1.3338269050502232</v>
      </c>
      <c r="G7" s="3">
        <f t="shared" si="3"/>
        <v>2.0097168024482683</v>
      </c>
      <c r="H7" s="3">
        <f t="shared" si="4"/>
        <v>49.795918367346935</v>
      </c>
      <c r="M7" s="4">
        <f t="shared" si="5"/>
        <v>-20</v>
      </c>
      <c r="N7" s="4">
        <f t="shared" si="6"/>
        <v>32.864722157894768</v>
      </c>
      <c r="O7" s="4">
        <f t="shared" si="7"/>
        <v>10.204081632653065</v>
      </c>
      <c r="R7" s="6"/>
      <c r="S7" s="6"/>
      <c r="T7" s="6"/>
      <c r="U7" s="6"/>
      <c r="W7" s="10"/>
      <c r="X7" s="11" t="s">
        <v>15</v>
      </c>
      <c r="Y7" s="11"/>
      <c r="Z7" s="10"/>
    </row>
    <row r="8" spans="2:26" x14ac:dyDescent="0.3">
      <c r="B8" s="2">
        <v>-10</v>
      </c>
      <c r="C8" s="2">
        <f t="shared" si="0"/>
        <v>35.242339460213259</v>
      </c>
      <c r="D8" s="2">
        <f t="shared" si="1"/>
        <v>5.1020408163265376</v>
      </c>
      <c r="F8" s="3">
        <f t="shared" si="8"/>
        <v>1.047369545265912</v>
      </c>
      <c r="G8" s="3">
        <f t="shared" si="3"/>
        <v>2.074292324150703</v>
      </c>
      <c r="H8" s="3">
        <f t="shared" si="4"/>
        <v>54.897959183673464</v>
      </c>
      <c r="M8" s="4">
        <f t="shared" si="5"/>
        <v>-10.000000000000007</v>
      </c>
      <c r="N8" s="4">
        <f t="shared" si="6"/>
        <v>35.242339460213266</v>
      </c>
      <c r="O8" s="4">
        <f t="shared" si="7"/>
        <v>5.1020408163265358</v>
      </c>
      <c r="R8" s="6"/>
      <c r="S8" s="6"/>
      <c r="T8" s="6"/>
      <c r="U8" s="6"/>
      <c r="W8" s="10"/>
      <c r="X8" s="10"/>
      <c r="Y8" s="10"/>
      <c r="Z8" s="10"/>
    </row>
    <row r="9" spans="2:26" x14ac:dyDescent="0.3">
      <c r="B9" s="2">
        <v>0</v>
      </c>
      <c r="C9" s="2">
        <f t="shared" si="0"/>
        <v>36</v>
      </c>
      <c r="D9" s="2">
        <f t="shared" si="1"/>
        <v>0</v>
      </c>
      <c r="F9" s="3">
        <f t="shared" si="8"/>
        <v>0.76571908618464335</v>
      </c>
      <c r="G9" s="3">
        <f t="shared" si="3"/>
        <v>2.0963206748382177</v>
      </c>
      <c r="H9" s="3">
        <f t="shared" si="4"/>
        <v>60</v>
      </c>
      <c r="M9" s="4">
        <f t="shared" si="5"/>
        <v>0</v>
      </c>
      <c r="N9" s="4">
        <f t="shared" si="6"/>
        <v>36</v>
      </c>
      <c r="O9" s="4">
        <f t="shared" si="7"/>
        <v>0</v>
      </c>
      <c r="R9" s="6"/>
      <c r="S9" s="6"/>
      <c r="T9" s="6"/>
      <c r="U9" s="6"/>
      <c r="W9" s="10"/>
      <c r="X9" s="10"/>
      <c r="Y9" s="10"/>
      <c r="Z9" s="10"/>
    </row>
    <row r="10" spans="2:26" x14ac:dyDescent="0.3">
      <c r="B10" s="2">
        <v>10</v>
      </c>
      <c r="C10" s="2">
        <f t="shared" si="0"/>
        <v>35.242339460213259</v>
      </c>
      <c r="D10" s="2">
        <f>SQRT((810000-625*C10^2)/1296)*-1</f>
        <v>-5.1020408163265376</v>
      </c>
      <c r="F10" s="3">
        <f t="shared" si="8"/>
        <v>0.49440491021393074</v>
      </c>
      <c r="G10" s="3">
        <f t="shared" si="3"/>
        <v>2.074292324150703</v>
      </c>
      <c r="H10" s="3">
        <f t="shared" si="4"/>
        <v>65.102040816326536</v>
      </c>
      <c r="M10" s="4">
        <f t="shared" si="5"/>
        <v>10</v>
      </c>
      <c r="N10" s="4">
        <f t="shared" si="6"/>
        <v>35.242339460213259</v>
      </c>
      <c r="O10" s="4">
        <f t="shared" si="7"/>
        <v>-5.1020408163265358</v>
      </c>
      <c r="R10" s="6"/>
      <c r="S10" s="6"/>
      <c r="T10" s="6"/>
      <c r="U10" s="6"/>
      <c r="W10" s="10"/>
      <c r="X10" s="10"/>
      <c r="Y10" s="10"/>
      <c r="Z10" s="10"/>
    </row>
    <row r="11" spans="2:26" x14ac:dyDescent="0.3">
      <c r="B11" s="2">
        <v>20</v>
      </c>
      <c r="C11" s="2">
        <f t="shared" si="0"/>
        <v>32.864722157894754</v>
      </c>
      <c r="D11" s="2">
        <f t="shared" ref="D11:D18" si="9">SQRT((810000-625*C11^2)/1296)*-1</f>
        <v>-10.204081632653063</v>
      </c>
      <c r="F11" s="3">
        <f t="shared" si="8"/>
        <v>0.24045409126461664</v>
      </c>
      <c r="G11" s="3">
        <f t="shared" si="3"/>
        <v>2.0097168024482683</v>
      </c>
      <c r="H11" s="3">
        <f t="shared" si="4"/>
        <v>70.204081632653057</v>
      </c>
      <c r="J11" s="5" t="s">
        <v>6</v>
      </c>
      <c r="K11" s="5">
        <v>60</v>
      </c>
      <c r="M11" s="4">
        <f t="shared" si="5"/>
        <v>20.000000000000004</v>
      </c>
      <c r="N11" s="4">
        <f t="shared" si="6"/>
        <v>32.864722157894761</v>
      </c>
      <c r="O11" s="4">
        <f t="shared" si="7"/>
        <v>-10.204081632653057</v>
      </c>
      <c r="R11" s="6"/>
      <c r="S11" s="6"/>
      <c r="T11" s="6"/>
      <c r="U11" s="6"/>
      <c r="W11" s="10"/>
      <c r="X11" s="10"/>
      <c r="Y11" s="10"/>
      <c r="Z11" s="10"/>
    </row>
    <row r="12" spans="2:26" x14ac:dyDescent="0.3">
      <c r="B12" s="2">
        <v>30</v>
      </c>
      <c r="C12" s="2">
        <f t="shared" si="0"/>
        <v>28.464054800048107</v>
      </c>
      <c r="D12" s="2">
        <f t="shared" si="9"/>
        <v>-15.30612244897959</v>
      </c>
      <c r="F12" s="3">
        <f t="shared" si="8"/>
        <v>4.4910385138414426E-3</v>
      </c>
      <c r="G12" s="3">
        <f t="shared" si="3"/>
        <v>1.9061279358565477</v>
      </c>
      <c r="H12" s="3">
        <f t="shared" si="4"/>
        <v>75.306122448979593</v>
      </c>
      <c r="J12" s="5" t="s">
        <v>7</v>
      </c>
      <c r="K12" s="5">
        <v>40</v>
      </c>
      <c r="M12" s="4">
        <f t="shared" si="5"/>
        <v>29.999999999999993</v>
      </c>
      <c r="N12" s="4">
        <f t="shared" si="6"/>
        <v>28.464054800048107</v>
      </c>
      <c r="O12" s="4">
        <f t="shared" si="7"/>
        <v>-15.306122448979593</v>
      </c>
      <c r="R12" s="6"/>
      <c r="S12" s="6"/>
      <c r="T12" s="6"/>
      <c r="U12" s="6"/>
      <c r="W12" s="10"/>
      <c r="X12" s="10"/>
      <c r="Y12" s="10"/>
      <c r="Z12" s="10"/>
    </row>
    <row r="13" spans="2:26" x14ac:dyDescent="0.3">
      <c r="B13" s="2">
        <v>40</v>
      </c>
      <c r="C13" s="2">
        <f t="shared" si="0"/>
        <v>20.793264535961494</v>
      </c>
      <c r="D13" s="2">
        <f t="shared" si="9"/>
        <v>-20.408163265306126</v>
      </c>
      <c r="F13" s="3">
        <f t="shared" si="8"/>
        <v>-0.23176087383442198</v>
      </c>
      <c r="G13" s="3">
        <f t="shared" si="3"/>
        <v>1.7669009071048827</v>
      </c>
      <c r="H13" s="3">
        <f t="shared" si="4"/>
        <v>80.408163265306129</v>
      </c>
      <c r="J13" s="5" t="s">
        <v>8</v>
      </c>
      <c r="K13" s="5">
        <v>30</v>
      </c>
      <c r="M13" s="4">
        <f t="shared" si="5"/>
        <v>40</v>
      </c>
      <c r="N13" s="4">
        <f t="shared" si="6"/>
        <v>20.793264535961498</v>
      </c>
      <c r="O13" s="4">
        <f t="shared" si="7"/>
        <v>-20.408163265306129</v>
      </c>
      <c r="R13" s="6"/>
      <c r="S13" s="6"/>
      <c r="T13" s="6"/>
      <c r="U13" s="6"/>
      <c r="W13" s="10"/>
      <c r="X13" s="10"/>
      <c r="Y13" s="10"/>
      <c r="Z13" s="10"/>
    </row>
    <row r="14" spans="2:26" x14ac:dyDescent="0.3">
      <c r="B14" s="2">
        <v>49</v>
      </c>
      <c r="C14" s="2">
        <f t="shared" si="0"/>
        <v>0</v>
      </c>
      <c r="D14" s="2">
        <f t="shared" si="9"/>
        <v>-25</v>
      </c>
      <c r="F14" s="3">
        <f t="shared" si="8"/>
        <v>-0.65823781680968485</v>
      </c>
      <c r="G14" s="3">
        <f t="shared" si="3"/>
        <v>1.6120580340035475</v>
      </c>
      <c r="H14" s="3">
        <f t="shared" si="4"/>
        <v>85</v>
      </c>
      <c r="M14" s="4">
        <f t="shared" si="5"/>
        <v>49</v>
      </c>
      <c r="N14" s="4">
        <f t="shared" si="6"/>
        <v>0</v>
      </c>
      <c r="O14" s="4">
        <f t="shared" si="7"/>
        <v>-25</v>
      </c>
      <c r="R14" s="6"/>
      <c r="S14" s="6"/>
      <c r="T14" s="6"/>
      <c r="U14" s="6"/>
      <c r="W14" s="10"/>
      <c r="X14" s="10"/>
      <c r="Y14" s="10"/>
      <c r="Z14" s="10"/>
    </row>
    <row r="15" spans="2:26" x14ac:dyDescent="0.3">
      <c r="B15" s="2">
        <v>40</v>
      </c>
      <c r="C15" s="2">
        <f>SQRT((3111696-1296*B15^2)/2401)*-1</f>
        <v>-20.793264535961494</v>
      </c>
      <c r="D15" s="2">
        <f t="shared" si="9"/>
        <v>-20.408163265306126</v>
      </c>
      <c r="F15" s="3">
        <f t="shared" si="8"/>
        <v>-1.190534347292769</v>
      </c>
      <c r="G15" s="3">
        <f t="shared" si="3"/>
        <v>1.7669009071048827</v>
      </c>
      <c r="H15" s="3">
        <f t="shared" si="4"/>
        <v>80.408163265306129</v>
      </c>
      <c r="M15" s="4">
        <f t="shared" si="5"/>
        <v>40</v>
      </c>
      <c r="N15" s="4">
        <f t="shared" si="6"/>
        <v>-20.793264535961494</v>
      </c>
      <c r="O15" s="4">
        <f t="shared" si="7"/>
        <v>-20.408163265306129</v>
      </c>
      <c r="R15" s="6"/>
      <c r="S15" s="6"/>
      <c r="T15" s="6"/>
      <c r="U15" s="6"/>
      <c r="W15" s="10"/>
      <c r="X15" s="10"/>
      <c r="Y15" s="10"/>
      <c r="Z15" s="10"/>
    </row>
    <row r="16" spans="2:26" x14ac:dyDescent="0.3">
      <c r="B16" s="2">
        <v>30</v>
      </c>
      <c r="C16" s="2">
        <f t="shared" ref="C16:C24" si="10">SQRT((3111696-1296*B16^2)/2401)*-1</f>
        <v>-28.464054800048107</v>
      </c>
      <c r="D16" s="2">
        <f t="shared" si="9"/>
        <v>-15.30612244897959</v>
      </c>
      <c r="F16" s="3">
        <f t="shared" si="8"/>
        <v>-1.5137741396018405</v>
      </c>
      <c r="G16" s="3">
        <f t="shared" si="3"/>
        <v>1.9061279358565477</v>
      </c>
      <c r="H16" s="3">
        <f t="shared" si="4"/>
        <v>75.306122448979593</v>
      </c>
      <c r="M16" s="4">
        <f t="shared" si="5"/>
        <v>30</v>
      </c>
      <c r="N16" s="4">
        <f t="shared" si="6"/>
        <v>-28.46405480004811</v>
      </c>
      <c r="O16" s="4">
        <f t="shared" si="7"/>
        <v>-15.306122448979593</v>
      </c>
      <c r="R16" s="6"/>
      <c r="S16" s="6"/>
      <c r="T16" s="6"/>
      <c r="U16" s="6"/>
      <c r="W16" s="10"/>
      <c r="X16" s="10"/>
      <c r="Y16" s="10"/>
      <c r="Z16" s="10"/>
    </row>
    <row r="17" spans="2:26" x14ac:dyDescent="0.3">
      <c r="B17" s="2">
        <v>20</v>
      </c>
      <c r="C17" s="2">
        <f t="shared" si="10"/>
        <v>-32.864722157894754</v>
      </c>
      <c r="D17" s="2">
        <f t="shared" si="9"/>
        <v>-10.204081632653063</v>
      </c>
      <c r="F17" s="3">
        <f>(ATAN(($K$12*C17+$K$13*C17*COS(G17)-$K$13*B17*SIN(G17))/($K$12*B17+$K$13*B17*COS(G17)+$K$13*C17*SIN(G17)))) -PI()</f>
        <v>-1.8077657485395699</v>
      </c>
      <c r="G17" s="3">
        <f t="shared" si="3"/>
        <v>2.0097168024482683</v>
      </c>
      <c r="H17" s="3">
        <f t="shared" si="4"/>
        <v>70.204081632653057</v>
      </c>
      <c r="M17" s="4">
        <f t="shared" si="5"/>
        <v>20</v>
      </c>
      <c r="N17" s="4">
        <f t="shared" si="6"/>
        <v>-32.864722157894754</v>
      </c>
      <c r="O17" s="4">
        <f t="shared" si="7"/>
        <v>-10.204081632653057</v>
      </c>
      <c r="W17" s="10"/>
      <c r="X17" s="10"/>
      <c r="Y17" s="10"/>
      <c r="Z17" s="10"/>
    </row>
    <row r="18" spans="2:26" x14ac:dyDescent="0.3">
      <c r="B18" s="2">
        <v>10</v>
      </c>
      <c r="C18" s="2">
        <f t="shared" si="10"/>
        <v>-35.242339460213259</v>
      </c>
      <c r="D18" s="2">
        <f t="shared" si="9"/>
        <v>-5.1020408163265376</v>
      </c>
      <c r="F18" s="3">
        <f>(ATAN(($K$12*C18+$K$13*C18*COS(G18)-$K$13*B18*SIN(G18))/($K$12*B18+$K$13*B18*COS(G18)+$K$13*C18*SIN(G18)))) -PI()</f>
        <v>-2.0942231083238809</v>
      </c>
      <c r="G18" s="3">
        <f t="shared" si="3"/>
        <v>2.074292324150703</v>
      </c>
      <c r="H18" s="3">
        <f t="shared" si="4"/>
        <v>65.102040816326536</v>
      </c>
      <c r="M18" s="4">
        <f t="shared" si="5"/>
        <v>10.000000000000018</v>
      </c>
      <c r="N18" s="4">
        <f t="shared" si="6"/>
        <v>-35.242339460213259</v>
      </c>
      <c r="O18" s="4">
        <f t="shared" si="7"/>
        <v>-5.1020408163265358</v>
      </c>
      <c r="W18" s="10"/>
      <c r="X18" s="10"/>
      <c r="Y18" s="10"/>
      <c r="Z18" s="10"/>
    </row>
    <row r="19" spans="2:26" x14ac:dyDescent="0.3">
      <c r="B19" s="2">
        <v>0</v>
      </c>
      <c r="C19" s="2">
        <f t="shared" si="10"/>
        <v>-36</v>
      </c>
      <c r="D19" s="2">
        <f t="shared" si="1"/>
        <v>0</v>
      </c>
      <c r="F19" s="3">
        <f>(ATAN(($K$12*C19+$K$13*C19*COS(G19)-$K$13*B19*SIN(G19))/($K$12*B19+$K$13*B19*COS(G19)+$K$13*C19*SIN(G19)))) - PI()</f>
        <v>-2.3758735674051499</v>
      </c>
      <c r="G19" s="3">
        <f t="shared" si="3"/>
        <v>2.0963206748382177</v>
      </c>
      <c r="H19" s="3">
        <f t="shared" si="4"/>
        <v>60</v>
      </c>
      <c r="M19" s="4">
        <f t="shared" si="5"/>
        <v>0</v>
      </c>
      <c r="N19" s="4">
        <f t="shared" si="6"/>
        <v>-35.999999999999993</v>
      </c>
      <c r="O19" s="4">
        <f t="shared" si="7"/>
        <v>0</v>
      </c>
      <c r="R19" s="8"/>
      <c r="S19" s="9" t="s">
        <v>14</v>
      </c>
      <c r="T19" s="9"/>
      <c r="U19" s="8"/>
      <c r="W19" s="10"/>
      <c r="X19" s="10"/>
      <c r="Y19" s="10"/>
      <c r="Z19" s="10"/>
    </row>
    <row r="20" spans="2:26" x14ac:dyDescent="0.3">
      <c r="B20" s="2">
        <v>-10</v>
      </c>
      <c r="C20" s="2">
        <f t="shared" si="10"/>
        <v>-35.242339460213259</v>
      </c>
      <c r="D20" s="2">
        <f t="shared" si="1"/>
        <v>5.1020408163265376</v>
      </c>
      <c r="F20" s="3">
        <f>(ATAN(($K$12*C20+$K$13*C20*COS(G20)-$K$13*B20*SIN(G20))/($K$12*B20+$K$13*B20*COS(G20)+$K$13*C20*SIN(G20)))) - PI()</f>
        <v>-2.6471877433758624</v>
      </c>
      <c r="G20" s="3">
        <f t="shared" si="3"/>
        <v>2.074292324150703</v>
      </c>
      <c r="H20" s="3">
        <f t="shared" si="4"/>
        <v>54.897959183673464</v>
      </c>
      <c r="M20" s="4">
        <f t="shared" si="5"/>
        <v>-9.9999999999999893</v>
      </c>
      <c r="N20" s="4">
        <f t="shared" si="6"/>
        <v>-35.242339460213259</v>
      </c>
      <c r="O20" s="4">
        <f t="shared" si="7"/>
        <v>5.1020408163265358</v>
      </c>
      <c r="R20" s="8"/>
      <c r="S20" s="8"/>
      <c r="T20" s="8"/>
      <c r="U20" s="8"/>
      <c r="W20" s="10"/>
      <c r="X20" s="10"/>
      <c r="Y20" s="10"/>
      <c r="Z20" s="10"/>
    </row>
    <row r="21" spans="2:26" x14ac:dyDescent="0.3">
      <c r="B21" s="2">
        <v>-20</v>
      </c>
      <c r="C21" s="2">
        <f t="shared" si="10"/>
        <v>-32.864722157894754</v>
      </c>
      <c r="D21" s="2">
        <f t="shared" si="1"/>
        <v>10.204081632653063</v>
      </c>
      <c r="F21" s="3">
        <f>(ATAN(($K$12*C21+$K$13*C21*COS(G21)-$K$13*B21*SIN(G21))/($K$12*B21+$K$13*B21*COS(G21)+$K$13*C21*SIN(G21)))) - PI()</f>
        <v>-2.9011385623251766</v>
      </c>
      <c r="G21" s="3">
        <f t="shared" si="3"/>
        <v>2.0097168024482683</v>
      </c>
      <c r="H21" s="3">
        <f t="shared" si="4"/>
        <v>49.795918367346935</v>
      </c>
      <c r="M21" s="4">
        <f t="shared" si="5"/>
        <v>-20.000000000000004</v>
      </c>
      <c r="N21" s="4">
        <f t="shared" si="6"/>
        <v>-32.864722157894754</v>
      </c>
      <c r="O21" s="4">
        <f t="shared" si="7"/>
        <v>10.204081632653065</v>
      </c>
      <c r="R21" s="8"/>
      <c r="S21" s="8"/>
      <c r="T21" s="8"/>
      <c r="U21" s="8"/>
      <c r="W21" s="10"/>
      <c r="X21" s="10"/>
      <c r="Y21" s="10"/>
      <c r="Z21" s="10"/>
    </row>
    <row r="22" spans="2:26" x14ac:dyDescent="0.3">
      <c r="B22" s="2">
        <v>-30</v>
      </c>
      <c r="C22" s="2">
        <f t="shared" si="10"/>
        <v>-28.464054800048107</v>
      </c>
      <c r="D22" s="2">
        <f t="shared" si="1"/>
        <v>15.30612244897959</v>
      </c>
      <c r="F22" s="3">
        <f>(ATAN(($K$12*C22+$K$13*C22*COS(G22)-$K$13*B22*SIN(G22))/($K$12*B22+$K$13*B22*COS(G22)+$K$13*C22*SIN(G22)))) - PI()</f>
        <v>-3.1371016150759519</v>
      </c>
      <c r="G22" s="3">
        <f t="shared" si="3"/>
        <v>1.9061279358565477</v>
      </c>
      <c r="H22" s="3">
        <f t="shared" si="4"/>
        <v>44.693877551020407</v>
      </c>
      <c r="M22" s="4">
        <f t="shared" si="5"/>
        <v>-29.999999999999996</v>
      </c>
      <c r="N22" s="4">
        <f t="shared" si="6"/>
        <v>-28.464054800048103</v>
      </c>
      <c r="O22" s="4">
        <f t="shared" si="7"/>
        <v>15.306122448979593</v>
      </c>
      <c r="R22" s="8"/>
      <c r="S22" s="8"/>
      <c r="T22" s="8"/>
      <c r="U22" s="8"/>
      <c r="W22" s="10"/>
      <c r="X22" s="10"/>
      <c r="Y22" s="10"/>
      <c r="Z22" s="10"/>
    </row>
    <row r="23" spans="2:26" x14ac:dyDescent="0.3">
      <c r="B23" s="2">
        <v>-40</v>
      </c>
      <c r="C23" s="2">
        <f t="shared" si="10"/>
        <v>-20.793264535961494</v>
      </c>
      <c r="D23" s="2">
        <f t="shared" si="1"/>
        <v>20.408163265306126</v>
      </c>
      <c r="F23" s="3">
        <f>(ATAN(($K$12*C23+$K$13*C23*COS(G23)-$K$13*B23*SIN(G23))/($K$12*B23+$K$13*B23*COS(G23)+$K$13*C23*SIN(G23)))) -PI()</f>
        <v>-3.3733535274242152</v>
      </c>
      <c r="G23" s="3">
        <f t="shared" si="3"/>
        <v>1.7669009071048827</v>
      </c>
      <c r="H23" s="3">
        <f t="shared" si="4"/>
        <v>39.591836734693871</v>
      </c>
      <c r="M23" s="4">
        <f t="shared" si="5"/>
        <v>-40</v>
      </c>
      <c r="N23" s="4">
        <f t="shared" si="6"/>
        <v>-20.793264535961494</v>
      </c>
      <c r="O23" s="4">
        <f t="shared" si="7"/>
        <v>20.408163265306129</v>
      </c>
      <c r="R23" s="8"/>
      <c r="S23" s="8"/>
      <c r="T23" s="8"/>
      <c r="U23" s="8"/>
    </row>
    <row r="24" spans="2:26" x14ac:dyDescent="0.3">
      <c r="B24" s="2">
        <v>-49</v>
      </c>
      <c r="C24" s="2">
        <f t="shared" si="10"/>
        <v>0</v>
      </c>
      <c r="D24" s="2">
        <f t="shared" si="1"/>
        <v>25</v>
      </c>
      <c r="F24" s="3">
        <f>(ATAN(($K$12*C24+$K$13*C24*COS(G24)-$K$13*B24*SIN(G24))/($K$12*B24+$K$13*B24*COS(G24)+$K$13*C24*SIN(G24)))) -PI()</f>
        <v>-3.7998304703994781</v>
      </c>
      <c r="G24" s="3">
        <f t="shared" si="3"/>
        <v>1.6120580340035475</v>
      </c>
      <c r="H24" s="3">
        <f t="shared" si="4"/>
        <v>35</v>
      </c>
      <c r="M24" s="4">
        <f t="shared" si="5"/>
        <v>-49.000000000000007</v>
      </c>
      <c r="N24" s="4">
        <f t="shared" si="6"/>
        <v>0</v>
      </c>
      <c r="O24" s="4">
        <f t="shared" si="7"/>
        <v>25</v>
      </c>
      <c r="R24" s="8"/>
      <c r="S24" s="8"/>
      <c r="T24" s="8"/>
      <c r="U24" s="8"/>
    </row>
    <row r="25" spans="2:26" x14ac:dyDescent="0.3">
      <c r="R25" s="8"/>
      <c r="S25" s="8"/>
      <c r="T25" s="8"/>
      <c r="U25" s="8"/>
    </row>
    <row r="26" spans="2:26" x14ac:dyDescent="0.3">
      <c r="R26" s="8"/>
      <c r="S26" s="8"/>
      <c r="T26" s="8"/>
      <c r="U26" s="8"/>
    </row>
    <row r="27" spans="2:26" x14ac:dyDescent="0.3">
      <c r="R27" s="8"/>
      <c r="S27" s="8"/>
      <c r="T27" s="8"/>
      <c r="U27" s="8"/>
    </row>
  </sheetData>
  <mergeCells count="4">
    <mergeCell ref="E1:J1"/>
    <mergeCell ref="S6:T6"/>
    <mergeCell ref="S19:T19"/>
    <mergeCell ref="X7:Y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C42F5-C5F9-4857-AF6C-6E7DA92746F5}">
  <dimension ref="B4:G26"/>
  <sheetViews>
    <sheetView tabSelected="1" workbookViewId="0">
      <selection activeCell="F5" sqref="F5:H26"/>
    </sheetView>
  </sheetViews>
  <sheetFormatPr defaultRowHeight="14.4" x14ac:dyDescent="0.3"/>
  <sheetData>
    <row r="4" spans="2:7" x14ac:dyDescent="0.3">
      <c r="B4" s="1"/>
      <c r="C4" s="1"/>
      <c r="F4" s="1"/>
      <c r="G4" s="1"/>
    </row>
    <row r="5" spans="2:7" x14ac:dyDescent="0.3">
      <c r="B5" t="s">
        <v>0</v>
      </c>
      <c r="C5" t="s">
        <v>1</v>
      </c>
      <c r="D5" t="s">
        <v>2</v>
      </c>
    </row>
    <row r="6" spans="2:7" x14ac:dyDescent="0.3">
      <c r="B6">
        <v>-49</v>
      </c>
      <c r="C6">
        <v>0</v>
      </c>
      <c r="D6">
        <v>25</v>
      </c>
    </row>
    <row r="7" spans="2:7" x14ac:dyDescent="0.3">
      <c r="B7">
        <v>-40</v>
      </c>
      <c r="C7">
        <v>20.793264535961494</v>
      </c>
      <c r="D7">
        <v>20.408163265306126</v>
      </c>
    </row>
    <row r="8" spans="2:7" x14ac:dyDescent="0.3">
      <c r="B8">
        <v>-30</v>
      </c>
      <c r="C8">
        <v>28.464054800048107</v>
      </c>
      <c r="D8">
        <v>15.30612244897959</v>
      </c>
    </row>
    <row r="9" spans="2:7" x14ac:dyDescent="0.3">
      <c r="B9">
        <v>-20</v>
      </c>
      <c r="C9">
        <v>32.864722157894754</v>
      </c>
      <c r="D9">
        <v>10.204081632653063</v>
      </c>
    </row>
    <row r="10" spans="2:7" x14ac:dyDescent="0.3">
      <c r="B10">
        <v>-10</v>
      </c>
      <c r="C10">
        <v>35.242339460213259</v>
      </c>
      <c r="D10">
        <v>5.1020408163265376</v>
      </c>
    </row>
    <row r="11" spans="2:7" x14ac:dyDescent="0.3">
      <c r="B11">
        <v>0</v>
      </c>
      <c r="C11">
        <v>36</v>
      </c>
      <c r="D11">
        <v>0</v>
      </c>
    </row>
    <row r="12" spans="2:7" x14ac:dyDescent="0.3">
      <c r="B12">
        <v>10</v>
      </c>
      <c r="C12">
        <v>35.242339460213259</v>
      </c>
      <c r="D12">
        <v>-5.1020408163265376</v>
      </c>
    </row>
    <row r="13" spans="2:7" x14ac:dyDescent="0.3">
      <c r="B13">
        <v>20</v>
      </c>
      <c r="C13">
        <v>32.864722157894754</v>
      </c>
      <c r="D13">
        <v>-10.204081632653063</v>
      </c>
    </row>
    <row r="14" spans="2:7" x14ac:dyDescent="0.3">
      <c r="B14">
        <v>30</v>
      </c>
      <c r="C14">
        <v>28.464054800048107</v>
      </c>
      <c r="D14">
        <v>-15.30612244897959</v>
      </c>
    </row>
    <row r="15" spans="2:7" x14ac:dyDescent="0.3">
      <c r="B15">
        <v>40</v>
      </c>
      <c r="C15">
        <v>20.793264535961494</v>
      </c>
      <c r="D15">
        <v>-20.408163265306126</v>
      </c>
    </row>
    <row r="16" spans="2:7" x14ac:dyDescent="0.3">
      <c r="B16">
        <v>49</v>
      </c>
      <c r="C16">
        <v>0</v>
      </c>
      <c r="D16">
        <v>-25</v>
      </c>
    </row>
    <row r="17" spans="2:4" x14ac:dyDescent="0.3">
      <c r="B17">
        <v>40</v>
      </c>
      <c r="C17">
        <v>-20.793264535961494</v>
      </c>
      <c r="D17">
        <v>-20.408163265306126</v>
      </c>
    </row>
    <row r="18" spans="2:4" x14ac:dyDescent="0.3">
      <c r="B18">
        <v>30</v>
      </c>
      <c r="C18">
        <v>-28.464054800048107</v>
      </c>
      <c r="D18">
        <v>-15.30612244897959</v>
      </c>
    </row>
    <row r="19" spans="2:4" x14ac:dyDescent="0.3">
      <c r="B19">
        <v>20</v>
      </c>
      <c r="C19">
        <v>-32.864722157894754</v>
      </c>
      <c r="D19">
        <v>-10.204081632653063</v>
      </c>
    </row>
    <row r="20" spans="2:4" x14ac:dyDescent="0.3">
      <c r="B20">
        <v>10</v>
      </c>
      <c r="C20">
        <v>-35.242339460213259</v>
      </c>
      <c r="D20">
        <v>-5.1020408163265376</v>
      </c>
    </row>
    <row r="21" spans="2:4" x14ac:dyDescent="0.3">
      <c r="B21">
        <v>0</v>
      </c>
      <c r="C21">
        <v>-36</v>
      </c>
      <c r="D21">
        <v>0</v>
      </c>
    </row>
    <row r="22" spans="2:4" x14ac:dyDescent="0.3">
      <c r="B22">
        <v>-10</v>
      </c>
      <c r="C22">
        <v>-35.242339460213259</v>
      </c>
      <c r="D22">
        <v>5.1020408163265376</v>
      </c>
    </row>
    <row r="23" spans="2:4" x14ac:dyDescent="0.3">
      <c r="B23">
        <v>-20</v>
      </c>
      <c r="C23">
        <v>-32.864722157894754</v>
      </c>
      <c r="D23">
        <v>10.204081632653063</v>
      </c>
    </row>
    <row r="24" spans="2:4" x14ac:dyDescent="0.3">
      <c r="B24">
        <v>-30</v>
      </c>
      <c r="C24">
        <v>-28.464054800048107</v>
      </c>
      <c r="D24">
        <v>15.30612244897959</v>
      </c>
    </row>
    <row r="25" spans="2:4" x14ac:dyDescent="0.3">
      <c r="B25">
        <v>-40</v>
      </c>
      <c r="C25">
        <v>-20.793264535961494</v>
      </c>
      <c r="D25">
        <v>20.408163265306126</v>
      </c>
    </row>
    <row r="26" spans="2:4" x14ac:dyDescent="0.3">
      <c r="B26">
        <v>-49</v>
      </c>
      <c r="C26">
        <v>0</v>
      </c>
      <c r="D26">
        <v>25</v>
      </c>
    </row>
  </sheetData>
  <mergeCells count="2">
    <mergeCell ref="B4:C4"/>
    <mergeCell ref="F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InvFor</vt:lpstr>
      <vt:lpstr>Ellipsoid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harrizazham98</dc:creator>
  <cp:lastModifiedBy>harrizazham98</cp:lastModifiedBy>
  <dcterms:created xsi:type="dcterms:W3CDTF">2020-12-17T09:34:23Z</dcterms:created>
  <dcterms:modified xsi:type="dcterms:W3CDTF">2020-12-18T12:09:25Z</dcterms:modified>
</cp:coreProperties>
</file>