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9" i="1" l="1"/>
  <c r="E1" i="1"/>
  <c r="E38" i="1" l="1"/>
  <c r="H19" i="1" l="1"/>
  <c r="H20" i="1" s="1"/>
  <c r="H21" i="1" s="1"/>
  <c r="H22" i="1" s="1"/>
  <c r="H23" i="1" s="1"/>
  <c r="H24" i="1" s="1"/>
  <c r="H25" i="1" s="1"/>
  <c r="H26" i="1" s="1"/>
  <c r="B22" i="1"/>
  <c r="E22" i="1" s="1"/>
  <c r="D38" i="1"/>
  <c r="B38" i="1"/>
  <c r="G20" i="1"/>
  <c r="G21" i="1"/>
  <c r="G22" i="1"/>
  <c r="G23" i="1"/>
  <c r="G24" i="1"/>
  <c r="G25" i="1"/>
  <c r="G26" i="1"/>
  <c r="G19" i="1"/>
  <c r="C20" i="1"/>
  <c r="C21" i="1" s="1"/>
  <c r="C22" i="1" s="1"/>
  <c r="C23" i="1" s="1"/>
  <c r="C24" i="1" s="1"/>
  <c r="C25" i="1" s="1"/>
  <c r="C26" i="1" s="1"/>
  <c r="C19" i="1"/>
  <c r="J24" i="1" l="1"/>
  <c r="C30" i="1"/>
  <c r="B21" i="1"/>
  <c r="E21" i="1" s="1"/>
  <c r="C37" i="1"/>
  <c r="C36" i="1"/>
  <c r="B20" i="1"/>
  <c r="E20" i="1" s="1"/>
  <c r="C35" i="1"/>
  <c r="B19" i="1"/>
  <c r="C34" i="1"/>
  <c r="B26" i="1"/>
  <c r="E26" i="1" s="1"/>
  <c r="C33" i="1"/>
  <c r="B25" i="1"/>
  <c r="E25" i="1" s="1"/>
  <c r="C32" i="1"/>
  <c r="B24" i="1"/>
  <c r="E24" i="1" s="1"/>
  <c r="C31" i="1"/>
  <c r="B23" i="1"/>
  <c r="E23" i="1" s="1"/>
  <c r="E9" i="1"/>
  <c r="E10" i="1"/>
  <c r="E11" i="1"/>
  <c r="E12" i="1"/>
  <c r="E13" i="1"/>
  <c r="E14" i="1"/>
  <c r="E15" i="1"/>
  <c r="E8" i="1"/>
  <c r="D8" i="1"/>
  <c r="D9" i="1" s="1"/>
  <c r="D10" i="1" s="1"/>
  <c r="D11" i="1" s="1"/>
  <c r="D12" i="1" s="1"/>
  <c r="D13" i="1" s="1"/>
  <c r="D14" i="1" s="1"/>
  <c r="D15" i="1" s="1"/>
  <c r="G9" i="1"/>
  <c r="G10" i="1"/>
  <c r="G11" i="1"/>
  <c r="G12" i="1"/>
  <c r="G13" i="1"/>
  <c r="G14" i="1"/>
  <c r="G15" i="1"/>
  <c r="G8" i="1"/>
  <c r="H8" i="1" s="1"/>
  <c r="H9" i="1" s="1"/>
  <c r="H10" i="1" s="1"/>
  <c r="H11" i="1" s="1"/>
  <c r="H12" i="1" s="1"/>
  <c r="H13" i="1" s="1"/>
  <c r="H14" i="1" s="1"/>
  <c r="H15" i="1" s="1"/>
  <c r="F8" i="1"/>
  <c r="C8" i="1"/>
  <c r="C9" i="1" s="1"/>
  <c r="C10" i="1" s="1"/>
  <c r="C11" i="1" s="1"/>
  <c r="C12" i="1" s="1"/>
  <c r="C13" i="1" s="1"/>
  <c r="C14" i="1" s="1"/>
  <c r="C15" i="1" s="1"/>
  <c r="C38" i="1" l="1"/>
  <c r="E19" i="1"/>
  <c r="F19" i="1" s="1"/>
  <c r="F20" i="1" s="1"/>
  <c r="F21" i="1" s="1"/>
  <c r="F22" i="1" s="1"/>
  <c r="F23" i="1" s="1"/>
  <c r="F24" i="1" s="1"/>
  <c r="F25" i="1" s="1"/>
  <c r="F26" i="1" s="1"/>
  <c r="D19" i="1"/>
  <c r="D20" i="1" s="1"/>
  <c r="D21" i="1" s="1"/>
  <c r="D22" i="1" s="1"/>
  <c r="D23" i="1" s="1"/>
  <c r="D24" i="1" s="1"/>
  <c r="D25" i="1" s="1"/>
  <c r="D26" i="1" s="1"/>
  <c r="J12" i="1"/>
  <c r="F9" i="1"/>
  <c r="F10" i="1" s="1"/>
  <c r="F11" i="1" s="1"/>
  <c r="F12" i="1" s="1"/>
  <c r="F13" i="1" s="1"/>
  <c r="F14" i="1" s="1"/>
  <c r="F15" i="1" s="1"/>
  <c r="J14" i="1" l="1"/>
  <c r="J26" i="1"/>
  <c r="J25" i="1"/>
  <c r="J13" i="1"/>
  <c r="J15" i="1" s="1"/>
  <c r="G30" i="1" l="1"/>
  <c r="D56" i="1"/>
  <c r="D60" i="1"/>
  <c r="D57" i="1"/>
  <c r="D58" i="1"/>
  <c r="D59" i="1"/>
  <c r="D61" i="1"/>
  <c r="D62" i="1"/>
  <c r="D63" i="1"/>
  <c r="F36" i="1"/>
  <c r="F34" i="1"/>
  <c r="F35" i="1"/>
  <c r="F37" i="1"/>
  <c r="F30" i="1"/>
  <c r="F38" i="1" s="1"/>
  <c r="F39" i="1" s="1"/>
  <c r="F31" i="1"/>
  <c r="F32" i="1"/>
  <c r="F33" i="1"/>
  <c r="G36" i="1"/>
  <c r="G37" i="1"/>
  <c r="G31" i="1"/>
  <c r="G32" i="1"/>
  <c r="G33" i="1"/>
  <c r="D39" i="1"/>
  <c r="D51" i="1" s="1"/>
  <c r="E51" i="1" s="1"/>
  <c r="F51" i="1" s="1"/>
  <c r="G34" i="1"/>
  <c r="E39" i="1"/>
  <c r="G35" i="1"/>
  <c r="C39" i="1"/>
  <c r="E56" i="1" l="1"/>
  <c r="F56" i="1" s="1"/>
  <c r="I56" i="1"/>
  <c r="J56" i="1" s="1"/>
  <c r="D64" i="1"/>
  <c r="I63" i="1"/>
  <c r="J63" i="1" s="1"/>
  <c r="E63" i="1"/>
  <c r="F63" i="1" s="1"/>
  <c r="E62" i="1"/>
  <c r="F62" i="1" s="1"/>
  <c r="I62" i="1"/>
  <c r="J62" i="1" s="1"/>
  <c r="E61" i="1"/>
  <c r="F61" i="1" s="1"/>
  <c r="I61" i="1"/>
  <c r="J61" i="1" s="1"/>
  <c r="E58" i="1"/>
  <c r="F58" i="1" s="1"/>
  <c r="I58" i="1"/>
  <c r="J58" i="1" s="1"/>
  <c r="E59" i="1"/>
  <c r="F59" i="1" s="1"/>
  <c r="I59" i="1"/>
  <c r="J59" i="1" s="1"/>
  <c r="E57" i="1"/>
  <c r="F57" i="1" s="1"/>
  <c r="I57" i="1"/>
  <c r="J57" i="1" s="1"/>
  <c r="I60" i="1"/>
  <c r="J60" i="1" s="1"/>
  <c r="E60" i="1"/>
  <c r="F60" i="1" s="1"/>
  <c r="D44" i="1"/>
  <c r="E44" i="1" s="1"/>
  <c r="F44" i="1" s="1"/>
  <c r="D45" i="1"/>
  <c r="D50" i="1"/>
  <c r="E50" i="1" s="1"/>
  <c r="F50" i="1" s="1"/>
  <c r="G38" i="1"/>
  <c r="D47" i="1"/>
  <c r="I47" i="1" s="1"/>
  <c r="J47" i="1" s="1"/>
  <c r="D49" i="1"/>
  <c r="I49" i="1" s="1"/>
  <c r="J49" i="1" s="1"/>
  <c r="D46" i="1"/>
  <c r="E46" i="1" s="1"/>
  <c r="F46" i="1" s="1"/>
  <c r="D48" i="1"/>
  <c r="I48" i="1" s="1"/>
  <c r="J48" i="1" s="1"/>
  <c r="I51" i="1"/>
  <c r="J51" i="1" s="1"/>
  <c r="I44" i="1" l="1"/>
  <c r="J44" i="1" s="1"/>
  <c r="F64" i="1"/>
  <c r="E48" i="1"/>
  <c r="F48" i="1" s="1"/>
  <c r="E47" i="1"/>
  <c r="F47" i="1" s="1"/>
  <c r="D52" i="1"/>
  <c r="I46" i="1"/>
  <c r="J46" i="1" s="1"/>
  <c r="E49" i="1"/>
  <c r="F49" i="1" s="1"/>
  <c r="I45" i="1"/>
  <c r="J45" i="1" s="1"/>
  <c r="E45" i="1"/>
  <c r="F45" i="1" s="1"/>
  <c r="I50" i="1"/>
  <c r="J50" i="1" s="1"/>
  <c r="G50" i="1" l="1"/>
  <c r="H50" i="1" s="1"/>
  <c r="G56" i="1"/>
  <c r="H56" i="1" s="1"/>
  <c r="G61" i="1"/>
  <c r="H61" i="1" s="1"/>
  <c r="G62" i="1"/>
  <c r="H62" i="1" s="1"/>
  <c r="G57" i="1"/>
  <c r="H57" i="1" s="1"/>
  <c r="G58" i="1"/>
  <c r="H58" i="1" s="1"/>
  <c r="G59" i="1"/>
  <c r="H59" i="1" s="1"/>
  <c r="G60" i="1"/>
  <c r="H60" i="1" s="1"/>
  <c r="G63" i="1"/>
  <c r="H63" i="1" s="1"/>
  <c r="F52" i="1"/>
  <c r="G48" i="1"/>
  <c r="H48" i="1" s="1"/>
  <c r="G49" i="1"/>
  <c r="H49" i="1" s="1"/>
  <c r="G51" i="1"/>
  <c r="H51" i="1" s="1"/>
  <c r="G44" i="1"/>
  <c r="H44" i="1" s="1"/>
  <c r="G46" i="1"/>
  <c r="H46" i="1" s="1"/>
  <c r="G45" i="1"/>
  <c r="H45" i="1" s="1"/>
  <c r="G47" i="1"/>
  <c r="H47" i="1" s="1"/>
  <c r="F65" i="1" l="1"/>
  <c r="F53" i="1"/>
</calcChain>
</file>

<file path=xl/comments1.xml><?xml version="1.0" encoding="utf-8"?>
<comments xmlns="http://schemas.openxmlformats.org/spreadsheetml/2006/main">
  <authors>
    <author>Harold Jay Bolingot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Dummy Factor! Retrieved from 0.2 divided by a random number between 0 and 100!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Equal to the number of x-y coordinates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y[i]-dummified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y[i]-undummified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undummified</t>
        </r>
        <r>
          <rPr>
            <sz val="9"/>
            <color indexed="81"/>
            <rFont val="Tahoma"/>
            <family val="2"/>
          </rPr>
          <t xml:space="preserve"> is synonymous to </t>
        </r>
        <r>
          <rPr>
            <b/>
            <i/>
            <sz val="9"/>
            <color indexed="81"/>
            <rFont val="Tahoma"/>
            <family val="2"/>
          </rPr>
          <t>original</t>
        </r>
        <r>
          <rPr>
            <sz val="9"/>
            <color indexed="81"/>
            <rFont val="Tahoma"/>
            <family val="2"/>
          </rPr>
          <t>.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</commentList>
</comments>
</file>

<file path=xl/sharedStrings.xml><?xml version="1.0" encoding="utf-8"?>
<sst xmlns="http://schemas.openxmlformats.org/spreadsheetml/2006/main" count="69" uniqueCount="51">
  <si>
    <t>sumx</t>
  </si>
  <si>
    <t>sumx2</t>
  </si>
  <si>
    <t>sumx^2</t>
  </si>
  <si>
    <t>number</t>
  </si>
  <si>
    <t>sumlny</t>
  </si>
  <si>
    <t>sumxlny</t>
  </si>
  <si>
    <t>denominator</t>
  </si>
  <si>
    <t>x[i]</t>
  </si>
  <si>
    <t>y[i]</t>
  </si>
  <si>
    <t>productxlny[i]</t>
  </si>
  <si>
    <t>x^2[i]</t>
  </si>
  <si>
    <t>c</t>
  </si>
  <si>
    <t>A'</t>
  </si>
  <si>
    <t>prodxlny</t>
  </si>
  <si>
    <t>B</t>
  </si>
  <si>
    <t>C</t>
  </si>
  <si>
    <t>DUMMIFIED Regression DATA</t>
  </si>
  <si>
    <t>UNDUMMIFIED Regression Data</t>
  </si>
  <si>
    <t>Solving for A via Linear Regression</t>
  </si>
  <si>
    <t>MEAN</t>
  </si>
  <si>
    <t>a0 = A</t>
  </si>
  <si>
    <t>y[i]-dummified</t>
  </si>
  <si>
    <t>y[i]-undummified</t>
  </si>
  <si>
    <t>x[i]-original</t>
  </si>
  <si>
    <r>
      <rPr>
        <i/>
        <sz val="11"/>
        <color theme="1"/>
        <rFont val="Consolas"/>
        <family val="3"/>
      </rPr>
      <t>b</t>
    </r>
    <r>
      <rPr>
        <sz val="11"/>
        <color theme="1"/>
        <rFont val="Consolas"/>
        <family val="3"/>
      </rPr>
      <t xml:space="preserve"> (or </t>
    </r>
    <r>
      <rPr>
        <b/>
        <sz val="11"/>
        <color theme="1"/>
        <rFont val="Consolas"/>
        <family val="3"/>
      </rPr>
      <t>C</t>
    </r>
    <r>
      <rPr>
        <sz val="11"/>
        <color theme="1"/>
        <rFont val="Consolas"/>
        <family val="3"/>
      </rPr>
      <t>)</t>
    </r>
  </si>
  <si>
    <r>
      <rPr>
        <i/>
        <sz val="11"/>
        <color theme="1"/>
        <rFont val="Consolas"/>
        <family val="3"/>
      </rPr>
      <t>a</t>
    </r>
    <r>
      <rPr>
        <sz val="11"/>
        <color theme="1"/>
        <rFont val="Consolas"/>
        <family val="3"/>
      </rPr>
      <t xml:space="preserve"> (or </t>
    </r>
    <r>
      <rPr>
        <b/>
        <sz val="11"/>
        <color theme="1"/>
        <rFont val="Consolas"/>
        <family val="3"/>
      </rPr>
      <t>B</t>
    </r>
    <r>
      <rPr>
        <sz val="11"/>
        <color theme="1"/>
        <rFont val="Consolas"/>
        <family val="3"/>
      </rPr>
      <t>)</t>
    </r>
  </si>
  <si>
    <t>Undummified &amp; Unregressed</t>
  </si>
  <si>
    <t>Dummified &amp; Unregressed</t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</si>
  <si>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>[i]-regressed</t>
    </r>
  </si>
  <si>
    <r>
      <t>y</t>
    </r>
    <r>
      <rPr>
        <b/>
        <vertAlign val="subscript"/>
        <sz val="11"/>
        <color theme="1"/>
        <rFont val="Consolas"/>
        <family val="3"/>
      </rPr>
      <t>1</t>
    </r>
    <r>
      <rPr>
        <b/>
        <sz val="11"/>
        <color theme="1"/>
        <rFont val="Consolas"/>
        <family val="3"/>
      </rPr>
      <t xml:space="preserve"> = 4.900980572*e^(-0.37388685*x)</t>
    </r>
  </si>
  <si>
    <r>
      <t>y</t>
    </r>
    <r>
      <rPr>
        <b/>
        <vertAlign val="subscript"/>
        <sz val="11"/>
        <color theme="1"/>
        <rFont val="Consolas"/>
        <family val="3"/>
      </rPr>
      <t>1</t>
    </r>
    <r>
      <rPr>
        <b/>
        <sz val="11"/>
        <color theme="1"/>
        <rFont val="Consolas"/>
        <family val="3"/>
      </rPr>
      <t>[i]-regressed</t>
    </r>
  </si>
  <si>
    <r>
      <t>y</t>
    </r>
    <r>
      <rPr>
        <b/>
        <vertAlign val="subscript"/>
        <sz val="11"/>
        <color theme="1"/>
        <rFont val="Consolas"/>
        <family val="3"/>
      </rPr>
      <t>3</t>
    </r>
    <r>
      <rPr>
        <b/>
        <sz val="11"/>
        <color theme="1"/>
        <rFont val="Consolas"/>
        <family val="3"/>
      </rPr>
      <t xml:space="preserve"> = 1.087472691+4.90146160*e^(-0.3750040*x)</t>
    </r>
  </si>
  <si>
    <r>
      <t>y</t>
    </r>
    <r>
      <rPr>
        <b/>
        <vertAlign val="subscript"/>
        <sz val="11"/>
        <color theme="1"/>
        <rFont val="Consolas"/>
        <family val="3"/>
      </rPr>
      <t>3</t>
    </r>
    <r>
      <rPr>
        <b/>
        <sz val="11"/>
        <color theme="1"/>
        <rFont val="Consolas"/>
        <family val="3"/>
      </rPr>
      <t>[i]-regressed</t>
    </r>
  </si>
  <si>
    <r>
      <t>Diff: y</t>
    </r>
    <r>
      <rPr>
        <i/>
        <vertAlign val="subscript"/>
        <sz val="11"/>
        <color theme="1"/>
        <rFont val="Consolas"/>
        <family val="3"/>
      </rPr>
      <t>3</t>
    </r>
    <r>
      <rPr>
        <i/>
        <sz val="11"/>
        <color theme="1"/>
        <rFont val="Consolas"/>
        <family val="3"/>
      </rPr>
      <t>[i]</t>
    </r>
  </si>
  <si>
    <r>
      <t>Square: Diff-y</t>
    </r>
    <r>
      <rPr>
        <i/>
        <vertAlign val="subscript"/>
        <sz val="11"/>
        <color theme="1"/>
        <rFont val="Consolas"/>
        <family val="3"/>
      </rPr>
      <t>3</t>
    </r>
    <r>
      <rPr>
        <i/>
        <sz val="11"/>
        <color theme="1"/>
        <rFont val="Consolas"/>
        <family val="3"/>
      </rPr>
      <t>[i]</t>
    </r>
  </si>
  <si>
    <r>
      <t>S</t>
    </r>
    <r>
      <rPr>
        <i/>
        <vertAlign val="subscript"/>
        <sz val="11"/>
        <color theme="1"/>
        <rFont val="Consolas"/>
        <family val="3"/>
      </rPr>
      <t>3t</t>
    </r>
  </si>
  <si>
    <r>
      <t>S</t>
    </r>
    <r>
      <rPr>
        <b/>
        <vertAlign val="subscript"/>
        <sz val="11"/>
        <color theme="1"/>
        <rFont val="Consolas"/>
        <family val="3"/>
      </rPr>
      <t>3t</t>
    </r>
    <r>
      <rPr>
        <b/>
        <vertAlign val="superscript"/>
        <sz val="11"/>
        <color theme="1"/>
        <rFont val="Consolas"/>
        <family val="3"/>
      </rPr>
      <t>2</t>
    </r>
  </si>
  <si>
    <r>
      <t>S</t>
    </r>
    <r>
      <rPr>
        <i/>
        <vertAlign val="subscript"/>
        <sz val="11"/>
        <color theme="1"/>
        <rFont val="Consolas"/>
        <family val="3"/>
      </rPr>
      <t>3r</t>
    </r>
  </si>
  <si>
    <r>
      <t>S</t>
    </r>
    <r>
      <rPr>
        <b/>
        <vertAlign val="subscript"/>
        <sz val="11"/>
        <color theme="1"/>
        <rFont val="Consolas"/>
        <family val="3"/>
      </rPr>
      <t>3r</t>
    </r>
    <r>
      <rPr>
        <b/>
        <vertAlign val="superscript"/>
        <sz val="11"/>
        <color theme="1"/>
        <rFont val="Consolas"/>
        <family val="3"/>
      </rPr>
      <t>2</t>
    </r>
  </si>
  <si>
    <r>
      <t>Mean-Square-Diff</t>
    </r>
    <r>
      <rPr>
        <b/>
        <vertAlign val="subscript"/>
        <sz val="11"/>
        <color theme="1"/>
        <rFont val="Consolas"/>
        <family val="3"/>
      </rPr>
      <t>3</t>
    </r>
  </si>
  <si>
    <r>
      <t>R-squared</t>
    </r>
    <r>
      <rPr>
        <b/>
        <vertAlign val="subscript"/>
        <sz val="11"/>
        <color theme="1"/>
        <rFont val="Consolas"/>
        <family val="3"/>
      </rPr>
      <t>3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</si>
  <si>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 xml:space="preserve"> = 4.983277445*e^(-0.429926372*x)</t>
    </r>
  </si>
  <si>
    <r>
      <t xml:space="preserve">Computing for </t>
    </r>
    <r>
      <rPr>
        <b/>
        <i/>
        <sz val="11"/>
        <color theme="1"/>
        <rFont val="Consolas"/>
        <family val="3"/>
      </rPr>
      <t>Mean-Square-Difference</t>
    </r>
  </si>
  <si>
    <r>
      <t>Diff: y</t>
    </r>
    <r>
      <rPr>
        <i/>
        <vertAlign val="subscript"/>
        <sz val="11"/>
        <color theme="1"/>
        <rFont val="Consolas"/>
        <family val="3"/>
      </rPr>
      <t>2</t>
    </r>
    <r>
      <rPr>
        <i/>
        <sz val="11"/>
        <color theme="1"/>
        <rFont val="Consolas"/>
        <family val="3"/>
      </rPr>
      <t>[i]</t>
    </r>
  </si>
  <si>
    <r>
      <t>Square: Diff-y</t>
    </r>
    <r>
      <rPr>
        <i/>
        <vertAlign val="subscript"/>
        <sz val="11"/>
        <color theme="1"/>
        <rFont val="Consolas"/>
        <family val="3"/>
      </rPr>
      <t>2</t>
    </r>
    <r>
      <rPr>
        <i/>
        <sz val="11"/>
        <color theme="1"/>
        <rFont val="Consolas"/>
        <family val="3"/>
      </rPr>
      <t>[i]</t>
    </r>
  </si>
  <si>
    <r>
      <t>S</t>
    </r>
    <r>
      <rPr>
        <i/>
        <vertAlign val="subscript"/>
        <sz val="11"/>
        <color theme="1"/>
        <rFont val="Consolas"/>
        <family val="3"/>
      </rPr>
      <t>2t</t>
    </r>
  </si>
  <si>
    <r>
      <t>S</t>
    </r>
    <r>
      <rPr>
        <b/>
        <vertAlign val="subscript"/>
        <sz val="11"/>
        <color theme="1"/>
        <rFont val="Consolas"/>
        <family val="3"/>
      </rPr>
      <t>2t</t>
    </r>
    <r>
      <rPr>
        <b/>
        <vertAlign val="superscript"/>
        <sz val="11"/>
        <color theme="1"/>
        <rFont val="Consolas"/>
        <family val="3"/>
      </rPr>
      <t>2</t>
    </r>
  </si>
  <si>
    <r>
      <t>S</t>
    </r>
    <r>
      <rPr>
        <i/>
        <vertAlign val="subscript"/>
        <sz val="11"/>
        <color theme="1"/>
        <rFont val="Consolas"/>
        <family val="3"/>
      </rPr>
      <t>2r</t>
    </r>
  </si>
  <si>
    <r>
      <t>S</t>
    </r>
    <r>
      <rPr>
        <b/>
        <vertAlign val="subscript"/>
        <sz val="11"/>
        <color theme="1"/>
        <rFont val="Consolas"/>
        <family val="3"/>
      </rPr>
      <t>2r</t>
    </r>
    <r>
      <rPr>
        <b/>
        <vertAlign val="superscript"/>
        <sz val="11"/>
        <color theme="1"/>
        <rFont val="Consolas"/>
        <family val="3"/>
      </rPr>
      <t>2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</si>
  <si>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>'[i]-regressed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</si>
  <si>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vertAlign val="superscript"/>
        <sz val="11"/>
        <color theme="1"/>
        <rFont val="Consolas"/>
        <family val="3"/>
      </rPr>
      <t>'</t>
    </r>
    <r>
      <rPr>
        <b/>
        <sz val="11"/>
        <color theme="1"/>
        <rFont val="Consolas"/>
        <family val="3"/>
      </rPr>
      <t xml:space="preserve"> = -0.1 + 4.983277445*e^(-0.429926372*x)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</si>
</sst>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  <font>
      <b/>
      <i/>
      <sz val="9"/>
      <color indexed="81"/>
      <name val="Tahoma"/>
      <family val="2"/>
    </font>
    <font>
      <b/>
      <vertAlign val="subscript"/>
      <sz val="11"/>
      <color theme="1"/>
      <name val="Consolas"/>
      <family val="3"/>
    </font>
    <font>
      <b/>
      <vertAlign val="superscript"/>
      <sz val="11"/>
      <color theme="1"/>
      <name val="Consolas"/>
      <family val="3"/>
    </font>
    <font>
      <i/>
      <vertAlign val="subscript"/>
      <sz val="11"/>
      <color theme="1"/>
      <name val="Consolas"/>
      <family val="3"/>
    </font>
    <font>
      <b/>
      <i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 Data</c:v>
          </c:tx>
          <c:trendline>
            <c:trendlineType val="log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24616666666666667"/>
                  <c:y val="1.2617481034048826E-2"/>
                </c:manualLayout>
              </c:layout>
              <c:numFmt formatCode="General" sourceLinked="0"/>
            </c:trendlineLbl>
          </c:trendline>
          <c:xVal>
            <c:numRef>
              <c:f>Sheet1!$A$8:$A$15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Sheet1!$B$8:$B$15</c:f>
              <c:numCache>
                <c:formatCode>General</c:formatCode>
                <c:ptCount val="8"/>
                <c:pt idx="0">
                  <c:v>6.6</c:v>
                </c:pt>
                <c:pt idx="1">
                  <c:v>5.5</c:v>
                </c:pt>
                <c:pt idx="2">
                  <c:v>3.9</c:v>
                </c:pt>
                <c:pt idx="3">
                  <c:v>2.5</c:v>
                </c:pt>
                <c:pt idx="4">
                  <c:v>1.3</c:v>
                </c:pt>
                <c:pt idx="5">
                  <c:v>0.9</c:v>
                </c:pt>
                <c:pt idx="6">
                  <c:v>0.5</c:v>
                </c:pt>
                <c:pt idx="7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Dummified Data</c:v>
          </c:tx>
          <c:xVal>
            <c:numRef>
              <c:f>Sheet1!$A$19:$A$26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Sheet1!$B$19:$B$26</c:f>
              <c:numCache>
                <c:formatCode>General</c:formatCode>
                <c:ptCount val="8"/>
                <c:pt idx="0">
                  <c:v>6.5</c:v>
                </c:pt>
                <c:pt idx="1">
                  <c:v>5.4</c:v>
                </c:pt>
                <c:pt idx="2">
                  <c:v>3.8</c:v>
                </c:pt>
                <c:pt idx="3">
                  <c:v>2.4</c:v>
                </c:pt>
                <c:pt idx="4">
                  <c:v>1.2</c:v>
                </c:pt>
                <c:pt idx="5">
                  <c:v>0.8</c:v>
                </c:pt>
                <c:pt idx="6">
                  <c:v>0.4</c:v>
                </c:pt>
                <c:pt idx="7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v>Regressed Data</c:v>
          </c:tx>
          <c:trendline>
            <c:trendlineType val="exp"/>
            <c:dispRSqr val="0"/>
            <c:dispEq val="0"/>
          </c:trendline>
          <c:xVal>
            <c:numRef>
              <c:f>Sheet1!$A$19:$A$26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Sheet1!$E$30:$E$37</c:f>
              <c:numCache>
                <c:formatCode>General</c:formatCode>
                <c:ptCount val="8"/>
                <c:pt idx="0">
                  <c:v>8.2190858130864566</c:v>
                </c:pt>
                <c:pt idx="1">
                  <c:v>6.9997757863763077</c:v>
                </c:pt>
                <c:pt idx="2">
                  <c:v>5.0013598698737418</c:v>
                </c:pt>
                <c:pt idx="3">
                  <c:v>3.4912126381228763</c:v>
                </c:pt>
                <c:pt idx="4">
                  <c:v>2.2662977438048602</c:v>
                </c:pt>
                <c:pt idx="5">
                  <c:v>1.7848090638340155</c:v>
                </c:pt>
                <c:pt idx="6">
                  <c:v>1.5758137679088922</c:v>
                </c:pt>
                <c:pt idx="7">
                  <c:v>1.3408189283330221</c:v>
                </c:pt>
              </c:numCache>
            </c:numRef>
          </c:yVal>
          <c:smooth val="1"/>
        </c:ser>
        <c:ser>
          <c:idx val="3"/>
          <c:order val="3"/>
          <c:tx>
            <c:v>Regressed Data with Regressive A</c:v>
          </c:tx>
          <c:trendline>
            <c:trendlineType val="log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0.12581323730677291"/>
                  <c:y val="-0.44706320154490425"/>
                </c:manualLayout>
              </c:layout>
              <c:numFmt formatCode="General" sourceLinked="0"/>
            </c:trendlineLbl>
          </c:trendline>
          <c:xVal>
            <c:numRef>
              <c:f>Sheet1!$B$44:$B$51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Sheet1!$D$56:$D$63</c:f>
              <c:numCache>
                <c:formatCode>General</c:formatCode>
                <c:ptCount val="8"/>
                <c:pt idx="0">
                  <c:v>7.5600167338387037</c:v>
                </c:pt>
                <c:pt idx="1">
                  <c:v>6.0783483729724779</c:v>
                </c:pt>
                <c:pt idx="2">
                  <c:v>3.7502264805399697</c:v>
                </c:pt>
                <c:pt idx="3">
                  <c:v>2.1016953753094061</c:v>
                </c:pt>
                <c:pt idx="4">
                  <c:v>0.87274586438172663</c:v>
                </c:pt>
                <c:pt idx="5">
                  <c:v>0.43284252977900239</c:v>
                </c:pt>
                <c:pt idx="6">
                  <c:v>0.25417668030661467</c:v>
                </c:pt>
                <c:pt idx="7">
                  <c:v>6.690499095008165E-2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2304"/>
        <c:axId val="159224576"/>
      </c:scatterChart>
      <c:valAx>
        <c:axId val="1592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24576"/>
        <c:crosses val="autoZero"/>
        <c:crossBetween val="midCat"/>
      </c:valAx>
      <c:valAx>
        <c:axId val="159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0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507625</xdr:colOff>
      <xdr:row>27</xdr:row>
      <xdr:rowOff>69196</xdr:rowOff>
    </xdr:from>
    <xdr:to>
      <xdr:col>13</xdr:col>
      <xdr:colOff>291352</xdr:colOff>
      <xdr:row>41</xdr:row>
      <xdr:rowOff>16809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abSelected="1" topLeftCell="A37" zoomScale="85" zoomScaleNormal="85" workbookViewId="0">
      <selection activeCell="F64" sqref="F64"/>
    </sheetView>
  </sheetViews>
  <sheetFormatPr defaultRowHeight="15" x14ac:dyDescent="0.25"/>
  <cols>
    <col min="1" max="1" width="11.85546875" style="1" customWidth="1"/>
    <col min="2" max="2" width="17.5703125" style="1" customWidth="1"/>
    <col min="3" max="3" width="19.85546875" style="1" customWidth="1"/>
    <col min="4" max="4" width="20.85546875" style="1" customWidth="1"/>
    <col min="5" max="5" width="21.5703125" style="1" customWidth="1"/>
    <col min="6" max="6" width="21.7109375" style="1" customWidth="1"/>
    <col min="7" max="7" width="17.42578125" style="1" customWidth="1"/>
    <col min="8" max="8" width="16.140625" style="1" customWidth="1"/>
    <col min="9" max="9" width="17.42578125" style="1" customWidth="1"/>
    <col min="10" max="10" width="14.42578125" style="1" customWidth="1"/>
    <col min="11" max="11" width="17.42578125" style="1" customWidth="1"/>
    <col min="12" max="12" width="9.140625" style="1"/>
    <col min="13" max="13" width="13.85546875" style="1" customWidth="1"/>
    <col min="14" max="14" width="12.85546875" style="1" customWidth="1"/>
    <col min="15" max="16384" width="9.140625" style="1"/>
  </cols>
  <sheetData>
    <row r="1" spans="1:10" x14ac:dyDescent="0.25">
      <c r="A1" s="1" t="s">
        <v>0</v>
      </c>
      <c r="B1" s="1">
        <v>0</v>
      </c>
      <c r="D1" s="1" t="s">
        <v>12</v>
      </c>
      <c r="E1" s="1">
        <f>0.2/2</f>
        <v>0.1</v>
      </c>
    </row>
    <row r="2" spans="1:10" s="2" customFormat="1" x14ac:dyDescent="0.25">
      <c r="A2" s="2" t="s">
        <v>4</v>
      </c>
      <c r="B2" s="3">
        <v>0</v>
      </c>
    </row>
    <row r="3" spans="1:10" x14ac:dyDescent="0.25">
      <c r="A3" s="1" t="s">
        <v>5</v>
      </c>
      <c r="B3" s="1">
        <v>0</v>
      </c>
    </row>
    <row r="4" spans="1:10" x14ac:dyDescent="0.25">
      <c r="A4" s="1" t="s">
        <v>1</v>
      </c>
      <c r="B4" s="1">
        <v>0</v>
      </c>
    </row>
    <row r="5" spans="1:10" x14ac:dyDescent="0.25">
      <c r="A5" s="1" t="s">
        <v>3</v>
      </c>
      <c r="B5" s="1">
        <v>8</v>
      </c>
    </row>
    <row r="6" spans="1:10" x14ac:dyDescent="0.25">
      <c r="A6" s="18" t="s">
        <v>17</v>
      </c>
      <c r="B6" s="18"/>
      <c r="C6" s="18"/>
      <c r="D6" s="18"/>
    </row>
    <row r="7" spans="1:10" s="4" customFormat="1" x14ac:dyDescent="0.25">
      <c r="A7" s="2" t="s">
        <v>7</v>
      </c>
      <c r="B7" s="2" t="s">
        <v>8</v>
      </c>
      <c r="C7" s="4" t="s">
        <v>0</v>
      </c>
      <c r="D7" s="4" t="s">
        <v>4</v>
      </c>
      <c r="E7" s="4" t="s">
        <v>9</v>
      </c>
      <c r="F7" s="4" t="s">
        <v>5</v>
      </c>
      <c r="G7" s="4" t="s">
        <v>10</v>
      </c>
      <c r="H7" s="4" t="s">
        <v>2</v>
      </c>
    </row>
    <row r="8" spans="1:10" x14ac:dyDescent="0.25">
      <c r="A8" s="1">
        <v>-1</v>
      </c>
      <c r="B8" s="1">
        <v>6.6</v>
      </c>
      <c r="C8" s="1">
        <f>B1+A8</f>
        <v>-1</v>
      </c>
      <c r="D8" s="1">
        <f>B2+LN(B8)</f>
        <v>1.8870696490323797</v>
      </c>
      <c r="E8" s="1">
        <f>A8*LN(B8)</f>
        <v>-1.8870696490323797</v>
      </c>
      <c r="F8" s="1">
        <f>B3+E8</f>
        <v>-1.8870696490323797</v>
      </c>
      <c r="G8" s="1">
        <f>A8^2</f>
        <v>1</v>
      </c>
      <c r="H8" s="1">
        <f>B4+G8</f>
        <v>1</v>
      </c>
    </row>
    <row r="9" spans="1:10" x14ac:dyDescent="0.25">
      <c r="A9" s="1">
        <v>-0.5</v>
      </c>
      <c r="B9" s="1">
        <v>5.5</v>
      </c>
      <c r="C9" s="1">
        <f>C8+A9</f>
        <v>-1.5</v>
      </c>
      <c r="D9" s="1">
        <f>D8+LN(B9)</f>
        <v>3.591817741270805</v>
      </c>
      <c r="E9" s="1">
        <f>A9*LN(B9)</f>
        <v>-0.85237404611921264</v>
      </c>
      <c r="F9" s="1">
        <f>F8+E9</f>
        <v>-2.7394436951515924</v>
      </c>
      <c r="G9" s="1">
        <f>A9^2</f>
        <v>0.25</v>
      </c>
      <c r="H9" s="1">
        <f>H8+G9</f>
        <v>1.25</v>
      </c>
    </row>
    <row r="10" spans="1:10" x14ac:dyDescent="0.25">
      <c r="A10" s="1">
        <v>0.6</v>
      </c>
      <c r="B10" s="1">
        <v>3.9</v>
      </c>
      <c r="C10" s="1">
        <f>C9+A10</f>
        <v>-0.9</v>
      </c>
      <c r="D10" s="1">
        <f>D9+LN(B10)</f>
        <v>4.9527942944064058</v>
      </c>
      <c r="E10" s="1">
        <f>A10*LN(B10)</f>
        <v>0.81658593188136031</v>
      </c>
      <c r="F10" s="1">
        <f t="shared" ref="F10:F15" si="0">F9+E10</f>
        <v>-1.9228577632702319</v>
      </c>
      <c r="G10" s="1">
        <f>A10^2</f>
        <v>0.36</v>
      </c>
      <c r="H10" s="1">
        <f t="shared" ref="H10:H15" si="1">H9+G10</f>
        <v>1.6099999999999999</v>
      </c>
    </row>
    <row r="11" spans="1:10" x14ac:dyDescent="0.25">
      <c r="A11" s="1">
        <v>1.9</v>
      </c>
      <c r="B11" s="1">
        <v>2.5</v>
      </c>
      <c r="C11" s="1">
        <f>C10+A11</f>
        <v>0.99999999999999989</v>
      </c>
      <c r="D11" s="1">
        <f>D10+LN(B11)</f>
        <v>5.8690850262805609</v>
      </c>
      <c r="E11" s="1">
        <f>A11*LN(B11)</f>
        <v>1.7409523905608946</v>
      </c>
      <c r="F11" s="1">
        <f t="shared" si="0"/>
        <v>-0.18190537270933738</v>
      </c>
      <c r="G11" s="1">
        <f>A11^2</f>
        <v>3.61</v>
      </c>
      <c r="H11" s="1">
        <f t="shared" si="1"/>
        <v>5.22</v>
      </c>
      <c r="I11" s="17" t="s">
        <v>26</v>
      </c>
      <c r="J11" s="17"/>
    </row>
    <row r="12" spans="1:10" x14ac:dyDescent="0.25">
      <c r="A12" s="1">
        <v>3.8</v>
      </c>
      <c r="B12" s="1">
        <v>1.3</v>
      </c>
      <c r="C12" s="1">
        <f>C11+A12</f>
        <v>4.8</v>
      </c>
      <c r="D12" s="1">
        <f>D11+LN(B12)</f>
        <v>6.1314492907480522</v>
      </c>
      <c r="E12" s="1">
        <f>A12*LN(B12)</f>
        <v>0.996984204976466</v>
      </c>
      <c r="F12" s="1">
        <f t="shared" si="0"/>
        <v>0.81507883226712863</v>
      </c>
      <c r="G12" s="1">
        <f>A12^2</f>
        <v>14.44</v>
      </c>
      <c r="H12" s="1">
        <f t="shared" si="1"/>
        <v>19.66</v>
      </c>
      <c r="I12" s="12" t="s">
        <v>6</v>
      </c>
      <c r="J12" s="12">
        <f>$B$5*H15-C15*C15</f>
        <v>597.05750000000012</v>
      </c>
    </row>
    <row r="13" spans="1:10" x14ac:dyDescent="0.25">
      <c r="A13" s="1">
        <v>5.2</v>
      </c>
      <c r="B13" s="1">
        <v>0.9</v>
      </c>
      <c r="C13" s="1">
        <f>C12+A13</f>
        <v>10</v>
      </c>
      <c r="D13" s="1">
        <f>D12+LN(B13)</f>
        <v>6.0260887750902263</v>
      </c>
      <c r="E13" s="1">
        <f>A13*LN(B13)</f>
        <v>-0.54787468142069673</v>
      </c>
      <c r="F13" s="1">
        <f t="shared" si="0"/>
        <v>0.2672041508464319</v>
      </c>
      <c r="G13" s="1">
        <f>A13^2</f>
        <v>27.040000000000003</v>
      </c>
      <c r="H13" s="1">
        <f t="shared" si="1"/>
        <v>46.7</v>
      </c>
      <c r="I13" s="15" t="s">
        <v>11</v>
      </c>
      <c r="J13" s="1">
        <f>((D15*H15)-(C15*F15))/$J$12</f>
        <v>1.5894353018316112</v>
      </c>
    </row>
    <row r="14" spans="1:10" x14ac:dyDescent="0.25">
      <c r="A14" s="1">
        <v>6.15</v>
      </c>
      <c r="B14" s="1">
        <v>0.5</v>
      </c>
      <c r="C14" s="1">
        <f>C13+A14</f>
        <v>16.149999999999999</v>
      </c>
      <c r="D14" s="1">
        <f>D13+LN(B14)</f>
        <v>5.3329415945302809</v>
      </c>
      <c r="E14" s="1">
        <f>A14*LN(B14)</f>
        <v>-4.2628551604436637</v>
      </c>
      <c r="F14" s="1">
        <f t="shared" si="0"/>
        <v>-3.995651009597232</v>
      </c>
      <c r="G14" s="1">
        <f>A14^2</f>
        <v>37.822500000000005</v>
      </c>
      <c r="H14" s="1">
        <f t="shared" si="1"/>
        <v>84.522500000000008</v>
      </c>
      <c r="I14" s="13" t="s">
        <v>24</v>
      </c>
      <c r="J14" s="1">
        <f>((B5*F15)-(C15*D15))/J12</f>
        <v>-0.37388684958655755</v>
      </c>
    </row>
    <row r="15" spans="1:10" x14ac:dyDescent="0.25">
      <c r="A15" s="1">
        <v>7.9</v>
      </c>
      <c r="B15" s="1">
        <v>0.2</v>
      </c>
      <c r="C15" s="1">
        <f>C14+A15</f>
        <v>24.049999999999997</v>
      </c>
      <c r="D15" s="1">
        <f>D14+LN(B15)</f>
        <v>3.7235036820961804</v>
      </c>
      <c r="E15" s="1">
        <f>A15*LN(B15)</f>
        <v>-12.714559508229392</v>
      </c>
      <c r="F15" s="1">
        <f t="shared" si="0"/>
        <v>-16.710210517826624</v>
      </c>
      <c r="G15" s="1">
        <f>A15^2</f>
        <v>62.410000000000004</v>
      </c>
      <c r="H15" s="1">
        <f t="shared" si="1"/>
        <v>146.9325</v>
      </c>
      <c r="I15" s="13" t="s">
        <v>25</v>
      </c>
      <c r="J15" s="1">
        <f>EXP(J13)</f>
        <v>4.900980572004995</v>
      </c>
    </row>
    <row r="16" spans="1:10" ht="18" x14ac:dyDescent="0.35">
      <c r="H16" s="17" t="s">
        <v>29</v>
      </c>
      <c r="I16" s="17"/>
      <c r="J16" s="17"/>
    </row>
    <row r="17" spans="1:10" x14ac:dyDescent="0.25">
      <c r="A17" s="18" t="s">
        <v>16</v>
      </c>
      <c r="B17" s="18"/>
      <c r="C17" s="18"/>
      <c r="D17" s="18"/>
    </row>
    <row r="18" spans="1:10" x14ac:dyDescent="0.25">
      <c r="A18" s="2" t="s">
        <v>7</v>
      </c>
      <c r="B18" s="4" t="s">
        <v>8</v>
      </c>
      <c r="C18" s="4" t="s">
        <v>0</v>
      </c>
      <c r="D18" s="4" t="s">
        <v>4</v>
      </c>
      <c r="E18" s="4" t="s">
        <v>13</v>
      </c>
      <c r="F18" s="4" t="s">
        <v>5</v>
      </c>
      <c r="G18" s="4" t="s">
        <v>10</v>
      </c>
      <c r="H18" s="4" t="s">
        <v>2</v>
      </c>
    </row>
    <row r="19" spans="1:10" x14ac:dyDescent="0.25">
      <c r="A19" s="1">
        <v>-1</v>
      </c>
      <c r="B19" s="1">
        <f>B8-$E$1</f>
        <v>6.5</v>
      </c>
      <c r="C19" s="1">
        <f>B1+A19</f>
        <v>-1</v>
      </c>
      <c r="D19" s="1">
        <f>B2+LN(B19)</f>
        <v>1.8718021769015913</v>
      </c>
      <c r="E19" s="1">
        <f>A19*LN(B19)</f>
        <v>-1.8718021769015913</v>
      </c>
      <c r="F19" s="1">
        <f>B3+E19</f>
        <v>-1.8718021769015913</v>
      </c>
      <c r="G19" s="1">
        <f>A19^2</f>
        <v>1</v>
      </c>
      <c r="H19" s="1">
        <f>$B$4+G19</f>
        <v>1</v>
      </c>
    </row>
    <row r="20" spans="1:10" x14ac:dyDescent="0.25">
      <c r="A20" s="1">
        <v>-0.5</v>
      </c>
      <c r="B20" s="1">
        <f t="shared" ref="B20:B26" si="2">B9-$E$1</f>
        <v>5.4</v>
      </c>
      <c r="C20" s="1">
        <f>C19+A20</f>
        <v>-1.5</v>
      </c>
      <c r="D20" s="1">
        <f>D19+LN(B20)</f>
        <v>3.5582011304718204</v>
      </c>
      <c r="E20" s="1">
        <f>A20*LN(B20)</f>
        <v>-0.84319947678511442</v>
      </c>
      <c r="F20" s="1">
        <f>F19+E20</f>
        <v>-2.7150016536867057</v>
      </c>
      <c r="G20" s="1">
        <f>A20^2</f>
        <v>0.25</v>
      </c>
      <c r="H20" s="1">
        <f>H19+G20</f>
        <v>1.25</v>
      </c>
    </row>
    <row r="21" spans="1:10" x14ac:dyDescent="0.25">
      <c r="A21" s="1">
        <v>0.6</v>
      </c>
      <c r="B21" s="1">
        <f t="shared" si="2"/>
        <v>3.8</v>
      </c>
      <c r="C21" s="1">
        <f>C20+A21</f>
        <v>-0.9</v>
      </c>
      <c r="D21" s="1">
        <f>D20+LN(B21)</f>
        <v>4.8932021972041602</v>
      </c>
      <c r="E21" s="1">
        <f>A21*LN(B21)</f>
        <v>0.80100064003940397</v>
      </c>
      <c r="F21" s="1">
        <f t="shared" ref="F21:F26" si="3">F20+E21</f>
        <v>-1.9140010136473018</v>
      </c>
      <c r="G21" s="1">
        <f>A21^2</f>
        <v>0.36</v>
      </c>
      <c r="H21" s="1">
        <f t="shared" ref="H21:H26" si="4">H20+G21</f>
        <v>1.6099999999999999</v>
      </c>
    </row>
    <row r="22" spans="1:10" x14ac:dyDescent="0.25">
      <c r="A22" s="1">
        <v>1.9</v>
      </c>
      <c r="B22" s="1">
        <f t="shared" si="2"/>
        <v>2.4</v>
      </c>
      <c r="C22" s="1">
        <f>C21+A22</f>
        <v>0.99999999999999989</v>
      </c>
      <c r="D22" s="1">
        <f>D21+LN(B22)</f>
        <v>5.7686709345580596</v>
      </c>
      <c r="E22" s="1">
        <f>A22*LN(B22)</f>
        <v>1.6633906009724095</v>
      </c>
      <c r="F22" s="1">
        <f t="shared" si="3"/>
        <v>-0.25061041267489226</v>
      </c>
      <c r="G22" s="1">
        <f>A22^2</f>
        <v>3.61</v>
      </c>
      <c r="H22" s="1">
        <f t="shared" si="4"/>
        <v>5.22</v>
      </c>
    </row>
    <row r="23" spans="1:10" x14ac:dyDescent="0.25">
      <c r="A23" s="1">
        <v>3.8</v>
      </c>
      <c r="B23" s="1">
        <f t="shared" si="2"/>
        <v>1.2</v>
      </c>
      <c r="C23" s="1">
        <f>C22+A23</f>
        <v>4.8</v>
      </c>
      <c r="D23" s="1">
        <f>D22+LN(B23)</f>
        <v>5.9509924913520145</v>
      </c>
      <c r="E23" s="1">
        <f>A23*LN(B23)</f>
        <v>0.69282191581702746</v>
      </c>
      <c r="F23" s="1">
        <f t="shared" si="3"/>
        <v>0.4422115031421352</v>
      </c>
      <c r="G23" s="1">
        <f>A23^2</f>
        <v>14.44</v>
      </c>
      <c r="H23" s="1">
        <f t="shared" si="4"/>
        <v>19.66</v>
      </c>
      <c r="I23" s="17" t="s">
        <v>27</v>
      </c>
      <c r="J23" s="17"/>
    </row>
    <row r="24" spans="1:10" x14ac:dyDescent="0.25">
      <c r="A24" s="1">
        <v>5.2</v>
      </c>
      <c r="B24" s="1">
        <f t="shared" si="2"/>
        <v>0.8</v>
      </c>
      <c r="C24" s="1">
        <f>C23+A24</f>
        <v>10</v>
      </c>
      <c r="D24" s="1">
        <f>D23+LN(B24)</f>
        <v>5.7278489400378048</v>
      </c>
      <c r="E24" s="1">
        <f>A24*LN(B24)</f>
        <v>-1.1603464668338905</v>
      </c>
      <c r="F24" s="1">
        <f t="shared" si="3"/>
        <v>-0.71813496369175533</v>
      </c>
      <c r="G24" s="1">
        <f>A24^2</f>
        <v>27.040000000000003</v>
      </c>
      <c r="H24" s="1">
        <f t="shared" si="4"/>
        <v>46.7</v>
      </c>
      <c r="I24" s="12" t="s">
        <v>6</v>
      </c>
      <c r="J24" s="12">
        <f>(B5*H26)-(C26^2)</f>
        <v>597.05750000000012</v>
      </c>
    </row>
    <row r="25" spans="1:10" x14ac:dyDescent="0.25">
      <c r="A25" s="1">
        <v>6.15</v>
      </c>
      <c r="B25" s="1">
        <f t="shared" si="2"/>
        <v>0.4</v>
      </c>
      <c r="C25" s="1">
        <f>C24+A25</f>
        <v>16.149999999999999</v>
      </c>
      <c r="D25" s="1">
        <f>D24+LN(B25)</f>
        <v>4.8115582081636497</v>
      </c>
      <c r="E25" s="1">
        <f>A25*LN(B25)</f>
        <v>-5.6351880010260533</v>
      </c>
      <c r="F25" s="1">
        <f t="shared" si="3"/>
        <v>-6.3533229647178082</v>
      </c>
      <c r="G25" s="1">
        <f>A25^2</f>
        <v>37.822500000000005</v>
      </c>
      <c r="H25" s="1">
        <f t="shared" si="4"/>
        <v>84.522500000000008</v>
      </c>
      <c r="I25" s="7" t="s">
        <v>14</v>
      </c>
      <c r="J25" s="1">
        <f>EXP(((D26*H26)-(C26*F26))/J24)</f>
        <v>4.9832774449674524</v>
      </c>
    </row>
    <row r="26" spans="1:10" x14ac:dyDescent="0.25">
      <c r="A26" s="1">
        <v>7.9</v>
      </c>
      <c r="B26" s="1">
        <f t="shared" si="2"/>
        <v>0.1</v>
      </c>
      <c r="C26" s="1">
        <f>C25+A26</f>
        <v>24.049999999999997</v>
      </c>
      <c r="D26" s="1">
        <f>D25+LN(B26)</f>
        <v>2.5089731151696042</v>
      </c>
      <c r="E26" s="1">
        <f>A26*LN(B26)</f>
        <v>-18.19042223465296</v>
      </c>
      <c r="F26" s="1">
        <f t="shared" si="3"/>
        <v>-24.543745199370768</v>
      </c>
      <c r="G26" s="1">
        <f>A26^2</f>
        <v>62.410000000000004</v>
      </c>
      <c r="H26" s="1">
        <f t="shared" si="4"/>
        <v>146.9325</v>
      </c>
      <c r="I26" s="7" t="s">
        <v>15</v>
      </c>
      <c r="J26" s="1">
        <f>((B5*F26)-(C26*D26))/J24</f>
        <v>-0.4299263722753589</v>
      </c>
    </row>
    <row r="27" spans="1:10" ht="18" x14ac:dyDescent="0.35">
      <c r="H27" s="17" t="s">
        <v>41</v>
      </c>
      <c r="I27" s="17"/>
      <c r="J27" s="17"/>
    </row>
    <row r="28" spans="1:10" x14ac:dyDescent="0.25">
      <c r="A28" s="18" t="s">
        <v>18</v>
      </c>
      <c r="B28" s="18"/>
      <c r="C28" s="18"/>
      <c r="D28" s="18"/>
      <c r="E28" s="5"/>
      <c r="F28" s="5"/>
    </row>
    <row r="29" spans="1:10" ht="18" x14ac:dyDescent="0.35">
      <c r="B29" s="2" t="s">
        <v>7</v>
      </c>
      <c r="C29" s="4" t="s">
        <v>21</v>
      </c>
      <c r="D29" s="1" t="s">
        <v>22</v>
      </c>
      <c r="E29" s="10" t="s">
        <v>32</v>
      </c>
      <c r="F29" s="11" t="s">
        <v>30</v>
      </c>
      <c r="G29" s="11" t="s">
        <v>28</v>
      </c>
    </row>
    <row r="30" spans="1:10" x14ac:dyDescent="0.25">
      <c r="B30" s="4">
        <v>-1</v>
      </c>
      <c r="C30" s="4">
        <f t="shared" ref="C30:C37" si="5">B8-$E$1</f>
        <v>6.5</v>
      </c>
      <c r="D30" s="2">
        <v>6.6</v>
      </c>
      <c r="E30" s="4">
        <v>8.2190858130864566</v>
      </c>
      <c r="F30" s="1">
        <f>$J$15*EXP($J$14*B30)</f>
        <v>7.1229513245898772</v>
      </c>
      <c r="G30" s="1">
        <f>$J$25*EXP($J$26*B30)</f>
        <v>7.6600167338387033</v>
      </c>
    </row>
    <row r="31" spans="1:10" x14ac:dyDescent="0.25">
      <c r="B31" s="4">
        <v>-0.5</v>
      </c>
      <c r="C31" s="4">
        <f t="shared" si="5"/>
        <v>5.4</v>
      </c>
      <c r="D31" s="2">
        <v>5.5</v>
      </c>
      <c r="E31" s="4">
        <v>6.9997757863763077</v>
      </c>
      <c r="F31" s="1">
        <f>$J$15*EXP($J$14*B31)</f>
        <v>5.908421621478297</v>
      </c>
      <c r="G31" s="1">
        <f>$J$25*EXP($J$26*B31)</f>
        <v>6.1783483729724775</v>
      </c>
    </row>
    <row r="32" spans="1:10" x14ac:dyDescent="0.25">
      <c r="B32" s="4">
        <v>0.6</v>
      </c>
      <c r="C32" s="4">
        <f t="shared" si="5"/>
        <v>3.8</v>
      </c>
      <c r="D32" s="2">
        <v>3.9</v>
      </c>
      <c r="E32" s="4">
        <v>5.0013598698737418</v>
      </c>
      <c r="F32" s="1">
        <f>$J$15*EXP($J$14*B32)</f>
        <v>3.9161271444471066</v>
      </c>
      <c r="G32" s="1">
        <f>$J$25*EXP($J$26*B32)</f>
        <v>3.8502264805399697</v>
      </c>
    </row>
    <row r="33" spans="1:10" x14ac:dyDescent="0.25">
      <c r="B33" s="4">
        <v>1.9</v>
      </c>
      <c r="C33" s="4">
        <f t="shared" si="5"/>
        <v>2.4</v>
      </c>
      <c r="D33" s="2">
        <v>2.5</v>
      </c>
      <c r="E33" s="4">
        <v>3.4912126381228763</v>
      </c>
      <c r="F33" s="1">
        <f>$J$15*EXP($J$14*B33)</f>
        <v>2.4086111320279544</v>
      </c>
      <c r="G33" s="1">
        <f>$J$25*EXP($J$26*B33)</f>
        <v>2.2016953753094062</v>
      </c>
    </row>
    <row r="34" spans="1:10" x14ac:dyDescent="0.25">
      <c r="B34" s="4">
        <v>3.8</v>
      </c>
      <c r="C34" s="4">
        <f t="shared" si="5"/>
        <v>1.2</v>
      </c>
      <c r="D34" s="2">
        <v>1.3</v>
      </c>
      <c r="E34" s="4">
        <v>2.2662977438048602</v>
      </c>
      <c r="F34" s="1">
        <f>$J$15*EXP($J$14*B34)</f>
        <v>1.1837238487471953</v>
      </c>
      <c r="G34" s="1">
        <f>$J$25*EXP($J$26*B34)</f>
        <v>0.97274586438172661</v>
      </c>
    </row>
    <row r="35" spans="1:10" x14ac:dyDescent="0.25">
      <c r="B35" s="4">
        <v>5.2</v>
      </c>
      <c r="C35" s="4">
        <f t="shared" si="5"/>
        <v>0.8</v>
      </c>
      <c r="D35" s="2">
        <v>0.9</v>
      </c>
      <c r="E35" s="4">
        <v>1.7848090638340155</v>
      </c>
      <c r="F35" s="1">
        <f>$J$15*EXP($J$14*B35)</f>
        <v>0.70133030201882729</v>
      </c>
      <c r="G35" s="1">
        <f>$J$25*EXP($J$26*B35)</f>
        <v>0.53284252977900237</v>
      </c>
    </row>
    <row r="36" spans="1:10" x14ac:dyDescent="0.25">
      <c r="B36" s="4">
        <v>6.15</v>
      </c>
      <c r="C36" s="4">
        <f t="shared" si="5"/>
        <v>0.4</v>
      </c>
      <c r="D36" s="2">
        <v>0.5</v>
      </c>
      <c r="E36" s="4">
        <v>1.5758137679088922</v>
      </c>
      <c r="F36" s="1">
        <f>$J$15*EXP($J$14*B36)</f>
        <v>0.49165952562924187</v>
      </c>
      <c r="G36" s="1">
        <f>$J$25*EXP($J$26*B36)</f>
        <v>0.3541766803066147</v>
      </c>
    </row>
    <row r="37" spans="1:10" x14ac:dyDescent="0.25">
      <c r="B37" s="4">
        <v>7.9</v>
      </c>
      <c r="C37" s="4">
        <f t="shared" si="5"/>
        <v>0.1</v>
      </c>
      <c r="D37" s="2">
        <v>0.2</v>
      </c>
      <c r="E37" s="4">
        <v>1.3408189283330221</v>
      </c>
      <c r="F37" s="1">
        <f>$J$15*EXP($J$14*B37)</f>
        <v>0.25556696495996167</v>
      </c>
      <c r="G37" s="1">
        <f>$J$25*EXP($J$26*B37)</f>
        <v>0.16690499095008166</v>
      </c>
    </row>
    <row r="38" spans="1:10" x14ac:dyDescent="0.25">
      <c r="A38" s="9" t="s">
        <v>19</v>
      </c>
      <c r="B38" s="16">
        <f>AVERAGE(B30:B37)</f>
        <v>3.0062499999999996</v>
      </c>
      <c r="C38" s="16">
        <f>AVERAGE(C30:C37)</f>
        <v>2.5749999999999997</v>
      </c>
      <c r="D38" s="16">
        <f>AVERAGE(D30:D37)</f>
        <v>2.6749999999999998</v>
      </c>
      <c r="E38" s="16">
        <f>AVERAGE(E30:E37)</f>
        <v>3.834896701417521</v>
      </c>
      <c r="F38" s="16">
        <f>AVERAGE(F30:F37)</f>
        <v>2.7485489829873075</v>
      </c>
      <c r="G38" s="16">
        <f>AVERAGE(G30:G37)</f>
        <v>2.7396196285097476</v>
      </c>
    </row>
    <row r="39" spans="1:10" x14ac:dyDescent="0.25">
      <c r="B39" s="9" t="s">
        <v>20</v>
      </c>
      <c r="C39" s="1">
        <f>C38-$J$25*EXP($J$26*$B$38)</f>
        <v>1.206628099429335</v>
      </c>
      <c r="D39" s="1">
        <f>D38-$J$25*EXP($J$26*$B$38)</f>
        <v>1.3066280994293351</v>
      </c>
      <c r="E39" s="1">
        <f>E38-$J$25*EXP($J$26*$B$38)</f>
        <v>2.4665248008468561</v>
      </c>
      <c r="F39" s="1">
        <f>F38-$J$25*EXP($J$26*$B$38)</f>
        <v>1.3801770824166428</v>
      </c>
      <c r="G39" s="1">
        <f>-E1</f>
        <v>-0.1</v>
      </c>
    </row>
    <row r="40" spans="1:10" ht="18" x14ac:dyDescent="0.35">
      <c r="A40" s="9"/>
      <c r="E40" s="17" t="s">
        <v>31</v>
      </c>
      <c r="F40" s="17"/>
      <c r="G40" s="17"/>
    </row>
    <row r="42" spans="1:10" x14ac:dyDescent="0.25">
      <c r="A42" s="18" t="s">
        <v>42</v>
      </c>
      <c r="B42" s="19"/>
      <c r="C42" s="19"/>
      <c r="D42" s="19"/>
    </row>
    <row r="43" spans="1:10" ht="18" x14ac:dyDescent="0.35">
      <c r="B43" s="6" t="s">
        <v>23</v>
      </c>
      <c r="C43" s="7" t="s">
        <v>22</v>
      </c>
      <c r="D43" s="11" t="s">
        <v>32</v>
      </c>
      <c r="E43" s="14" t="s">
        <v>33</v>
      </c>
      <c r="F43" s="12" t="s">
        <v>34</v>
      </c>
      <c r="G43" s="12" t="s">
        <v>35</v>
      </c>
      <c r="H43" s="10" t="s">
        <v>36</v>
      </c>
      <c r="I43" s="12" t="s">
        <v>37</v>
      </c>
      <c r="J43" s="10" t="s">
        <v>38</v>
      </c>
    </row>
    <row r="44" spans="1:10" x14ac:dyDescent="0.25">
      <c r="B44" s="4">
        <v>-1</v>
      </c>
      <c r="C44" s="2">
        <v>6.6</v>
      </c>
      <c r="D44" s="1">
        <f>$D$39+$J$25*(EXP($J$26*B44))</f>
        <v>8.9666448332680382</v>
      </c>
      <c r="E44" s="1">
        <f>D44-C44</f>
        <v>2.3666448332680385</v>
      </c>
      <c r="F44" s="4">
        <f>E44^2</f>
        <v>5.6010077668343019</v>
      </c>
      <c r="G44" s="1">
        <f>C44-$D$52</f>
        <v>2.5537522720609172</v>
      </c>
      <c r="H44" s="1">
        <f>G44^2</f>
        <v>6.5216506670562966</v>
      </c>
      <c r="I44" s="1">
        <f t="shared" ref="I44:I51" si="6">C44-D44</f>
        <v>-2.3666448332680385</v>
      </c>
      <c r="J44" s="1">
        <f>I44^2</f>
        <v>5.6010077668343019</v>
      </c>
    </row>
    <row r="45" spans="1:10" x14ac:dyDescent="0.25">
      <c r="B45" s="4">
        <v>-0.5</v>
      </c>
      <c r="C45" s="2">
        <v>5.5</v>
      </c>
      <c r="D45" s="1">
        <f>$D$39+$J$25*(EXP($J$26*B45))</f>
        <v>7.4849764724018124</v>
      </c>
      <c r="E45" s="1">
        <f t="shared" ref="E45:E51" si="7">D45-C45</f>
        <v>1.9849764724018124</v>
      </c>
      <c r="F45" s="4">
        <f t="shared" ref="F45:F51" si="8">E45^2</f>
        <v>3.9401315959887433</v>
      </c>
      <c r="G45" s="1">
        <f t="shared" ref="G45:G51" si="9">C45-$D$52</f>
        <v>1.4537522720609175</v>
      </c>
      <c r="H45" s="1">
        <f t="shared" ref="H45:H51" si="10">G45^2</f>
        <v>2.1133956685222799</v>
      </c>
      <c r="I45" s="1">
        <f t="shared" si="6"/>
        <v>-1.9849764724018124</v>
      </c>
      <c r="J45" s="1">
        <f t="shared" ref="J45:J51" si="11">I45^2</f>
        <v>3.9401315959887433</v>
      </c>
    </row>
    <row r="46" spans="1:10" x14ac:dyDescent="0.25">
      <c r="B46" s="4">
        <v>0.6</v>
      </c>
      <c r="C46" s="2">
        <v>3.9</v>
      </c>
      <c r="D46" s="1">
        <f>$D$39+$J$25*(EXP($J$26*B46))</f>
        <v>5.1568545799693046</v>
      </c>
      <c r="E46" s="1">
        <f t="shared" si="7"/>
        <v>1.2568545799693047</v>
      </c>
      <c r="F46" s="4">
        <f t="shared" si="8"/>
        <v>1.5796834351898175</v>
      </c>
      <c r="G46" s="1">
        <f t="shared" si="9"/>
        <v>-0.14624772793908258</v>
      </c>
      <c r="H46" s="1">
        <f t="shared" si="10"/>
        <v>2.1388397927343917E-2</v>
      </c>
      <c r="I46" s="1">
        <f t="shared" si="6"/>
        <v>-1.2568545799693047</v>
      </c>
      <c r="J46" s="1">
        <f t="shared" si="11"/>
        <v>1.5796834351898175</v>
      </c>
    </row>
    <row r="47" spans="1:10" x14ac:dyDescent="0.25">
      <c r="B47" s="4">
        <v>1.9</v>
      </c>
      <c r="C47" s="2">
        <v>2.5</v>
      </c>
      <c r="D47" s="1">
        <f>$D$39+$J$25*(EXP($J$26*B47))</f>
        <v>3.5083234747387415</v>
      </c>
      <c r="E47" s="1">
        <f t="shared" si="7"/>
        <v>1.0083234747387415</v>
      </c>
      <c r="F47" s="4">
        <f t="shared" si="8"/>
        <v>1.0167162297092094</v>
      </c>
      <c r="G47" s="1">
        <f t="shared" si="9"/>
        <v>-1.5462477279390825</v>
      </c>
      <c r="H47" s="1">
        <f t="shared" si="10"/>
        <v>2.3908820361567749</v>
      </c>
      <c r="I47" s="1">
        <f t="shared" si="6"/>
        <v>-1.0083234747387415</v>
      </c>
      <c r="J47" s="1">
        <f t="shared" si="11"/>
        <v>1.0167162297092094</v>
      </c>
    </row>
    <row r="48" spans="1:10" x14ac:dyDescent="0.25">
      <c r="B48" s="4">
        <v>3.8</v>
      </c>
      <c r="C48" s="2">
        <v>1.3</v>
      </c>
      <c r="D48" s="1">
        <f>$D$39+$J$25*(EXP($J$26*B48))</f>
        <v>2.2793739638110617</v>
      </c>
      <c r="E48" s="1">
        <f t="shared" si="7"/>
        <v>0.97937396381106168</v>
      </c>
      <c r="F48" s="4">
        <f t="shared" si="8"/>
        <v>0.95917336099099071</v>
      </c>
      <c r="G48" s="1">
        <f t="shared" si="9"/>
        <v>-2.7462477279390827</v>
      </c>
      <c r="H48" s="1">
        <f t="shared" si="10"/>
        <v>7.5418765832105734</v>
      </c>
      <c r="I48" s="1">
        <f t="shared" si="6"/>
        <v>-0.97937396381106168</v>
      </c>
      <c r="J48" s="1">
        <f t="shared" si="11"/>
        <v>0.95917336099099071</v>
      </c>
    </row>
    <row r="49" spans="2:10" x14ac:dyDescent="0.25">
      <c r="B49" s="4">
        <v>5.2</v>
      </c>
      <c r="C49" s="2">
        <v>0.9</v>
      </c>
      <c r="D49" s="1">
        <f>$D$39+$J$25*(EXP($J$26*B49))</f>
        <v>1.8394706292083374</v>
      </c>
      <c r="E49" s="1">
        <f t="shared" si="7"/>
        <v>0.93947062920833735</v>
      </c>
      <c r="F49" s="4">
        <f t="shared" si="8"/>
        <v>0.88260506314510934</v>
      </c>
      <c r="G49" s="1">
        <f t="shared" si="9"/>
        <v>-3.1462477279390826</v>
      </c>
      <c r="H49" s="1">
        <f t="shared" si="10"/>
        <v>9.898874765561839</v>
      </c>
      <c r="I49" s="1">
        <f t="shared" si="6"/>
        <v>-0.93947062920833735</v>
      </c>
      <c r="J49" s="1">
        <f t="shared" si="11"/>
        <v>0.88260506314510934</v>
      </c>
    </row>
    <row r="50" spans="2:10" x14ac:dyDescent="0.25">
      <c r="B50" s="4">
        <v>6.15</v>
      </c>
      <c r="C50" s="2">
        <v>0.5</v>
      </c>
      <c r="D50" s="1">
        <f>$D$39+$J$25*(EXP($J$26*B50))</f>
        <v>1.6608047797359498</v>
      </c>
      <c r="E50" s="1">
        <f t="shared" si="7"/>
        <v>1.1608047797359498</v>
      </c>
      <c r="F50" s="4">
        <f t="shared" si="8"/>
        <v>1.3474677366578269</v>
      </c>
      <c r="G50" s="1">
        <f t="shared" si="9"/>
        <v>-3.5462477279390825</v>
      </c>
      <c r="H50" s="1">
        <f t="shared" si="10"/>
        <v>12.575872947913105</v>
      </c>
      <c r="I50" s="1">
        <f t="shared" si="6"/>
        <v>-1.1608047797359498</v>
      </c>
      <c r="J50" s="1">
        <f t="shared" si="11"/>
        <v>1.3474677366578269</v>
      </c>
    </row>
    <row r="51" spans="2:10" x14ac:dyDescent="0.25">
      <c r="B51" s="4">
        <v>7.9</v>
      </c>
      <c r="C51" s="2">
        <v>0.2</v>
      </c>
      <c r="D51" s="1">
        <f>$D$39+$J$25*(EXP($J$26*B51))</f>
        <v>1.4735330903794168</v>
      </c>
      <c r="E51" s="1">
        <f t="shared" si="7"/>
        <v>1.2735330903794169</v>
      </c>
      <c r="F51" s="4">
        <f t="shared" si="8"/>
        <v>1.621886532291348</v>
      </c>
      <c r="G51" s="1">
        <f t="shared" si="9"/>
        <v>-3.8462477279390823</v>
      </c>
      <c r="H51" s="1">
        <f t="shared" si="10"/>
        <v>14.793621584676552</v>
      </c>
      <c r="I51" s="1">
        <f t="shared" si="6"/>
        <v>-1.2735330903794169</v>
      </c>
      <c r="J51" s="1">
        <f t="shared" si="11"/>
        <v>1.621886532291348</v>
      </c>
    </row>
    <row r="52" spans="2:10" ht="18" x14ac:dyDescent="0.35">
      <c r="C52" s="9" t="s">
        <v>19</v>
      </c>
      <c r="D52" s="4">
        <f>AVERAGE(D44:D51)</f>
        <v>4.0462477279390825</v>
      </c>
      <c r="E52" s="8" t="s">
        <v>39</v>
      </c>
      <c r="F52" s="10">
        <f>AVERAGE(F44:F51)</f>
        <v>2.118583965100918</v>
      </c>
    </row>
    <row r="53" spans="2:10" ht="18" x14ac:dyDescent="0.35">
      <c r="E53" s="8" t="s">
        <v>40</v>
      </c>
      <c r="F53" s="4">
        <f>(SUM(H44:H51)-SUM(J44:J51))/(SUM(H44:H51))</f>
        <v>0.69657337491261972</v>
      </c>
    </row>
    <row r="54" spans="2:10" ht="18" x14ac:dyDescent="0.35">
      <c r="B54" s="17" t="s">
        <v>50</v>
      </c>
      <c r="C54" s="17"/>
      <c r="D54" s="17"/>
    </row>
    <row r="55" spans="2:10" ht="18" x14ac:dyDescent="0.35">
      <c r="D55" s="11" t="s">
        <v>49</v>
      </c>
      <c r="E55" s="14" t="s">
        <v>43</v>
      </c>
      <c r="F55" s="12" t="s">
        <v>44</v>
      </c>
      <c r="G55" s="12" t="s">
        <v>45</v>
      </c>
      <c r="H55" s="11" t="s">
        <v>46</v>
      </c>
      <c r="I55" s="12" t="s">
        <v>47</v>
      </c>
      <c r="J55" s="11" t="s">
        <v>48</v>
      </c>
    </row>
    <row r="56" spans="2:10" x14ac:dyDescent="0.25">
      <c r="D56" s="1">
        <f>$G$39+$J$25*(EXP($J$26*B44))</f>
        <v>7.5600167338387037</v>
      </c>
      <c r="E56" s="1">
        <f>D56-C44</f>
        <v>0.96001673383870401</v>
      </c>
      <c r="F56" s="4">
        <f>E56^2</f>
        <v>0.921632129250333</v>
      </c>
      <c r="G56" s="1">
        <f>C44-$D$52</f>
        <v>2.5537522720609172</v>
      </c>
      <c r="H56" s="1">
        <f>G56^2</f>
        <v>6.5216506670562966</v>
      </c>
      <c r="I56" s="1">
        <f>C44-D56</f>
        <v>-0.96001673383870401</v>
      </c>
      <c r="J56" s="1">
        <f>I56^2</f>
        <v>0.921632129250333</v>
      </c>
    </row>
    <row r="57" spans="2:10" x14ac:dyDescent="0.25">
      <c r="D57" s="1">
        <f t="shared" ref="D57:D63" si="12">$G$39+$J$25*(EXP($J$26*B45))</f>
        <v>6.0783483729724779</v>
      </c>
      <c r="E57" s="1">
        <f t="shared" ref="E57:E63" si="13">D57-C45</f>
        <v>0.57834837297247788</v>
      </c>
      <c r="F57" s="4">
        <f t="shared" ref="F57:F63" si="14">E57^2</f>
        <v>0.3344868405199124</v>
      </c>
      <c r="G57" s="1">
        <f t="shared" ref="G57:G63" si="15">C45-$D$52</f>
        <v>1.4537522720609175</v>
      </c>
      <c r="H57" s="1">
        <f t="shared" ref="H57:H63" si="16">G57^2</f>
        <v>2.1133956685222799</v>
      </c>
      <c r="I57" s="1">
        <f t="shared" ref="I57:I63" si="17">C45-D57</f>
        <v>-0.57834837297247788</v>
      </c>
      <c r="J57" s="1">
        <f t="shared" ref="J57:J63" si="18">I57^2</f>
        <v>0.3344868405199124</v>
      </c>
    </row>
    <row r="58" spans="2:10" x14ac:dyDescent="0.25">
      <c r="D58" s="1">
        <f t="shared" si="12"/>
        <v>3.7502264805399697</v>
      </c>
      <c r="E58" s="1">
        <f t="shared" si="13"/>
        <v>-0.14977351946003026</v>
      </c>
      <c r="F58" s="4">
        <f t="shared" si="14"/>
        <v>2.2432107131444064E-2</v>
      </c>
      <c r="G58" s="1">
        <f t="shared" si="15"/>
        <v>-0.14624772793908258</v>
      </c>
      <c r="H58" s="1">
        <f t="shared" si="16"/>
        <v>2.1388397927343917E-2</v>
      </c>
      <c r="I58" s="1">
        <f t="shared" si="17"/>
        <v>0.14977351946003026</v>
      </c>
      <c r="J58" s="1">
        <f t="shared" si="18"/>
        <v>2.2432107131444064E-2</v>
      </c>
    </row>
    <row r="59" spans="2:10" x14ac:dyDescent="0.25">
      <c r="D59" s="1">
        <f t="shared" si="12"/>
        <v>2.1016953753094061</v>
      </c>
      <c r="E59" s="1">
        <f t="shared" si="13"/>
        <v>-0.39830462469059391</v>
      </c>
      <c r="F59" s="4">
        <f t="shared" si="14"/>
        <v>0.15864657404991486</v>
      </c>
      <c r="G59" s="1">
        <f t="shared" si="15"/>
        <v>-1.5462477279390825</v>
      </c>
      <c r="H59" s="1">
        <f t="shared" si="16"/>
        <v>2.3908820361567749</v>
      </c>
      <c r="I59" s="1">
        <f t="shared" si="17"/>
        <v>0.39830462469059391</v>
      </c>
      <c r="J59" s="1">
        <f t="shared" si="18"/>
        <v>0.15864657404991486</v>
      </c>
    </row>
    <row r="60" spans="2:10" x14ac:dyDescent="0.25">
      <c r="D60" s="1">
        <f t="shared" si="12"/>
        <v>0.87274586438172663</v>
      </c>
      <c r="E60" s="1">
        <f t="shared" si="13"/>
        <v>-0.42725413561827341</v>
      </c>
      <c r="F60" s="4">
        <f t="shared" si="14"/>
        <v>0.18254609640291797</v>
      </c>
      <c r="G60" s="1">
        <f t="shared" si="15"/>
        <v>-2.7462477279390827</v>
      </c>
      <c r="H60" s="1">
        <f t="shared" si="16"/>
        <v>7.5418765832105734</v>
      </c>
      <c r="I60" s="1">
        <f t="shared" si="17"/>
        <v>0.42725413561827341</v>
      </c>
      <c r="J60" s="1">
        <f t="shared" si="18"/>
        <v>0.18254609640291797</v>
      </c>
    </row>
    <row r="61" spans="2:10" x14ac:dyDescent="0.25">
      <c r="D61" s="1">
        <f t="shared" si="12"/>
        <v>0.43284252977900239</v>
      </c>
      <c r="E61" s="1">
        <f t="shared" si="13"/>
        <v>-0.46715747022099763</v>
      </c>
      <c r="F61" s="4">
        <f t="shared" si="14"/>
        <v>0.21823610198328228</v>
      </c>
      <c r="G61" s="1">
        <f t="shared" si="15"/>
        <v>-3.1462477279390826</v>
      </c>
      <c r="H61" s="1">
        <f t="shared" si="16"/>
        <v>9.898874765561839</v>
      </c>
      <c r="I61" s="1">
        <f t="shared" si="17"/>
        <v>0.46715747022099763</v>
      </c>
      <c r="J61" s="1">
        <f t="shared" si="18"/>
        <v>0.21823610198328228</v>
      </c>
    </row>
    <row r="62" spans="2:10" x14ac:dyDescent="0.25">
      <c r="D62" s="1">
        <f t="shared" si="12"/>
        <v>0.25417668030661467</v>
      </c>
      <c r="E62" s="1">
        <f t="shared" si="13"/>
        <v>-0.24582331969338533</v>
      </c>
      <c r="F62" s="4">
        <f t="shared" si="14"/>
        <v>6.0429104505076332E-2</v>
      </c>
      <c r="G62" s="1">
        <f t="shared" si="15"/>
        <v>-3.5462477279390825</v>
      </c>
      <c r="H62" s="1">
        <f t="shared" si="16"/>
        <v>12.575872947913105</v>
      </c>
      <c r="I62" s="1">
        <f t="shared" si="17"/>
        <v>0.24582331969338533</v>
      </c>
      <c r="J62" s="1">
        <f t="shared" si="18"/>
        <v>6.0429104505076332E-2</v>
      </c>
    </row>
    <row r="63" spans="2:10" x14ac:dyDescent="0.25">
      <c r="D63" s="1">
        <f t="shared" si="12"/>
        <v>6.690499095008165E-2</v>
      </c>
      <c r="E63" s="1">
        <f t="shared" si="13"/>
        <v>-0.13309500904991836</v>
      </c>
      <c r="F63" s="4">
        <f t="shared" si="14"/>
        <v>1.771428143399785E-2</v>
      </c>
      <c r="G63" s="1">
        <f t="shared" si="15"/>
        <v>-3.8462477279390823</v>
      </c>
      <c r="H63" s="1">
        <f t="shared" si="16"/>
        <v>14.793621584676552</v>
      </c>
      <c r="I63" s="1">
        <f t="shared" si="17"/>
        <v>0.13309500904991836</v>
      </c>
      <c r="J63" s="1">
        <f t="shared" si="18"/>
        <v>1.771428143399785E-2</v>
      </c>
    </row>
    <row r="64" spans="2:10" ht="18" x14ac:dyDescent="0.35">
      <c r="C64" s="9" t="s">
        <v>19</v>
      </c>
      <c r="D64" s="4">
        <f>AVERAGE(D56:D63)</f>
        <v>2.6396196285097475</v>
      </c>
      <c r="E64" s="8" t="s">
        <v>39</v>
      </c>
      <c r="F64" s="11">
        <f>AVERAGE(F56:F63)</f>
        <v>0.23951540440960986</v>
      </c>
    </row>
    <row r="65" spans="5:6" ht="18" x14ac:dyDescent="0.35">
      <c r="E65" s="8" t="s">
        <v>40</v>
      </c>
      <c r="F65" s="4">
        <f>(SUM(H56:H63)-SUM(J56:J63))/(SUM(H56:H63))</f>
        <v>0.96569626126997277</v>
      </c>
    </row>
  </sheetData>
  <mergeCells count="10">
    <mergeCell ref="B54:D54"/>
    <mergeCell ref="E40:G40"/>
    <mergeCell ref="A42:D42"/>
    <mergeCell ref="A6:D6"/>
    <mergeCell ref="A17:D17"/>
    <mergeCell ref="A28:D28"/>
    <mergeCell ref="I11:J11"/>
    <mergeCell ref="H16:J16"/>
    <mergeCell ref="I23:J23"/>
    <mergeCell ref="H27:J27"/>
  </mergeCell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Jay Bolingot</dc:creator>
  <cp:lastModifiedBy>Harold Jay Bolingot</cp:lastModifiedBy>
  <dcterms:created xsi:type="dcterms:W3CDTF">2014-02-23T08:02:08Z</dcterms:created>
  <dcterms:modified xsi:type="dcterms:W3CDTF">2014-02-24T04:49:39Z</dcterms:modified>
</cp:coreProperties>
</file>