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vot" sheetId="1" r:id="rId4"/>
    <sheet state="visible" name="Things you need to know" sheetId="2" r:id="rId5"/>
    <sheet state="visible" name="SQL Prob Set" sheetId="3" r:id="rId6"/>
    <sheet state="visible" name="SQL Prob Set - Answer Key" sheetId="4" r:id="rId7"/>
    <sheet state="visible" name="Excel Prob Set" sheetId="5" r:id="rId8"/>
    <sheet state="visible" name="Excel Prob Set - Answer Key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<sst xmlns="http://schemas.openxmlformats.org/spreadsheetml/2006/main" count="394" uniqueCount="123">
  <si>
    <t>Fruit Name</t>
  </si>
  <si>
    <t>Type</t>
  </si>
  <si>
    <t>Cost/kg</t>
  </si>
  <si>
    <t>Available Quantity (kg)</t>
  </si>
  <si>
    <t>SUM of Available Quantity (kg)</t>
  </si>
  <si>
    <t>Apple</t>
  </si>
  <si>
    <t>Fruit</t>
  </si>
  <si>
    <t>Orange</t>
  </si>
  <si>
    <t>Vegetable</t>
  </si>
  <si>
    <t>Mango</t>
  </si>
  <si>
    <t>Grand Total</t>
  </si>
  <si>
    <t>Pear</t>
  </si>
  <si>
    <t>Strawberry</t>
  </si>
  <si>
    <t>Melon</t>
  </si>
  <si>
    <t>Banana</t>
  </si>
  <si>
    <t>Lettuce</t>
  </si>
  <si>
    <t>String Beans</t>
  </si>
  <si>
    <t>Kale</t>
  </si>
  <si>
    <t>Corn</t>
  </si>
  <si>
    <t>Potato</t>
  </si>
  <si>
    <t>Carrot</t>
  </si>
  <si>
    <t>Tomato</t>
  </si>
  <si>
    <t>Resources</t>
  </si>
  <si>
    <t>What you need to know</t>
  </si>
  <si>
    <t>Notes</t>
  </si>
  <si>
    <t>Excel</t>
  </si>
  <si>
    <t>Aggregation functions</t>
  </si>
  <si>
    <t>You need to be able to aggregate data on Excel per criteria</t>
  </si>
  <si>
    <t>SUMIFS, COUNTIFS, COUNTA, COUNTUNIQUEIFS, etc</t>
  </si>
  <si>
    <t>Lookup functions</t>
  </si>
  <si>
    <t>You need to know how to lookup values based on another column</t>
  </si>
  <si>
    <t>VLOOKUP, INDEX/MATCH</t>
  </si>
  <si>
    <t>Pivot tables</t>
  </si>
  <si>
    <t>Choose a row, column, and value you want to aggregate, with the option of filtering out some data</t>
  </si>
  <si>
    <t>SQL</t>
  </si>
  <si>
    <t>Basic syntax</t>
  </si>
  <si>
    <t>Knowing the basic query structure is enough; it'll help if you can explain subqueries (e.g. query within a query, also called CTEs or common table expressions)</t>
  </si>
  <si>
    <t>SELECT columns FROM  table_1 LEFT/RIGHT/INNER/OUTER JOIN table_2 ON table_1.join_key = table_2.join_key (GROUP BY columns ORDER BY columns ASC/DESC)</t>
  </si>
  <si>
    <t>SELECT * FROM Table_A 
JOIN Table_B</t>
  </si>
  <si>
    <t>Table joins</t>
  </si>
  <si>
    <t>They'll probably ask you a question about their tables (e.g. Suppose we have one table containing customer info such as name, address, age, etc. and another containing transactions, what join will I use to get the total number of transactions per customer?)</t>
  </si>
  <si>
    <t>LEFT/RIGHT/INNER/OUTER JOIN</t>
  </si>
  <si>
    <t>Case statements</t>
  </si>
  <si>
    <t>SQL's form of IF-THEN (e.g. CASE WHEN customer_age &gt; 34 THEN 'you old' ELSE 'young' END)</t>
  </si>
  <si>
    <t>CASE 
WHEN condition_1 THEN outcome_1
WHEN condition_2 THEN outcome_2
ELSE outcome_3 END</t>
  </si>
  <si>
    <t>Aggregations</t>
  </si>
  <si>
    <t>How to COUNT,  SUM, MAX, MIN, AVERAGE. Also understand COUNT(DISTINCT column_name) for counting unique entries)</t>
  </si>
  <si>
    <t>SUM/MIN/MAX/COUNT/etc(columns)</t>
  </si>
  <si>
    <t>Rank functions</t>
  </si>
  <si>
    <t>They'll probably ask you how to get the first/last entry for a particular criteria (e.g. How will you query the very first transaction of each customer?). If you have time, study FIRST_VALUE, LEAD, and LAG functions.</t>
  </si>
  <si>
    <t>For retrieving an ordinal entry (e.g. a user's first/last purchase, the 3rd transaction of a particular day); syntax is usually: RANK() OVER (PARTITION BY group you want to rank ORDER BY ranking criteria)</t>
  </si>
  <si>
    <t>Percentile functions</t>
  </si>
  <si>
    <t>Not common but helps to know how to query percentiles. Syntax is almost the same as rank functions.</t>
  </si>
  <si>
    <t>PERCENTILE_RANK,  APPROX_PERCENTILE, etc.</t>
  </si>
  <si>
    <t>Tables</t>
  </si>
  <si>
    <t>Table Name</t>
  </si>
  <si>
    <t>Description</t>
  </si>
  <si>
    <t>Columns</t>
  </si>
  <si>
    <t>Sample Table</t>
  </si>
  <si>
    <t>fact_transactions</t>
  </si>
  <si>
    <t>table containing transaction details</t>
  </si>
  <si>
    <t>transaction_id</t>
  </si>
  <si>
    <t>customer_id</t>
  </si>
  <si>
    <t>store_id</t>
  </si>
  <si>
    <t>transaction_fare</t>
  </si>
  <si>
    <t>date</t>
  </si>
  <si>
    <t>transaction_1</t>
  </si>
  <si>
    <t>customer_1</t>
  </si>
  <si>
    <t>store_2</t>
  </si>
  <si>
    <t>transaction_2</t>
  </si>
  <si>
    <t>customer_2</t>
  </si>
  <si>
    <t>store_1</t>
  </si>
  <si>
    <t>transaction_3</t>
  </si>
  <si>
    <t>store_3</t>
  </si>
  <si>
    <t>transaction_4</t>
  </si>
  <si>
    <t>customer_3</t>
  </si>
  <si>
    <t>dim_issues</t>
  </si>
  <si>
    <t>table containing issue ticket details</t>
  </si>
  <si>
    <t>issue_type</t>
  </si>
  <si>
    <t>issue_type (L1, L2, L3)</t>
  </si>
  <si>
    <t>L2</t>
  </si>
  <si>
    <t>L3</t>
  </si>
  <si>
    <t>transaction_6</t>
  </si>
  <si>
    <t>L1</t>
  </si>
  <si>
    <t>customer_4</t>
  </si>
  <si>
    <t>transaction_9</t>
  </si>
  <si>
    <t>dim_store</t>
  </si>
  <si>
    <t>table containing store details</t>
  </si>
  <si>
    <t>lifetime_transactions</t>
  </si>
  <si>
    <t>lifetime_rating</t>
  </si>
  <si>
    <t>store_cancellations</t>
  </si>
  <si>
    <t>dim_customer</t>
  </si>
  <si>
    <t>table containing customer details</t>
  </si>
  <si>
    <t>customer_cancellations</t>
  </si>
  <si>
    <t>Questions</t>
  </si>
  <si>
    <t>#</t>
  </si>
  <si>
    <t>Question</t>
  </si>
  <si>
    <t>Your Code Here</t>
  </si>
  <si>
    <t>Target Output</t>
  </si>
  <si>
    <t>Query the number of transactions on November 11, 2020.</t>
  </si>
  <si>
    <t>count_transactions</t>
  </si>
  <si>
    <t>Query the unique number of customers and stores who took a transaction on November 11, 2020.</t>
  </si>
  <si>
    <t>unique_customers</t>
  </si>
  <si>
    <t>unique_stores</t>
  </si>
  <si>
    <t>Query the 3 stores with at least 50 lifetime transactions with the most number of issues.</t>
  </si>
  <si>
    <t>issues</t>
  </si>
  <si>
    <t>Get the very first transaction of each unique customer.</t>
  </si>
  <si>
    <t>reported_by</t>
  </si>
  <si>
    <t>reported_against</t>
  </si>
  <si>
    <t>SELECT 
date
, count(distinct transaction_id) as count_transactions
FROM fact_transactions
WHERE date = '2020-11-11'
GROUP BY 1</t>
  </si>
  <si>
    <t>SELECT 
date
, count(distinct customer_id) as unique_customers
, count(distinct store_id) as unique_stores
FROM fact_transactions
WHERE date = '2020-11-11'</t>
  </si>
  <si>
    <t>Query the 3 stores with at least 50 lifetime transactions who reported most number of L3 issues.</t>
  </si>
  <si>
    <t>SELECT
d.store_id
,count(distinct i.transaction_id) as issues, reported
FROM dim_store d
LEFT JOIN dim_issues i
ON d.store_id = i.reported_by
WHERE d.lifetime_transactions &gt;= 50
AND i.issue_type = 'L3'</t>
  </si>
  <si>
    <t>issues_reported</t>
  </si>
  <si>
    <t xml:space="preserve">WITH rank AS
(
SELECT DISTINCT
customer_id
,date
,RANK() OVER (PARTITION BY customer_id ORDER BY date ASC) as ranking
FROM fact_transactions
)
SELECT * FROM rank WHERE ranking = 1
</t>
  </si>
  <si>
    <t>Filter unique vegetables</t>
  </si>
  <si>
    <t>Get total quantity of all fruits</t>
  </si>
  <si>
    <t>Get the total cost of all available fruits</t>
  </si>
  <si>
    <t>Use a lookup formula to get the price of the ff</t>
  </si>
  <si>
    <t>Use index/match to get the price of the ff</t>
  </si>
  <si>
    <t>Filter less than 100 quantities</t>
  </si>
  <si>
    <t>Use a lookup formula to get the unit price of the ff:</t>
  </si>
  <si>
    <t>Use index/match to get the unit price of the 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</si>
</sst>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"/>
    <numFmt numFmtId="166" formatCode="yyyy-mm-dd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color rgb="FFFFFFFF"/>
      <name val="Arial"/>
      <scheme val="minor"/>
    </font>
    <font>
      <u/>
      <color rgb="FF0000FF"/>
    </font>
    <font>
      <u/>
      <color rgb="FF0000FF"/>
    </font>
    <font/>
    <font>
      <sz val="10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29">
    <border/>
    <border>
      <left style="thin">
        <color rgb="FF000000"/>
      </left>
      <right style="thin">
        <color rgb="FFB7B7B7"/>
      </right>
      <top style="thin">
        <color rgb="FF000000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000000"/>
      </top>
      <bottom style="thin">
        <color rgb="FFB7B7B7"/>
      </bottom>
    </border>
    <border>
      <left style="thin">
        <color rgb="FFB7B7B7"/>
      </left>
      <right style="thin">
        <color rgb="FF000000"/>
      </right>
      <top style="thin">
        <color rgb="FF000000"/>
      </top>
      <bottom style="thin">
        <color rgb="FFB7B7B7"/>
      </bottom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000000"/>
      </bottom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000000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</border>
    <border>
      <top style="thin">
        <color rgb="FFB7B7B7"/>
      </top>
    </border>
    <border>
      <right style="thin">
        <color rgb="FFB7B7B7"/>
      </right>
      <top style="thin">
        <color rgb="FFB7B7B7"/>
      </top>
    </border>
    <border>
      <left style="thin">
        <color rgb="FFB7B7B7"/>
      </left>
    </border>
    <border>
      <right style="thin">
        <color rgb="FFB7B7B7"/>
      </right>
    </border>
    <border>
      <left style="thin">
        <color rgb="FFB7B7B7"/>
      </left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center" vertical="center"/>
    </xf>
    <xf borderId="2" fillId="2" fontId="4" numFmtId="0" xfId="0" applyAlignment="1" applyBorder="1" applyFont="1">
      <alignment vertical="center"/>
    </xf>
    <xf borderId="2" fillId="2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readingOrder="0" shrinkToFit="0" vertical="center" wrapText="1"/>
    </xf>
    <xf borderId="3" fillId="2" fontId="3" numFmtId="0" xfId="0" applyAlignment="1" applyBorder="1" applyFont="1">
      <alignment readingOrder="0" shrinkToFit="0" vertical="center" wrapText="1"/>
    </xf>
    <xf borderId="0" fillId="2" fontId="3" numFmtId="0" xfId="0" applyAlignment="1" applyFont="1">
      <alignment readingOrder="0" shrinkToFit="0" vertical="center" wrapText="1"/>
    </xf>
    <xf borderId="4" fillId="3" fontId="2" numFmtId="0" xfId="0" applyAlignment="1" applyBorder="1" applyFill="1" applyFont="1">
      <alignment horizontal="center" readingOrder="0" vertical="center"/>
    </xf>
    <xf borderId="5" fillId="3" fontId="1" numFmtId="0" xfId="0" applyAlignment="1" applyBorder="1" applyFont="1">
      <alignment readingOrder="0" vertical="center"/>
    </xf>
    <xf borderId="5" fillId="3" fontId="2" numFmtId="0" xfId="0" applyAlignment="1" applyBorder="1" applyFont="1">
      <alignment readingOrder="0" vertical="center"/>
    </xf>
    <xf borderId="5" fillId="3" fontId="2" numFmtId="0" xfId="0" applyAlignment="1" applyBorder="1" applyFont="1">
      <alignment readingOrder="0" shrinkToFit="0" vertical="center" wrapText="1"/>
    </xf>
    <xf borderId="6" fillId="3" fontId="2" numFmtId="0" xfId="0" applyAlignment="1" applyBorder="1" applyFont="1">
      <alignment readingOrder="0" shrinkToFit="0" vertical="center" wrapText="1"/>
    </xf>
    <xf borderId="0" fillId="3" fontId="2" numFmtId="0" xfId="0" applyAlignment="1" applyFont="1">
      <alignment readingOrder="0" shrinkToFit="0" vertical="center" wrapText="1"/>
    </xf>
    <xf borderId="4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readingOrder="0" vertical="center"/>
    </xf>
    <xf borderId="5" fillId="0" fontId="5" numFmtId="0" xfId="0" applyAlignment="1" applyBorder="1" applyFont="1">
      <alignment readingOrder="0" vertical="center"/>
    </xf>
    <xf borderId="5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vertical="center"/>
    </xf>
    <xf borderId="5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4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vertical="center"/>
    </xf>
    <xf borderId="5" fillId="3" fontId="1" numFmtId="0" xfId="0" applyAlignment="1" applyBorder="1" applyFont="1">
      <alignment shrinkToFit="0" vertical="center" wrapText="1"/>
    </xf>
    <xf borderId="6" fillId="3" fontId="1" numFmtId="0" xfId="0" applyAlignment="1" applyBorder="1" applyFont="1">
      <alignment shrinkToFit="0" vertical="center" wrapText="1"/>
    </xf>
    <xf borderId="0" fillId="3" fontId="1" numFmtId="0" xfId="0" applyAlignment="1" applyFont="1">
      <alignment shrinkToFit="0" vertical="center" wrapText="1"/>
    </xf>
    <xf borderId="7" fillId="0" fontId="2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readingOrder="0" vertical="center"/>
    </xf>
    <xf borderId="8" fillId="0" fontId="6" numFmtId="0" xfId="0" applyAlignment="1" applyBorder="1" applyFont="1">
      <alignment readingOrder="0" vertical="center"/>
    </xf>
    <xf borderId="8" fillId="0" fontId="2" numFmtId="0" xfId="0" applyAlignment="1" applyBorder="1" applyFont="1">
      <alignment readingOrder="0" shrinkToFit="0" vertical="center" wrapText="1"/>
    </xf>
    <xf borderId="9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4" fontId="1" numFmtId="0" xfId="0" applyAlignment="1" applyFill="1" applyFont="1">
      <alignment horizontal="center" readingOrder="0" vertical="center"/>
    </xf>
    <xf borderId="0" fillId="5" fontId="1" numFmtId="0" xfId="0" applyAlignment="1" applyFill="1" applyFont="1">
      <alignment horizontal="center" readingOrder="0" vertical="center"/>
    </xf>
    <xf borderId="10" fillId="5" fontId="1" numFmtId="0" xfId="0" applyAlignment="1" applyBorder="1" applyFont="1">
      <alignment horizontal="center" readingOrder="0" vertical="center"/>
    </xf>
    <xf borderId="11" fillId="0" fontId="7" numFmtId="0" xfId="0" applyBorder="1" applyFont="1"/>
    <xf borderId="12" fillId="0" fontId="7" numFmtId="0" xfId="0" applyBorder="1" applyFont="1"/>
    <xf borderId="13" fillId="0" fontId="2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horizontal="center" readingOrder="0" vertical="center"/>
    </xf>
    <xf borderId="15" fillId="0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16" fillId="0" fontId="7" numFmtId="0" xfId="0" applyBorder="1" applyFont="1"/>
    <xf borderId="17" fillId="0" fontId="2" numFmtId="0" xfId="0" applyAlignment="1" applyBorder="1" applyFont="1">
      <alignment horizontal="center" readingOrder="0" vertical="center"/>
    </xf>
    <xf borderId="12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 vertical="center"/>
    </xf>
    <xf borderId="5" fillId="0" fontId="2" numFmtId="165" xfId="0" applyAlignment="1" applyBorder="1" applyFont="1" applyNumberFormat="1">
      <alignment horizontal="center" readingOrder="0" vertical="center"/>
    </xf>
    <xf borderId="5" fillId="0" fontId="2" numFmtId="166" xfId="0" applyAlignment="1" applyBorder="1" applyFont="1" applyNumberFormat="1">
      <alignment horizontal="center" readingOrder="0" vertical="center"/>
    </xf>
    <xf borderId="18" fillId="0" fontId="7" numFmtId="0" xfId="0" applyBorder="1" applyFont="1"/>
    <xf borderId="19" fillId="0" fontId="7" numFmtId="0" xfId="0" applyBorder="1" applyFont="1"/>
    <xf borderId="20" fillId="0" fontId="2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center" vertical="center"/>
    </xf>
    <xf borderId="0" fillId="5" fontId="1" numFmtId="0" xfId="0" applyAlignment="1" applyFont="1">
      <alignment readingOrder="0" vertical="center"/>
    </xf>
    <xf borderId="21" fillId="0" fontId="2" numFmtId="0" xfId="0" applyAlignment="1" applyBorder="1" applyFont="1">
      <alignment vertical="center"/>
    </xf>
    <xf borderId="22" fillId="0" fontId="7" numFmtId="0" xfId="0" applyBorder="1" applyFont="1"/>
    <xf borderId="23" fillId="0" fontId="7" numFmtId="0" xfId="0" applyBorder="1" applyFont="1"/>
    <xf borderId="24" fillId="0" fontId="7" numFmtId="0" xfId="0" applyBorder="1" applyFont="1"/>
    <xf borderId="0" fillId="0" fontId="2" numFmtId="166" xfId="0" applyAlignment="1" applyFont="1" applyNumberFormat="1">
      <alignment horizontal="center" readingOrder="0" vertical="center"/>
    </xf>
    <xf borderId="25" fillId="0" fontId="7" numFmtId="0" xfId="0" applyBorder="1" applyFont="1"/>
    <xf borderId="26" fillId="0" fontId="7" numFmtId="0" xfId="0" applyBorder="1" applyFont="1"/>
    <xf borderId="0" fillId="0" fontId="2" numFmtId="0" xfId="0" applyAlignment="1" applyFont="1">
      <alignment readingOrder="0" shrinkToFit="0" vertical="center" wrapText="0"/>
    </xf>
    <xf borderId="21" fillId="0" fontId="8" numFmtId="0" xfId="0" applyAlignment="1" applyBorder="1" applyFont="1">
      <alignment readingOrder="0" vertical="center"/>
    </xf>
    <xf borderId="27" fillId="0" fontId="7" numFmtId="0" xfId="0" applyBorder="1" applyFont="1"/>
    <xf borderId="28" fillId="0" fontId="7" numFmtId="0" xfId="0" applyBorder="1" applyFont="1"/>
    <xf borderId="21" fillId="0" fontId="2" numFmtId="0" xfId="0" applyAlignment="1" applyBorder="1" applyFont="1">
      <alignment readingOrder="0" vertical="center"/>
    </xf>
    <xf borderId="0" fillId="0" fontId="1" numFmtId="0" xfId="0" applyAlignment="1" applyFont="1">
      <alignment horizontal="center"/>
    </xf>
    <xf borderId="0" fillId="5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Font="1"/>
    <xf borderId="0" fillId="5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5" fontId="2" numFmtId="0" xfId="0" applyFont="1"/>
    <xf borderId="0" fillId="0" fontId="2" numFmtId="164" xfId="0" applyFont="1" applyNumberFormat="1"/>
    <xf borderId="0" fillId="5" fontId="2" numFmtId="0" xfId="0" applyAlignment="1" applyFont="1">
      <alignment horizontal="center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D17" sheet="Pivot"/>
  </cacheSource>
  <cacheFields>
    <cacheField name="Fruit Name" numFmtId="0">
      <sharedItems>
        <s v="Apple"/>
        <s v="Orange"/>
        <s v="Mango"/>
        <s v="Pear"/>
        <s v="Strawberry"/>
        <s v="Melon"/>
        <s v="Banana"/>
        <s v="Lettuce"/>
        <s v="String Beans"/>
        <s v="Kale"/>
        <s v="Corn"/>
        <s v="Potato"/>
        <s v="Carrot"/>
        <s v="Tomato"/>
      </sharedItems>
    </cacheField>
    <cacheField name="Type" numFmtId="0">
      <sharedItems>
        <s v="Fruit"/>
        <s v="Vegetable"/>
      </sharedItems>
    </cacheField>
    <cacheField name="Cost/kg" numFmtId="164">
      <sharedItems containsSemiMixedTypes="0" containsString="0" containsNumber="1">
        <n v="9.92"/>
        <n v="6.23"/>
        <n v="2.99"/>
        <n v="5.07"/>
        <n v="6.02"/>
        <n v="8.34"/>
        <n v="4.19"/>
        <n v="4.37"/>
        <n v="2.54"/>
        <n v="7.17"/>
        <n v="0.96"/>
        <n v="3.52"/>
        <n v="5.26"/>
        <n v="9.39"/>
      </sharedItems>
    </cacheField>
    <cacheField name="Available Quantity (kg)" numFmtId="0">
      <sharedItems containsSemiMixedTypes="0" containsString="0" containsNumber="1" containsInteger="1">
        <n v="145.0"/>
        <n v="153.0"/>
        <n v="16.0"/>
        <n v="138.0"/>
        <n v="275.0"/>
        <n v="177.0"/>
        <n v="272.0"/>
        <n v="174.0"/>
        <n v="48.0"/>
        <n v="243.0"/>
        <n v="165.0"/>
        <n v="268.0"/>
        <n v="114.0"/>
        <n v="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" cacheId="0" dataCaption="" compact="0" compactData="0">
  <location ref="G3:H6" firstHeaderRow="0" firstDataRow="1" firstDataCol="0"/>
  <pivotFields>
    <pivotField name="Frui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Type" axis="axisRow" compact="0" outline="0" multipleItemSelectionAllowed="1" showAll="0" sortType="ascending">
      <items>
        <item x="0"/>
        <item x="1"/>
        <item t="default"/>
      </items>
    </pivotField>
    <pivotField name="Cost/k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vailable Quantity (kg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1"/>
  </rowFields>
  <dataFields>
    <dataField name="SUM of Available Quantity (kg)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" t="s">
        <v>0</v>
      </c>
      <c r="B3" s="1" t="s">
        <v>1</v>
      </c>
      <c r="C3" s="1" t="s">
        <v>2</v>
      </c>
      <c r="D3" s="1" t="s">
        <v>3</v>
      </c>
    </row>
    <row r="4">
      <c r="A4" s="3" t="s">
        <v>5</v>
      </c>
      <c r="B4" s="3" t="s">
        <v>6</v>
      </c>
      <c r="C4" s="4">
        <v>9.92</v>
      </c>
      <c r="D4" s="5">
        <v>145.0</v>
      </c>
    </row>
    <row r="5">
      <c r="A5" s="3" t="s">
        <v>7</v>
      </c>
      <c r="B5" s="3" t="s">
        <v>6</v>
      </c>
      <c r="C5" s="4">
        <v>6.23</v>
      </c>
      <c r="D5" s="5">
        <v>153.0</v>
      </c>
    </row>
    <row r="6">
      <c r="A6" s="3" t="s">
        <v>9</v>
      </c>
      <c r="B6" s="3" t="s">
        <v>6</v>
      </c>
      <c r="C6" s="4">
        <v>2.99</v>
      </c>
      <c r="D6" s="5">
        <v>16.0</v>
      </c>
    </row>
    <row r="7">
      <c r="A7" s="3" t="s">
        <v>11</v>
      </c>
      <c r="B7" s="3" t="s">
        <v>6</v>
      </c>
      <c r="C7" s="4">
        <v>5.07</v>
      </c>
      <c r="D7" s="5">
        <v>138.0</v>
      </c>
    </row>
    <row r="8">
      <c r="A8" s="3" t="s">
        <v>12</v>
      </c>
      <c r="B8" s="3" t="s">
        <v>6</v>
      </c>
      <c r="C8" s="4">
        <v>6.02</v>
      </c>
      <c r="D8" s="5">
        <v>275.0</v>
      </c>
    </row>
    <row r="9">
      <c r="A9" s="3" t="s">
        <v>13</v>
      </c>
      <c r="B9" s="3" t="s">
        <v>6</v>
      </c>
      <c r="C9" s="4">
        <v>8.34</v>
      </c>
      <c r="D9" s="5">
        <v>177.0</v>
      </c>
    </row>
    <row r="10">
      <c r="A10" s="3" t="s">
        <v>14</v>
      </c>
      <c r="B10" s="3" t="s">
        <v>6</v>
      </c>
      <c r="C10" s="4">
        <v>4.19</v>
      </c>
      <c r="D10" s="5">
        <v>272.0</v>
      </c>
    </row>
    <row r="11">
      <c r="A11" s="3" t="s">
        <v>15</v>
      </c>
      <c r="B11" s="3" t="s">
        <v>8</v>
      </c>
      <c r="C11" s="4">
        <v>4.37</v>
      </c>
      <c r="D11" s="5">
        <v>174.0</v>
      </c>
    </row>
    <row r="12">
      <c r="A12" s="3" t="s">
        <v>16</v>
      </c>
      <c r="B12" s="3" t="s">
        <v>8</v>
      </c>
      <c r="C12" s="4">
        <v>2.54</v>
      </c>
      <c r="D12" s="5">
        <v>48.0</v>
      </c>
    </row>
    <row r="13">
      <c r="A13" s="3" t="s">
        <v>17</v>
      </c>
      <c r="B13" s="3" t="s">
        <v>8</v>
      </c>
      <c r="C13" s="4">
        <v>7.17</v>
      </c>
      <c r="D13" s="5">
        <v>243.0</v>
      </c>
    </row>
    <row r="14">
      <c r="A14" s="3" t="s">
        <v>18</v>
      </c>
      <c r="B14" s="3" t="s">
        <v>8</v>
      </c>
      <c r="C14" s="4">
        <v>0.96</v>
      </c>
      <c r="D14" s="5">
        <v>165.0</v>
      </c>
    </row>
    <row r="15">
      <c r="A15" s="3" t="s">
        <v>19</v>
      </c>
      <c r="B15" s="3" t="s">
        <v>8</v>
      </c>
      <c r="C15" s="4">
        <v>3.52</v>
      </c>
      <c r="D15" s="5">
        <v>268.0</v>
      </c>
    </row>
    <row r="16">
      <c r="A16" s="3" t="s">
        <v>20</v>
      </c>
      <c r="B16" s="3" t="s">
        <v>8</v>
      </c>
      <c r="C16" s="4">
        <v>5.26</v>
      </c>
      <c r="D16" s="5">
        <v>114.0</v>
      </c>
    </row>
    <row r="17">
      <c r="A17" s="3" t="s">
        <v>21</v>
      </c>
      <c r="B17" s="3" t="s">
        <v>8</v>
      </c>
      <c r="C17" s="4">
        <v>9.39</v>
      </c>
      <c r="D17" s="5">
        <v>3.0</v>
      </c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0"/>
    <col customWidth="1" min="2" max="2" width="25.63"/>
    <col customWidth="1" min="4" max="6" width="51.38"/>
  </cols>
  <sheetData>
    <row r="1">
      <c r="A1" s="6"/>
      <c r="B1" s="7"/>
      <c r="C1" s="8" t="s">
        <v>22</v>
      </c>
      <c r="D1" s="9" t="s">
        <v>23</v>
      </c>
      <c r="E1" s="10" t="s">
        <v>24</v>
      </c>
      <c r="F1" s="11"/>
    </row>
    <row r="2">
      <c r="A2" s="12"/>
      <c r="B2" s="13" t="s">
        <v>25</v>
      </c>
      <c r="C2" s="14"/>
      <c r="D2" s="15"/>
      <c r="E2" s="16"/>
      <c r="F2" s="17"/>
    </row>
    <row r="3" ht="70.5" customHeight="1">
      <c r="A3" s="18">
        <v>1.0</v>
      </c>
      <c r="B3" s="19" t="s">
        <v>26</v>
      </c>
      <c r="C3" s="20" t="str">
        <f>HYPERLINK("https://www.exceltip.com/excel-formula-and-function/averageifs-sumifs-and-countifs-functions-in-microsoft-excel.html","Link")</f>
        <v>Link</v>
      </c>
      <c r="D3" s="21" t="s">
        <v>27</v>
      </c>
      <c r="E3" s="22" t="s">
        <v>28</v>
      </c>
      <c r="F3" s="23"/>
    </row>
    <row r="4" ht="70.5" customHeight="1">
      <c r="A4" s="18">
        <v>2.0</v>
      </c>
      <c r="B4" s="19" t="s">
        <v>29</v>
      </c>
      <c r="C4" s="20" t="str">
        <f>HYPERLINK("https://www.vertex42.com/blog/excel-formulas/vlookup-and-index-match-examples.html","Link")</f>
        <v>Link</v>
      </c>
      <c r="D4" s="21" t="s">
        <v>30</v>
      </c>
      <c r="E4" s="22" t="s">
        <v>31</v>
      </c>
      <c r="F4" s="23"/>
    </row>
    <row r="5" ht="70.5" customHeight="1">
      <c r="A5" s="18">
        <v>3.0</v>
      </c>
      <c r="B5" s="19" t="s">
        <v>32</v>
      </c>
      <c r="C5" s="19"/>
      <c r="D5" s="21"/>
      <c r="E5" s="22" t="s">
        <v>33</v>
      </c>
      <c r="F5" s="23"/>
    </row>
    <row r="6">
      <c r="A6" s="24"/>
      <c r="B6" s="25"/>
      <c r="C6" s="25"/>
      <c r="D6" s="26"/>
      <c r="E6" s="27"/>
      <c r="F6" s="28"/>
    </row>
    <row r="7">
      <c r="A7" s="29"/>
      <c r="B7" s="13" t="s">
        <v>34</v>
      </c>
      <c r="C7" s="30"/>
      <c r="D7" s="31"/>
      <c r="E7" s="32"/>
      <c r="F7" s="33"/>
    </row>
    <row r="8" ht="70.5" customHeight="1">
      <c r="A8" s="18">
        <v>1.0</v>
      </c>
      <c r="B8" s="19" t="s">
        <v>35</v>
      </c>
      <c r="C8" s="20" t="str">
        <f>HYPERLINK("https://www.w3schools.com/sql/sql_syntax.asp","Link")</f>
        <v>Link</v>
      </c>
      <c r="D8" s="21" t="s">
        <v>36</v>
      </c>
      <c r="E8" s="22" t="s">
        <v>37</v>
      </c>
      <c r="F8" s="23" t="s">
        <v>38</v>
      </c>
    </row>
    <row r="9" ht="70.5" customHeight="1">
      <c r="A9" s="18">
        <v>2.0</v>
      </c>
      <c r="B9" s="19" t="s">
        <v>39</v>
      </c>
      <c r="C9" s="20" t="str">
        <f>HYPERLINK("https://www.w3schools.com/sql/sql_join.asp","Link")</f>
        <v>Link</v>
      </c>
      <c r="D9" s="21" t="s">
        <v>40</v>
      </c>
      <c r="E9" s="22" t="s">
        <v>41</v>
      </c>
      <c r="F9" s="23"/>
    </row>
    <row r="10" ht="70.5" customHeight="1">
      <c r="A10" s="18">
        <v>3.0</v>
      </c>
      <c r="B10" s="19" t="s">
        <v>42</v>
      </c>
      <c r="C10" s="20" t="str">
        <f>HYPERLINK("https://www.sqlshack.com/case-statement-in-sql/","Link")</f>
        <v>Link</v>
      </c>
      <c r="D10" s="21" t="s">
        <v>43</v>
      </c>
      <c r="E10" s="22" t="s">
        <v>44</v>
      </c>
      <c r="F10" s="23"/>
    </row>
    <row r="11" ht="70.5" customHeight="1">
      <c r="A11" s="18">
        <v>4.0</v>
      </c>
      <c r="B11" s="19" t="s">
        <v>45</v>
      </c>
      <c r="C11" s="20" t="str">
        <f>HYPERLINK("https://www.w3schools.com/sql/sql_groupby.asp","Link")</f>
        <v>Link</v>
      </c>
      <c r="D11" s="21" t="s">
        <v>46</v>
      </c>
      <c r="E11" s="22" t="s">
        <v>47</v>
      </c>
      <c r="F11" s="23"/>
    </row>
    <row r="12" ht="70.5" customHeight="1">
      <c r="A12" s="18">
        <v>5.0</v>
      </c>
      <c r="B12" s="19" t="s">
        <v>48</v>
      </c>
      <c r="C12" s="20" t="str">
        <f t="shared" ref="C12:C13" si="1">HYPERLINK("https://www.sqlservertutorial.net/sql-server-window-functions/sql-server-rank-function/","Link")</f>
        <v>Link</v>
      </c>
      <c r="D12" s="21" t="s">
        <v>49</v>
      </c>
      <c r="E12" s="22" t="s">
        <v>50</v>
      </c>
      <c r="F12" s="23"/>
    </row>
    <row r="13" ht="70.5" customHeight="1">
      <c r="A13" s="34">
        <v>6.0</v>
      </c>
      <c r="B13" s="35" t="s">
        <v>51</v>
      </c>
      <c r="C13" s="36" t="str">
        <f t="shared" si="1"/>
        <v>Link</v>
      </c>
      <c r="D13" s="37" t="s">
        <v>52</v>
      </c>
      <c r="E13" s="38" t="s">
        <v>53</v>
      </c>
      <c r="F13" s="23"/>
    </row>
    <row r="14">
      <c r="A14" s="39"/>
      <c r="B14" s="40"/>
      <c r="C14" s="40"/>
      <c r="D14" s="28"/>
      <c r="E14" s="28"/>
      <c r="F14" s="28"/>
    </row>
    <row r="15">
      <c r="A15" s="39"/>
      <c r="B15" s="40"/>
      <c r="C15" s="40"/>
      <c r="D15" s="28"/>
      <c r="E15" s="28"/>
      <c r="F15" s="2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5"/>
    <col customWidth="1" min="2" max="4" width="27.25"/>
    <col customWidth="1" min="5" max="9" width="16.38"/>
  </cols>
  <sheetData>
    <row r="1">
      <c r="A1" s="41" t="s">
        <v>54</v>
      </c>
    </row>
    <row r="2">
      <c r="A2" s="42"/>
      <c r="B2" s="42" t="s">
        <v>55</v>
      </c>
      <c r="C2" s="42" t="s">
        <v>56</v>
      </c>
      <c r="D2" s="42" t="s">
        <v>57</v>
      </c>
      <c r="E2" s="43" t="s">
        <v>58</v>
      </c>
      <c r="F2" s="44"/>
      <c r="G2" s="44"/>
      <c r="H2" s="44"/>
      <c r="I2" s="45"/>
    </row>
    <row r="3">
      <c r="A3" s="46">
        <v>1.0</v>
      </c>
      <c r="B3" s="47" t="s">
        <v>59</v>
      </c>
      <c r="C3" s="47" t="s">
        <v>60</v>
      </c>
      <c r="D3" s="48" t="s">
        <v>61</v>
      </c>
      <c r="E3" s="49" t="s">
        <v>61</v>
      </c>
      <c r="F3" s="50" t="s">
        <v>62</v>
      </c>
      <c r="G3" s="50" t="s">
        <v>63</v>
      </c>
      <c r="H3" s="50" t="s">
        <v>64</v>
      </c>
      <c r="I3" s="50" t="s">
        <v>65</v>
      </c>
    </row>
    <row r="4">
      <c r="A4" s="51"/>
      <c r="D4" s="52" t="s">
        <v>62</v>
      </c>
      <c r="E4" s="53" t="s">
        <v>66</v>
      </c>
      <c r="F4" s="54" t="s">
        <v>67</v>
      </c>
      <c r="G4" s="54" t="s">
        <v>68</v>
      </c>
      <c r="H4" s="55">
        <v>8.0</v>
      </c>
      <c r="I4" s="56">
        <v>44146.0</v>
      </c>
    </row>
    <row r="5">
      <c r="A5" s="51"/>
      <c r="D5" s="52" t="s">
        <v>63</v>
      </c>
      <c r="E5" s="53" t="s">
        <v>69</v>
      </c>
      <c r="F5" s="54" t="s">
        <v>70</v>
      </c>
      <c r="G5" s="54" t="s">
        <v>71</v>
      </c>
      <c r="H5" s="55">
        <v>6.0</v>
      </c>
      <c r="I5" s="56">
        <v>44148.0</v>
      </c>
    </row>
    <row r="6">
      <c r="A6" s="51"/>
      <c r="D6" s="52" t="s">
        <v>64</v>
      </c>
      <c r="E6" s="53" t="s">
        <v>72</v>
      </c>
      <c r="F6" s="54" t="s">
        <v>70</v>
      </c>
      <c r="G6" s="54" t="s">
        <v>73</v>
      </c>
      <c r="H6" s="55">
        <v>12.0</v>
      </c>
      <c r="I6" s="56">
        <v>44151.0</v>
      </c>
    </row>
    <row r="7">
      <c r="A7" s="57"/>
      <c r="B7" s="58"/>
      <c r="C7" s="58"/>
      <c r="D7" s="59" t="s">
        <v>65</v>
      </c>
      <c r="E7" s="53" t="s">
        <v>74</v>
      </c>
      <c r="F7" s="54" t="s">
        <v>75</v>
      </c>
      <c r="G7" s="54" t="s">
        <v>71</v>
      </c>
      <c r="H7" s="55">
        <v>3.0</v>
      </c>
      <c r="I7" s="56">
        <v>44153.0</v>
      </c>
    </row>
    <row r="8">
      <c r="A8" s="39"/>
      <c r="B8" s="39"/>
      <c r="C8" s="39"/>
      <c r="D8" s="39"/>
      <c r="E8" s="60"/>
      <c r="F8" s="60"/>
      <c r="G8" s="60"/>
      <c r="H8" s="60"/>
      <c r="I8" s="60"/>
    </row>
    <row r="9">
      <c r="A9" s="46">
        <v>2.0</v>
      </c>
      <c r="B9" s="47" t="s">
        <v>76</v>
      </c>
      <c r="C9" s="47" t="s">
        <v>77</v>
      </c>
      <c r="D9" s="48" t="s">
        <v>61</v>
      </c>
      <c r="E9" s="50" t="s">
        <v>61</v>
      </c>
      <c r="F9" s="50" t="s">
        <v>78</v>
      </c>
      <c r="G9" s="50" t="s">
        <v>65</v>
      </c>
      <c r="H9" s="50" t="s">
        <v>62</v>
      </c>
      <c r="I9" s="50" t="s">
        <v>63</v>
      </c>
    </row>
    <row r="10">
      <c r="A10" s="51"/>
      <c r="D10" s="52" t="s">
        <v>79</v>
      </c>
      <c r="E10" s="54" t="s">
        <v>69</v>
      </c>
      <c r="F10" s="54" t="s">
        <v>80</v>
      </c>
      <c r="G10" s="56">
        <v>44148.0</v>
      </c>
      <c r="H10" s="54" t="s">
        <v>70</v>
      </c>
      <c r="I10" s="54" t="s">
        <v>71</v>
      </c>
    </row>
    <row r="11">
      <c r="A11" s="51"/>
      <c r="D11" s="52" t="s">
        <v>65</v>
      </c>
      <c r="E11" s="54" t="s">
        <v>74</v>
      </c>
      <c r="F11" s="54" t="s">
        <v>81</v>
      </c>
      <c r="G11" s="56">
        <v>44153.0</v>
      </c>
      <c r="H11" s="54" t="s">
        <v>75</v>
      </c>
      <c r="I11" s="54" t="s">
        <v>71</v>
      </c>
    </row>
    <row r="12">
      <c r="A12" s="51"/>
      <c r="D12" s="52" t="s">
        <v>62</v>
      </c>
      <c r="E12" s="54" t="s">
        <v>82</v>
      </c>
      <c r="F12" s="54" t="s">
        <v>83</v>
      </c>
      <c r="G12" s="56">
        <v>44156.0</v>
      </c>
      <c r="H12" s="55" t="s">
        <v>84</v>
      </c>
      <c r="I12" s="54" t="s">
        <v>68</v>
      </c>
    </row>
    <row r="13">
      <c r="A13" s="57"/>
      <c r="B13" s="58"/>
      <c r="C13" s="58"/>
      <c r="D13" s="59" t="s">
        <v>63</v>
      </c>
      <c r="E13" s="54" t="s">
        <v>85</v>
      </c>
      <c r="F13" s="54" t="s">
        <v>81</v>
      </c>
      <c r="G13" s="56">
        <v>44165.0</v>
      </c>
      <c r="H13" s="55" t="s">
        <v>75</v>
      </c>
      <c r="I13" s="54" t="s">
        <v>68</v>
      </c>
    </row>
    <row r="14">
      <c r="A14" s="39"/>
      <c r="B14" s="39"/>
      <c r="C14" s="39"/>
      <c r="D14" s="39"/>
      <c r="E14" s="61"/>
      <c r="F14" s="61"/>
      <c r="G14" s="61"/>
      <c r="H14" s="61"/>
      <c r="I14" s="61"/>
    </row>
    <row r="15">
      <c r="A15" s="46">
        <v>3.0</v>
      </c>
      <c r="B15" s="47" t="s">
        <v>86</v>
      </c>
      <c r="C15" s="47" t="s">
        <v>87</v>
      </c>
      <c r="D15" s="48" t="s">
        <v>63</v>
      </c>
      <c r="E15" s="50" t="s">
        <v>63</v>
      </c>
      <c r="F15" s="50" t="s">
        <v>88</v>
      </c>
      <c r="G15" s="50" t="s">
        <v>89</v>
      </c>
      <c r="H15" s="50" t="s">
        <v>90</v>
      </c>
      <c r="I15" s="60"/>
    </row>
    <row r="16">
      <c r="A16" s="51"/>
      <c r="D16" s="52" t="s">
        <v>88</v>
      </c>
      <c r="E16" s="54" t="s">
        <v>71</v>
      </c>
      <c r="F16" s="54">
        <v>2045.0</v>
      </c>
      <c r="G16" s="54">
        <v>4.5</v>
      </c>
      <c r="H16" s="54">
        <v>210.0</v>
      </c>
      <c r="I16" s="61"/>
    </row>
    <row r="17">
      <c r="A17" s="51"/>
      <c r="D17" s="52" t="s">
        <v>89</v>
      </c>
      <c r="E17" s="54" t="s">
        <v>68</v>
      </c>
      <c r="F17" s="54">
        <v>3310.0</v>
      </c>
      <c r="G17" s="54">
        <v>3.8</v>
      </c>
      <c r="H17" s="54">
        <v>186.0</v>
      </c>
      <c r="I17" s="61"/>
    </row>
    <row r="18">
      <c r="A18" s="57"/>
      <c r="B18" s="58"/>
      <c r="C18" s="58"/>
      <c r="D18" s="59" t="s">
        <v>90</v>
      </c>
      <c r="E18" s="54" t="s">
        <v>73</v>
      </c>
      <c r="F18" s="54">
        <v>1917.0</v>
      </c>
      <c r="G18" s="54">
        <v>4.8</v>
      </c>
      <c r="H18" s="54">
        <v>323.0</v>
      </c>
      <c r="I18" s="61"/>
    </row>
    <row r="19">
      <c r="A19" s="39"/>
      <c r="B19" s="39"/>
      <c r="C19" s="39"/>
      <c r="D19" s="39"/>
      <c r="E19" s="61"/>
      <c r="F19" s="61"/>
      <c r="G19" s="61"/>
      <c r="H19" s="61"/>
      <c r="I19" s="61"/>
    </row>
    <row r="20">
      <c r="A20" s="46">
        <v>4.0</v>
      </c>
      <c r="B20" s="47" t="s">
        <v>91</v>
      </c>
      <c r="C20" s="47" t="s">
        <v>92</v>
      </c>
      <c r="D20" s="48" t="s">
        <v>62</v>
      </c>
      <c r="E20" s="50" t="s">
        <v>62</v>
      </c>
      <c r="F20" s="50" t="s">
        <v>88</v>
      </c>
      <c r="G20" s="50" t="s">
        <v>89</v>
      </c>
      <c r="H20" s="50" t="s">
        <v>93</v>
      </c>
      <c r="I20" s="61"/>
    </row>
    <row r="21">
      <c r="A21" s="51"/>
      <c r="D21" s="52" t="s">
        <v>88</v>
      </c>
      <c r="E21" s="54" t="s">
        <v>67</v>
      </c>
      <c r="F21" s="54">
        <v>456.0</v>
      </c>
      <c r="G21" s="54">
        <v>4.7</v>
      </c>
      <c r="H21" s="54">
        <v>102.0</v>
      </c>
      <c r="I21" s="61"/>
    </row>
    <row r="22">
      <c r="A22" s="51"/>
      <c r="D22" s="52" t="s">
        <v>89</v>
      </c>
      <c r="E22" s="54" t="s">
        <v>70</v>
      </c>
      <c r="F22" s="54">
        <v>1099.0</v>
      </c>
      <c r="G22" s="54">
        <v>4.2</v>
      </c>
      <c r="H22" s="54">
        <v>164.0</v>
      </c>
      <c r="I22" s="61"/>
    </row>
    <row r="23">
      <c r="A23" s="57"/>
      <c r="B23" s="58"/>
      <c r="C23" s="58"/>
      <c r="D23" s="59" t="s">
        <v>93</v>
      </c>
      <c r="E23" s="54" t="s">
        <v>75</v>
      </c>
      <c r="F23" s="54">
        <v>863.0</v>
      </c>
      <c r="G23" s="54">
        <v>3.6</v>
      </c>
      <c r="H23" s="54">
        <v>197.0</v>
      </c>
      <c r="I23" s="61"/>
    </row>
    <row r="24">
      <c r="A24" s="62"/>
      <c r="B24" s="40"/>
      <c r="C24" s="40"/>
      <c r="D24" s="40"/>
      <c r="E24" s="40"/>
      <c r="F24" s="40"/>
      <c r="G24" s="40"/>
      <c r="H24" s="40"/>
      <c r="I24" s="40"/>
    </row>
    <row r="25">
      <c r="A25" s="41" t="s">
        <v>94</v>
      </c>
      <c r="F25" s="41"/>
      <c r="G25" s="41"/>
      <c r="H25" s="41"/>
      <c r="I25" s="41"/>
    </row>
    <row r="26">
      <c r="A26" s="42" t="s">
        <v>95</v>
      </c>
      <c r="B26" s="63" t="s">
        <v>96</v>
      </c>
      <c r="C26" s="63"/>
      <c r="D26" s="63"/>
      <c r="E26" s="42" t="s">
        <v>97</v>
      </c>
      <c r="G26" s="42" t="s">
        <v>98</v>
      </c>
    </row>
    <row r="27">
      <c r="A27" s="39">
        <v>1.0</v>
      </c>
      <c r="B27" s="23" t="s">
        <v>99</v>
      </c>
      <c r="D27" s="40"/>
      <c r="E27" s="64"/>
      <c r="F27" s="65"/>
      <c r="G27" s="60" t="s">
        <v>65</v>
      </c>
      <c r="H27" s="60" t="s">
        <v>100</v>
      </c>
      <c r="I27" s="40"/>
    </row>
    <row r="28">
      <c r="A28" s="39"/>
      <c r="B28" s="23"/>
      <c r="C28" s="23"/>
      <c r="D28" s="40"/>
      <c r="E28" s="66"/>
      <c r="F28" s="67"/>
      <c r="G28" s="68">
        <v>44146.0</v>
      </c>
      <c r="H28" s="39">
        <v>3896.0</v>
      </c>
      <c r="I28" s="40"/>
    </row>
    <row r="29">
      <c r="A29" s="39"/>
      <c r="B29" s="23"/>
      <c r="C29" s="23"/>
      <c r="D29" s="23"/>
      <c r="E29" s="66"/>
      <c r="F29" s="67"/>
      <c r="G29" s="1"/>
      <c r="H29" s="60"/>
      <c r="I29" s="60"/>
    </row>
    <row r="30">
      <c r="A30" s="39"/>
      <c r="B30" s="23"/>
      <c r="C30" s="23"/>
      <c r="D30" s="23"/>
      <c r="E30" s="69"/>
      <c r="F30" s="70"/>
      <c r="G30" s="1"/>
      <c r="H30" s="60"/>
      <c r="I30" s="60"/>
    </row>
    <row r="31">
      <c r="A31" s="39"/>
      <c r="B31" s="23"/>
      <c r="C31" s="23"/>
      <c r="D31" s="23"/>
      <c r="E31" s="40"/>
      <c r="F31" s="40"/>
      <c r="G31" s="1"/>
      <c r="H31" s="60"/>
      <c r="I31" s="60"/>
    </row>
    <row r="32">
      <c r="A32" s="39">
        <v>2.0</v>
      </c>
      <c r="B32" s="23" t="s">
        <v>101</v>
      </c>
      <c r="E32" s="64"/>
      <c r="F32" s="65"/>
      <c r="G32" s="1" t="s">
        <v>65</v>
      </c>
      <c r="H32" s="60" t="s">
        <v>102</v>
      </c>
      <c r="I32" s="60" t="s">
        <v>103</v>
      </c>
    </row>
    <row r="33">
      <c r="A33" s="39"/>
      <c r="B33" s="23"/>
      <c r="C33" s="23"/>
      <c r="D33" s="40"/>
      <c r="E33" s="66"/>
      <c r="F33" s="67"/>
      <c r="G33" s="68">
        <v>44146.0</v>
      </c>
      <c r="H33" s="39">
        <v>3455.0</v>
      </c>
      <c r="I33" s="39">
        <v>1899.0</v>
      </c>
    </row>
    <row r="34">
      <c r="A34" s="39"/>
      <c r="B34" s="23"/>
      <c r="C34" s="23"/>
      <c r="D34" s="40"/>
      <c r="E34" s="66"/>
      <c r="F34" s="67"/>
      <c r="G34" s="68"/>
      <c r="H34" s="39"/>
      <c r="I34" s="39"/>
    </row>
    <row r="35">
      <c r="E35" s="69"/>
      <c r="F35" s="70"/>
      <c r="G35" s="40"/>
      <c r="H35" s="40"/>
      <c r="I35" s="40"/>
    </row>
    <row r="36">
      <c r="A36" s="39"/>
      <c r="B36" s="23"/>
      <c r="C36" s="23"/>
      <c r="D36" s="23"/>
      <c r="E36" s="40"/>
      <c r="F36" s="40"/>
      <c r="G36" s="40"/>
      <c r="H36" s="40"/>
      <c r="I36" s="40"/>
    </row>
    <row r="37">
      <c r="A37" s="39">
        <v>3.0</v>
      </c>
      <c r="B37" s="23" t="s">
        <v>104</v>
      </c>
      <c r="E37" s="64"/>
      <c r="F37" s="65"/>
      <c r="G37" s="1" t="s">
        <v>63</v>
      </c>
      <c r="H37" s="60" t="s">
        <v>105</v>
      </c>
      <c r="I37" s="60"/>
    </row>
    <row r="38">
      <c r="A38" s="62"/>
      <c r="B38" s="40"/>
      <c r="C38" s="40"/>
      <c r="D38" s="40"/>
      <c r="E38" s="66"/>
      <c r="F38" s="67"/>
      <c r="G38" s="39" t="s">
        <v>71</v>
      </c>
      <c r="H38" s="39">
        <v>365.0</v>
      </c>
      <c r="I38" s="62"/>
    </row>
    <row r="39">
      <c r="A39" s="62"/>
      <c r="B39" s="40"/>
      <c r="C39" s="40"/>
      <c r="D39" s="40"/>
      <c r="E39" s="66"/>
      <c r="F39" s="67"/>
      <c r="G39" s="39" t="s">
        <v>68</v>
      </c>
      <c r="H39" s="39">
        <v>210.0</v>
      </c>
      <c r="I39" s="62"/>
    </row>
    <row r="40">
      <c r="A40" s="62"/>
      <c r="B40" s="40"/>
      <c r="C40" s="40"/>
      <c r="D40" s="40"/>
      <c r="E40" s="69"/>
      <c r="F40" s="70"/>
      <c r="G40" s="3" t="s">
        <v>73</v>
      </c>
      <c r="H40" s="39">
        <v>199.0</v>
      </c>
      <c r="I40" s="62"/>
    </row>
    <row r="41">
      <c r="A41" s="62"/>
      <c r="B41" s="40"/>
      <c r="C41" s="40"/>
      <c r="D41" s="40"/>
      <c r="E41" s="40"/>
      <c r="F41" s="40"/>
      <c r="G41" s="62"/>
      <c r="H41" s="62"/>
      <c r="I41" s="62"/>
    </row>
    <row r="42">
      <c r="A42" s="39">
        <v>4.0</v>
      </c>
      <c r="B42" s="61" t="s">
        <v>106</v>
      </c>
      <c r="C42" s="40"/>
      <c r="D42" s="40"/>
      <c r="E42" s="64"/>
      <c r="F42" s="65"/>
      <c r="G42" s="1" t="s">
        <v>62</v>
      </c>
      <c r="H42" s="60" t="s">
        <v>65</v>
      </c>
      <c r="I42" s="60"/>
    </row>
    <row r="43">
      <c r="A43" s="62"/>
      <c r="B43" s="40"/>
      <c r="C43" s="40"/>
      <c r="D43" s="40"/>
      <c r="E43" s="66"/>
      <c r="F43" s="67"/>
      <c r="G43" s="39" t="s">
        <v>67</v>
      </c>
      <c r="H43" s="68">
        <v>43115.0</v>
      </c>
      <c r="I43" s="62"/>
    </row>
    <row r="44">
      <c r="A44" s="62"/>
      <c r="B44" s="40"/>
      <c r="C44" s="40"/>
      <c r="D44" s="40"/>
      <c r="E44" s="66"/>
      <c r="F44" s="67"/>
      <c r="G44" s="39" t="s">
        <v>70</v>
      </c>
      <c r="H44" s="68">
        <v>42263.0</v>
      </c>
      <c r="I44" s="62"/>
    </row>
    <row r="45">
      <c r="A45" s="62"/>
      <c r="B45" s="40"/>
      <c r="C45" s="40"/>
      <c r="D45" s="40"/>
      <c r="E45" s="69"/>
      <c r="F45" s="70"/>
      <c r="G45" s="39" t="s">
        <v>75</v>
      </c>
      <c r="H45" s="68">
        <v>42682.0</v>
      </c>
      <c r="I45" s="62"/>
    </row>
    <row r="46">
      <c r="A46" s="62"/>
      <c r="B46" s="40"/>
      <c r="C46" s="40"/>
      <c r="D46" s="40"/>
      <c r="E46" s="40"/>
      <c r="F46" s="40"/>
      <c r="G46" s="40"/>
      <c r="H46" s="40"/>
      <c r="I46" s="40"/>
    </row>
    <row r="47">
      <c r="A47" s="62"/>
      <c r="B47" s="40"/>
      <c r="C47" s="40"/>
      <c r="D47" s="40"/>
      <c r="E47" s="40"/>
      <c r="F47" s="40"/>
      <c r="G47" s="40"/>
      <c r="H47" s="40"/>
      <c r="I47" s="40"/>
    </row>
    <row r="48">
      <c r="A48" s="62"/>
      <c r="B48" s="40"/>
      <c r="C48" s="40"/>
      <c r="D48" s="40"/>
      <c r="E48" s="40"/>
      <c r="F48" s="40"/>
      <c r="G48" s="40"/>
      <c r="H48" s="40"/>
      <c r="I48" s="40"/>
    </row>
    <row r="49">
      <c r="A49" s="62"/>
      <c r="B49" s="40"/>
      <c r="C49" s="40"/>
      <c r="D49" s="40"/>
      <c r="E49" s="40"/>
      <c r="F49" s="40"/>
      <c r="G49" s="40"/>
      <c r="H49" s="40"/>
      <c r="I49" s="40"/>
    </row>
    <row r="50">
      <c r="A50" s="62"/>
      <c r="B50" s="40"/>
      <c r="C50" s="40"/>
      <c r="D50" s="40"/>
      <c r="E50" s="40"/>
      <c r="F50" s="40"/>
      <c r="G50" s="40"/>
      <c r="H50" s="40"/>
      <c r="I50" s="40"/>
    </row>
  </sheetData>
  <mergeCells count="24">
    <mergeCell ref="A1:I1"/>
    <mergeCell ref="E2:I2"/>
    <mergeCell ref="A3:A7"/>
    <mergeCell ref="B3:B7"/>
    <mergeCell ref="C3:C7"/>
    <mergeCell ref="B9:B13"/>
    <mergeCell ref="C9:C13"/>
    <mergeCell ref="A9:A13"/>
    <mergeCell ref="A15:A18"/>
    <mergeCell ref="B15:B18"/>
    <mergeCell ref="C15:C18"/>
    <mergeCell ref="A20:A23"/>
    <mergeCell ref="B20:B23"/>
    <mergeCell ref="C20:C23"/>
    <mergeCell ref="E32:F35"/>
    <mergeCell ref="E37:F40"/>
    <mergeCell ref="E42:F45"/>
    <mergeCell ref="A25:E25"/>
    <mergeCell ref="E26:F26"/>
    <mergeCell ref="G26:I26"/>
    <mergeCell ref="B27:C27"/>
    <mergeCell ref="E27:F30"/>
    <mergeCell ref="B32:D32"/>
    <mergeCell ref="B37:D3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5"/>
    <col customWidth="1" min="2" max="4" width="27.25"/>
    <col customWidth="1" min="5" max="10" width="19.75"/>
  </cols>
  <sheetData>
    <row r="1">
      <c r="A1" s="41" t="s">
        <v>54</v>
      </c>
    </row>
    <row r="2">
      <c r="A2" s="42"/>
      <c r="B2" s="42" t="s">
        <v>55</v>
      </c>
      <c r="C2" s="42" t="s">
        <v>56</v>
      </c>
      <c r="D2" s="42" t="s">
        <v>57</v>
      </c>
      <c r="E2" s="43" t="s">
        <v>58</v>
      </c>
      <c r="F2" s="44"/>
      <c r="G2" s="44"/>
      <c r="H2" s="44"/>
      <c r="I2" s="44"/>
      <c r="J2" s="45"/>
    </row>
    <row r="3">
      <c r="A3" s="46">
        <v>1.0</v>
      </c>
      <c r="B3" s="47" t="s">
        <v>59</v>
      </c>
      <c r="C3" s="47" t="s">
        <v>60</v>
      </c>
      <c r="D3" s="48" t="s">
        <v>61</v>
      </c>
      <c r="E3" s="49" t="s">
        <v>61</v>
      </c>
      <c r="F3" s="50" t="s">
        <v>62</v>
      </c>
      <c r="G3" s="50" t="s">
        <v>63</v>
      </c>
      <c r="H3" s="50" t="s">
        <v>64</v>
      </c>
      <c r="I3" s="50" t="s">
        <v>65</v>
      </c>
    </row>
    <row r="4">
      <c r="A4" s="51"/>
      <c r="D4" s="52" t="s">
        <v>62</v>
      </c>
      <c r="E4" s="53" t="s">
        <v>66</v>
      </c>
      <c r="F4" s="54" t="s">
        <v>67</v>
      </c>
      <c r="G4" s="54" t="s">
        <v>68</v>
      </c>
      <c r="H4" s="55">
        <v>8.0</v>
      </c>
      <c r="I4" s="56">
        <v>44146.0</v>
      </c>
    </row>
    <row r="5">
      <c r="A5" s="51"/>
      <c r="D5" s="52" t="s">
        <v>63</v>
      </c>
      <c r="E5" s="53" t="s">
        <v>69</v>
      </c>
      <c r="F5" s="54" t="s">
        <v>70</v>
      </c>
      <c r="G5" s="54" t="s">
        <v>71</v>
      </c>
      <c r="H5" s="55">
        <v>6.0</v>
      </c>
      <c r="I5" s="56">
        <v>44148.0</v>
      </c>
    </row>
    <row r="6">
      <c r="A6" s="51"/>
      <c r="D6" s="52" t="s">
        <v>64</v>
      </c>
      <c r="E6" s="53" t="s">
        <v>72</v>
      </c>
      <c r="F6" s="54" t="s">
        <v>70</v>
      </c>
      <c r="G6" s="54" t="s">
        <v>73</v>
      </c>
      <c r="H6" s="55">
        <v>12.0</v>
      </c>
      <c r="I6" s="56">
        <v>44151.0</v>
      </c>
    </row>
    <row r="7">
      <c r="A7" s="57"/>
      <c r="B7" s="58"/>
      <c r="C7" s="58"/>
      <c r="D7" s="59" t="s">
        <v>65</v>
      </c>
      <c r="E7" s="53" t="s">
        <v>74</v>
      </c>
      <c r="F7" s="54" t="s">
        <v>75</v>
      </c>
      <c r="G7" s="54" t="s">
        <v>71</v>
      </c>
      <c r="H7" s="55">
        <v>3.0</v>
      </c>
      <c r="I7" s="56">
        <v>44153.0</v>
      </c>
    </row>
    <row r="8">
      <c r="A8" s="39"/>
      <c r="B8" s="39"/>
      <c r="C8" s="39"/>
      <c r="D8" s="39"/>
      <c r="E8" s="60"/>
      <c r="F8" s="60"/>
      <c r="G8" s="60"/>
      <c r="H8" s="60"/>
      <c r="I8" s="60"/>
    </row>
    <row r="9">
      <c r="A9" s="46">
        <v>2.0</v>
      </c>
      <c r="B9" s="47" t="s">
        <v>76</v>
      </c>
      <c r="C9" s="47" t="s">
        <v>77</v>
      </c>
      <c r="D9" s="48" t="s">
        <v>61</v>
      </c>
      <c r="E9" s="50" t="s">
        <v>61</v>
      </c>
      <c r="F9" s="50" t="s">
        <v>78</v>
      </c>
      <c r="G9" s="50" t="s">
        <v>65</v>
      </c>
      <c r="H9" s="50" t="s">
        <v>107</v>
      </c>
      <c r="I9" s="50" t="s">
        <v>108</v>
      </c>
    </row>
    <row r="10">
      <c r="A10" s="51"/>
      <c r="D10" s="52" t="s">
        <v>79</v>
      </c>
      <c r="E10" s="54" t="s">
        <v>69</v>
      </c>
      <c r="F10" s="54" t="s">
        <v>80</v>
      </c>
      <c r="G10" s="56">
        <v>44148.0</v>
      </c>
      <c r="H10" s="54" t="s">
        <v>70</v>
      </c>
      <c r="I10" s="54" t="s">
        <v>71</v>
      </c>
    </row>
    <row r="11">
      <c r="A11" s="51"/>
      <c r="D11" s="52" t="s">
        <v>65</v>
      </c>
      <c r="E11" s="54" t="s">
        <v>74</v>
      </c>
      <c r="F11" s="54" t="s">
        <v>81</v>
      </c>
      <c r="G11" s="56">
        <v>44153.0</v>
      </c>
      <c r="H11" s="54" t="s">
        <v>71</v>
      </c>
      <c r="I11" s="54" t="s">
        <v>75</v>
      </c>
    </row>
    <row r="12">
      <c r="A12" s="51"/>
      <c r="D12" s="52" t="s">
        <v>107</v>
      </c>
      <c r="E12" s="54" t="s">
        <v>82</v>
      </c>
      <c r="F12" s="54" t="s">
        <v>83</v>
      </c>
      <c r="G12" s="56">
        <v>44156.0</v>
      </c>
      <c r="H12" s="55" t="s">
        <v>68</v>
      </c>
      <c r="I12" s="54" t="s">
        <v>84</v>
      </c>
    </row>
    <row r="13">
      <c r="A13" s="57"/>
      <c r="B13" s="58"/>
      <c r="C13" s="58"/>
      <c r="D13" s="59" t="s">
        <v>108</v>
      </c>
      <c r="E13" s="54" t="s">
        <v>85</v>
      </c>
      <c r="F13" s="54" t="s">
        <v>81</v>
      </c>
      <c r="G13" s="56">
        <v>44165.0</v>
      </c>
      <c r="H13" s="55" t="s">
        <v>75</v>
      </c>
      <c r="I13" s="54" t="s">
        <v>68</v>
      </c>
    </row>
    <row r="14">
      <c r="A14" s="39"/>
      <c r="B14" s="39"/>
      <c r="C14" s="39"/>
      <c r="D14" s="39"/>
      <c r="E14" s="61"/>
      <c r="F14" s="61"/>
      <c r="G14" s="61"/>
      <c r="H14" s="61"/>
      <c r="I14" s="61"/>
    </row>
    <row r="15">
      <c r="A15" s="46">
        <v>3.0</v>
      </c>
      <c r="B15" s="47" t="s">
        <v>86</v>
      </c>
      <c r="C15" s="47" t="s">
        <v>87</v>
      </c>
      <c r="D15" s="48" t="s">
        <v>63</v>
      </c>
      <c r="E15" s="50" t="s">
        <v>63</v>
      </c>
      <c r="F15" s="50" t="s">
        <v>88</v>
      </c>
      <c r="G15" s="50" t="s">
        <v>89</v>
      </c>
      <c r="H15" s="50" t="s">
        <v>90</v>
      </c>
      <c r="I15" s="60"/>
    </row>
    <row r="16">
      <c r="A16" s="51"/>
      <c r="D16" s="52" t="s">
        <v>88</v>
      </c>
      <c r="E16" s="54" t="s">
        <v>71</v>
      </c>
      <c r="F16" s="54">
        <v>2045.0</v>
      </c>
      <c r="G16" s="54">
        <v>4.5</v>
      </c>
      <c r="H16" s="54">
        <v>210.0</v>
      </c>
      <c r="I16" s="61"/>
    </row>
    <row r="17">
      <c r="A17" s="51"/>
      <c r="D17" s="52" t="s">
        <v>89</v>
      </c>
      <c r="E17" s="54" t="s">
        <v>68</v>
      </c>
      <c r="F17" s="54">
        <v>3310.0</v>
      </c>
      <c r="G17" s="54">
        <v>3.8</v>
      </c>
      <c r="H17" s="54">
        <v>186.0</v>
      </c>
      <c r="I17" s="61"/>
    </row>
    <row r="18">
      <c r="A18" s="57"/>
      <c r="B18" s="58"/>
      <c r="C18" s="58"/>
      <c r="D18" s="59" t="s">
        <v>90</v>
      </c>
      <c r="E18" s="54" t="s">
        <v>73</v>
      </c>
      <c r="F18" s="54">
        <v>1917.0</v>
      </c>
      <c r="G18" s="54">
        <v>4.8</v>
      </c>
      <c r="H18" s="54">
        <v>323.0</v>
      </c>
      <c r="I18" s="61"/>
    </row>
    <row r="19">
      <c r="A19" s="39"/>
      <c r="B19" s="39"/>
      <c r="C19" s="39"/>
      <c r="D19" s="39"/>
      <c r="E19" s="61"/>
      <c r="F19" s="61"/>
      <c r="G19" s="61"/>
      <c r="H19" s="61"/>
      <c r="I19" s="61"/>
    </row>
    <row r="20">
      <c r="A20" s="46">
        <v>4.0</v>
      </c>
      <c r="B20" s="47" t="s">
        <v>91</v>
      </c>
      <c r="C20" s="47" t="s">
        <v>92</v>
      </c>
      <c r="D20" s="48" t="s">
        <v>62</v>
      </c>
      <c r="E20" s="50" t="s">
        <v>62</v>
      </c>
      <c r="F20" s="50" t="s">
        <v>88</v>
      </c>
      <c r="G20" s="50" t="s">
        <v>89</v>
      </c>
      <c r="H20" s="50" t="s">
        <v>93</v>
      </c>
      <c r="I20" s="61"/>
    </row>
    <row r="21">
      <c r="A21" s="51"/>
      <c r="D21" s="52" t="s">
        <v>88</v>
      </c>
      <c r="E21" s="54" t="s">
        <v>67</v>
      </c>
      <c r="F21" s="54">
        <v>456.0</v>
      </c>
      <c r="G21" s="54">
        <v>4.7</v>
      </c>
      <c r="H21" s="54">
        <v>102.0</v>
      </c>
      <c r="I21" s="61"/>
    </row>
    <row r="22">
      <c r="A22" s="51"/>
      <c r="D22" s="52" t="s">
        <v>89</v>
      </c>
      <c r="E22" s="54" t="s">
        <v>70</v>
      </c>
      <c r="F22" s="54">
        <v>1099.0</v>
      </c>
      <c r="G22" s="54">
        <v>4.2</v>
      </c>
      <c r="H22" s="54">
        <v>164.0</v>
      </c>
      <c r="I22" s="61"/>
    </row>
    <row r="23">
      <c r="A23" s="57"/>
      <c r="B23" s="58"/>
      <c r="C23" s="58"/>
      <c r="D23" s="59" t="s">
        <v>93</v>
      </c>
      <c r="E23" s="54" t="s">
        <v>75</v>
      </c>
      <c r="F23" s="54">
        <v>863.0</v>
      </c>
      <c r="G23" s="54">
        <v>3.6</v>
      </c>
      <c r="H23" s="54">
        <v>197.0</v>
      </c>
      <c r="I23" s="61"/>
    </row>
    <row r="24">
      <c r="A24" s="62"/>
      <c r="B24" s="40"/>
      <c r="C24" s="40"/>
      <c r="D24" s="40"/>
      <c r="E24" s="40"/>
      <c r="F24" s="40"/>
      <c r="G24" s="40"/>
      <c r="H24" s="40"/>
      <c r="I24" s="40"/>
      <c r="J24" s="40"/>
    </row>
    <row r="25">
      <c r="A25" s="41" t="s">
        <v>94</v>
      </c>
      <c r="F25" s="41"/>
      <c r="G25" s="41"/>
      <c r="H25" s="41"/>
      <c r="I25" s="41"/>
      <c r="J25" s="41"/>
    </row>
    <row r="26">
      <c r="A26" s="42" t="s">
        <v>95</v>
      </c>
      <c r="B26" s="63" t="s">
        <v>96</v>
      </c>
      <c r="C26" s="63"/>
      <c r="D26" s="63"/>
      <c r="E26" s="42" t="s">
        <v>97</v>
      </c>
      <c r="H26" s="42" t="s">
        <v>98</v>
      </c>
    </row>
    <row r="27">
      <c r="A27" s="39">
        <v>1.0</v>
      </c>
      <c r="B27" s="71" t="s">
        <v>99</v>
      </c>
      <c r="C27" s="71"/>
      <c r="D27" s="71"/>
      <c r="E27" s="72" t="s">
        <v>109</v>
      </c>
      <c r="F27" s="73"/>
      <c r="G27" s="65"/>
      <c r="H27" s="60" t="s">
        <v>65</v>
      </c>
      <c r="I27" s="60" t="s">
        <v>100</v>
      </c>
      <c r="J27" s="40"/>
    </row>
    <row r="28">
      <c r="A28" s="39"/>
      <c r="B28" s="23"/>
      <c r="C28" s="23"/>
      <c r="D28" s="40"/>
      <c r="E28" s="66"/>
      <c r="G28" s="67"/>
      <c r="H28" s="68">
        <v>44146.0</v>
      </c>
      <c r="I28" s="39">
        <v>3896.0</v>
      </c>
      <c r="J28" s="40"/>
    </row>
    <row r="29">
      <c r="A29" s="39"/>
      <c r="B29" s="23"/>
      <c r="C29" s="23"/>
      <c r="D29" s="23"/>
      <c r="E29" s="66"/>
      <c r="G29" s="67"/>
      <c r="H29" s="1"/>
      <c r="I29" s="60"/>
      <c r="J29" s="60"/>
    </row>
    <row r="30">
      <c r="A30" s="39"/>
      <c r="B30" s="23"/>
      <c r="C30" s="23"/>
      <c r="D30" s="23"/>
      <c r="E30" s="66"/>
      <c r="G30" s="67"/>
      <c r="H30" s="1"/>
      <c r="I30" s="60"/>
      <c r="J30" s="60"/>
    </row>
    <row r="31">
      <c r="A31" s="39"/>
      <c r="B31" s="23"/>
      <c r="C31" s="23"/>
      <c r="D31" s="23"/>
      <c r="E31" s="66"/>
      <c r="G31" s="67"/>
      <c r="H31" s="1"/>
      <c r="I31" s="60"/>
      <c r="J31" s="60"/>
    </row>
    <row r="32">
      <c r="A32" s="39"/>
      <c r="B32" s="23"/>
      <c r="C32" s="23"/>
      <c r="D32" s="23"/>
      <c r="E32" s="66"/>
      <c r="G32" s="67"/>
      <c r="H32" s="1"/>
      <c r="I32" s="60"/>
      <c r="J32" s="60"/>
    </row>
    <row r="33">
      <c r="A33" s="39"/>
      <c r="B33" s="23"/>
      <c r="C33" s="23"/>
      <c r="D33" s="23"/>
      <c r="E33" s="66"/>
      <c r="G33" s="67"/>
      <c r="H33" s="1"/>
      <c r="I33" s="60"/>
      <c r="J33" s="60"/>
    </row>
    <row r="34">
      <c r="A34" s="39"/>
      <c r="B34" s="23"/>
      <c r="C34" s="23"/>
      <c r="D34" s="23"/>
      <c r="E34" s="66"/>
      <c r="G34" s="67"/>
      <c r="H34" s="1"/>
      <c r="I34" s="60"/>
      <c r="J34" s="60"/>
    </row>
    <row r="35">
      <c r="A35" s="39"/>
      <c r="B35" s="23"/>
      <c r="C35" s="23"/>
      <c r="D35" s="23"/>
      <c r="E35" s="66"/>
      <c r="G35" s="67"/>
      <c r="H35" s="1"/>
      <c r="I35" s="60"/>
      <c r="J35" s="60"/>
    </row>
    <row r="36">
      <c r="A36" s="39"/>
      <c r="B36" s="23"/>
      <c r="C36" s="23"/>
      <c r="D36" s="23"/>
      <c r="E36" s="69"/>
      <c r="F36" s="74"/>
      <c r="G36" s="70"/>
      <c r="H36" s="1"/>
      <c r="I36" s="60"/>
      <c r="J36" s="60"/>
    </row>
    <row r="37">
      <c r="A37" s="39"/>
      <c r="B37" s="23"/>
      <c r="C37" s="23"/>
      <c r="D37" s="23"/>
      <c r="E37" s="40"/>
      <c r="F37" s="40"/>
      <c r="G37" s="40"/>
      <c r="H37" s="1"/>
      <c r="I37" s="60"/>
      <c r="J37" s="60"/>
    </row>
    <row r="38">
      <c r="A38" s="39">
        <v>2.0</v>
      </c>
      <c r="B38" s="71" t="s">
        <v>101</v>
      </c>
      <c r="C38" s="71"/>
      <c r="D38" s="71"/>
      <c r="E38" s="72" t="s">
        <v>110</v>
      </c>
      <c r="F38" s="73"/>
      <c r="G38" s="65"/>
      <c r="H38" s="1" t="s">
        <v>65</v>
      </c>
      <c r="I38" s="60" t="s">
        <v>102</v>
      </c>
      <c r="J38" s="60" t="s">
        <v>103</v>
      </c>
    </row>
    <row r="39">
      <c r="A39" s="39"/>
      <c r="B39" s="23"/>
      <c r="C39" s="23"/>
      <c r="D39" s="40"/>
      <c r="E39" s="66"/>
      <c r="G39" s="67"/>
      <c r="H39" s="68">
        <v>44146.0</v>
      </c>
      <c r="I39" s="39">
        <v>3455.0</v>
      </c>
      <c r="J39" s="39">
        <v>1899.0</v>
      </c>
    </row>
    <row r="40">
      <c r="A40" s="39"/>
      <c r="B40" s="23"/>
      <c r="C40" s="23"/>
      <c r="D40" s="40"/>
      <c r="E40" s="66"/>
      <c r="G40" s="67"/>
      <c r="H40" s="68"/>
      <c r="I40" s="39"/>
      <c r="J40" s="39"/>
    </row>
    <row r="41">
      <c r="A41" s="39"/>
      <c r="B41" s="23"/>
      <c r="C41" s="23"/>
      <c r="D41" s="40"/>
      <c r="E41" s="66"/>
      <c r="G41" s="67"/>
      <c r="H41" s="68"/>
      <c r="I41" s="39"/>
      <c r="J41" s="39"/>
    </row>
    <row r="42">
      <c r="A42" s="39"/>
      <c r="B42" s="23"/>
      <c r="C42" s="23"/>
      <c r="D42" s="40"/>
      <c r="E42" s="66"/>
      <c r="G42" s="67"/>
      <c r="H42" s="68"/>
      <c r="I42" s="39"/>
      <c r="J42" s="39"/>
    </row>
    <row r="43">
      <c r="A43" s="39"/>
      <c r="B43" s="23"/>
      <c r="C43" s="23"/>
      <c r="D43" s="40"/>
      <c r="E43" s="66"/>
      <c r="G43" s="67"/>
      <c r="H43" s="68"/>
      <c r="I43" s="39"/>
      <c r="J43" s="39"/>
    </row>
    <row r="44">
      <c r="A44" s="39"/>
      <c r="B44" s="23"/>
      <c r="C44" s="23"/>
      <c r="D44" s="40"/>
      <c r="E44" s="66"/>
      <c r="G44" s="67"/>
      <c r="H44" s="68"/>
      <c r="I44" s="39"/>
      <c r="J44" s="39"/>
    </row>
    <row r="45">
      <c r="A45" s="39"/>
      <c r="B45" s="23"/>
      <c r="C45" s="23"/>
      <c r="D45" s="40"/>
      <c r="E45" s="66"/>
      <c r="G45" s="67"/>
      <c r="H45" s="68"/>
      <c r="I45" s="39"/>
      <c r="J45" s="39"/>
    </row>
    <row r="46">
      <c r="A46" s="39"/>
      <c r="B46" s="23"/>
      <c r="C46" s="23"/>
      <c r="D46" s="40"/>
      <c r="E46" s="66"/>
      <c r="G46" s="67"/>
      <c r="H46" s="68"/>
      <c r="I46" s="39"/>
      <c r="J46" s="39"/>
    </row>
    <row r="47">
      <c r="E47" s="69"/>
      <c r="F47" s="74"/>
      <c r="G47" s="70"/>
      <c r="H47" s="40"/>
      <c r="I47" s="40"/>
      <c r="J47" s="40"/>
    </row>
    <row r="48">
      <c r="A48" s="39"/>
      <c r="B48" s="23"/>
      <c r="C48" s="23"/>
      <c r="D48" s="23"/>
      <c r="E48" s="40"/>
      <c r="F48" s="40"/>
      <c r="G48" s="40"/>
      <c r="H48" s="40"/>
      <c r="I48" s="40"/>
      <c r="J48" s="40"/>
    </row>
    <row r="49">
      <c r="A49" s="39">
        <v>3.0</v>
      </c>
      <c r="B49" s="71" t="s">
        <v>111</v>
      </c>
      <c r="C49" s="23"/>
      <c r="D49" s="23"/>
      <c r="E49" s="75" t="s">
        <v>112</v>
      </c>
      <c r="F49" s="73"/>
      <c r="G49" s="65"/>
      <c r="H49" s="1" t="s">
        <v>63</v>
      </c>
      <c r="I49" s="60" t="s">
        <v>113</v>
      </c>
      <c r="J49" s="60"/>
    </row>
    <row r="50">
      <c r="A50" s="62"/>
      <c r="B50" s="40"/>
      <c r="C50" s="40"/>
      <c r="D50" s="40"/>
      <c r="E50" s="66"/>
      <c r="G50" s="67"/>
      <c r="H50" s="39" t="s">
        <v>71</v>
      </c>
      <c r="I50" s="39">
        <v>365.0</v>
      </c>
      <c r="J50" s="62"/>
    </row>
    <row r="51">
      <c r="A51" s="62"/>
      <c r="B51" s="40"/>
      <c r="C51" s="40"/>
      <c r="D51" s="40"/>
      <c r="E51" s="66"/>
      <c r="G51" s="67"/>
      <c r="H51" s="39" t="s">
        <v>68</v>
      </c>
      <c r="I51" s="39">
        <v>210.0</v>
      </c>
      <c r="J51" s="62"/>
    </row>
    <row r="52">
      <c r="A52" s="62"/>
      <c r="B52" s="40"/>
      <c r="C52" s="40"/>
      <c r="D52" s="40"/>
      <c r="E52" s="66"/>
      <c r="G52" s="67"/>
      <c r="H52" s="3" t="s">
        <v>73</v>
      </c>
      <c r="I52" s="39">
        <v>199.0</v>
      </c>
      <c r="J52" s="62"/>
    </row>
    <row r="53">
      <c r="A53" s="62"/>
      <c r="B53" s="40"/>
      <c r="C53" s="40"/>
      <c r="D53" s="40"/>
      <c r="E53" s="66"/>
      <c r="G53" s="67"/>
      <c r="H53" s="3"/>
      <c r="I53" s="39"/>
      <c r="J53" s="62"/>
    </row>
    <row r="54">
      <c r="A54" s="62"/>
      <c r="B54" s="40"/>
      <c r="C54" s="40"/>
      <c r="D54" s="40"/>
      <c r="E54" s="66"/>
      <c r="G54" s="67"/>
      <c r="H54" s="3"/>
      <c r="I54" s="39"/>
      <c r="J54" s="62"/>
    </row>
    <row r="55">
      <c r="A55" s="62"/>
      <c r="B55" s="40"/>
      <c r="C55" s="40"/>
      <c r="D55" s="40"/>
      <c r="E55" s="66"/>
      <c r="G55" s="67"/>
      <c r="H55" s="3"/>
      <c r="I55" s="39"/>
      <c r="J55" s="62"/>
    </row>
    <row r="56">
      <c r="A56" s="62"/>
      <c r="B56" s="40"/>
      <c r="C56" s="40"/>
      <c r="D56" s="40"/>
      <c r="E56" s="66"/>
      <c r="G56" s="67"/>
      <c r="H56" s="3"/>
      <c r="I56" s="39"/>
      <c r="J56" s="62"/>
    </row>
    <row r="57">
      <c r="A57" s="62"/>
      <c r="B57" s="40"/>
      <c r="C57" s="40"/>
      <c r="D57" s="40"/>
      <c r="E57" s="66"/>
      <c r="G57" s="67"/>
      <c r="H57" s="3"/>
      <c r="I57" s="39"/>
      <c r="J57" s="62"/>
    </row>
    <row r="58">
      <c r="A58" s="62"/>
      <c r="B58" s="40"/>
      <c r="C58" s="40"/>
      <c r="D58" s="40"/>
      <c r="E58" s="69"/>
      <c r="F58" s="74"/>
      <c r="G58" s="70"/>
      <c r="J58" s="62"/>
    </row>
    <row r="59">
      <c r="A59" s="62"/>
      <c r="B59" s="40"/>
      <c r="C59" s="40"/>
      <c r="D59" s="40"/>
      <c r="E59" s="40"/>
      <c r="F59" s="40"/>
      <c r="G59" s="40"/>
      <c r="H59" s="62"/>
      <c r="I59" s="62"/>
      <c r="J59" s="62"/>
    </row>
    <row r="60">
      <c r="A60" s="39">
        <v>4.0</v>
      </c>
      <c r="B60" s="61" t="s">
        <v>106</v>
      </c>
      <c r="C60" s="40"/>
      <c r="D60" s="40"/>
      <c r="E60" s="75" t="s">
        <v>114</v>
      </c>
      <c r="F60" s="73"/>
      <c r="G60" s="65"/>
      <c r="H60" s="1" t="s">
        <v>62</v>
      </c>
      <c r="I60" s="60" t="s">
        <v>65</v>
      </c>
      <c r="J60" s="60"/>
    </row>
    <row r="61">
      <c r="A61" s="62"/>
      <c r="B61" s="40"/>
      <c r="C61" s="40"/>
      <c r="D61" s="40"/>
      <c r="E61" s="66"/>
      <c r="G61" s="67"/>
      <c r="H61" s="39" t="s">
        <v>67</v>
      </c>
      <c r="I61" s="68">
        <v>43115.0</v>
      </c>
      <c r="J61" s="62"/>
    </row>
    <row r="62">
      <c r="A62" s="62"/>
      <c r="B62" s="40"/>
      <c r="C62" s="40"/>
      <c r="D62" s="40"/>
      <c r="E62" s="66"/>
      <c r="G62" s="67"/>
      <c r="H62" s="39" t="s">
        <v>70</v>
      </c>
      <c r="I62" s="68">
        <v>42263.0</v>
      </c>
      <c r="J62" s="62"/>
    </row>
    <row r="63">
      <c r="A63" s="62"/>
      <c r="B63" s="40"/>
      <c r="C63" s="40"/>
      <c r="D63" s="40"/>
      <c r="E63" s="66"/>
      <c r="G63" s="67"/>
      <c r="H63" s="39" t="s">
        <v>75</v>
      </c>
      <c r="I63" s="68">
        <v>42682.0</v>
      </c>
      <c r="J63" s="62"/>
    </row>
    <row r="64">
      <c r="A64" s="62"/>
      <c r="B64" s="40"/>
      <c r="C64" s="40"/>
      <c r="D64" s="40"/>
      <c r="E64" s="66"/>
      <c r="G64" s="67"/>
      <c r="J64" s="62"/>
    </row>
    <row r="65">
      <c r="A65" s="62"/>
      <c r="B65" s="40"/>
      <c r="C65" s="40"/>
      <c r="D65" s="40"/>
      <c r="E65" s="66"/>
      <c r="G65" s="67"/>
      <c r="J65" s="62"/>
    </row>
    <row r="66">
      <c r="A66" s="62"/>
      <c r="B66" s="40"/>
      <c r="C66" s="40"/>
      <c r="D66" s="40"/>
      <c r="E66" s="66"/>
      <c r="G66" s="67"/>
      <c r="J66" s="62"/>
    </row>
    <row r="67">
      <c r="A67" s="62"/>
      <c r="B67" s="40"/>
      <c r="C67" s="40"/>
      <c r="D67" s="40"/>
      <c r="E67" s="66"/>
      <c r="G67" s="67"/>
      <c r="J67" s="62"/>
    </row>
    <row r="68">
      <c r="A68" s="62"/>
      <c r="B68" s="40"/>
      <c r="C68" s="40"/>
      <c r="D68" s="40"/>
      <c r="E68" s="66"/>
      <c r="G68" s="67"/>
      <c r="J68" s="62"/>
    </row>
    <row r="69">
      <c r="A69" s="62"/>
      <c r="B69" s="40"/>
      <c r="C69" s="40"/>
      <c r="D69" s="40"/>
      <c r="E69" s="69"/>
      <c r="F69" s="74"/>
      <c r="G69" s="70"/>
      <c r="J69" s="62"/>
    </row>
    <row r="70">
      <c r="A70" s="62"/>
      <c r="B70" s="40"/>
      <c r="C70" s="40"/>
      <c r="D70" s="40"/>
      <c r="E70" s="40"/>
      <c r="F70" s="40"/>
      <c r="G70" s="40"/>
      <c r="H70" s="40"/>
      <c r="I70" s="40"/>
      <c r="J70" s="40"/>
    </row>
  </sheetData>
  <mergeCells count="21">
    <mergeCell ref="A1:J1"/>
    <mergeCell ref="E2:J2"/>
    <mergeCell ref="A3:A7"/>
    <mergeCell ref="B3:B7"/>
    <mergeCell ref="C3:C7"/>
    <mergeCell ref="B9:B13"/>
    <mergeCell ref="C9:C13"/>
    <mergeCell ref="A25:E25"/>
    <mergeCell ref="E26:G26"/>
    <mergeCell ref="H26:J26"/>
    <mergeCell ref="E27:G36"/>
    <mergeCell ref="E38:G47"/>
    <mergeCell ref="E49:G58"/>
    <mergeCell ref="E60:G69"/>
    <mergeCell ref="A9:A13"/>
    <mergeCell ref="A15:A18"/>
    <mergeCell ref="B15:B18"/>
    <mergeCell ref="C15:C18"/>
    <mergeCell ref="A20:A23"/>
    <mergeCell ref="B20:B23"/>
    <mergeCell ref="C20:C2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9.5"/>
    <col customWidth="1" min="5" max="5" width="3.13"/>
    <col customWidth="1" min="6" max="6" width="2.0"/>
    <col customWidth="1" min="7" max="8" width="38.38"/>
    <col customWidth="1" min="9" max="9" width="2.0"/>
    <col customWidth="1" min="10" max="11" width="38.38"/>
    <col customWidth="1" min="12" max="12" width="2.0"/>
    <col customWidth="1" min="13" max="14" width="38.38"/>
    <col customWidth="1" min="15" max="15" width="2.0"/>
    <col customWidth="1" min="16" max="17" width="38.38"/>
    <col customWidth="1" min="18" max="18" width="2.0"/>
    <col customWidth="1" min="19" max="20" width="3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76"/>
      <c r="F1" s="77"/>
      <c r="G1" s="78" t="s">
        <v>96</v>
      </c>
      <c r="H1" s="78" t="s">
        <v>97</v>
      </c>
      <c r="I1" s="77"/>
      <c r="J1" s="78" t="s">
        <v>96</v>
      </c>
      <c r="K1" s="78" t="s">
        <v>97</v>
      </c>
      <c r="L1" s="77"/>
      <c r="M1" s="79" t="s">
        <v>96</v>
      </c>
      <c r="N1" s="79" t="s">
        <v>97</v>
      </c>
      <c r="O1" s="77"/>
      <c r="P1" s="79" t="s">
        <v>96</v>
      </c>
      <c r="Q1" s="79" t="s">
        <v>97</v>
      </c>
      <c r="R1" s="77"/>
      <c r="S1" s="79" t="s">
        <v>96</v>
      </c>
      <c r="T1" s="79" t="s">
        <v>97</v>
      </c>
    </row>
    <row r="2">
      <c r="A2" s="3" t="s">
        <v>5</v>
      </c>
      <c r="B2" s="3" t="s">
        <v>6</v>
      </c>
      <c r="C2" s="4">
        <v>9.92</v>
      </c>
      <c r="D2" s="5">
        <v>145.0</v>
      </c>
      <c r="E2" s="3"/>
      <c r="F2" s="80">
        <v>1.0</v>
      </c>
      <c r="G2" s="81" t="s">
        <v>115</v>
      </c>
      <c r="H2" s="2" t="str">
        <f>IFERROR(__xludf.DUMMYFUNCTION("filter(A2:A15,B2:B15=B9)"),"Lettuce")</f>
        <v>Lettuce</v>
      </c>
      <c r="I2" s="80">
        <v>2.0</v>
      </c>
      <c r="J2" s="81" t="s">
        <v>116</v>
      </c>
      <c r="K2" s="2">
        <f>sumif(B2:B15, "=Fruit",D2:D15)</f>
        <v>1176</v>
      </c>
      <c r="L2" s="80">
        <v>3.0</v>
      </c>
      <c r="M2" s="81" t="s">
        <v>117</v>
      </c>
      <c r="N2" s="81">
        <f>SUMPRODUCT($C$2:$C$8,D2:D8)</f>
        <v>7410.45</v>
      </c>
      <c r="O2" s="80">
        <v>4.0</v>
      </c>
      <c r="P2" s="81" t="s">
        <v>118</v>
      </c>
      <c r="Q2" s="81"/>
      <c r="R2" s="80">
        <v>5.0</v>
      </c>
      <c r="S2" s="81" t="s">
        <v>119</v>
      </c>
      <c r="T2" s="81"/>
    </row>
    <row r="3">
      <c r="A3" s="3" t="s">
        <v>7</v>
      </c>
      <c r="B3" s="3" t="s">
        <v>6</v>
      </c>
      <c r="C3" s="4">
        <v>6.23</v>
      </c>
      <c r="D3" s="5">
        <v>153.0</v>
      </c>
      <c r="E3" s="3"/>
      <c r="F3" s="82"/>
      <c r="H3" s="2" t="str">
        <f>IFERROR(__xludf.DUMMYFUNCTION("""COMPUTED_VALUE"""),"String Beans")</f>
        <v>String Beans</v>
      </c>
      <c r="I3" s="82"/>
      <c r="L3" s="82"/>
      <c r="O3" s="82"/>
      <c r="P3" s="2" t="s">
        <v>5</v>
      </c>
      <c r="Q3" s="83">
        <f t="shared" ref="Q3:Q6" si="1">VLOOKUP(P3,A2:C15,3,FALSE)</f>
        <v>9.92</v>
      </c>
      <c r="R3" s="82"/>
      <c r="S3" s="2" t="s">
        <v>15</v>
      </c>
      <c r="T3" s="83">
        <f t="shared" ref="T3:T5" si="2">index(C2:C15, match(S3,A2:A15,0))</f>
        <v>4.37</v>
      </c>
    </row>
    <row r="4">
      <c r="A4" s="3" t="s">
        <v>9</v>
      </c>
      <c r="B4" s="3" t="s">
        <v>6</v>
      </c>
      <c r="C4" s="4">
        <v>2.99</v>
      </c>
      <c r="D4" s="5">
        <v>16.0</v>
      </c>
      <c r="E4" s="5"/>
      <c r="F4" s="82"/>
      <c r="H4" s="2" t="str">
        <f>IFERROR(__xludf.DUMMYFUNCTION("""COMPUTED_VALUE"""),"Kale")</f>
        <v>Kale</v>
      </c>
      <c r="I4" s="82"/>
      <c r="L4" s="82"/>
      <c r="O4" s="82"/>
      <c r="P4" s="2" t="s">
        <v>16</v>
      </c>
      <c r="Q4" s="83">
        <f t="shared" si="1"/>
        <v>2.54</v>
      </c>
      <c r="R4" s="82"/>
      <c r="S4" s="2" t="s">
        <v>12</v>
      </c>
      <c r="T4" s="83">
        <f t="shared" si="2"/>
        <v>6.02</v>
      </c>
    </row>
    <row r="5">
      <c r="A5" s="3" t="s">
        <v>11</v>
      </c>
      <c r="B5" s="3" t="s">
        <v>6</v>
      </c>
      <c r="C5" s="4">
        <v>5.07</v>
      </c>
      <c r="D5" s="5">
        <v>138.0</v>
      </c>
      <c r="E5" s="3"/>
      <c r="F5" s="84"/>
      <c r="H5" s="2" t="str">
        <f>IFERROR(__xludf.DUMMYFUNCTION("""COMPUTED_VALUE"""),"Corn")</f>
        <v>Corn</v>
      </c>
      <c r="I5" s="84"/>
      <c r="L5" s="84"/>
      <c r="O5" s="84"/>
      <c r="P5" s="81" t="s">
        <v>21</v>
      </c>
      <c r="Q5" s="83">
        <f t="shared" si="1"/>
        <v>9.39</v>
      </c>
      <c r="R5" s="84"/>
      <c r="S5" s="2" t="s">
        <v>20</v>
      </c>
      <c r="T5" s="83">
        <f t="shared" si="2"/>
        <v>5.26</v>
      </c>
    </row>
    <row r="6">
      <c r="A6" s="3" t="s">
        <v>12</v>
      </c>
      <c r="B6" s="3" t="s">
        <v>6</v>
      </c>
      <c r="C6" s="4">
        <v>6.02</v>
      </c>
      <c r="D6" s="5">
        <v>275.0</v>
      </c>
      <c r="E6" s="5"/>
      <c r="F6" s="82"/>
      <c r="H6" s="2" t="str">
        <f>IFERROR(__xludf.DUMMYFUNCTION("""COMPUTED_VALUE"""),"Potato")</f>
        <v>Potato</v>
      </c>
      <c r="I6" s="82"/>
      <c r="J6" s="81"/>
      <c r="K6" s="81"/>
      <c r="L6" s="82"/>
      <c r="M6" s="81"/>
      <c r="O6" s="82"/>
      <c r="P6" s="81" t="s">
        <v>14</v>
      </c>
      <c r="Q6" s="83">
        <f t="shared" si="1"/>
        <v>4.19</v>
      </c>
      <c r="R6" s="82"/>
      <c r="S6" s="81"/>
      <c r="T6" s="81"/>
    </row>
    <row r="7">
      <c r="A7" s="3" t="s">
        <v>13</v>
      </c>
      <c r="B7" s="3" t="s">
        <v>6</v>
      </c>
      <c r="C7" s="4">
        <v>8.34</v>
      </c>
      <c r="D7" s="5">
        <v>177.0</v>
      </c>
      <c r="E7" s="5"/>
      <c r="F7" s="82"/>
      <c r="H7" s="2" t="str">
        <f>IFERROR(__xludf.DUMMYFUNCTION("""COMPUTED_VALUE"""),"Carrot")</f>
        <v>Carrot</v>
      </c>
      <c r="I7" s="82"/>
      <c r="J7" s="81"/>
      <c r="K7" s="81"/>
      <c r="L7" s="82"/>
      <c r="M7" s="81"/>
      <c r="O7" s="82"/>
      <c r="P7" s="81"/>
      <c r="Q7" s="81"/>
      <c r="R7" s="82"/>
      <c r="S7" s="81"/>
      <c r="T7" s="81"/>
    </row>
    <row r="8">
      <c r="A8" s="3" t="s">
        <v>14</v>
      </c>
      <c r="B8" s="3" t="s">
        <v>6</v>
      </c>
      <c r="C8" s="4">
        <v>4.19</v>
      </c>
      <c r="D8" s="5">
        <v>272.0</v>
      </c>
      <c r="E8" s="5"/>
      <c r="F8" s="82"/>
      <c r="H8" s="2" t="str">
        <f>IFERROR(__xludf.DUMMYFUNCTION("""COMPUTED_VALUE"""),"Tomato")</f>
        <v>Tomato</v>
      </c>
      <c r="I8" s="82"/>
      <c r="J8" s="81"/>
      <c r="K8" s="81"/>
      <c r="L8" s="82"/>
      <c r="M8" s="81"/>
      <c r="O8" s="82"/>
      <c r="P8" s="81"/>
      <c r="Q8" s="81"/>
      <c r="R8" s="82"/>
      <c r="S8" s="81"/>
      <c r="T8" s="81"/>
    </row>
    <row r="9">
      <c r="A9" s="3" t="s">
        <v>15</v>
      </c>
      <c r="B9" s="3" t="s">
        <v>8</v>
      </c>
      <c r="C9" s="4">
        <v>4.37</v>
      </c>
      <c r="D9" s="5">
        <v>174.0</v>
      </c>
      <c r="E9" s="5"/>
      <c r="F9" s="82"/>
      <c r="G9" s="81" t="s">
        <v>120</v>
      </c>
      <c r="H9" s="2" t="str">
        <f>IFERROR(__xludf.DUMMYFUNCTION("filter(A2:A15,D2:D15 &lt; 100)"),"Mango")</f>
        <v>Mango</v>
      </c>
      <c r="I9" s="82"/>
      <c r="J9" s="81"/>
      <c r="K9" s="81"/>
      <c r="L9" s="82"/>
      <c r="M9" s="81"/>
      <c r="O9" s="82"/>
      <c r="P9" s="81"/>
      <c r="Q9" s="81"/>
      <c r="R9" s="82"/>
      <c r="S9" s="81"/>
      <c r="T9" s="81"/>
    </row>
    <row r="10">
      <c r="A10" s="3" t="s">
        <v>16</v>
      </c>
      <c r="B10" s="3" t="s">
        <v>8</v>
      </c>
      <c r="C10" s="4">
        <v>2.54</v>
      </c>
      <c r="D10" s="5">
        <v>48.0</v>
      </c>
      <c r="E10" s="5"/>
      <c r="F10" s="82"/>
      <c r="H10" s="2" t="str">
        <f>IFERROR(__xludf.DUMMYFUNCTION("""COMPUTED_VALUE"""),"String Beans")</f>
        <v>String Beans</v>
      </c>
      <c r="I10" s="82"/>
      <c r="J10" s="81"/>
      <c r="K10" s="81"/>
      <c r="L10" s="82"/>
      <c r="M10" s="81"/>
      <c r="O10" s="82"/>
      <c r="P10" s="81"/>
      <c r="Q10" s="81"/>
      <c r="R10" s="82"/>
      <c r="S10" s="81"/>
      <c r="T10" s="81"/>
    </row>
    <row r="11">
      <c r="A11" s="3" t="s">
        <v>17</v>
      </c>
      <c r="B11" s="3" t="s">
        <v>8</v>
      </c>
      <c r="C11" s="4">
        <v>7.17</v>
      </c>
      <c r="D11" s="5">
        <v>243.0</v>
      </c>
      <c r="E11" s="5"/>
      <c r="F11" s="84"/>
      <c r="H11" s="2" t="str">
        <f>IFERROR(__xludf.DUMMYFUNCTION("""COMPUTED_VALUE"""),"Tomato")</f>
        <v>Tomato</v>
      </c>
      <c r="I11" s="84"/>
      <c r="L11" s="84"/>
      <c r="O11" s="84"/>
      <c r="R11" s="84"/>
    </row>
    <row r="12">
      <c r="A12" s="3" t="s">
        <v>18</v>
      </c>
      <c r="B12" s="3" t="s">
        <v>8</v>
      </c>
      <c r="C12" s="4">
        <v>0.96</v>
      </c>
      <c r="D12" s="5">
        <v>165.0</v>
      </c>
      <c r="E12" s="5"/>
      <c r="F12" s="82"/>
      <c r="I12" s="82"/>
      <c r="J12" s="81"/>
      <c r="K12" s="81"/>
      <c r="L12" s="82"/>
      <c r="M12" s="81"/>
      <c r="N12" s="81"/>
      <c r="O12" s="82"/>
      <c r="P12" s="81"/>
      <c r="Q12" s="81"/>
      <c r="R12" s="82"/>
      <c r="S12" s="81"/>
      <c r="T12" s="81"/>
    </row>
    <row r="13">
      <c r="A13" s="3" t="s">
        <v>19</v>
      </c>
      <c r="B13" s="3" t="s">
        <v>8</v>
      </c>
      <c r="C13" s="4">
        <v>3.52</v>
      </c>
      <c r="D13" s="5">
        <v>268.0</v>
      </c>
      <c r="E13" s="5"/>
      <c r="F13" s="82"/>
      <c r="I13" s="82"/>
      <c r="J13" s="81"/>
      <c r="K13" s="81"/>
      <c r="L13" s="82"/>
      <c r="M13" s="81"/>
      <c r="N13" s="81"/>
      <c r="O13" s="82"/>
      <c r="P13" s="81"/>
      <c r="Q13" s="81"/>
      <c r="R13" s="82"/>
      <c r="S13" s="81"/>
      <c r="T13" s="81"/>
    </row>
    <row r="14">
      <c r="A14" s="3" t="s">
        <v>20</v>
      </c>
      <c r="B14" s="3" t="s">
        <v>8</v>
      </c>
      <c r="C14" s="4">
        <v>5.26</v>
      </c>
      <c r="D14" s="5">
        <v>114.0</v>
      </c>
      <c r="E14" s="5"/>
      <c r="F14" s="82"/>
      <c r="I14" s="82"/>
      <c r="J14" s="81"/>
      <c r="K14" s="81"/>
      <c r="L14" s="82"/>
      <c r="M14" s="81"/>
      <c r="N14" s="81"/>
      <c r="O14" s="82"/>
      <c r="P14" s="81"/>
      <c r="Q14" s="81"/>
      <c r="R14" s="82"/>
      <c r="S14" s="81"/>
      <c r="T14" s="81"/>
    </row>
    <row r="15">
      <c r="A15" s="3" t="s">
        <v>21</v>
      </c>
      <c r="B15" s="3" t="s">
        <v>8</v>
      </c>
      <c r="C15" s="4">
        <v>9.39</v>
      </c>
      <c r="D15" s="5">
        <v>3.0</v>
      </c>
      <c r="E15" s="5"/>
      <c r="F15" s="82"/>
      <c r="I15" s="82"/>
      <c r="J15" s="81"/>
      <c r="K15" s="81"/>
      <c r="L15" s="82"/>
      <c r="M15" s="81"/>
      <c r="N15" s="81"/>
      <c r="O15" s="82"/>
      <c r="P15" s="81"/>
      <c r="Q15" s="81"/>
      <c r="R15" s="82"/>
      <c r="S15" s="81"/>
      <c r="T15" s="81"/>
    </row>
    <row r="16">
      <c r="A16" s="5"/>
      <c r="B16" s="5"/>
      <c r="C16" s="5"/>
      <c r="D16" s="5"/>
      <c r="E16" s="5"/>
      <c r="F16" s="84"/>
      <c r="I16" s="84"/>
      <c r="L16" s="84"/>
      <c r="O16" s="84"/>
      <c r="R16" s="84"/>
    </row>
    <row r="17">
      <c r="A17" s="5"/>
      <c r="B17" s="5"/>
      <c r="C17" s="5"/>
      <c r="D17" s="5"/>
      <c r="E17" s="5"/>
      <c r="F17" s="84"/>
      <c r="I17" s="84"/>
      <c r="L17" s="84"/>
      <c r="O17" s="84"/>
      <c r="R17" s="84"/>
    </row>
    <row r="18">
      <c r="A18" s="5"/>
      <c r="B18" s="5"/>
      <c r="C18" s="5"/>
      <c r="D18" s="5"/>
      <c r="E18" s="5"/>
      <c r="F18" s="84"/>
      <c r="I18" s="84"/>
      <c r="L18" s="84"/>
      <c r="O18" s="84"/>
      <c r="R18" s="84"/>
    </row>
    <row r="19">
      <c r="A19" s="5"/>
      <c r="B19" s="5"/>
      <c r="C19" s="5"/>
      <c r="D19" s="5"/>
      <c r="E19" s="5"/>
      <c r="F19" s="84"/>
      <c r="I19" s="84"/>
      <c r="L19" s="84"/>
      <c r="O19" s="84"/>
      <c r="R19" s="84"/>
    </row>
    <row r="20">
      <c r="A20" s="5"/>
      <c r="B20" s="5"/>
      <c r="C20" s="5"/>
      <c r="D20" s="5"/>
      <c r="E20" s="5"/>
      <c r="F20" s="84"/>
      <c r="I20" s="84"/>
      <c r="L20" s="84"/>
      <c r="O20" s="84"/>
      <c r="R20" s="8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9.5"/>
    <col customWidth="1" min="5" max="5" width="3.13"/>
    <col customWidth="1" min="6" max="6" width="2.0"/>
    <col customWidth="1" min="7" max="8" width="38.38"/>
    <col customWidth="1" min="9" max="9" width="2.0"/>
    <col customWidth="1" min="10" max="11" width="38.38"/>
    <col customWidth="1" min="12" max="12" width="2.0"/>
    <col customWidth="1" min="13" max="14" width="38.38"/>
    <col customWidth="1" min="15" max="15" width="2.0"/>
    <col customWidth="1" min="16" max="17" width="3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76"/>
      <c r="F1" s="77"/>
      <c r="G1" s="78" t="s">
        <v>96</v>
      </c>
      <c r="H1" s="78" t="s">
        <v>97</v>
      </c>
      <c r="I1" s="77"/>
      <c r="J1" s="79" t="s">
        <v>96</v>
      </c>
      <c r="K1" s="79" t="s">
        <v>97</v>
      </c>
      <c r="L1" s="77"/>
      <c r="M1" s="79" t="s">
        <v>96</v>
      </c>
      <c r="N1" s="79" t="s">
        <v>97</v>
      </c>
      <c r="O1" s="77"/>
      <c r="P1" s="79" t="s">
        <v>96</v>
      </c>
      <c r="Q1" s="79" t="s">
        <v>97</v>
      </c>
    </row>
    <row r="2">
      <c r="A2" s="3" t="s">
        <v>5</v>
      </c>
      <c r="B2" s="3" t="s">
        <v>6</v>
      </c>
      <c r="C2" s="4">
        <v>9.92</v>
      </c>
      <c r="D2" s="5">
        <v>145.0</v>
      </c>
      <c r="E2" s="3"/>
      <c r="F2" s="80">
        <v>1.0</v>
      </c>
      <c r="G2" s="81" t="s">
        <v>115</v>
      </c>
      <c r="H2" s="2" t="str">
        <f>IFERROR(__xludf.DUMMYFUNCTION("FILTER(A2:A15,B2:B15=B9)"),"Lettuce")</f>
        <v>Lettuce</v>
      </c>
      <c r="I2" s="80">
        <v>2.0</v>
      </c>
      <c r="J2" s="81" t="s">
        <v>117</v>
      </c>
      <c r="K2" s="85">
        <f>SUMPRODUCT(--($B$2:$B20="Fruit"),C2:C20,D2:D20)</f>
        <v>7410.45</v>
      </c>
      <c r="L2" s="80">
        <v>3.0</v>
      </c>
      <c r="M2" s="81" t="s">
        <v>121</v>
      </c>
      <c r="N2" s="81"/>
      <c r="O2" s="80">
        <v>4.0</v>
      </c>
      <c r="P2" s="81" t="s">
        <v>122</v>
      </c>
      <c r="Q2" s="81"/>
    </row>
    <row r="3">
      <c r="A3" s="3" t="s">
        <v>7</v>
      </c>
      <c r="B3" s="3" t="s">
        <v>6</v>
      </c>
      <c r="C3" s="4">
        <v>6.23</v>
      </c>
      <c r="D3" s="5">
        <v>153.0</v>
      </c>
      <c r="E3" s="3"/>
      <c r="F3" s="82"/>
      <c r="H3" s="2" t="str">
        <f>IFERROR(__xludf.DUMMYFUNCTION("""COMPUTED_VALUE"""),"String Beans")</f>
        <v>String Beans</v>
      </c>
      <c r="I3" s="82"/>
      <c r="L3" s="82"/>
      <c r="M3" s="2" t="s">
        <v>5</v>
      </c>
      <c r="N3" s="83">
        <f t="shared" ref="N3:N6" si="1">VLOOKUP($M3,$A$2:$D20,3,0)</f>
        <v>9.92</v>
      </c>
      <c r="O3" s="82"/>
      <c r="P3" s="2" t="s">
        <v>15</v>
      </c>
      <c r="Q3" s="83">
        <f t="shared" ref="Q3:Q6" si="2">INDEX($C$2:$C20,MATCH($P3,$A$2:$A20,0))</f>
        <v>4.37</v>
      </c>
    </row>
    <row r="4">
      <c r="A4" s="3" t="s">
        <v>9</v>
      </c>
      <c r="B4" s="3" t="s">
        <v>6</v>
      </c>
      <c r="C4" s="4">
        <v>2.99</v>
      </c>
      <c r="D4" s="5">
        <v>16.0</v>
      </c>
      <c r="E4" s="5"/>
      <c r="F4" s="82"/>
      <c r="H4" s="2" t="str">
        <f>IFERROR(__xludf.DUMMYFUNCTION("""COMPUTED_VALUE"""),"Kale")</f>
        <v>Kale</v>
      </c>
      <c r="I4" s="82"/>
      <c r="K4" s="83">
        <f>IFERROR(__xludf.DUMMYFUNCTION("SUMPRODUCT(FILTER(C2:C15,B2:B15=""Fruit""),FILTER(D2:D15,B2:B15=""Fruit""))"),7410.450000000001)</f>
        <v>7410.45</v>
      </c>
      <c r="L4" s="82"/>
      <c r="M4" s="2" t="s">
        <v>16</v>
      </c>
      <c r="N4" s="83">
        <f t="shared" si="1"/>
        <v>2.54</v>
      </c>
      <c r="O4" s="82"/>
      <c r="P4" s="2" t="s">
        <v>12</v>
      </c>
      <c r="Q4" s="83">
        <f t="shared" si="2"/>
        <v>6.02</v>
      </c>
    </row>
    <row r="5">
      <c r="A5" s="3" t="s">
        <v>11</v>
      </c>
      <c r="B5" s="3" t="s">
        <v>6</v>
      </c>
      <c r="C5" s="4">
        <v>5.07</v>
      </c>
      <c r="D5" s="5">
        <v>138.0</v>
      </c>
      <c r="E5" s="3"/>
      <c r="F5" s="84"/>
      <c r="H5" s="2" t="str">
        <f>IFERROR(__xludf.DUMMYFUNCTION("""COMPUTED_VALUE"""),"Corn")</f>
        <v>Corn</v>
      </c>
      <c r="I5" s="84"/>
      <c r="L5" s="84"/>
      <c r="M5" s="81" t="s">
        <v>21</v>
      </c>
      <c r="N5" s="83">
        <f t="shared" si="1"/>
        <v>9.39</v>
      </c>
      <c r="O5" s="84"/>
      <c r="P5" s="2" t="s">
        <v>20</v>
      </c>
      <c r="Q5" s="83">
        <f t="shared" si="2"/>
        <v>5.26</v>
      </c>
    </row>
    <row r="6">
      <c r="A6" s="3" t="s">
        <v>12</v>
      </c>
      <c r="B6" s="3" t="s">
        <v>6</v>
      </c>
      <c r="C6" s="4">
        <v>6.02</v>
      </c>
      <c r="D6" s="5">
        <v>275.0</v>
      </c>
      <c r="E6" s="5"/>
      <c r="F6" s="82"/>
      <c r="H6" s="2" t="str">
        <f>IFERROR(__xludf.DUMMYFUNCTION("""COMPUTED_VALUE"""),"Potato")</f>
        <v>Potato</v>
      </c>
      <c r="I6" s="82"/>
      <c r="J6" s="81"/>
      <c r="K6" s="81"/>
      <c r="L6" s="82"/>
      <c r="M6" s="81" t="s">
        <v>14</v>
      </c>
      <c r="N6" s="83">
        <f t="shared" si="1"/>
        <v>4.19</v>
      </c>
      <c r="O6" s="82"/>
      <c r="P6" s="81" t="s">
        <v>13</v>
      </c>
      <c r="Q6" s="83">
        <f t="shared" si="2"/>
        <v>8.34</v>
      </c>
    </row>
    <row r="7">
      <c r="A7" s="3" t="s">
        <v>13</v>
      </c>
      <c r="B7" s="3" t="s">
        <v>6</v>
      </c>
      <c r="C7" s="4">
        <v>8.34</v>
      </c>
      <c r="D7" s="5">
        <v>177.0</v>
      </c>
      <c r="E7" s="5"/>
      <c r="F7" s="82"/>
      <c r="H7" s="2" t="str">
        <f>IFERROR(__xludf.DUMMYFUNCTION("""COMPUTED_VALUE"""),"Carrot")</f>
        <v>Carrot</v>
      </c>
      <c r="I7" s="82"/>
      <c r="J7" s="81"/>
      <c r="K7" s="81"/>
      <c r="L7" s="82"/>
      <c r="M7" s="81"/>
      <c r="N7" s="81"/>
      <c r="O7" s="82"/>
      <c r="P7" s="81"/>
      <c r="Q7" s="81"/>
    </row>
    <row r="8">
      <c r="A8" s="3" t="s">
        <v>14</v>
      </c>
      <c r="B8" s="3" t="s">
        <v>6</v>
      </c>
      <c r="C8" s="4">
        <v>4.19</v>
      </c>
      <c r="D8" s="5">
        <v>272.0</v>
      </c>
      <c r="E8" s="5"/>
      <c r="F8" s="82"/>
      <c r="H8" s="2" t="str">
        <f>IFERROR(__xludf.DUMMYFUNCTION("""COMPUTED_VALUE"""),"Tomato")</f>
        <v>Tomato</v>
      </c>
      <c r="I8" s="82"/>
      <c r="J8" s="81"/>
      <c r="K8" s="81"/>
      <c r="L8" s="82"/>
      <c r="M8" s="81"/>
      <c r="N8" s="81"/>
      <c r="O8" s="82"/>
      <c r="P8" s="81"/>
      <c r="Q8" s="81"/>
    </row>
    <row r="9">
      <c r="A9" s="3" t="s">
        <v>15</v>
      </c>
      <c r="B9" s="3" t="s">
        <v>8</v>
      </c>
      <c r="C9" s="4">
        <v>4.37</v>
      </c>
      <c r="D9" s="5">
        <v>174.0</v>
      </c>
      <c r="E9" s="5"/>
      <c r="F9" s="82"/>
      <c r="I9" s="82"/>
      <c r="J9" s="81"/>
      <c r="K9" s="81"/>
      <c r="L9" s="82"/>
      <c r="M9" s="81"/>
      <c r="N9" s="81"/>
      <c r="O9" s="82"/>
      <c r="P9" s="81"/>
    </row>
    <row r="10">
      <c r="A10" s="3" t="s">
        <v>16</v>
      </c>
      <c r="B10" s="3" t="s">
        <v>8</v>
      </c>
      <c r="C10" s="4">
        <v>2.54</v>
      </c>
      <c r="D10" s="5">
        <v>48.0</v>
      </c>
      <c r="E10" s="5"/>
      <c r="F10" s="82"/>
      <c r="I10" s="82"/>
      <c r="J10" s="81"/>
      <c r="K10" s="81"/>
      <c r="L10" s="82"/>
      <c r="M10" s="81"/>
      <c r="N10" s="81"/>
      <c r="O10" s="82"/>
      <c r="P10" s="81"/>
      <c r="Q10" s="81"/>
    </row>
    <row r="11">
      <c r="A11" s="3" t="s">
        <v>17</v>
      </c>
      <c r="B11" s="3" t="s">
        <v>8</v>
      </c>
      <c r="C11" s="4">
        <v>7.17</v>
      </c>
      <c r="D11" s="5">
        <v>243.0</v>
      </c>
      <c r="E11" s="5"/>
      <c r="F11" s="84"/>
      <c r="I11" s="84"/>
      <c r="L11" s="84"/>
      <c r="O11" s="84"/>
    </row>
    <row r="12">
      <c r="A12" s="3" t="s">
        <v>18</v>
      </c>
      <c r="B12" s="3" t="s">
        <v>8</v>
      </c>
      <c r="C12" s="4">
        <v>0.96</v>
      </c>
      <c r="D12" s="5">
        <v>165.0</v>
      </c>
      <c r="E12" s="5"/>
      <c r="F12" s="82"/>
      <c r="I12" s="82"/>
      <c r="J12" s="81"/>
      <c r="K12" s="81"/>
      <c r="L12" s="82"/>
      <c r="M12" s="81"/>
      <c r="N12" s="81"/>
      <c r="O12" s="82"/>
      <c r="P12" s="81"/>
      <c r="Q12" s="81"/>
    </row>
    <row r="13">
      <c r="A13" s="3" t="s">
        <v>19</v>
      </c>
      <c r="B13" s="3" t="s">
        <v>8</v>
      </c>
      <c r="C13" s="4">
        <v>3.52</v>
      </c>
      <c r="D13" s="5">
        <v>268.0</v>
      </c>
      <c r="E13" s="5"/>
      <c r="F13" s="82"/>
      <c r="I13" s="82"/>
      <c r="J13" s="81"/>
      <c r="K13" s="81"/>
      <c r="L13" s="82"/>
      <c r="M13" s="81"/>
      <c r="N13" s="81"/>
      <c r="O13" s="82"/>
      <c r="P13" s="81"/>
      <c r="Q13" s="81"/>
    </row>
    <row r="14">
      <c r="A14" s="3" t="s">
        <v>20</v>
      </c>
      <c r="B14" s="3" t="s">
        <v>8</v>
      </c>
      <c r="C14" s="4">
        <v>5.26</v>
      </c>
      <c r="D14" s="5">
        <v>114.0</v>
      </c>
      <c r="E14" s="5"/>
      <c r="F14" s="82"/>
      <c r="I14" s="82"/>
      <c r="J14" s="81"/>
      <c r="K14" s="81"/>
      <c r="L14" s="82"/>
      <c r="M14" s="81"/>
      <c r="N14" s="81"/>
      <c r="O14" s="82"/>
      <c r="P14" s="81"/>
      <c r="Q14" s="81"/>
    </row>
    <row r="15">
      <c r="A15" s="3" t="s">
        <v>21</v>
      </c>
      <c r="B15" s="3" t="s">
        <v>8</v>
      </c>
      <c r="C15" s="4">
        <v>9.39</v>
      </c>
      <c r="D15" s="5">
        <v>3.0</v>
      </c>
      <c r="E15" s="5"/>
      <c r="F15" s="82"/>
      <c r="I15" s="82"/>
      <c r="J15" s="81"/>
      <c r="K15" s="81"/>
      <c r="L15" s="82"/>
      <c r="M15" s="81"/>
      <c r="N15" s="81"/>
      <c r="O15" s="82"/>
      <c r="P15" s="81"/>
      <c r="Q15" s="81"/>
    </row>
    <row r="16">
      <c r="A16" s="5"/>
      <c r="B16" s="5"/>
      <c r="C16" s="5"/>
      <c r="D16" s="5"/>
      <c r="E16" s="5"/>
      <c r="F16" s="84"/>
      <c r="I16" s="84"/>
      <c r="L16" s="84"/>
      <c r="O16" s="84"/>
    </row>
    <row r="17">
      <c r="A17" s="5"/>
      <c r="B17" s="5"/>
      <c r="C17" s="5"/>
      <c r="D17" s="5"/>
      <c r="E17" s="5"/>
      <c r="F17" s="84"/>
      <c r="I17" s="84"/>
      <c r="L17" s="84"/>
      <c r="O17" s="84"/>
    </row>
    <row r="18">
      <c r="A18" s="5"/>
      <c r="B18" s="5"/>
      <c r="C18" s="5"/>
      <c r="D18" s="5"/>
      <c r="E18" s="5"/>
      <c r="F18" s="84"/>
      <c r="I18" s="84"/>
      <c r="L18" s="84"/>
      <c r="O18" s="84"/>
    </row>
    <row r="19">
      <c r="A19" s="5"/>
      <c r="B19" s="5"/>
      <c r="C19" s="5"/>
      <c r="D19" s="5"/>
      <c r="E19" s="5"/>
      <c r="F19" s="84"/>
      <c r="I19" s="84"/>
      <c r="L19" s="84"/>
      <c r="O19" s="84"/>
    </row>
    <row r="20">
      <c r="A20" s="5"/>
      <c r="B20" s="5"/>
      <c r="C20" s="5"/>
      <c r="D20" s="5"/>
      <c r="E20" s="5"/>
      <c r="F20" s="84"/>
      <c r="I20" s="84"/>
      <c r="L20" s="84"/>
      <c r="O20" s="84"/>
    </row>
  </sheetData>
  <drawing r:id="rId1"/>
</worksheet>
</file>