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github\property\"/>
    </mc:Choice>
  </mc:AlternateContent>
  <xr:revisionPtr revIDLastSave="0" documentId="13_ncr:1_{51E0D515-5456-499E-B209-062B9E491245}" xr6:coauthVersionLast="28" xr6:coauthVersionMax="28" xr10:uidLastSave="{00000000-0000-0000-0000-000000000000}"/>
  <bookViews>
    <workbookView xWindow="0" yWindow="504" windowWidth="33600" windowHeight="18864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8" i="1" l="1"/>
  <c r="W68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2" i="1"/>
  <c r="I3" i="1"/>
  <c r="I4" i="1"/>
  <c r="I5" i="1"/>
  <c r="I6" i="1"/>
  <c r="I7" i="1"/>
  <c r="S51" i="1"/>
  <c r="T2" i="1"/>
  <c r="U63" i="1"/>
  <c r="V63" i="1"/>
  <c r="T63" i="1"/>
  <c r="X63" i="1"/>
  <c r="U64" i="1"/>
  <c r="V64" i="1"/>
  <c r="T64" i="1"/>
  <c r="X64" i="1"/>
  <c r="U65" i="1"/>
  <c r="V65" i="1"/>
  <c r="T65" i="1"/>
  <c r="X65" i="1"/>
  <c r="U66" i="1"/>
  <c r="V66" i="1"/>
  <c r="T66" i="1"/>
  <c r="X66" i="1"/>
  <c r="U67" i="1"/>
  <c r="V67" i="1"/>
  <c r="T67" i="1"/>
  <c r="X67" i="1"/>
  <c r="X68" i="1"/>
  <c r="U69" i="1"/>
  <c r="V69" i="1"/>
  <c r="T69" i="1"/>
  <c r="X69" i="1"/>
  <c r="U70" i="1"/>
  <c r="V70" i="1"/>
  <c r="T70" i="1"/>
  <c r="X70" i="1"/>
  <c r="U71" i="1"/>
  <c r="V71" i="1"/>
  <c r="T71" i="1"/>
  <c r="X71" i="1"/>
  <c r="U72" i="1"/>
  <c r="V72" i="1"/>
  <c r="T72" i="1"/>
  <c r="X72" i="1"/>
  <c r="W63" i="1"/>
  <c r="W64" i="1"/>
  <c r="W65" i="1"/>
  <c r="W66" i="1"/>
  <c r="W67" i="1"/>
  <c r="W69" i="1"/>
  <c r="W70" i="1"/>
  <c r="W71" i="1"/>
  <c r="W72" i="1"/>
  <c r="S63" i="1"/>
  <c r="S64" i="1"/>
  <c r="S65" i="1"/>
  <c r="S66" i="1"/>
  <c r="S67" i="1"/>
  <c r="S69" i="1"/>
  <c r="S70" i="1"/>
  <c r="S71" i="1"/>
  <c r="S72" i="1"/>
  <c r="S73" i="1"/>
  <c r="M63" i="1"/>
  <c r="M64" i="1"/>
  <c r="M65" i="1"/>
  <c r="M66" i="1"/>
  <c r="M67" i="1"/>
  <c r="M69" i="1"/>
  <c r="M70" i="1"/>
  <c r="M71" i="1"/>
  <c r="M72" i="1"/>
  <c r="U51" i="1"/>
  <c r="V51" i="1"/>
  <c r="T51" i="1"/>
  <c r="X51" i="1"/>
  <c r="U52" i="1"/>
  <c r="V52" i="1"/>
  <c r="T52" i="1"/>
  <c r="X52" i="1"/>
  <c r="U53" i="1"/>
  <c r="V53" i="1"/>
  <c r="T53" i="1"/>
  <c r="X53" i="1"/>
  <c r="U54" i="1"/>
  <c r="V54" i="1"/>
  <c r="T54" i="1"/>
  <c r="X54" i="1"/>
  <c r="U55" i="1"/>
  <c r="V55" i="1"/>
  <c r="T55" i="1"/>
  <c r="X55" i="1"/>
  <c r="U56" i="1"/>
  <c r="V56" i="1"/>
  <c r="T56" i="1"/>
  <c r="X56" i="1"/>
  <c r="U57" i="1"/>
  <c r="V57" i="1"/>
  <c r="T57" i="1"/>
  <c r="X57" i="1"/>
  <c r="U58" i="1"/>
  <c r="V58" i="1"/>
  <c r="T58" i="1"/>
  <c r="X58" i="1"/>
  <c r="U59" i="1"/>
  <c r="V59" i="1"/>
  <c r="T59" i="1"/>
  <c r="X59" i="1"/>
  <c r="U60" i="1"/>
  <c r="V60" i="1"/>
  <c r="T60" i="1"/>
  <c r="X60" i="1"/>
  <c r="U61" i="1"/>
  <c r="V61" i="1"/>
  <c r="T61" i="1"/>
  <c r="X61" i="1"/>
  <c r="U62" i="1"/>
  <c r="V62" i="1"/>
  <c r="T62" i="1"/>
  <c r="X62" i="1"/>
  <c r="U73" i="1"/>
  <c r="V73" i="1"/>
  <c r="T73" i="1"/>
  <c r="X73" i="1"/>
  <c r="U74" i="1"/>
  <c r="V74" i="1"/>
  <c r="T74" i="1"/>
  <c r="X74" i="1"/>
  <c r="U75" i="1"/>
  <c r="V75" i="1"/>
  <c r="T75" i="1"/>
  <c r="X75" i="1"/>
  <c r="U76" i="1"/>
  <c r="V76" i="1"/>
  <c r="T76" i="1"/>
  <c r="X76" i="1"/>
  <c r="U77" i="1"/>
  <c r="V77" i="1"/>
  <c r="T77" i="1"/>
  <c r="X77" i="1"/>
  <c r="U78" i="1"/>
  <c r="V78" i="1"/>
  <c r="T78" i="1"/>
  <c r="X78" i="1"/>
  <c r="U79" i="1"/>
  <c r="V79" i="1"/>
  <c r="T79" i="1"/>
  <c r="X79" i="1"/>
  <c r="U80" i="1"/>
  <c r="V80" i="1"/>
  <c r="T80" i="1"/>
  <c r="X80" i="1"/>
  <c r="U81" i="1"/>
  <c r="V81" i="1"/>
  <c r="T81" i="1"/>
  <c r="X81" i="1"/>
  <c r="W51" i="1"/>
  <c r="W52" i="1"/>
  <c r="W53" i="1"/>
  <c r="W54" i="1"/>
  <c r="W55" i="1"/>
  <c r="W56" i="1"/>
  <c r="W57" i="1"/>
  <c r="W58" i="1"/>
  <c r="W59" i="1"/>
  <c r="W60" i="1"/>
  <c r="W61" i="1"/>
  <c r="W62" i="1"/>
  <c r="W73" i="1"/>
  <c r="W74" i="1"/>
  <c r="W75" i="1"/>
  <c r="W76" i="1"/>
  <c r="W77" i="1"/>
  <c r="W78" i="1"/>
  <c r="W79" i="1"/>
  <c r="W80" i="1"/>
  <c r="S52" i="1"/>
  <c r="S53" i="1"/>
  <c r="S54" i="1"/>
  <c r="S55" i="1"/>
  <c r="S56" i="1"/>
  <c r="S57" i="1"/>
  <c r="S58" i="1"/>
  <c r="S59" i="1"/>
  <c r="S60" i="1"/>
  <c r="S61" i="1"/>
  <c r="S62" i="1"/>
  <c r="S74" i="1"/>
  <c r="S75" i="1"/>
  <c r="S76" i="1"/>
  <c r="S77" i="1"/>
  <c r="S78" i="1"/>
  <c r="S79" i="1"/>
  <c r="S80" i="1"/>
  <c r="S81" i="1"/>
  <c r="S82" i="1"/>
  <c r="M51" i="1"/>
  <c r="M52" i="1"/>
  <c r="M53" i="1"/>
  <c r="M54" i="1"/>
  <c r="M55" i="1"/>
  <c r="M56" i="1"/>
  <c r="M57" i="1"/>
  <c r="M58" i="1"/>
  <c r="M59" i="1"/>
  <c r="M60" i="1"/>
  <c r="M61" i="1"/>
  <c r="M6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40" i="1"/>
  <c r="M41" i="1"/>
  <c r="M42" i="1"/>
  <c r="M43" i="1"/>
  <c r="M44" i="1"/>
  <c r="M45" i="1"/>
  <c r="M46" i="1"/>
  <c r="M47" i="1"/>
  <c r="M48" i="1"/>
  <c r="M49" i="1"/>
  <c r="M50" i="1"/>
  <c r="U45" i="1"/>
  <c r="V45" i="1"/>
  <c r="T45" i="1"/>
  <c r="X45" i="1"/>
  <c r="U46" i="1"/>
  <c r="V46" i="1"/>
  <c r="T46" i="1"/>
  <c r="X46" i="1"/>
  <c r="U47" i="1"/>
  <c r="V47" i="1"/>
  <c r="T47" i="1"/>
  <c r="X47" i="1"/>
  <c r="U48" i="1"/>
  <c r="V48" i="1"/>
  <c r="T48" i="1"/>
  <c r="X48" i="1"/>
  <c r="U49" i="1"/>
  <c r="V49" i="1"/>
  <c r="T49" i="1"/>
  <c r="X49" i="1"/>
  <c r="U50" i="1"/>
  <c r="V50" i="1"/>
  <c r="T50" i="1"/>
  <c r="X50" i="1"/>
  <c r="U82" i="1"/>
  <c r="V82" i="1"/>
  <c r="T82" i="1"/>
  <c r="X82" i="1"/>
  <c r="U83" i="1"/>
  <c r="V83" i="1"/>
  <c r="T83" i="1"/>
  <c r="X83" i="1"/>
  <c r="U84" i="1"/>
  <c r="V84" i="1"/>
  <c r="T84" i="1"/>
  <c r="X84" i="1"/>
  <c r="U85" i="1"/>
  <c r="V85" i="1"/>
  <c r="T85" i="1"/>
  <c r="X85" i="1"/>
  <c r="W45" i="1"/>
  <c r="W46" i="1"/>
  <c r="W47" i="1"/>
  <c r="W48" i="1"/>
  <c r="W49" i="1"/>
  <c r="W50" i="1"/>
  <c r="W81" i="1"/>
  <c r="W82" i="1"/>
  <c r="W83" i="1"/>
  <c r="W84" i="1"/>
  <c r="S45" i="1"/>
  <c r="S46" i="1"/>
  <c r="S47" i="1"/>
  <c r="S48" i="1"/>
  <c r="S49" i="1"/>
  <c r="S50" i="1"/>
  <c r="S83" i="1"/>
  <c r="S84" i="1"/>
  <c r="S85" i="1"/>
  <c r="M39" i="1"/>
  <c r="M38" i="1"/>
  <c r="M37" i="1"/>
  <c r="M36" i="1"/>
  <c r="U31" i="1"/>
  <c r="V31" i="1"/>
  <c r="T31" i="1"/>
  <c r="X31" i="1"/>
  <c r="U32" i="1"/>
  <c r="V32" i="1"/>
  <c r="T32" i="1"/>
  <c r="X32" i="1"/>
  <c r="U33" i="1"/>
  <c r="V33" i="1"/>
  <c r="T33" i="1"/>
  <c r="X33" i="1"/>
  <c r="U34" i="1"/>
  <c r="V34" i="1"/>
  <c r="T34" i="1"/>
  <c r="X34" i="1"/>
  <c r="U35" i="1"/>
  <c r="V35" i="1"/>
  <c r="T35" i="1"/>
  <c r="X35" i="1"/>
  <c r="U36" i="1"/>
  <c r="V36" i="1"/>
  <c r="T36" i="1"/>
  <c r="X36" i="1"/>
  <c r="U37" i="1"/>
  <c r="V37" i="1"/>
  <c r="T37" i="1"/>
  <c r="X37" i="1"/>
  <c r="U38" i="1"/>
  <c r="V38" i="1"/>
  <c r="T38" i="1"/>
  <c r="X38" i="1"/>
  <c r="U39" i="1"/>
  <c r="V39" i="1"/>
  <c r="T39" i="1"/>
  <c r="X39" i="1"/>
  <c r="U40" i="1"/>
  <c r="V40" i="1"/>
  <c r="T40" i="1"/>
  <c r="X40" i="1"/>
  <c r="U41" i="1"/>
  <c r="V41" i="1"/>
  <c r="T41" i="1"/>
  <c r="X41" i="1"/>
  <c r="U42" i="1"/>
  <c r="V42" i="1"/>
  <c r="T42" i="1"/>
  <c r="X42" i="1"/>
  <c r="U43" i="1"/>
  <c r="V43" i="1"/>
  <c r="T43" i="1"/>
  <c r="X43" i="1"/>
  <c r="U44" i="1"/>
  <c r="V44" i="1"/>
  <c r="T44" i="1"/>
  <c r="X44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85" i="1"/>
  <c r="W91" i="1"/>
  <c r="T91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M91" i="1"/>
  <c r="S91" i="1"/>
  <c r="U91" i="1"/>
  <c r="V91" i="1"/>
  <c r="X91" i="1"/>
  <c r="M92" i="1"/>
  <c r="S92" i="1"/>
  <c r="T92" i="1"/>
  <c r="U92" i="1"/>
  <c r="V92" i="1"/>
  <c r="W92" i="1"/>
  <c r="X92" i="1"/>
  <c r="M35" i="1"/>
  <c r="S17" i="1"/>
  <c r="S18" i="1"/>
  <c r="S19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93" i="1"/>
  <c r="M94" i="1"/>
  <c r="M95" i="1"/>
  <c r="U14" i="1"/>
  <c r="V14" i="1"/>
  <c r="T14" i="1"/>
  <c r="X14" i="1"/>
  <c r="U15" i="1"/>
  <c r="V15" i="1"/>
  <c r="T15" i="1"/>
  <c r="X15" i="1"/>
  <c r="U16" i="1"/>
  <c r="V16" i="1"/>
  <c r="T16" i="1"/>
  <c r="X16" i="1"/>
  <c r="U17" i="1"/>
  <c r="V17" i="1"/>
  <c r="T17" i="1"/>
  <c r="X17" i="1"/>
  <c r="U18" i="1"/>
  <c r="V18" i="1"/>
  <c r="T18" i="1"/>
  <c r="X18" i="1"/>
  <c r="U19" i="1"/>
  <c r="V19" i="1"/>
  <c r="T19" i="1"/>
  <c r="X19" i="1"/>
  <c r="U20" i="1"/>
  <c r="V20" i="1"/>
  <c r="T20" i="1"/>
  <c r="X20" i="1"/>
  <c r="U21" i="1"/>
  <c r="V21" i="1"/>
  <c r="T21" i="1"/>
  <c r="X21" i="1"/>
  <c r="U22" i="1"/>
  <c r="V22" i="1"/>
  <c r="T22" i="1"/>
  <c r="X22" i="1"/>
  <c r="U23" i="1"/>
  <c r="V23" i="1"/>
  <c r="T23" i="1"/>
  <c r="X23" i="1"/>
  <c r="U24" i="1"/>
  <c r="V24" i="1"/>
  <c r="T24" i="1"/>
  <c r="X24" i="1"/>
  <c r="U25" i="1"/>
  <c r="V25" i="1"/>
  <c r="T25" i="1"/>
  <c r="X25" i="1"/>
  <c r="U26" i="1"/>
  <c r="V26" i="1"/>
  <c r="T26" i="1"/>
  <c r="X26" i="1"/>
  <c r="U27" i="1"/>
  <c r="V27" i="1"/>
  <c r="T27" i="1"/>
  <c r="X27" i="1"/>
  <c r="U28" i="1"/>
  <c r="V28" i="1"/>
  <c r="T28" i="1"/>
  <c r="X28" i="1"/>
  <c r="U29" i="1"/>
  <c r="V29" i="1"/>
  <c r="T29" i="1"/>
  <c r="X29" i="1"/>
  <c r="U30" i="1"/>
  <c r="V30" i="1"/>
  <c r="T30" i="1"/>
  <c r="X30" i="1"/>
  <c r="U93" i="1"/>
  <c r="V93" i="1"/>
  <c r="T93" i="1"/>
  <c r="X93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93" i="1"/>
  <c r="W94" i="1"/>
  <c r="W95" i="1"/>
  <c r="W96" i="1"/>
  <c r="W97" i="1"/>
  <c r="W98" i="1"/>
  <c r="U94" i="1"/>
  <c r="V94" i="1"/>
  <c r="S14" i="1"/>
  <c r="S15" i="1"/>
  <c r="S16" i="1"/>
  <c r="S20" i="1"/>
  <c r="S21" i="1"/>
  <c r="S22" i="1"/>
  <c r="S23" i="1"/>
  <c r="S24" i="1"/>
  <c r="S25" i="1"/>
  <c r="S26" i="1"/>
  <c r="S27" i="1"/>
  <c r="S28" i="1"/>
  <c r="S29" i="1"/>
  <c r="S30" i="1"/>
  <c r="M14" i="1"/>
  <c r="W14" i="1"/>
  <c r="U99" i="1"/>
  <c r="V99" i="1"/>
  <c r="T99" i="1"/>
  <c r="X99" i="1"/>
  <c r="W99" i="1"/>
  <c r="S99" i="1"/>
  <c r="M99" i="1"/>
  <c r="M2" i="1"/>
  <c r="M3" i="1"/>
  <c r="M4" i="1"/>
  <c r="M5" i="1"/>
  <c r="M6" i="1"/>
  <c r="M7" i="1"/>
  <c r="M8" i="1"/>
  <c r="M9" i="1"/>
  <c r="M10" i="1"/>
  <c r="M11" i="1"/>
  <c r="M12" i="1"/>
  <c r="M13" i="1"/>
  <c r="M96" i="1"/>
  <c r="M97" i="1"/>
  <c r="M98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U2" i="1"/>
  <c r="V2" i="1"/>
  <c r="X2" i="1"/>
  <c r="U3" i="1"/>
  <c r="V3" i="1"/>
  <c r="T3" i="1"/>
  <c r="X3" i="1"/>
  <c r="U4" i="1"/>
  <c r="V4" i="1"/>
  <c r="T4" i="1"/>
  <c r="X4" i="1"/>
  <c r="U5" i="1"/>
  <c r="V5" i="1"/>
  <c r="T5" i="1"/>
  <c r="X5" i="1"/>
  <c r="U6" i="1"/>
  <c r="V6" i="1"/>
  <c r="T6" i="1"/>
  <c r="X6" i="1"/>
  <c r="U7" i="1"/>
  <c r="V7" i="1"/>
  <c r="T7" i="1"/>
  <c r="X7" i="1"/>
  <c r="U8" i="1"/>
  <c r="V8" i="1"/>
  <c r="T8" i="1"/>
  <c r="X8" i="1"/>
  <c r="U9" i="1"/>
  <c r="V9" i="1"/>
  <c r="T9" i="1"/>
  <c r="X9" i="1"/>
  <c r="U10" i="1"/>
  <c r="V10" i="1"/>
  <c r="T10" i="1"/>
  <c r="X10" i="1"/>
  <c r="U11" i="1"/>
  <c r="V11" i="1"/>
  <c r="T11" i="1"/>
  <c r="X11" i="1"/>
  <c r="U12" i="1"/>
  <c r="V12" i="1"/>
  <c r="T12" i="1"/>
  <c r="X12" i="1"/>
  <c r="U13" i="1"/>
  <c r="V13" i="1"/>
  <c r="T13" i="1"/>
  <c r="X13" i="1"/>
  <c r="T94" i="1"/>
  <c r="X94" i="1"/>
  <c r="U95" i="1"/>
  <c r="V95" i="1"/>
  <c r="T95" i="1"/>
  <c r="X95" i="1"/>
  <c r="U96" i="1"/>
  <c r="V96" i="1"/>
  <c r="T96" i="1"/>
  <c r="X96" i="1"/>
  <c r="U97" i="1"/>
  <c r="V97" i="1"/>
  <c r="T97" i="1"/>
  <c r="X97" i="1"/>
  <c r="U98" i="1"/>
  <c r="V98" i="1"/>
  <c r="T98" i="1"/>
  <c r="X98" i="1"/>
  <c r="U100" i="1"/>
  <c r="V100" i="1"/>
  <c r="T100" i="1"/>
  <c r="X100" i="1"/>
  <c r="U101" i="1"/>
  <c r="V101" i="1"/>
  <c r="T101" i="1"/>
  <c r="X101" i="1"/>
  <c r="U102" i="1"/>
  <c r="V102" i="1"/>
  <c r="T102" i="1"/>
  <c r="X102" i="1"/>
  <c r="U103" i="1"/>
  <c r="V103" i="1"/>
  <c r="T103" i="1"/>
  <c r="X103" i="1"/>
  <c r="U104" i="1"/>
  <c r="V104" i="1"/>
  <c r="T104" i="1"/>
  <c r="X104" i="1"/>
  <c r="U105" i="1"/>
  <c r="V105" i="1"/>
  <c r="T105" i="1"/>
  <c r="X105" i="1"/>
  <c r="U106" i="1"/>
  <c r="V106" i="1"/>
  <c r="T106" i="1"/>
  <c r="X106" i="1"/>
  <c r="U107" i="1"/>
  <c r="V107" i="1"/>
  <c r="T107" i="1"/>
  <c r="X107" i="1"/>
  <c r="U108" i="1"/>
  <c r="V108" i="1"/>
  <c r="T108" i="1"/>
  <c r="X108" i="1"/>
  <c r="U109" i="1"/>
  <c r="V109" i="1"/>
  <c r="T109" i="1"/>
  <c r="X109" i="1"/>
  <c r="U110" i="1"/>
  <c r="V110" i="1"/>
  <c r="T110" i="1"/>
  <c r="X110" i="1"/>
  <c r="U111" i="1"/>
  <c r="V111" i="1"/>
  <c r="T111" i="1"/>
  <c r="X111" i="1"/>
  <c r="U112" i="1"/>
  <c r="V112" i="1"/>
  <c r="T112" i="1"/>
  <c r="X112" i="1"/>
  <c r="U113" i="1"/>
  <c r="V113" i="1"/>
  <c r="T113" i="1"/>
  <c r="X113" i="1"/>
  <c r="U114" i="1"/>
  <c r="V114" i="1"/>
  <c r="T114" i="1"/>
  <c r="X114" i="1"/>
  <c r="U115" i="1"/>
  <c r="V115" i="1"/>
  <c r="T115" i="1"/>
  <c r="X115" i="1"/>
  <c r="U116" i="1"/>
  <c r="V116" i="1"/>
  <c r="T116" i="1"/>
  <c r="X116" i="1"/>
  <c r="U117" i="1"/>
  <c r="V117" i="1"/>
  <c r="T117" i="1"/>
  <c r="X117" i="1"/>
  <c r="U118" i="1"/>
  <c r="V118" i="1"/>
  <c r="T118" i="1"/>
  <c r="X118" i="1"/>
  <c r="U119" i="1"/>
  <c r="V119" i="1"/>
  <c r="T119" i="1"/>
  <c r="X119" i="1"/>
  <c r="U120" i="1"/>
  <c r="V120" i="1"/>
  <c r="T120" i="1"/>
  <c r="X120" i="1"/>
  <c r="U121" i="1"/>
  <c r="V121" i="1"/>
  <c r="T121" i="1"/>
  <c r="X121" i="1"/>
  <c r="U122" i="1"/>
  <c r="V122" i="1"/>
  <c r="T122" i="1"/>
  <c r="X122" i="1"/>
  <c r="U123" i="1"/>
  <c r="V123" i="1"/>
  <c r="T123" i="1"/>
  <c r="X123" i="1"/>
  <c r="U124" i="1"/>
  <c r="V124" i="1"/>
  <c r="T124" i="1"/>
  <c r="X124" i="1"/>
  <c r="U125" i="1"/>
  <c r="V125" i="1"/>
  <c r="T125" i="1"/>
  <c r="X125" i="1"/>
  <c r="U126" i="1"/>
  <c r="V126" i="1"/>
  <c r="T126" i="1"/>
  <c r="X126" i="1"/>
  <c r="U127" i="1"/>
  <c r="V127" i="1"/>
  <c r="T127" i="1"/>
  <c r="X127" i="1"/>
  <c r="U128" i="1"/>
  <c r="V128" i="1"/>
  <c r="T128" i="1"/>
  <c r="X128" i="1"/>
  <c r="U129" i="1"/>
  <c r="V129" i="1"/>
  <c r="T129" i="1"/>
  <c r="X129" i="1"/>
  <c r="U130" i="1"/>
  <c r="V130" i="1"/>
  <c r="T130" i="1"/>
  <c r="X130" i="1"/>
  <c r="U131" i="1"/>
  <c r="V131" i="1"/>
  <c r="T131" i="1"/>
  <c r="X131" i="1"/>
  <c r="U132" i="1"/>
  <c r="V132" i="1"/>
  <c r="T132" i="1"/>
  <c r="X132" i="1"/>
  <c r="U133" i="1"/>
  <c r="V133" i="1"/>
  <c r="T133" i="1"/>
  <c r="X133" i="1"/>
  <c r="U134" i="1"/>
  <c r="V134" i="1"/>
  <c r="T134" i="1"/>
  <c r="X134" i="1"/>
  <c r="U135" i="1"/>
  <c r="V135" i="1"/>
  <c r="T135" i="1"/>
  <c r="X135" i="1"/>
  <c r="U136" i="1"/>
  <c r="V136" i="1"/>
  <c r="T136" i="1"/>
  <c r="X136" i="1"/>
  <c r="U137" i="1"/>
  <c r="V137" i="1"/>
  <c r="T137" i="1"/>
  <c r="X137" i="1"/>
  <c r="U138" i="1"/>
  <c r="V138" i="1"/>
  <c r="T138" i="1"/>
  <c r="X138" i="1"/>
  <c r="W2" i="1"/>
  <c r="W3" i="1"/>
  <c r="W4" i="1"/>
  <c r="W5" i="1"/>
  <c r="W6" i="1"/>
  <c r="W7" i="1"/>
  <c r="W8" i="1"/>
  <c r="W9" i="1"/>
  <c r="W10" i="1"/>
  <c r="W11" i="1"/>
  <c r="W12" i="1"/>
  <c r="W13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T139" i="1"/>
  <c r="T140" i="1"/>
  <c r="S2" i="1"/>
  <c r="S3" i="1"/>
  <c r="S4" i="1"/>
  <c r="S5" i="1"/>
  <c r="S6" i="1"/>
  <c r="S7" i="1"/>
  <c r="S8" i="1"/>
  <c r="S9" i="1"/>
  <c r="S10" i="1"/>
  <c r="S11" i="1"/>
  <c r="S12" i="1"/>
  <c r="S13" i="1"/>
  <c r="S93" i="1"/>
  <c r="S94" i="1"/>
  <c r="S95" i="1"/>
  <c r="S96" i="1"/>
  <c r="S97" i="1"/>
  <c r="S98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</calcChain>
</file>

<file path=xl/sharedStrings.xml><?xml version="1.0" encoding="utf-8"?>
<sst xmlns="http://schemas.openxmlformats.org/spreadsheetml/2006/main" count="345" uniqueCount="295">
  <si>
    <t>地址</t>
  </si>
  <si>
    <t>zillow</t>
  </si>
  <si>
    <t>redfin</t>
  </si>
  <si>
    <t>价格</t>
  </si>
  <si>
    <t>学区</t>
  </si>
  <si>
    <t>rent</t>
  </si>
  <si>
    <t>cap rate(8-12%)</t>
  </si>
  <si>
    <t>maintain</t>
  </si>
  <si>
    <t>首付</t>
  </si>
  <si>
    <t>利率</t>
  </si>
  <si>
    <t>CASH invest</t>
  </si>
  <si>
    <t>dept</t>
  </si>
  <si>
    <t>NOI</t>
  </si>
  <si>
    <t>cash on cash大于10</t>
  </si>
  <si>
    <t>月付</t>
  </si>
  <si>
    <t>GRM要小于15</t>
  </si>
  <si>
    <t>位置如何</t>
  </si>
  <si>
    <t>好</t>
  </si>
  <si>
    <t>https://www.redfin.com/TX/Plano/3101-Citadel-Dr-75023/home/31890659#schools</t>
  </si>
  <si>
    <t>比较豪华的</t>
  </si>
  <si>
    <t>10，8，7</t>
  </si>
  <si>
    <t>plano西北</t>
  </si>
  <si>
    <t>月利润</t>
  </si>
  <si>
    <t>3417 Gary DrPlano, TX 75023</t>
  </si>
  <si>
    <t>https://www.redfin.com/TX/Plano/3417-Gary-Dr-75023/home/32031822</t>
  </si>
  <si>
    <t>7317 Lougheed PlzPlano, TX 75025</t>
  </si>
  <si>
    <t>https://www.redfin.com/TX/Plano/7317-Lougheed-Plz-75025/home/32030091</t>
  </si>
  <si>
    <t>10.9.7</t>
  </si>
  <si>
    <t>https://www.redfin.com/TX/Richardson/4401-Crystal-Mountain-Dr-75082/home/32112888</t>
  </si>
  <si>
    <t>4401 Crystal Mountain DrRichardson, TX 75082</t>
  </si>
  <si>
    <t>10，8，6</t>
  </si>
  <si>
    <t>plano东南</t>
  </si>
  <si>
    <t>2713 Rockefeller DrPlano, TX 75093</t>
  </si>
  <si>
    <t>https://www.redfin.com/TX/Plano/2713-Rockefeller-Way-75093/home/110180531</t>
  </si>
  <si>
    <t>https://www.redfin.com/TX/Plano/5764-Gleneagles-Dr-75093/home/32253947#schools</t>
  </si>
  <si>
    <t>plano西较远</t>
  </si>
  <si>
    <t>zillow区域升值中位数</t>
  </si>
  <si>
    <t>zillow月租</t>
  </si>
  <si>
    <t>奥斯丁</t>
  </si>
  <si>
    <t>3303 Barksdale DrAustin, TX 78725</t>
  </si>
  <si>
    <t>3，3，5</t>
  </si>
  <si>
    <t>3.4，3.8</t>
  </si>
  <si>
    <t>austin东</t>
  </si>
  <si>
    <t>4907 Misty Slope LnAustin, TX 78744</t>
  </si>
  <si>
    <t>https://www.redfin.com/TX/Austin/4907-Misty-Slope-Ln-78744/home/31807404</t>
  </si>
  <si>
    <t>https://www.redfin.com/TX/Austin/3303-Barksdale-Dr-78725/home/31056166#schools</t>
  </si>
  <si>
    <t>austin南</t>
  </si>
  <si>
    <t>3，5</t>
  </si>
  <si>
    <t>7508 Marble Ridge DrAustin, TX 78747</t>
  </si>
  <si>
    <t>https://www.redfin.com/TX/Austin/7508-Marble-Ridge-Dr-78747/home/31949485</t>
  </si>
  <si>
    <t>11.7，3.6</t>
  </si>
  <si>
    <t>5708 CHINA BERRY RdAustin, TX 78744</t>
  </si>
  <si>
    <t>https://www.redfin.com/TX/Austin/5708-China-Berry-Rd-78744/home/31655019</t>
  </si>
  <si>
    <t>3.4，2</t>
  </si>
  <si>
    <t>7317 Lougheed Plz,Plano, TX 75025</t>
  </si>
  <si>
    <t>10，9，7</t>
  </si>
  <si>
    <t>plano东北</t>
  </si>
  <si>
    <r>
      <t>1.3，</t>
    </r>
    <r>
      <rPr>
        <i/>
        <sz val="12"/>
        <color theme="1"/>
        <rFont val="Calibri"/>
        <family val="2"/>
        <scheme val="minor"/>
      </rPr>
      <t>5.7</t>
    </r>
  </si>
  <si>
    <t>https://www.redfin.com/TX/Plano/3417-Gary-Dr-75023/home/32031822#redfin-estimate</t>
  </si>
  <si>
    <t>3.1，5.7</t>
  </si>
  <si>
    <t>备注</t>
  </si>
  <si>
    <t>redfin近5年升值率</t>
  </si>
  <si>
    <t>3101 Citadel DrPlano, TX 75023</t>
  </si>
  <si>
    <t>11612 Murron Dr,Austin, TX 78754</t>
  </si>
  <si>
    <t>https://www.zillow.com/homedetails/11505-Murron-Dr-Austin-TX-78754/119619674_zpid/?fullpage=true</t>
  </si>
  <si>
    <t>11505 Murron Dr,Austin, TX 78754</t>
  </si>
  <si>
    <t>13年</t>
  </si>
  <si>
    <t>https://www.zillow.com/homedetails/7000-Longford-Trl-Austin-TX-78754/2091364660_zpid/?fullpage=true</t>
  </si>
  <si>
    <t>7000 Longford TrlAustin, TX 78754</t>
  </si>
  <si>
    <t>https://www.zillow.com/community/cantarra-meadow/2091369911_zpid/?fullpage=true</t>
  </si>
  <si>
    <t>The Reveille Plan, Cantarra MeadowPflugerville, TX 78660</t>
  </si>
  <si>
    <t>18年</t>
  </si>
  <si>
    <t>austin东北</t>
  </si>
  <si>
    <t>https://www.zillow.com/homedetails/13520-Lismore-Ln-Pflugerville-TX-78660/89551920_zpid/?fullpage=true</t>
  </si>
  <si>
    <t>13520 Lismore Ln,Pflugerville, TX 78660</t>
  </si>
  <si>
    <t>09年</t>
  </si>
  <si>
    <t>https://www.zillow.com/homedetails/13309-Henneman-Dr-Pflugerville-TX-78660/2093558615_zpid/?fullpage=true</t>
  </si>
  <si>
    <t>13309 Henneman DrPflugerville,</t>
  </si>
  <si>
    <t>17年</t>
  </si>
  <si>
    <t>https://www.zillow.com/homedetails/6321-Garden-Rose-Path-Austin-TX-78754/2097303135_zpid/</t>
  </si>
  <si>
    <t>6321 Garden Rose Path,Austin,</t>
  </si>
  <si>
    <t>austin东北靠中一点</t>
  </si>
  <si>
    <t>16年</t>
  </si>
  <si>
    <t>The Valley Forge Plan, Walnut Creek EnclaveAustin</t>
  </si>
  <si>
    <t>https://www.zillow.com/community/walnut-creek-enclave/2092198375_zpid/</t>
  </si>
  <si>
    <t>10909 Short Springs Dr,Austin, TX 78754</t>
  </si>
  <si>
    <t>https://www.zillow.com/homedetails/10909-Short-Springs-Dr-Austin-TX-78754/83832676_zpid/</t>
  </si>
  <si>
    <t>07年，5b2.5b房间好像也不怎么样</t>
  </si>
  <si>
    <t>https://www.zillow.com/homedetails/1300-Tuxford-Cv-Austin-TX-78753/29434511_zpid/</t>
  </si>
  <si>
    <t>1300 Tuxford Cv,Austin, TX 78753</t>
  </si>
  <si>
    <t>austin东北靠中较多</t>
  </si>
  <si>
    <t>https://www.zillow.com/community/pioneer-hill/2092198568_zpid/</t>
  </si>
  <si>
    <t>The Roosevelt Plan, Pioneer HillAustin</t>
  </si>
  <si>
    <t>82年，3b2.5b，地理位置比较好一点</t>
  </si>
  <si>
    <t>9,2,10</t>
  </si>
  <si>
    <t>https://www.zillow.com/homedetails/7209-Curpin-Cv-Austin-TX-78754/29419855_zpid/</t>
  </si>
  <si>
    <t>7209 Curpin Cv,Austin, TX 78754</t>
  </si>
  <si>
    <t>4,3,7</t>
  </si>
  <si>
    <t>95年，大院子，门口高速要收费</t>
  </si>
  <si>
    <t>8516 Delavan Ave,Austin, TX 78717</t>
  </si>
  <si>
    <t>10,10,8</t>
  </si>
  <si>
    <t>jollyville北端</t>
  </si>
  <si>
    <t>garage要花钱convertback</t>
  </si>
  <si>
    <t>https://www.zillow.com/homedetails/6505-Ranchito-Dr-Austin-TX-78744/2092097030_zpid/</t>
  </si>
  <si>
    <t>6505 Ranchito Dr,Austin</t>
  </si>
  <si>
    <t>austin东南</t>
  </si>
  <si>
    <t>18年，房型有两个bedroom挨着不太好</t>
  </si>
  <si>
    <t>The Kennedy Plan, Reserve at McKinney Falls</t>
  </si>
  <si>
    <t>https://www.zillow.com/community/reserve-at-mckinney-falls/2092198329_zpid/</t>
  </si>
  <si>
    <t>厨房countertop有点少</t>
  </si>
  <si>
    <t>900 Old Mill Rd # 7 Cedar Park, TX 78613</t>
  </si>
  <si>
    <t>https://www.zillow.com/homedetails/900-Old-Mill-Rd-7-Cedar-Park-TX-78613/2095235780_zpid/</t>
  </si>
  <si>
    <t>jollyville西北</t>
  </si>
  <si>
    <t>4b3.5b，房间偏小，两个房间挨着，增值好想也不太好</t>
  </si>
  <si>
    <t>7429 Dallas Dr, Austin, TX 78729</t>
  </si>
  <si>
    <t>https://www.zillow.com/homedetails/7429-Dallas-Dr-Austin-TX-78729/29573744_zpid/</t>
  </si>
  <si>
    <t>jollyville</t>
  </si>
  <si>
    <t>4b2.5，房间应该还可以</t>
  </si>
  <si>
    <t>Avignon Plan, Village at Wells Branch Austin, TX 78728</t>
  </si>
  <si>
    <t>https://www.zillow.com/community/village-at-wells-branch/2092891698_zpid/</t>
  </si>
  <si>
    <t>好，两条高速中间</t>
  </si>
  <si>
    <t>房间都不错</t>
  </si>
  <si>
    <t>The Roosevelt Plan, Pioneer Hill Austin, TX 78754</t>
  </si>
  <si>
    <t>不错，austin东北靠中较多</t>
  </si>
  <si>
    <t>4b3b 房型不错</t>
  </si>
  <si>
    <t>10915 Hidden Caves Way, Austin, TX 78726</t>
  </si>
  <si>
    <t>https://www.zillow.com/homes/for_sale/fsba,fsbo,fore,new_lt/124839229_zpid/4-_beds/3-_baths/0-500000_price/0-1915_mp/30.466061,-97.76227,30.333398,-97.928782_rect/12_zm/0_mmm/</t>
  </si>
  <si>
    <t>jollyville西南</t>
  </si>
  <si>
    <t>14年，4b3b</t>
  </si>
  <si>
    <t>1106 Space Ln, Austin, TX 78758</t>
  </si>
  <si>
    <t>https://www.zillow.com/homes/for_sale/fsba,fsbo,fore,new_lt/58304383_zpid/4-_beds/3-_baths/0-500000_price/0-1915_mp/30.453631,-97.608633,30.320952,-97.775145_rect/12_zm/0_mmm/</t>
  </si>
  <si>
    <t>77年，4b2.5b</t>
  </si>
  <si>
    <t>9224 Partridge Cir, Austin</t>
  </si>
  <si>
    <t>https://www.zillow.com/homes/for_sale/fsba,fsbo,fore,new_lt/29429851_zpid/4-_beds/3-_baths/0-500000_price/0-1915_mp/30.435872,-97.628717,30.303169,-97.795229_rect/12_zm/0_mmm/</t>
  </si>
  <si>
    <t>71年，4b2.5b，garage变成了房间</t>
  </si>
  <si>
    <t>1710 Karen Ave, Austin, TX 78757</t>
  </si>
  <si>
    <t>https://www.zillow.com/homes/for_sale/fsba,fsbo,fore,new_lt/29416306_zpid/4-_beds/3-_baths/0-500000_price/0-1915_mp/30.405082,-97.649832,30.272337,-97.816343_rect/12_zm/0_mmm/</t>
  </si>
  <si>
    <t>好，两条高速中间还偏南</t>
  </si>
  <si>
    <t>是银行回收再买的房，号称价值52w</t>
  </si>
  <si>
    <t>7103 Creighton Ln, Austin, TX 78723</t>
  </si>
  <si>
    <t>https://www.zillow.com/homes/for_sale/fsba,fsbo,fore,new_lt/29410977_zpid/4-_beds/3-_baths/0-500000_price/0-1915_mp/30.387906,-97.594557,30.255138,-97.761068_rect/12_zm/0_mmm/</t>
  </si>
  <si>
    <t>不错，austin东北较近</t>
  </si>
  <si>
    <t>https://www.zillow.com/homes/for_sale/fsba,fsbo,fore,new_lt/29404080_zpid/4-_beds/3-_baths/0-500000_price/0-1915_mp/30.376504,-97.605715,30.24372,-97.772226_rect/12_zm/0_mmm/</t>
  </si>
  <si>
    <t>2013 Cheshire Dr, Austin, TX 78723</t>
  </si>
  <si>
    <t>5921 Adair Dr, Austin, TX 78754</t>
  </si>
  <si>
    <t>https://www.zillow.com/homedetails/5921-Adair-Dr-Austin-TX-78754/111972923_zpid/</t>
  </si>
  <si>
    <t>4，4，10</t>
  </si>
  <si>
    <t>12年</t>
  </si>
  <si>
    <t>奥斯丁东北</t>
  </si>
  <si>
    <t>14301 Eucalyptus Bend, Austin, Texas 78717</t>
  </si>
  <si>
    <t>https://www.pulte.com/homes/texas/the-austin-area/austin/parmer-crossing-209615</t>
  </si>
  <si>
    <t>4，3，7</t>
  </si>
  <si>
    <t>6009 Elfen Way, Austin, TX 78724</t>
  </si>
  <si>
    <t>https://www.zillow.com/homedetails/6009-Elfen-Way-Austin-TX-78724/83816094_zpid/</t>
  </si>
  <si>
    <t>4，3，10</t>
  </si>
  <si>
    <t>09年，交通到downtown应该好一点，但是升值好想比较慢</t>
  </si>
  <si>
    <t>2607 Oak Meadow Dr, Round Rock, TX 78681</t>
  </si>
  <si>
    <t>https://www.zillow.com/homedetails/2607-Oak-Meadow-Dr-Round-Rock-TX-78681/29553727_zpid/</t>
  </si>
  <si>
    <t>pending</t>
  </si>
  <si>
    <t>13528 Oregon Flats Trl, Austin, TX 78727</t>
  </si>
  <si>
    <t>https://www.zillow.com/homedetails/13528-Oregon-Flats-Trl-Austin-TX-78727/29445471_zpid/</t>
  </si>
  <si>
    <t>jollyville东北</t>
  </si>
  <si>
    <t>两高速中间</t>
  </si>
  <si>
    <t>1416 Weatherford Dr, Austin, TX 78753</t>
  </si>
  <si>
    <t>https://www.zillow.com/homedetails/1416-Weatherford-Dr-Austin-TX-78753/70327169_zpid/</t>
  </si>
  <si>
    <t>06年，4b3b，说可以有5b，</t>
  </si>
  <si>
    <t>12711 Descartes Cv, Austin, TX 78753</t>
  </si>
  <si>
    <t>https://www.zillow.com/homedetails/12711-Descartes-Cv-Austin-TX-78753/29437912_zpid/</t>
  </si>
  <si>
    <t>98年，4b2.5b</t>
  </si>
  <si>
    <t>720 Speckled Alder Dr, Pflugerville</t>
  </si>
  <si>
    <t>https://www.zillow.com/homes/for_sale/fsba,fsbo,fore,new_lt/2095072343_zpid/4-_beds/3-_baths/0-500000_price/0-1916_mp/30.507259,-97.514391,30.379243,-97.680902_rect/12_zm/0_mmm/</t>
  </si>
  <si>
    <t>austin东北较远</t>
  </si>
  <si>
    <t>17年，5b3b，有点远</t>
  </si>
  <si>
    <t>4318 Ganymede Dr,Austin, TX 78727</t>
  </si>
  <si>
    <t>https://www.zillow.com/homedetails/4318-Ganymede-Dr-Austin-TX-78727/29442635_zpid/</t>
  </si>
  <si>
    <t>好，两条高速左边</t>
  </si>
  <si>
    <t>https://www.zillow.com/community/amber-oaks/2092891642_zpid/</t>
  </si>
  <si>
    <t>Avignon Plan, Amber OaksAustin, TX 78729</t>
  </si>
  <si>
    <t>jollyvallie北端</t>
  </si>
  <si>
    <t>同一个房型，不同的位置，这边比上面的那个学区好，价格贵5,6w</t>
  </si>
  <si>
    <t>3608 Ruby Red Dr,Austin, TX 78728</t>
  </si>
  <si>
    <t>https://www.zillow.com/homedetails/3608-Ruby-Red-Dr-Austin-TX-78728/29454322_zpid/</t>
  </si>
  <si>
    <t>两条高速中间偏北</t>
  </si>
  <si>
    <t>墙壁是暗红色不好看，别的都ok</t>
  </si>
  <si>
    <t>https://www.zillow.com/homedetails/1620-Sunterro-Austin-TX-78727/58307472_zpid/</t>
  </si>
  <si>
    <t>1620 Sunterro,Austin, TX 78727</t>
  </si>
  <si>
    <t>01年4b2.5b 3千ft</t>
  </si>
  <si>
    <t>13317 Chasewood Cv,Austin, TX 78727</t>
  </si>
  <si>
    <t>https://www.zillow.com/homedetails/13317-Chasewood-Cv-Austin-TX-78727/29443469_zpid/</t>
  </si>
  <si>
    <t>95年 应该是4b2.5b</t>
  </si>
  <si>
    <t>https://www.zillow.com/homedetails/3633-Soft-Shore-Ln-Pflugerville-TX-78660/2093332519_zpid/</t>
  </si>
  <si>
    <t>Pflugerville</t>
  </si>
  <si>
    <t xml:space="preserve">Colorado Villages of Hidden Lake </t>
  </si>
  <si>
    <t>4b3b房型还不错</t>
  </si>
  <si>
    <t>63年，4b2b里面还可以,这个是windsor park貌似租金高</t>
  </si>
  <si>
    <t>67年，4b2.5b里面还算新，university hill貌似租金也高</t>
  </si>
  <si>
    <t>9114 Magna Carta LoopAustin, TX 78754</t>
  </si>
  <si>
    <t>https://www.redfin.com/TX/Austin/9114-Magna-Carta-Loop-78754/unit-10/home/30993652</t>
  </si>
  <si>
    <t>condo,hoa才50，房间还不错</t>
  </si>
  <si>
    <t>2024 Langdale LnAustin, TX 78754</t>
  </si>
  <si>
    <t>https://www.redfin.com/TX/Austin/2024-Langdale-Ln-78754/home/144005116</t>
  </si>
  <si>
    <t>新房，hoa才45，房型还不许哦</t>
  </si>
  <si>
    <t>825 Sweet Leaf LnPflugerville, TX 78660</t>
  </si>
  <si>
    <t>https://www.redfin.com/TX/Pflugerville/825-Sweet-Leaf-Ln-78660/home/31020771</t>
  </si>
  <si>
    <t>2007年，房型还不错</t>
  </si>
  <si>
    <t>1109 Blue Fox DrAustin, TX 78753</t>
  </si>
  <si>
    <t>https://www.redfin.com/TX/Austin/1109-Blue-Fox-Dr-78753/home/31543950</t>
  </si>
  <si>
    <t>800 Sweet Leaf LnPflugerville, TX 78660</t>
  </si>
  <si>
    <t>https://www.redfin.com/TX/Pflugerville/800-Sweet-Leaf-Ln-78660/home/31022865</t>
  </si>
  <si>
    <t>08年，4b2b</t>
  </si>
  <si>
    <t>1405 Gorham StAustin, TX 78758</t>
  </si>
  <si>
    <t>https://www.redfin.com/TX/Austin/1405-Gorham-St-78758/home/31156944#redfin-estimate</t>
  </si>
  <si>
    <t>13000 Dionysus DrAustin, TX 78753</t>
  </si>
  <si>
    <t>https://www.redfin.com/TX/Austin/13000-Dionysus-Dr-78753/home/31543553</t>
  </si>
  <si>
    <t>好像有第五间房，主卧大但厕所一般</t>
  </si>
  <si>
    <t>Dallas</t>
  </si>
  <si>
    <t>7135 Fair Oaks Ave Unit 16bDallas, TX 75231</t>
  </si>
  <si>
    <t>https://www.redfin.com/TX/Dallas/7135-Fair-Oaks-Ave-75231/unit-16b/home/143844221</t>
  </si>
  <si>
    <t>ridchardson南，还不错</t>
  </si>
  <si>
    <t>6019 Ridgecrest Rd #207Dallas, TX 75231</t>
  </si>
  <si>
    <t>https://www.redfin.com/TX/Dallas/6019-Ridgecrest-Rd-75231/unit-207/home/109418219#redfin-estimate</t>
  </si>
  <si>
    <t>8109 Skillman St #3026Dallas, TX 75231</t>
  </si>
  <si>
    <t>https://www.redfin.com/TX/Dallas/8109-Skillman-St-75231/unit-3026/home/31126782#schools</t>
  </si>
  <si>
    <t>ridchardson东南</t>
  </si>
  <si>
    <t>3b2bcondo</t>
  </si>
  <si>
    <t>7107 Holly Hill Dr #209Dallas, TX 75231</t>
  </si>
  <si>
    <t>https://www.redfin.com/TX/Dallas/7107-Holly-Hill-Dr-75231/unit-209/home/30858634</t>
  </si>
  <si>
    <t>condo有一个车库 2b2.5b</t>
  </si>
  <si>
    <t>apt 2b2b</t>
  </si>
  <si>
    <t>4717 Joppa CirDallas, TX 75216</t>
  </si>
  <si>
    <t>https://www.redfin.com/TX/Dallas/4717-Joppa-Cir-75216/home/144827048#redfin-estimate</t>
  </si>
  <si>
    <t>n/a</t>
  </si>
  <si>
    <t>dallas南</t>
  </si>
  <si>
    <t>新房3b2b</t>
  </si>
  <si>
    <t>https://www.zillow.com/homes/11612-Murron-Dr,Austin,-TX-78754_rb/</t>
  </si>
  <si>
    <t>地税税率和房子保险zillow和redfin差距比较大，房子不错</t>
  </si>
  <si>
    <t>https://www.zillow.com/homedetails/8516-Delavan-Ave-Austin-TX-78717/29547996_zpid/a</t>
  </si>
  <si>
    <t>715 Black Isle DrPflugerville, TX 78660</t>
  </si>
  <si>
    <t>https://www.redfin.com/TX/Pflugerville/715-Black-Isle-Dr-78660/home/31941013</t>
  </si>
  <si>
    <t>3b2.5b</t>
  </si>
  <si>
    <t>https://www.redfin.com/TX/Pflugerville/905-Parkview-Dr-78660/home/31591946</t>
  </si>
  <si>
    <t>905 Parkview DrPflugerville, TX 78660</t>
  </si>
  <si>
    <t>pflugerville</t>
  </si>
  <si>
    <t>4b3.5b,3000ft</t>
  </si>
  <si>
    <t>https://www.redfin.com/TX/Pflugerville/601-Jill-Sue-Cir-78660/home/31568639</t>
  </si>
  <si>
    <t>601 Jill Sue CirPflugerville, TX 78660</t>
  </si>
  <si>
    <t>https://www.zillow.com/community/silverstone/2093584680_zpid/</t>
  </si>
  <si>
    <t>The Medina (3011) Plan, SilverstoneAustin, TX 78728</t>
  </si>
  <si>
    <t>wells branch</t>
  </si>
  <si>
    <t>9410 Mountain Quail Rd,Austin, TX 78758</t>
  </si>
  <si>
    <t>https://www.zillow.com/homedetails/9410-Mountain-Quail-Rd-Austin-TX-78758/29429953_zpid/</t>
  </si>
  <si>
    <t>不错，austin北</t>
  </si>
  <si>
    <t>7602 Pheasant Rock Rd,Austin, TX 78729</t>
  </si>
  <si>
    <t>https://www.zillow.com/homedetails/7602-Pheasant-Rock-Rd-Austin-TX-78729/29547427_zpid/</t>
  </si>
  <si>
    <t>7703 Windrush Dr,Austin, TX 78729</t>
  </si>
  <si>
    <t>https://www.zillow.com/homedetails/7703-Windrush-Dr-Austin-TX-78729/29582346_zpid/</t>
  </si>
  <si>
    <t>https://www.zillow.com/homedetails/13151-Mill-Stone-Dr-Austin-TX-78729/29549595_zpid/</t>
  </si>
  <si>
    <t>13151 Mill Stone Dr,Austin, TX 78729</t>
  </si>
  <si>
    <t>3b2b,厨房客厅貌似不错，joyville tax2.28</t>
  </si>
  <si>
    <t>15613 Poynette Pl,Austin, TX 78717</t>
  </si>
  <si>
    <t>https://www.zillow.com/homedetails/15613-Poynette-Pl-Austin-TX-78717/29547879_zpid/</t>
  </si>
  <si>
    <t>10，10，8</t>
  </si>
  <si>
    <t>4b2.5b</t>
  </si>
  <si>
    <t>https://www.zillow.com/homedetails/14621-Lantern-Dr-Pflugerville-TX-78660/62576737_zpid/</t>
  </si>
  <si>
    <t>14621 Lantern Dr,Pflugerville, TX 78660</t>
  </si>
  <si>
    <t>5840 Spring Valley Rd #402Dallas, TX 75254</t>
  </si>
  <si>
    <t>https://www.redfin.com/TX/Dallas/5840-Spring-Valley-Rd-75254/unit-402/home/31132232#schools</t>
  </si>
  <si>
    <t>richardson西南</t>
  </si>
  <si>
    <t>1403 Timberlake Circle</t>
  </si>
  <si>
    <t>1425 Ridgecrest DrPlano, TX 75074</t>
  </si>
  <si>
    <t>https://www.redfin.com/TX/Plano/1425-Ridgecrest-Dr-75074/home/32169552</t>
  </si>
  <si>
    <t>plano东</t>
  </si>
  <si>
    <t>3153 Golden OakFarmers Branch, TX 75234</t>
  </si>
  <si>
    <t>https://www.redfin.com/TX/Farmers-Branch/3153-Golden-Oak-75234/home/31339723</t>
  </si>
  <si>
    <t>addison 西</t>
  </si>
  <si>
    <t>1605 Marsh Ln APT 406,Carrollton, TX 75006</t>
  </si>
  <si>
    <t>https://www.redfin.com/TX/Carrollton/1605-Marsh-Ln-75006/unit-406/home/31230302#schools</t>
  </si>
  <si>
    <t>2984 Buttonwood DrCarrollton, 75006</t>
  </si>
  <si>
    <t>https://www.redfin.com/TX/Carrollton/2984-Buttonwood-Dr-75006/home/31210389</t>
  </si>
  <si>
    <t>11655 Audelia Rd #1403Dallas, TX 75243</t>
  </si>
  <si>
    <t>https://www.redfin.com/TX/Dallas/11655-Audelia-Rd-75243/unit-1403/home/31179134</t>
  </si>
  <si>
    <t>2b1.5b hoa:301</t>
  </si>
  <si>
    <t>richardson北，plano南</t>
  </si>
  <si>
    <t>hoa：243，2b1b</t>
  </si>
  <si>
    <t>2b2.5b hoa:259</t>
  </si>
  <si>
    <t>4b2b 1200多ft</t>
  </si>
  <si>
    <t>3b2b 1400ft</t>
  </si>
  <si>
    <t>3b2.5b 1800ft hoa:310</t>
  </si>
  <si>
    <t>2b2b hoa:310</t>
  </si>
  <si>
    <t>3b2.5b hoa:236  2100ft</t>
  </si>
  <si>
    <t>12612 Hunters Chase Dr, Austin, TX 78729</t>
  </si>
  <si>
    <t>https://www.zillow.com/homes/12612-Hunters-Chase-Dr_rb/</t>
  </si>
  <si>
    <t>jollyvallie中间</t>
  </si>
  <si>
    <t>税率</t>
  </si>
  <si>
    <t>税额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</si>
</sst>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444444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8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2" applyNumberForma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5" borderId="0" applyAlignment="0">
      <alignment wrapText="1"/>
    </xf>
    <xf numFmtId="0" fontId="9" fillId="6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0" fillId="7" borderId="3" applyNumberFormat="0" applyAlignment="0" applyProtection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0" fontId="2" fillId="0" borderId="0" xfId="1"/>
    <xf numFmtId="0" fontId="0" fillId="0" borderId="1" xfId="0" applyNumberFormat="1" applyBorder="1"/>
    <xf numFmtId="0" fontId="0" fillId="0" borderId="0" xfId="0" applyFont="1"/>
    <xf numFmtId="0" fontId="0" fillId="0" borderId="0" xfId="0" applyFont="1" applyFill="1" applyBorder="1"/>
    <xf numFmtId="3" fontId="5" fillId="0" borderId="0" xfId="0" applyNumberFormat="1" applyFont="1"/>
    <xf numFmtId="0" fontId="7" fillId="3" borderId="0" xfId="183"/>
    <xf numFmtId="0" fontId="6" fillId="2" borderId="0" xfId="182"/>
    <xf numFmtId="3" fontId="6" fillId="2" borderId="0" xfId="182" applyNumberFormat="1"/>
    <xf numFmtId="0" fontId="7" fillId="3" borderId="2" xfId="183" applyBorder="1"/>
    <xf numFmtId="0" fontId="8" fillId="4" borderId="2" xfId="184"/>
    <xf numFmtId="3" fontId="8" fillId="4" borderId="2" xfId="184" applyNumberFormat="1"/>
    <xf numFmtId="0" fontId="8" fillId="4" borderId="2" xfId="184" applyNumberFormat="1"/>
    <xf numFmtId="0" fontId="6" fillId="2" borderId="1" xfId="182" applyNumberFormat="1" applyBorder="1"/>
    <xf numFmtId="0" fontId="2" fillId="4" borderId="2" xfId="1" applyFill="1" applyBorder="1"/>
    <xf numFmtId="0" fontId="6" fillId="2" borderId="0" xfId="182" applyBorder="1"/>
    <xf numFmtId="0" fontId="1" fillId="5" borderId="0" xfId="212" applyAlignment="1">
      <alignment wrapText="1"/>
    </xf>
    <xf numFmtId="0" fontId="1" fillId="5" borderId="0" xfId="212" applyAlignment="1"/>
    <xf numFmtId="0" fontId="9" fillId="6" borderId="0" xfId="213"/>
    <xf numFmtId="3" fontId="9" fillId="6" borderId="0" xfId="213" applyNumberFormat="1"/>
    <xf numFmtId="0" fontId="11" fillId="2" borderId="0" xfId="240" applyFill="1"/>
    <xf numFmtId="3" fontId="11" fillId="2" borderId="0" xfId="240" applyNumberFormat="1" applyFill="1"/>
    <xf numFmtId="0" fontId="11" fillId="2" borderId="1" xfId="240" applyNumberFormat="1" applyFill="1" applyBorder="1"/>
    <xf numFmtId="0" fontId="10" fillId="7" borderId="3" xfId="239"/>
    <xf numFmtId="3" fontId="10" fillId="7" borderId="3" xfId="239" applyNumberFormat="1"/>
    <xf numFmtId="0" fontId="10" fillId="7" borderId="3" xfId="239" applyNumberFormat="1"/>
    <xf numFmtId="0" fontId="0" fillId="5" borderId="0" xfId="212" applyFont="1" applyAlignment="1"/>
    <xf numFmtId="0" fontId="2" fillId="5" borderId="0" xfId="1" applyFill="1" applyAlignment="1"/>
  </cellXfs>
  <cellStyles count="241">
    <cellStyle name="Bad" xfId="183" builtinId="27"/>
    <cellStyle name="Calculation" xfId="239" builtinId="22"/>
    <cellStyle name="Check Cell" xfId="184" builtinId="2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Good" xfId="182" builtinId="26"/>
    <cellStyle name="Hyperlink" xfId="1" builtinId="8"/>
    <cellStyle name="Neutral" xfId="213" builtinId="28"/>
    <cellStyle name="new house" xfId="212" xr:uid="{00000000-0005-0000-0000-0000EE000000}"/>
    <cellStyle name="Normal" xfId="0" builtinId="0"/>
    <cellStyle name="Warning Text" xfId="240" builtinId="1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zillow.com/homedetails/10909-Short-Springs-Dr-Austin-TX-78754/83832676_zpid/" TargetMode="External"/><Relationship Id="rId18" Type="http://schemas.openxmlformats.org/officeDocument/2006/relationships/hyperlink" Target="https://www.zillow.com/community/reserve-at-mckinney-falls/2092198329_zpid/" TargetMode="External"/><Relationship Id="rId26" Type="http://schemas.openxmlformats.org/officeDocument/2006/relationships/hyperlink" Target="https://www.zillow.com/homedetails/5921-Adair-Dr-Austin-TX-78754/111972923_zpid/" TargetMode="External"/><Relationship Id="rId39" Type="http://schemas.openxmlformats.org/officeDocument/2006/relationships/hyperlink" Target="https://www.zillow.com/homedetails/6321-Garden-Rose-Path-Austin-TX-78754/2097303135_zpid/" TargetMode="External"/><Relationship Id="rId3" Type="http://schemas.openxmlformats.org/officeDocument/2006/relationships/hyperlink" Target="https://www.redfin.com/TX/Austin/4907-Misty-Slope-Ln-78744/home/31807404" TargetMode="External"/><Relationship Id="rId21" Type="http://schemas.openxmlformats.org/officeDocument/2006/relationships/hyperlink" Target="https://www.zillow.com/homes/for_sale/fsba,fsbo,fore,new_lt/124839229_zpid/4-_beds/3-_baths/0-500000_price/0-1915_mp/30.466061,-97.76227,30.333398,-97.928782_rect/12_zm/0_mmm/" TargetMode="External"/><Relationship Id="rId34" Type="http://schemas.openxmlformats.org/officeDocument/2006/relationships/hyperlink" Target="https://www.zillow.com/homedetails/1620-Sunterro-Austin-TX-78727/58307472_zpid/" TargetMode="External"/><Relationship Id="rId42" Type="http://schemas.openxmlformats.org/officeDocument/2006/relationships/hyperlink" Target="https://www.redfin.com/TX/Pflugerville/825-Sweet-Leaf-Ln-78660/home/31020771" TargetMode="External"/><Relationship Id="rId47" Type="http://schemas.openxmlformats.org/officeDocument/2006/relationships/hyperlink" Target="https://www.zillow.com/homedetails/8516-Delavan-Ave-Austin-TX-78717/29547996_zpid/a" TargetMode="External"/><Relationship Id="rId7" Type="http://schemas.openxmlformats.org/officeDocument/2006/relationships/hyperlink" Target="https://www.zillow.com/homedetails/7000-Longford-Trl-Austin-TX-78754/2091364660_zpid/?fullpage=true" TargetMode="External"/><Relationship Id="rId12" Type="http://schemas.openxmlformats.org/officeDocument/2006/relationships/hyperlink" Target="https://www.zillow.com/community/walnut-creek-enclave/2092198375_zpid/" TargetMode="External"/><Relationship Id="rId17" Type="http://schemas.openxmlformats.org/officeDocument/2006/relationships/hyperlink" Target="https://www.zillow.com/homedetails/6505-Ranchito-Dr-Austin-TX-78744/2092097030_zpid/" TargetMode="External"/><Relationship Id="rId25" Type="http://schemas.openxmlformats.org/officeDocument/2006/relationships/hyperlink" Target="https://www.zillow.com/homes/for_sale/fsba,fsbo,fore,new_lt/29404080_zpid/4-_beds/3-_baths/0-500000_price/0-1915_mp/30.376504,-97.605715,30.24372,-97.772226_rect/12_zm/0_mmm/" TargetMode="External"/><Relationship Id="rId33" Type="http://schemas.openxmlformats.org/officeDocument/2006/relationships/hyperlink" Target="https://www.zillow.com/homedetails/3608-Ruby-Red-Dr-Austin-TX-78728/29454322_zpid/" TargetMode="External"/><Relationship Id="rId38" Type="http://schemas.openxmlformats.org/officeDocument/2006/relationships/hyperlink" Target="https://www.zillow.com/homedetails/13309-Henneman-Dr-Pflugerville-TX-78660/2093558615_zpid/?fullpage=true" TargetMode="External"/><Relationship Id="rId46" Type="http://schemas.openxmlformats.org/officeDocument/2006/relationships/hyperlink" Target="https://www.redfin.com/TX/Austin/13000-Dionysus-Dr-78753/home/31543553" TargetMode="External"/><Relationship Id="rId2" Type="http://schemas.openxmlformats.org/officeDocument/2006/relationships/hyperlink" Target="https://www.redfin.com/TX/Plano/3101-Citadel-Dr-75023/home/31890659" TargetMode="External"/><Relationship Id="rId16" Type="http://schemas.openxmlformats.org/officeDocument/2006/relationships/hyperlink" Target="https://www.zillow.com/homedetails/7209-Curpin-Cv-Austin-TX-78754/29419855_zpid/" TargetMode="External"/><Relationship Id="rId20" Type="http://schemas.openxmlformats.org/officeDocument/2006/relationships/hyperlink" Target="https://www.zillow.com/community/pioneer-hill/2092198568_zpid/" TargetMode="External"/><Relationship Id="rId29" Type="http://schemas.openxmlformats.org/officeDocument/2006/relationships/hyperlink" Target="https://www.zillow.com/homedetails/1416-Weatherford-Dr-Austin-TX-78753/70327169_zpid/" TargetMode="External"/><Relationship Id="rId41" Type="http://schemas.openxmlformats.org/officeDocument/2006/relationships/hyperlink" Target="https://www.redfin.com/TX/Austin/2024-Langdale-Ln-78754/home/144005116" TargetMode="External"/><Relationship Id="rId1" Type="http://schemas.openxmlformats.org/officeDocument/2006/relationships/hyperlink" Target="https://www.redfin.com/TX/Plano/3417-Gary-Dr-75023/home/32031822" TargetMode="External"/><Relationship Id="rId6" Type="http://schemas.openxmlformats.org/officeDocument/2006/relationships/hyperlink" Target="https://www.zillow.com/community/cantarra-meadow/2091369911_zpid/?fullpage=true" TargetMode="External"/><Relationship Id="rId11" Type="http://schemas.openxmlformats.org/officeDocument/2006/relationships/hyperlink" Target="https://www.redfin.com/TX/Austin/5708-China-Berry-Rd-78744/home/31655019" TargetMode="External"/><Relationship Id="rId24" Type="http://schemas.openxmlformats.org/officeDocument/2006/relationships/hyperlink" Target="https://www.zillow.com/homes/for_sale/fsba,fsbo,fore,new_lt/29410977_zpid/4-_beds/3-_baths/0-500000_price/0-1915_mp/30.387906,-97.594557,30.255138,-97.761068_rect/12_zm/0_mmm/" TargetMode="External"/><Relationship Id="rId32" Type="http://schemas.openxmlformats.org/officeDocument/2006/relationships/hyperlink" Target="https://www.zillow.com/homedetails/4318-Ganymede-Dr-Austin-TX-78727/29442635_zpid/" TargetMode="External"/><Relationship Id="rId37" Type="http://schemas.openxmlformats.org/officeDocument/2006/relationships/hyperlink" Target="https://www.zillow.com/homedetails/13520-Lismore-Ln-Pflugerville-TX-78660/89551920_zpid/?fullpage=true" TargetMode="External"/><Relationship Id="rId40" Type="http://schemas.openxmlformats.org/officeDocument/2006/relationships/hyperlink" Target="https://www.redfin.com/TX/Austin/9114-Magna-Carta-Loop-78754/unit-10/home/30993652" TargetMode="External"/><Relationship Id="rId45" Type="http://schemas.openxmlformats.org/officeDocument/2006/relationships/hyperlink" Target="https://www.redfin.com/TX/Austin/1405-Gorham-St-78758/home/31156944" TargetMode="External"/><Relationship Id="rId5" Type="http://schemas.openxmlformats.org/officeDocument/2006/relationships/hyperlink" Target="https://www.zillow.com/homedetails/11505-Murron-Dr-Austin-TX-78754/119619674_zpid/?fullpage=true" TargetMode="External"/><Relationship Id="rId15" Type="http://schemas.openxmlformats.org/officeDocument/2006/relationships/hyperlink" Target="https://www.zillow.com/community/pioneer-hill/2092198568_zpid/" TargetMode="External"/><Relationship Id="rId23" Type="http://schemas.openxmlformats.org/officeDocument/2006/relationships/hyperlink" Target="https://www.zillow.com/homes/for_sale/fsba,fsbo,fore,new_lt/29416306_zpid/4-_beds/3-_baths/0-500000_price/0-1915_mp/30.405082,-97.649832,30.272337,-97.816343_rect/12_zm/0_mmm/" TargetMode="External"/><Relationship Id="rId28" Type="http://schemas.openxmlformats.org/officeDocument/2006/relationships/hyperlink" Target="https://www.zillow.com/homedetails/6009-Elfen-Way-Austin-TX-78724/83816094_zpid/" TargetMode="External"/><Relationship Id="rId36" Type="http://schemas.openxmlformats.org/officeDocument/2006/relationships/hyperlink" Target="https://www.zillow.com/homedetails/3633-Soft-Shore-Ln-Pflugerville-TX-78660/2093332519_zpid/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redfin.com/TX/Austin/7508-Marble-Ridge-Dr-78747/home/31949485" TargetMode="External"/><Relationship Id="rId19" Type="http://schemas.openxmlformats.org/officeDocument/2006/relationships/hyperlink" Target="https://www.zillow.com/homedetails/7429-Dallas-Dr-Austin-TX-78729/29573744_zpid/" TargetMode="External"/><Relationship Id="rId31" Type="http://schemas.openxmlformats.org/officeDocument/2006/relationships/hyperlink" Target="https://www.zillow.com/homes/for_sale/fsba,fsbo,fore,new_lt/2095072343_zpid/4-_beds/3-_baths/0-500000_price/0-1916_mp/30.507259,-97.514391,30.379243,-97.680902_rect/12_zm/0_mmm/" TargetMode="External"/><Relationship Id="rId44" Type="http://schemas.openxmlformats.org/officeDocument/2006/relationships/hyperlink" Target="https://www.redfin.com/TX/Pflugerville/800-Sweet-Leaf-Ln-78660/home/31022865" TargetMode="External"/><Relationship Id="rId4" Type="http://schemas.openxmlformats.org/officeDocument/2006/relationships/hyperlink" Target="https://www.zillow.com/homes/11612-Murron-Dr,Austin,-TX-78754_rb/" TargetMode="External"/><Relationship Id="rId9" Type="http://schemas.openxmlformats.org/officeDocument/2006/relationships/hyperlink" Target="https://www.redfin.com/TX/Austin/3303-Barksdale-Dr-78725/home/31056166" TargetMode="External"/><Relationship Id="rId14" Type="http://schemas.openxmlformats.org/officeDocument/2006/relationships/hyperlink" Target="https://www.zillow.com/homedetails/1300-Tuxford-Cv-Austin-TX-78753/29434511_zpid/" TargetMode="External"/><Relationship Id="rId22" Type="http://schemas.openxmlformats.org/officeDocument/2006/relationships/hyperlink" Target="https://www.zillow.com/homes/for_sale/fsba,fsbo,fore,new_lt/58304383_zpid/4-_beds/3-_baths/0-500000_price/0-1915_mp/30.453631,-97.608633,30.320952,-97.775145_rect/12_zm/0_mmm/" TargetMode="External"/><Relationship Id="rId27" Type="http://schemas.openxmlformats.org/officeDocument/2006/relationships/hyperlink" Target="https://www.pulte.com/homes/texas/the-austin-area/austin/parmer-crossing-209615" TargetMode="External"/><Relationship Id="rId30" Type="http://schemas.openxmlformats.org/officeDocument/2006/relationships/hyperlink" Target="https://www.zillow.com/homedetails/12711-Descartes-Cv-Austin-TX-78753/29437912_zpid/" TargetMode="External"/><Relationship Id="rId35" Type="http://schemas.openxmlformats.org/officeDocument/2006/relationships/hyperlink" Target="https://www.zillow.com/homedetails/13317-Chasewood-Cv-Austin-TX-78727/29443469_zpid/" TargetMode="External"/><Relationship Id="rId43" Type="http://schemas.openxmlformats.org/officeDocument/2006/relationships/hyperlink" Target="https://www.redfin.com/TX/Austin/1109-Blue-Fox-Dr-78753/home/31543950" TargetMode="External"/><Relationship Id="rId48" Type="http://schemas.openxmlformats.org/officeDocument/2006/relationships/hyperlink" Target="https://www.zillow.com/community/silverstone/2093584680_zpid/" TargetMode="External"/><Relationship Id="rId8" Type="http://schemas.openxmlformats.org/officeDocument/2006/relationships/hyperlink" Target="https://www.zillow.com/homes/for_sale/fsba,fsbo,fore,new_lt/29429851_zpid/4-_beds/3-_baths/0-500000_price/0-1915_mp/30.435872,-97.628717,30.303169,-97.795229_rect/12_zm/0_mm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1"/>
  <sheetViews>
    <sheetView tabSelected="1" topLeftCell="A52" zoomScale="85" zoomScaleNormal="85" workbookViewId="0">
      <selection activeCell="L69" sqref="L69"/>
    </sheetView>
  </sheetViews>
  <sheetFormatPr defaultColWidth="11.19921875" defaultRowHeight="15.6" x14ac:dyDescent="0.3"/>
  <cols>
    <col min="1" max="1" width="55.69921875" customWidth="1"/>
    <col min="2" max="2" width="9.19921875" customWidth="1"/>
    <col min="4" max="4" width="9.69921875" customWidth="1"/>
    <col min="5" max="5" width="4.69921875" customWidth="1"/>
    <col min="6" max="6" width="7.796875" customWidth="1"/>
    <col min="7" max="7" width="9.19921875" customWidth="1"/>
    <col min="8" max="9" width="8" customWidth="1"/>
    <col min="10" max="10" width="9.5" customWidth="1"/>
    <col min="11" max="11" width="8.796875" customWidth="1"/>
    <col min="12" max="12" width="9.19921875" customWidth="1"/>
    <col min="13" max="13" width="8.19921875" customWidth="1"/>
    <col min="14" max="14" width="7.69921875" customWidth="1"/>
    <col min="15" max="15" width="15.296875" customWidth="1"/>
    <col min="16" max="16" width="9.19921875" customWidth="1"/>
    <col min="17" max="17" width="8.19921875" customWidth="1"/>
    <col min="18" max="18" width="2.69921875" customWidth="1"/>
    <col min="19" max="19" width="13" customWidth="1"/>
    <col min="20" max="20" width="10.69921875" customWidth="1"/>
    <col min="21" max="23" width="13" customWidth="1"/>
    <col min="24" max="25" width="12.69921875" customWidth="1"/>
    <col min="26" max="26" width="22.5" customWidth="1"/>
  </cols>
  <sheetData>
    <row r="1" spans="1:28" ht="16.2" thickBot="1" x14ac:dyDescent="0.3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14</v>
      </c>
      <c r="G1" t="s">
        <v>9</v>
      </c>
      <c r="H1" t="s">
        <v>293</v>
      </c>
      <c r="I1" t="s">
        <v>294</v>
      </c>
      <c r="J1" t="s">
        <v>4</v>
      </c>
      <c r="K1" t="s">
        <v>5</v>
      </c>
      <c r="L1" t="s">
        <v>37</v>
      </c>
      <c r="M1" t="s">
        <v>22</v>
      </c>
      <c r="N1" t="s">
        <v>61</v>
      </c>
      <c r="O1" t="s">
        <v>16</v>
      </c>
      <c r="P1" t="s">
        <v>36</v>
      </c>
      <c r="Q1" t="s">
        <v>7</v>
      </c>
      <c r="S1" t="s">
        <v>6</v>
      </c>
      <c r="T1" t="s">
        <v>10</v>
      </c>
      <c r="U1" t="s">
        <v>11</v>
      </c>
      <c r="V1" t="s">
        <v>12</v>
      </c>
      <c r="W1" t="s">
        <v>15</v>
      </c>
      <c r="X1" t="s">
        <v>13</v>
      </c>
      <c r="Z1" t="s">
        <v>60</v>
      </c>
    </row>
    <row r="2" spans="1:28" ht="16.8" thickTop="1" thickBot="1" x14ac:dyDescent="0.35">
      <c r="E2">
        <v>0.2</v>
      </c>
      <c r="G2" s="3">
        <v>3.7900000000000003E-2</v>
      </c>
      <c r="H2" s="24">
        <v>2.5781000000000001</v>
      </c>
      <c r="I2" s="11">
        <f t="shared" ref="I2:I65" si="0">D2*H2/100</f>
        <v>0</v>
      </c>
      <c r="M2">
        <f>K2-F2</f>
        <v>0</v>
      </c>
      <c r="Q2">
        <v>3000</v>
      </c>
      <c r="S2" t="e">
        <f>100*(12*K2-Q2)/D2</f>
        <v>#DIV/0!</v>
      </c>
      <c r="T2">
        <f>D2*E2+3000</f>
        <v>3000</v>
      </c>
      <c r="U2">
        <f>G2*(D2-D2*E2)</f>
        <v>0</v>
      </c>
      <c r="V2">
        <f t="shared" ref="V2:V129" si="1">12*K2-Q2-U2</f>
        <v>-3000</v>
      </c>
      <c r="W2" t="e">
        <f>D2/(12*K2)</f>
        <v>#DIV/0!</v>
      </c>
      <c r="X2">
        <f t="shared" ref="X2:X96" si="2">V2/T2</f>
        <v>-1</v>
      </c>
    </row>
    <row r="3" spans="1:28" s="8" customFormat="1" ht="16.8" thickTop="1" thickBot="1" x14ac:dyDescent="0.35">
      <c r="A3"/>
      <c r="B3"/>
      <c r="C3"/>
      <c r="D3"/>
      <c r="E3">
        <v>0.2</v>
      </c>
      <c r="F3"/>
      <c r="G3" s="3">
        <v>3.7900000000000003E-2</v>
      </c>
      <c r="H3" s="24">
        <v>2.5781000000000001</v>
      </c>
      <c r="I3" s="11">
        <f t="shared" si="0"/>
        <v>0</v>
      </c>
      <c r="J3"/>
      <c r="K3"/>
      <c r="L3"/>
      <c r="M3">
        <f>K3-F3</f>
        <v>0</v>
      </c>
      <c r="N3"/>
      <c r="O3"/>
      <c r="P3"/>
      <c r="Q3">
        <v>3000</v>
      </c>
      <c r="R3"/>
      <c r="S3" t="e">
        <f>100*(12*K3-Q3)/D3</f>
        <v>#DIV/0!</v>
      </c>
      <c r="T3">
        <f>D3*E3+H3</f>
        <v>2.5781000000000001</v>
      </c>
      <c r="U3">
        <f>G3*(D3-D3*E3)</f>
        <v>0</v>
      </c>
      <c r="V3">
        <f t="shared" si="1"/>
        <v>-3000</v>
      </c>
      <c r="W3" t="e">
        <f>D3/(12*K3)</f>
        <v>#DIV/0!</v>
      </c>
      <c r="X3">
        <f t="shared" si="2"/>
        <v>-1163.6476474923393</v>
      </c>
      <c r="Y3"/>
      <c r="Z3"/>
      <c r="AA3"/>
      <c r="AB3"/>
    </row>
    <row r="4" spans="1:28" ht="16.8" thickTop="1" thickBot="1" x14ac:dyDescent="0.35">
      <c r="E4">
        <v>0.2</v>
      </c>
      <c r="G4" s="3">
        <v>3.7900000000000003E-2</v>
      </c>
      <c r="H4" s="24">
        <v>2.5781000000000001</v>
      </c>
      <c r="I4" s="11">
        <f t="shared" si="0"/>
        <v>0</v>
      </c>
      <c r="M4">
        <f>K4-F4</f>
        <v>0</v>
      </c>
      <c r="Q4">
        <v>3000</v>
      </c>
      <c r="S4" t="e">
        <f>100*(12*K4-Q4)/D4</f>
        <v>#DIV/0!</v>
      </c>
      <c r="T4">
        <f>D4*E4+H4</f>
        <v>2.5781000000000001</v>
      </c>
      <c r="U4">
        <f>G4*(D4-D4*E4)</f>
        <v>0</v>
      </c>
      <c r="V4">
        <f t="shared" si="1"/>
        <v>-3000</v>
      </c>
      <c r="W4" t="e">
        <f>D4/(12*K4)</f>
        <v>#DIV/0!</v>
      </c>
      <c r="X4">
        <f t="shared" si="2"/>
        <v>-1163.6476474923393</v>
      </c>
    </row>
    <row r="5" spans="1:28" s="8" customFormat="1" ht="16.8" thickTop="1" thickBot="1" x14ac:dyDescent="0.35">
      <c r="A5"/>
      <c r="B5"/>
      <c r="C5"/>
      <c r="D5"/>
      <c r="E5">
        <v>0.2</v>
      </c>
      <c r="F5"/>
      <c r="G5" s="3">
        <v>3.7900000000000003E-2</v>
      </c>
      <c r="H5" s="24">
        <v>2.5781000000000001</v>
      </c>
      <c r="I5" s="11">
        <f t="shared" si="0"/>
        <v>0</v>
      </c>
      <c r="J5"/>
      <c r="K5"/>
      <c r="L5"/>
      <c r="M5">
        <f>K5-F5</f>
        <v>0</v>
      </c>
      <c r="N5"/>
      <c r="O5"/>
      <c r="P5"/>
      <c r="Q5">
        <v>3000</v>
      </c>
      <c r="R5"/>
      <c r="S5" t="e">
        <f>100*(12*K5-Q5)/D5</f>
        <v>#DIV/0!</v>
      </c>
      <c r="T5">
        <f>D5*E5+H5</f>
        <v>2.5781000000000001</v>
      </c>
      <c r="U5">
        <f>G5*(D5-D5*E5)</f>
        <v>0</v>
      </c>
      <c r="V5">
        <f t="shared" si="1"/>
        <v>-3000</v>
      </c>
      <c r="W5" t="e">
        <f>D5/(12*K5)</f>
        <v>#DIV/0!</v>
      </c>
      <c r="X5">
        <f t="shared" si="2"/>
        <v>-1163.6476474923393</v>
      </c>
      <c r="Y5"/>
      <c r="Z5"/>
      <c r="AA5"/>
      <c r="AB5"/>
    </row>
    <row r="6" spans="1:28" s="7" customFormat="1" ht="16.8" thickTop="1" thickBot="1" x14ac:dyDescent="0.35">
      <c r="A6" t="s">
        <v>38</v>
      </c>
      <c r="B6"/>
      <c r="C6"/>
      <c r="D6"/>
      <c r="E6">
        <v>0.2</v>
      </c>
      <c r="F6"/>
      <c r="G6" s="3">
        <v>3.7900000000000003E-2</v>
      </c>
      <c r="H6" s="24">
        <v>2.5781000000000001</v>
      </c>
      <c r="I6" s="11">
        <f t="shared" si="0"/>
        <v>0</v>
      </c>
      <c r="J6"/>
      <c r="K6"/>
      <c r="L6"/>
      <c r="M6">
        <f>K6-F6</f>
        <v>0</v>
      </c>
      <c r="N6"/>
      <c r="O6"/>
      <c r="P6"/>
      <c r="Q6">
        <v>3000</v>
      </c>
      <c r="R6"/>
      <c r="S6" t="e">
        <f>100*(12*K6-Q6)/D6</f>
        <v>#DIV/0!</v>
      </c>
      <c r="T6">
        <f>D6*E6+H6</f>
        <v>2.5781000000000001</v>
      </c>
      <c r="U6">
        <f>G6*(D6-D6*E6)</f>
        <v>0</v>
      </c>
      <c r="V6">
        <f t="shared" si="1"/>
        <v>-3000</v>
      </c>
      <c r="W6" t="e">
        <f>D6/(12*K6)</f>
        <v>#DIV/0!</v>
      </c>
      <c r="X6">
        <f t="shared" si="2"/>
        <v>-1163.6476474923393</v>
      </c>
      <c r="Y6"/>
      <c r="Z6"/>
      <c r="AA6"/>
      <c r="AB6"/>
    </row>
    <row r="7" spans="1:28" s="11" customFormat="1" ht="16.8" thickTop="1" thickBot="1" x14ac:dyDescent="0.35">
      <c r="A7" s="11" t="s">
        <v>39</v>
      </c>
      <c r="C7" s="11" t="s">
        <v>45</v>
      </c>
      <c r="D7" s="11">
        <v>206177</v>
      </c>
      <c r="E7" s="11">
        <v>0.2</v>
      </c>
      <c r="F7" s="12">
        <v>1367</v>
      </c>
      <c r="G7" s="13">
        <v>3.7900000000000003E-2</v>
      </c>
      <c r="H7" s="24">
        <v>2.5781000000000001</v>
      </c>
      <c r="I7" s="11">
        <f>D7*H7/100</f>
        <v>5315.4492370000007</v>
      </c>
      <c r="J7" s="11" t="s">
        <v>40</v>
      </c>
      <c r="K7" s="11">
        <v>1950</v>
      </c>
      <c r="L7" s="11">
        <v>1650</v>
      </c>
      <c r="M7" s="11">
        <f>K7-F7</f>
        <v>583</v>
      </c>
      <c r="O7" s="11" t="s">
        <v>42</v>
      </c>
      <c r="P7" s="11" t="s">
        <v>41</v>
      </c>
      <c r="Q7" s="11">
        <v>3000</v>
      </c>
      <c r="S7" s="11">
        <f>100*(12*K7-Q7)/D7</f>
        <v>9.8944111127817358</v>
      </c>
      <c r="T7" s="11">
        <f>D7*E7+H7</f>
        <v>41237.9781</v>
      </c>
      <c r="U7" s="11">
        <f>G7*(D7-D7*E7)</f>
        <v>6251.2866400000012</v>
      </c>
      <c r="V7" s="11">
        <f t="shared" si="1"/>
        <v>14148.713359999998</v>
      </c>
      <c r="W7" s="11">
        <f>D7/(12*K7)</f>
        <v>8.8109829059829057</v>
      </c>
      <c r="X7" s="11">
        <f t="shared" si="2"/>
        <v>0.34309910456060883</v>
      </c>
    </row>
    <row r="8" spans="1:28" s="11" customFormat="1" ht="16.8" thickTop="1" thickBot="1" x14ac:dyDescent="0.35">
      <c r="A8" s="11" t="s">
        <v>43</v>
      </c>
      <c r="C8" s="11" t="s">
        <v>44</v>
      </c>
      <c r="D8" s="12">
        <v>155000</v>
      </c>
      <c r="E8" s="11">
        <v>0.2</v>
      </c>
      <c r="F8" s="12">
        <v>1249</v>
      </c>
      <c r="G8" s="13">
        <v>3.7900000000000003E-2</v>
      </c>
      <c r="H8" s="24">
        <v>2.5781000000000001</v>
      </c>
      <c r="I8" s="11">
        <f t="shared" si="0"/>
        <v>3996.0549999999998</v>
      </c>
      <c r="J8" s="11">
        <v>624</v>
      </c>
      <c r="K8" s="11">
        <v>1350</v>
      </c>
      <c r="L8" s="11">
        <v>1500</v>
      </c>
      <c r="M8" s="11">
        <f>K8-F8</f>
        <v>101</v>
      </c>
      <c r="O8" s="11" t="s">
        <v>46</v>
      </c>
      <c r="P8" s="11" t="s">
        <v>47</v>
      </c>
      <c r="Q8" s="11">
        <v>3000</v>
      </c>
      <c r="S8" s="11">
        <f>100*(12*K8-Q8)/D8</f>
        <v>8.5161290322580641</v>
      </c>
      <c r="T8" s="11">
        <f>D8*E8+H8</f>
        <v>31002.578099999999</v>
      </c>
      <c r="U8" s="11">
        <f>G8*(D8-D8*E8)</f>
        <v>4699.6000000000004</v>
      </c>
      <c r="V8" s="11">
        <f t="shared" si="1"/>
        <v>8500.4</v>
      </c>
      <c r="W8" s="11">
        <f>D8/(12*K8)</f>
        <v>9.567901234567902</v>
      </c>
      <c r="X8" s="11">
        <f t="shared" si="2"/>
        <v>0.27418364926238181</v>
      </c>
    </row>
    <row r="9" spans="1:28" s="11" customFormat="1" ht="16.8" thickTop="1" thickBot="1" x14ac:dyDescent="0.35">
      <c r="A9" s="11" t="s">
        <v>48</v>
      </c>
      <c r="C9" s="11" t="s">
        <v>49</v>
      </c>
      <c r="D9" s="12">
        <v>269900</v>
      </c>
      <c r="E9" s="11">
        <v>0.2</v>
      </c>
      <c r="F9" s="12">
        <v>1777</v>
      </c>
      <c r="G9" s="13">
        <v>3.7900000000000003E-2</v>
      </c>
      <c r="H9" s="24">
        <v>2.5781000000000001</v>
      </c>
      <c r="I9" s="11">
        <f t="shared" si="0"/>
        <v>6958.2919000000002</v>
      </c>
      <c r="J9" s="11">
        <v>534</v>
      </c>
      <c r="K9" s="11">
        <v>2100</v>
      </c>
      <c r="L9" s="11">
        <v>1695</v>
      </c>
      <c r="M9" s="11">
        <f>K9-F9</f>
        <v>323</v>
      </c>
      <c r="O9" s="11" t="s">
        <v>46</v>
      </c>
      <c r="P9" s="11" t="s">
        <v>50</v>
      </c>
      <c r="Q9" s="11">
        <v>3000</v>
      </c>
      <c r="S9" s="11">
        <f>100*(12*K9-Q9)/D9</f>
        <v>8.2252686180066696</v>
      </c>
      <c r="T9" s="11">
        <f>D9*E9+H9</f>
        <v>53982.578099999999</v>
      </c>
      <c r="U9" s="11">
        <f>G9*(D9-D9*E9)</f>
        <v>8183.3680000000004</v>
      </c>
      <c r="V9" s="11">
        <f t="shared" si="1"/>
        <v>14016.632</v>
      </c>
      <c r="W9" s="11">
        <f>D9/(12*K9)</f>
        <v>10.71031746031746</v>
      </c>
      <c r="X9" s="11">
        <f t="shared" si="2"/>
        <v>0.25965102989403166</v>
      </c>
    </row>
    <row r="10" spans="1:28" s="11" customFormat="1" ht="16.8" thickTop="1" thickBot="1" x14ac:dyDescent="0.35">
      <c r="A10" s="11" t="s">
        <v>51</v>
      </c>
      <c r="C10" s="11" t="s">
        <v>52</v>
      </c>
      <c r="D10" s="12">
        <v>232900</v>
      </c>
      <c r="E10" s="11">
        <v>0.2</v>
      </c>
      <c r="F10" s="12">
        <v>1287</v>
      </c>
      <c r="G10" s="13">
        <v>3.7900000000000003E-2</v>
      </c>
      <c r="H10" s="24">
        <v>2.5781000000000001</v>
      </c>
      <c r="I10" s="11">
        <f t="shared" si="0"/>
        <v>6004.3949000000002</v>
      </c>
      <c r="J10" s="11">
        <v>224</v>
      </c>
      <c r="K10" s="11">
        <v>1750</v>
      </c>
      <c r="L10" s="11">
        <v>500</v>
      </c>
      <c r="M10" s="11">
        <f>K10-F10</f>
        <v>463</v>
      </c>
      <c r="O10" s="11" t="s">
        <v>46</v>
      </c>
      <c r="P10" s="11" t="s">
        <v>53</v>
      </c>
      <c r="Q10" s="11">
        <v>3000</v>
      </c>
      <c r="S10" s="11">
        <f>100*(12*K10-Q10)/D10</f>
        <v>7.7286389008158007</v>
      </c>
      <c r="T10" s="11">
        <f>D10*E10+H10</f>
        <v>46582.578099999999</v>
      </c>
      <c r="U10" s="11">
        <f>G10*(D10-D10*E10)</f>
        <v>7061.5280000000002</v>
      </c>
      <c r="V10" s="11">
        <f t="shared" si="1"/>
        <v>10938.472</v>
      </c>
      <c r="W10" s="11">
        <f>D10/(12*K10)</f>
        <v>11.09047619047619</v>
      </c>
      <c r="X10" s="11">
        <f t="shared" si="2"/>
        <v>0.23481894833124317</v>
      </c>
    </row>
    <row r="11" spans="1:28" ht="16.8" thickTop="1" thickBot="1" x14ac:dyDescent="0.35">
      <c r="E11">
        <v>0.2</v>
      </c>
      <c r="G11" s="3">
        <v>3.7900000000000003E-2</v>
      </c>
      <c r="H11" s="24">
        <v>2.5781000000000001</v>
      </c>
      <c r="I11" s="11">
        <f t="shared" si="0"/>
        <v>0</v>
      </c>
      <c r="M11">
        <f>K11-F11</f>
        <v>0</v>
      </c>
      <c r="Q11">
        <v>3000</v>
      </c>
      <c r="S11" t="e">
        <f>100*(12*K11-Q11)/D11</f>
        <v>#DIV/0!</v>
      </c>
      <c r="T11">
        <f>D11*E11+H11</f>
        <v>2.5781000000000001</v>
      </c>
      <c r="U11">
        <f>G11*(D11-D11*E11)</f>
        <v>0</v>
      </c>
      <c r="V11">
        <f t="shared" si="1"/>
        <v>-3000</v>
      </c>
      <c r="W11" t="e">
        <f>D11/(12*K11)</f>
        <v>#DIV/0!</v>
      </c>
      <c r="X11">
        <f t="shared" si="2"/>
        <v>-1163.6476474923393</v>
      </c>
    </row>
    <row r="12" spans="1:28" ht="16.8" thickTop="1" thickBot="1" x14ac:dyDescent="0.35">
      <c r="A12" t="s">
        <v>63</v>
      </c>
      <c r="B12" s="2" t="s">
        <v>234</v>
      </c>
      <c r="D12" s="1">
        <v>259000</v>
      </c>
      <c r="E12">
        <v>0.2</v>
      </c>
      <c r="F12" s="1">
        <v>1455</v>
      </c>
      <c r="G12" s="3">
        <v>3.7900000000000003E-2</v>
      </c>
      <c r="H12" s="24">
        <v>2.5781000000000001</v>
      </c>
      <c r="I12" s="11">
        <f t="shared" si="0"/>
        <v>6677.2790000000005</v>
      </c>
      <c r="J12">
        <v>437</v>
      </c>
      <c r="K12">
        <v>2150</v>
      </c>
      <c r="L12">
        <v>1500</v>
      </c>
      <c r="M12">
        <f>K12-F12</f>
        <v>695</v>
      </c>
      <c r="O12" t="s">
        <v>72</v>
      </c>
      <c r="Q12">
        <v>3000</v>
      </c>
      <c r="S12">
        <f>100*(12*K12-Q12)/D12</f>
        <v>8.8030888030888033</v>
      </c>
      <c r="T12">
        <f>D12*E12+H12</f>
        <v>51802.578099999999</v>
      </c>
      <c r="U12">
        <f>G12*(D12-D12*E12)</f>
        <v>7852.880000000001</v>
      </c>
      <c r="V12">
        <f t="shared" si="1"/>
        <v>14947.119999999999</v>
      </c>
      <c r="W12">
        <f>D12/(12*K12)</f>
        <v>10.038759689922481</v>
      </c>
      <c r="X12">
        <f t="shared" si="2"/>
        <v>0.28854007943670279</v>
      </c>
      <c r="Z12" t="s">
        <v>66</v>
      </c>
    </row>
    <row r="13" spans="1:28" ht="16.8" thickTop="1" thickBot="1" x14ac:dyDescent="0.35">
      <c r="A13" t="s">
        <v>65</v>
      </c>
      <c r="B13" s="2" t="s">
        <v>64</v>
      </c>
      <c r="D13" s="1">
        <v>249500</v>
      </c>
      <c r="E13">
        <v>0.2</v>
      </c>
      <c r="F13" s="1">
        <v>1444</v>
      </c>
      <c r="G13" s="3">
        <v>3.7900000000000003E-2</v>
      </c>
      <c r="H13" s="24">
        <v>2.5781000000000001</v>
      </c>
      <c r="I13" s="11">
        <f t="shared" si="0"/>
        <v>6432.3595000000005</v>
      </c>
      <c r="J13">
        <v>437</v>
      </c>
      <c r="K13">
        <v>2150</v>
      </c>
      <c r="L13">
        <v>1575</v>
      </c>
      <c r="M13">
        <f>K13-F13</f>
        <v>706</v>
      </c>
      <c r="O13" t="s">
        <v>72</v>
      </c>
      <c r="Q13">
        <v>3000</v>
      </c>
      <c r="S13">
        <f>100*(12*K13-Q13)/D13</f>
        <v>9.1382765531062127</v>
      </c>
      <c r="T13">
        <f>D13*E13+H13</f>
        <v>49902.578099999999</v>
      </c>
      <c r="U13">
        <f>G13*(D13-D13*E13)</f>
        <v>7564.8400000000011</v>
      </c>
      <c r="V13">
        <f t="shared" si="1"/>
        <v>15235.16</v>
      </c>
      <c r="W13">
        <f>D13/(12*K13)</f>
        <v>9.670542635658915</v>
      </c>
      <c r="X13">
        <f t="shared" si="2"/>
        <v>0.30529805433038337</v>
      </c>
      <c r="Z13" t="s">
        <v>66</v>
      </c>
    </row>
    <row r="14" spans="1:28" ht="16.8" thickTop="1" thickBot="1" x14ac:dyDescent="0.35">
      <c r="A14" t="s">
        <v>68</v>
      </c>
      <c r="B14" s="2" t="s">
        <v>67</v>
      </c>
      <c r="D14" s="1">
        <v>286733</v>
      </c>
      <c r="E14">
        <v>0.2</v>
      </c>
      <c r="F14" s="1">
        <v>1540</v>
      </c>
      <c r="G14" s="3">
        <v>3.7900000000000003E-2</v>
      </c>
      <c r="H14" s="24">
        <v>2.5781000000000001</v>
      </c>
      <c r="I14" s="11">
        <f t="shared" si="0"/>
        <v>7392.263473</v>
      </c>
      <c r="J14">
        <v>427</v>
      </c>
      <c r="K14">
        <v>2250</v>
      </c>
      <c r="M14">
        <f>K14-F14</f>
        <v>710</v>
      </c>
      <c r="O14" t="s">
        <v>72</v>
      </c>
      <c r="Q14">
        <v>3000</v>
      </c>
      <c r="S14">
        <f>100*(12*K14-Q14)/D14</f>
        <v>8.3701562080402319</v>
      </c>
      <c r="T14">
        <f>D14*E14+H14</f>
        <v>57349.178100000005</v>
      </c>
      <c r="U14">
        <f>G14*(D14-D14*E14)</f>
        <v>8693.744560000001</v>
      </c>
      <c r="V14">
        <f t="shared" si="1"/>
        <v>15306.255439999999</v>
      </c>
      <c r="W14">
        <f>D14/(12*K14)</f>
        <v>10.61974074074074</v>
      </c>
      <c r="X14">
        <f t="shared" si="2"/>
        <v>0.26689581171172877</v>
      </c>
      <c r="Z14" t="s">
        <v>71</v>
      </c>
    </row>
    <row r="15" spans="1:28" ht="16.8" thickTop="1" thickBot="1" x14ac:dyDescent="0.35">
      <c r="A15" t="s">
        <v>70</v>
      </c>
      <c r="B15" s="2" t="s">
        <v>69</v>
      </c>
      <c r="D15" s="1">
        <v>263169</v>
      </c>
      <c r="E15">
        <v>0.2</v>
      </c>
      <c r="F15" s="1">
        <v>1513</v>
      </c>
      <c r="G15" s="3">
        <v>3.7900000000000003E-2</v>
      </c>
      <c r="H15" s="24">
        <v>2.5781000000000001</v>
      </c>
      <c r="I15" s="11">
        <f t="shared" si="0"/>
        <v>6784.7599890000001</v>
      </c>
      <c r="J15">
        <v>447</v>
      </c>
      <c r="K15">
        <v>2000</v>
      </c>
      <c r="M15">
        <f>K15-F15</f>
        <v>487</v>
      </c>
      <c r="O15" t="s">
        <v>72</v>
      </c>
      <c r="Q15">
        <v>3000</v>
      </c>
      <c r="S15">
        <f>100*(12*K15-Q15)/D15</f>
        <v>7.9796632582105032</v>
      </c>
      <c r="T15">
        <f>D15*E15+H15</f>
        <v>52636.378100000002</v>
      </c>
      <c r="U15">
        <f>G15*(D15-D15*E15)</f>
        <v>7979.2840800000013</v>
      </c>
      <c r="V15">
        <f t="shared" si="1"/>
        <v>13020.715919999999</v>
      </c>
      <c r="W15">
        <f>D15/(12*K15)</f>
        <v>10.965375</v>
      </c>
      <c r="X15">
        <f t="shared" si="2"/>
        <v>0.24737104622325826</v>
      </c>
      <c r="Z15" t="s">
        <v>71</v>
      </c>
    </row>
    <row r="16" spans="1:28" s="11" customFormat="1" ht="16.8" thickTop="1" thickBot="1" x14ac:dyDescent="0.35">
      <c r="A16" s="11" t="s">
        <v>74</v>
      </c>
      <c r="B16" s="11" t="s">
        <v>73</v>
      </c>
      <c r="D16" s="12">
        <v>231338</v>
      </c>
      <c r="E16" s="11">
        <v>0.2</v>
      </c>
      <c r="F16" s="12">
        <v>1372</v>
      </c>
      <c r="G16" s="13">
        <v>3.7900000000000003E-2</v>
      </c>
      <c r="H16" s="24">
        <v>2.5781000000000001</v>
      </c>
      <c r="I16" s="11">
        <f t="shared" si="0"/>
        <v>5964.1249779999998</v>
      </c>
      <c r="J16" s="11">
        <v>447</v>
      </c>
      <c r="K16" s="11">
        <v>2000</v>
      </c>
      <c r="M16" s="11">
        <f>K16-F16</f>
        <v>628</v>
      </c>
      <c r="O16" s="11" t="s">
        <v>72</v>
      </c>
      <c r="Q16" s="11">
        <v>3000</v>
      </c>
      <c r="S16" s="11">
        <f>100*(12*K16-Q16)/D16</f>
        <v>9.0776266761189248</v>
      </c>
      <c r="T16" s="11">
        <f>D16*E16+H16</f>
        <v>46270.178100000005</v>
      </c>
      <c r="U16" s="11">
        <f>G16*(D16-D16*E16)</f>
        <v>7014.1681600000002</v>
      </c>
      <c r="V16" s="11">
        <f t="shared" si="1"/>
        <v>13985.831839999999</v>
      </c>
      <c r="W16" s="11">
        <f>D16/(12*K16)</f>
        <v>9.6390833333333337</v>
      </c>
      <c r="X16" s="11">
        <f t="shared" si="2"/>
        <v>0.30226449117558069</v>
      </c>
      <c r="Z16" s="11" t="s">
        <v>75</v>
      </c>
    </row>
    <row r="17" spans="1:26" ht="16.8" thickTop="1" thickBot="1" x14ac:dyDescent="0.35">
      <c r="A17" t="s">
        <v>77</v>
      </c>
      <c r="B17" s="2" t="s">
        <v>76</v>
      </c>
      <c r="D17" s="1">
        <v>336000</v>
      </c>
      <c r="E17">
        <v>0.2</v>
      </c>
      <c r="F17" s="1">
        <v>1924</v>
      </c>
      <c r="G17" s="3">
        <v>3.7900000000000003E-2</v>
      </c>
      <c r="H17" s="24">
        <v>2.5781000000000001</v>
      </c>
      <c r="I17" s="11">
        <f t="shared" si="0"/>
        <v>8662.4159999999993</v>
      </c>
      <c r="J17">
        <v>447</v>
      </c>
      <c r="K17">
        <v>2300</v>
      </c>
      <c r="M17">
        <f>K17-F17</f>
        <v>376</v>
      </c>
      <c r="O17" t="s">
        <v>72</v>
      </c>
      <c r="Q17">
        <v>3000</v>
      </c>
      <c r="S17">
        <f>100*(12*K17-Q17)/D17</f>
        <v>7.3214285714285712</v>
      </c>
      <c r="T17">
        <f>D17*E17+H17</f>
        <v>67202.578099999999</v>
      </c>
      <c r="U17">
        <f>G17*(D17-D17*E17)</f>
        <v>10187.52</v>
      </c>
      <c r="V17">
        <f t="shared" si="1"/>
        <v>14412.48</v>
      </c>
      <c r="W17">
        <f>D17/(12*K17)</f>
        <v>12.173913043478262</v>
      </c>
      <c r="X17">
        <f t="shared" si="2"/>
        <v>0.21446320078009032</v>
      </c>
      <c r="Z17" t="s">
        <v>78</v>
      </c>
    </row>
    <row r="18" spans="1:26" ht="16.8" thickTop="1" thickBot="1" x14ac:dyDescent="0.35">
      <c r="A18" t="s">
        <v>80</v>
      </c>
      <c r="B18" s="2" t="s">
        <v>79</v>
      </c>
      <c r="D18" s="1">
        <v>284000</v>
      </c>
      <c r="E18">
        <v>0.2</v>
      </c>
      <c r="F18" s="1">
        <v>1589</v>
      </c>
      <c r="G18" s="3">
        <v>3.7900000000000003E-2</v>
      </c>
      <c r="H18" s="24">
        <v>2.5781000000000001</v>
      </c>
      <c r="I18" s="11">
        <f t="shared" si="0"/>
        <v>7321.8040000000001</v>
      </c>
      <c r="J18">
        <v>5210</v>
      </c>
      <c r="K18">
        <v>2200</v>
      </c>
      <c r="M18">
        <f>K18-F18</f>
        <v>611</v>
      </c>
      <c r="O18" t="s">
        <v>81</v>
      </c>
      <c r="Q18">
        <v>3000</v>
      </c>
      <c r="S18">
        <f>100*(12*K18-Q18)/D18</f>
        <v>8.23943661971831</v>
      </c>
      <c r="T18">
        <f>D18*E18+H18</f>
        <v>56802.578099999999</v>
      </c>
      <c r="U18">
        <f>G18*(D18-D18*E18)</f>
        <v>8610.880000000001</v>
      </c>
      <c r="V18">
        <f t="shared" si="1"/>
        <v>14789.119999999999</v>
      </c>
      <c r="W18">
        <f>D18/(12*K18)</f>
        <v>10.757575757575758</v>
      </c>
      <c r="X18">
        <f t="shared" si="2"/>
        <v>0.26036001348326121</v>
      </c>
      <c r="Z18" t="s">
        <v>82</v>
      </c>
    </row>
    <row r="19" spans="1:26" s="18" customFormat="1" ht="16.8" thickTop="1" thickBot="1" x14ac:dyDescent="0.35">
      <c r="A19" s="18" t="s">
        <v>83</v>
      </c>
      <c r="B19" s="18" t="s">
        <v>84</v>
      </c>
      <c r="D19" s="18">
        <v>281990</v>
      </c>
      <c r="E19" s="18">
        <v>0.2</v>
      </c>
      <c r="F19" s="18">
        <v>1577</v>
      </c>
      <c r="G19" s="18">
        <v>3.7900000000000003E-2</v>
      </c>
      <c r="H19" s="24">
        <v>2.5781000000000001</v>
      </c>
      <c r="I19" s="11">
        <f t="shared" si="0"/>
        <v>7269.9841900000001</v>
      </c>
      <c r="J19" s="18">
        <v>5210</v>
      </c>
      <c r="K19" s="18">
        <v>2300</v>
      </c>
      <c r="M19" s="18">
        <f>K19-F19</f>
        <v>723</v>
      </c>
      <c r="O19" s="18" t="s">
        <v>81</v>
      </c>
      <c r="Q19" s="18">
        <v>3000</v>
      </c>
      <c r="S19" s="18">
        <f>100*(12*K19-Q19)/D19</f>
        <v>8.7237136068654912</v>
      </c>
      <c r="T19" s="18">
        <f>D19*E19+H19</f>
        <v>56400.578099999999</v>
      </c>
      <c r="U19" s="18">
        <f>G19*(D19-D19*E19)</f>
        <v>8549.9368000000013</v>
      </c>
      <c r="V19" s="18">
        <f t="shared" si="1"/>
        <v>16050.063199999999</v>
      </c>
      <c r="W19" s="18">
        <f>D19/(12*K19)</f>
        <v>10.217028985507246</v>
      </c>
      <c r="X19" s="18">
        <f t="shared" si="2"/>
        <v>0.28457267178259649</v>
      </c>
      <c r="Z19" s="18" t="s">
        <v>71</v>
      </c>
    </row>
    <row r="20" spans="1:26" s="11" customFormat="1" ht="16.8" thickTop="1" thickBot="1" x14ac:dyDescent="0.35">
      <c r="A20" s="11" t="s">
        <v>85</v>
      </c>
      <c r="B20" s="11" t="s">
        <v>86</v>
      </c>
      <c r="D20" s="12">
        <v>249900</v>
      </c>
      <c r="E20" s="11">
        <v>0.2</v>
      </c>
      <c r="F20" s="12">
        <v>1491</v>
      </c>
      <c r="G20" s="13">
        <v>3.7900000000000003E-2</v>
      </c>
      <c r="H20" s="24">
        <v>2.5781000000000001</v>
      </c>
      <c r="I20" s="11">
        <f t="shared" si="0"/>
        <v>6442.6719000000003</v>
      </c>
      <c r="J20" s="11">
        <v>5410</v>
      </c>
      <c r="K20" s="11">
        <v>1850</v>
      </c>
      <c r="M20" s="11">
        <f>K20-F20</f>
        <v>359</v>
      </c>
      <c r="O20" s="11" t="s">
        <v>81</v>
      </c>
      <c r="Q20" s="11">
        <v>3000</v>
      </c>
      <c r="S20" s="11">
        <f>100*(12*K20-Q20)/D20</f>
        <v>7.6830732292917165</v>
      </c>
      <c r="T20" s="11">
        <f>D20*E20+H20</f>
        <v>49982.578099999999</v>
      </c>
      <c r="U20" s="11">
        <f>G20*(D20-D20*E20)</f>
        <v>7576.9680000000008</v>
      </c>
      <c r="V20" s="11">
        <f t="shared" si="1"/>
        <v>11623.031999999999</v>
      </c>
      <c r="W20" s="11">
        <f>D20/(12*K20)</f>
        <v>11.256756756756756</v>
      </c>
      <c r="X20" s="11">
        <f t="shared" si="2"/>
        <v>0.23254166635314075</v>
      </c>
      <c r="Z20" s="11" t="s">
        <v>87</v>
      </c>
    </row>
    <row r="21" spans="1:26" s="11" customFormat="1" ht="16.8" thickTop="1" thickBot="1" x14ac:dyDescent="0.35">
      <c r="A21" s="11" t="s">
        <v>89</v>
      </c>
      <c r="B21" s="11" t="s">
        <v>88</v>
      </c>
      <c r="D21" s="12">
        <v>225490</v>
      </c>
      <c r="E21" s="11">
        <v>0.2</v>
      </c>
      <c r="F21" s="12">
        <v>1192</v>
      </c>
      <c r="G21" s="13">
        <v>3.7900000000000003E-2</v>
      </c>
      <c r="H21" s="24">
        <v>2.5781000000000001</v>
      </c>
      <c r="I21" s="11">
        <f t="shared" si="0"/>
        <v>5813.3576899999998</v>
      </c>
      <c r="J21" s="11">
        <v>645</v>
      </c>
      <c r="K21" s="11">
        <v>1500</v>
      </c>
      <c r="L21" s="11">
        <v>1500</v>
      </c>
      <c r="M21" s="11">
        <f>K21-F21</f>
        <v>308</v>
      </c>
      <c r="O21" s="11" t="s">
        <v>90</v>
      </c>
      <c r="Q21" s="11">
        <v>3000</v>
      </c>
      <c r="S21" s="11">
        <f>100*(12*K21-Q21)/D21</f>
        <v>6.6521796975475631</v>
      </c>
      <c r="T21" s="11">
        <f>D21*E21+H21</f>
        <v>45100.578099999999</v>
      </c>
      <c r="U21" s="11">
        <f>G21*(D21-D21*E21)</f>
        <v>6836.8568000000005</v>
      </c>
      <c r="V21" s="11">
        <f t="shared" si="1"/>
        <v>8163.1431999999995</v>
      </c>
      <c r="W21" s="11">
        <f>D21/(12*K21)</f>
        <v>12.527222222222223</v>
      </c>
      <c r="X21" s="11">
        <f t="shared" si="2"/>
        <v>0.18099863779794875</v>
      </c>
      <c r="Z21" s="11" t="s">
        <v>93</v>
      </c>
    </row>
    <row r="22" spans="1:26" s="18" customFormat="1" ht="16.8" thickTop="1" thickBot="1" x14ac:dyDescent="0.35">
      <c r="A22" s="18" t="s">
        <v>92</v>
      </c>
      <c r="B22" s="18" t="s">
        <v>91</v>
      </c>
      <c r="D22" s="18">
        <v>281990</v>
      </c>
      <c r="E22" s="18">
        <v>0.2</v>
      </c>
      <c r="F22" s="18">
        <v>1578</v>
      </c>
      <c r="G22" s="18">
        <v>3.7900000000000003E-2</v>
      </c>
      <c r="H22" s="24">
        <v>2.5781000000000001</v>
      </c>
      <c r="I22" s="11">
        <f t="shared" si="0"/>
        <v>7269.9841900000001</v>
      </c>
      <c r="J22" s="18" t="s">
        <v>94</v>
      </c>
      <c r="K22" s="18">
        <v>2150</v>
      </c>
      <c r="M22" s="18">
        <f>K22-F22</f>
        <v>572</v>
      </c>
      <c r="O22" s="18" t="s">
        <v>81</v>
      </c>
      <c r="Q22" s="18">
        <v>3000</v>
      </c>
      <c r="S22" s="18">
        <f>100*(12*K22-Q22)/D22</f>
        <v>8.0853930990460654</v>
      </c>
      <c r="T22" s="18">
        <f>D22*E22+H22</f>
        <v>56400.578099999999</v>
      </c>
      <c r="U22" s="18">
        <f>G22*(D22-D22*E22)</f>
        <v>8549.9368000000013</v>
      </c>
      <c r="V22" s="18">
        <f t="shared" si="1"/>
        <v>14250.063199999999</v>
      </c>
      <c r="W22" s="18">
        <f>D22/(12*K22)</f>
        <v>10.92984496124031</v>
      </c>
      <c r="X22" s="18">
        <f t="shared" si="2"/>
        <v>0.25265810528988175</v>
      </c>
    </row>
    <row r="23" spans="1:26" s="11" customFormat="1" ht="16.8" thickTop="1" thickBot="1" x14ac:dyDescent="0.35">
      <c r="A23" s="11" t="s">
        <v>96</v>
      </c>
      <c r="B23" s="11" t="s">
        <v>95</v>
      </c>
      <c r="D23" s="12">
        <v>285000</v>
      </c>
      <c r="E23" s="11">
        <v>0.2</v>
      </c>
      <c r="F23" s="12">
        <v>1681</v>
      </c>
      <c r="G23" s="13">
        <v>3.7900000000000003E-2</v>
      </c>
      <c r="H23" s="24">
        <v>2.5781000000000001</v>
      </c>
      <c r="I23" s="11">
        <f t="shared" si="0"/>
        <v>7347.585</v>
      </c>
      <c r="J23" s="11" t="s">
        <v>97</v>
      </c>
      <c r="K23" s="11">
        <v>2300</v>
      </c>
      <c r="M23" s="11">
        <f>K23-F23</f>
        <v>619</v>
      </c>
      <c r="O23" s="11" t="s">
        <v>72</v>
      </c>
      <c r="Q23" s="11">
        <v>3000</v>
      </c>
      <c r="S23" s="11">
        <f>100*(12*K23-Q23)/D23</f>
        <v>8.6315789473684212</v>
      </c>
      <c r="T23" s="11">
        <f>D23*E23+H23</f>
        <v>57002.578099999999</v>
      </c>
      <c r="U23" s="11">
        <f>G23*(D23-D23*E23)</f>
        <v>8641.2000000000007</v>
      </c>
      <c r="V23" s="11">
        <f t="shared" si="1"/>
        <v>15958.8</v>
      </c>
      <c r="W23" s="11">
        <f>D23/(12*K23)</f>
        <v>10.326086956521738</v>
      </c>
      <c r="X23" s="11">
        <f t="shared" si="2"/>
        <v>0.27996628454248806</v>
      </c>
      <c r="Z23" s="11" t="s">
        <v>98</v>
      </c>
    </row>
    <row r="24" spans="1:26" s="11" customFormat="1" ht="16.8" thickTop="1" thickBot="1" x14ac:dyDescent="0.35">
      <c r="A24" s="11" t="s">
        <v>99</v>
      </c>
      <c r="B24" s="15" t="s">
        <v>236</v>
      </c>
      <c r="D24" s="12">
        <v>286257</v>
      </c>
      <c r="E24" s="11">
        <v>0.2</v>
      </c>
      <c r="F24" s="12">
        <v>1624</v>
      </c>
      <c r="G24" s="13">
        <v>3.7900000000000003E-2</v>
      </c>
      <c r="H24" s="24">
        <v>2.5781000000000001</v>
      </c>
      <c r="I24" s="11">
        <f t="shared" si="0"/>
        <v>7379.9917170000008</v>
      </c>
      <c r="J24" s="11" t="s">
        <v>100</v>
      </c>
      <c r="K24" s="11">
        <v>2100</v>
      </c>
      <c r="L24" s="11">
        <v>1750</v>
      </c>
      <c r="M24" s="11">
        <f>K24-F24</f>
        <v>476</v>
      </c>
      <c r="O24" s="11" t="s">
        <v>101</v>
      </c>
      <c r="Q24" s="11">
        <v>3000</v>
      </c>
      <c r="S24" s="11">
        <f>100*(12*K24-Q24)/D24</f>
        <v>7.7552688667875369</v>
      </c>
      <c r="T24" s="11">
        <f>D24*E24+H24</f>
        <v>57253.9781</v>
      </c>
      <c r="U24" s="11">
        <f>G24*(D24-D24*E24)</f>
        <v>8679.3122400000011</v>
      </c>
      <c r="V24" s="11">
        <f t="shared" si="1"/>
        <v>13520.687759999999</v>
      </c>
      <c r="W24" s="11">
        <f>D24/(12*K24)</f>
        <v>11.359404761904761</v>
      </c>
      <c r="X24" s="11">
        <f t="shared" si="2"/>
        <v>0.23615280909188036</v>
      </c>
      <c r="Z24" s="11" t="s">
        <v>102</v>
      </c>
    </row>
    <row r="25" spans="1:26" ht="16.8" thickTop="1" thickBot="1" x14ac:dyDescent="0.35">
      <c r="A25" t="s">
        <v>104</v>
      </c>
      <c r="B25" s="2" t="s">
        <v>103</v>
      </c>
      <c r="D25" s="1">
        <v>291990</v>
      </c>
      <c r="E25">
        <v>0.2</v>
      </c>
      <c r="F25" s="1">
        <v>1794</v>
      </c>
      <c r="G25" s="3">
        <v>3.7900000000000003E-2</v>
      </c>
      <c r="H25" s="24">
        <v>2.5781000000000001</v>
      </c>
      <c r="I25" s="11">
        <f t="shared" si="0"/>
        <v>7527.7941899999996</v>
      </c>
      <c r="J25">
        <v>224</v>
      </c>
      <c r="K25">
        <v>2100</v>
      </c>
      <c r="M25">
        <f>K25-F25</f>
        <v>306</v>
      </c>
      <c r="O25" t="s">
        <v>105</v>
      </c>
      <c r="Q25">
        <v>3000</v>
      </c>
      <c r="S25">
        <f>100*(12*K25-Q25)/D25</f>
        <v>7.6030001027432448</v>
      </c>
      <c r="T25">
        <f>D25*E25+H25</f>
        <v>58400.578099999999</v>
      </c>
      <c r="U25">
        <f>G25*(D25-D25*E25)</f>
        <v>8853.1368000000002</v>
      </c>
      <c r="V25">
        <f t="shared" si="1"/>
        <v>13346.8632</v>
      </c>
      <c r="W25">
        <f>D25/(12*K25)</f>
        <v>11.586904761904762</v>
      </c>
      <c r="X25">
        <f t="shared" si="2"/>
        <v>0.22853991577182692</v>
      </c>
      <c r="Z25" t="s">
        <v>106</v>
      </c>
    </row>
    <row r="26" spans="1:26" ht="16.8" thickTop="1" thickBot="1" x14ac:dyDescent="0.35">
      <c r="A26" t="s">
        <v>107</v>
      </c>
      <c r="B26" s="2" t="s">
        <v>108</v>
      </c>
      <c r="D26" s="1">
        <v>296452</v>
      </c>
      <c r="E26">
        <v>0.2</v>
      </c>
      <c r="F26" s="1">
        <v>1616</v>
      </c>
      <c r="G26" s="3">
        <v>3.7900000000000003E-2</v>
      </c>
      <c r="H26" s="24">
        <v>2.5781000000000001</v>
      </c>
      <c r="I26" s="11">
        <f t="shared" si="0"/>
        <v>7642.8290119999992</v>
      </c>
      <c r="J26">
        <v>224</v>
      </c>
      <c r="K26">
        <v>2150</v>
      </c>
      <c r="M26">
        <f>K26-F26</f>
        <v>534</v>
      </c>
      <c r="O26" t="s">
        <v>105</v>
      </c>
      <c r="Q26">
        <v>3000</v>
      </c>
      <c r="S26">
        <f>100*(12*K26-Q26)/D26</f>
        <v>7.6909584013600849</v>
      </c>
      <c r="T26">
        <f>D26*E26+H26</f>
        <v>59292.9781</v>
      </c>
      <c r="U26">
        <f>G26*(D26-D26*E26)</f>
        <v>8988.4246400000011</v>
      </c>
      <c r="V26">
        <f t="shared" si="1"/>
        <v>13811.575359999999</v>
      </c>
      <c r="W26">
        <f>D26/(12*K26)</f>
        <v>11.490387596899225</v>
      </c>
      <c r="X26">
        <f t="shared" si="2"/>
        <v>0.2329377913301339</v>
      </c>
      <c r="Z26" t="s">
        <v>109</v>
      </c>
    </row>
    <row r="27" spans="1:26" s="11" customFormat="1" ht="16.8" thickTop="1" thickBot="1" x14ac:dyDescent="0.35">
      <c r="A27" s="11" t="s">
        <v>110</v>
      </c>
      <c r="B27" s="11" t="s">
        <v>111</v>
      </c>
      <c r="D27" s="12">
        <v>328496</v>
      </c>
      <c r="E27" s="11">
        <v>0.2</v>
      </c>
      <c r="F27" s="12">
        <v>2133</v>
      </c>
      <c r="G27" s="13">
        <v>3.7900000000000003E-2</v>
      </c>
      <c r="H27" s="24">
        <v>2.5781000000000001</v>
      </c>
      <c r="I27" s="11">
        <f t="shared" si="0"/>
        <v>8468.9553759999999</v>
      </c>
      <c r="J27" s="11">
        <v>898</v>
      </c>
      <c r="K27" s="11">
        <v>2150</v>
      </c>
      <c r="M27" s="11">
        <f>K27-F27</f>
        <v>17</v>
      </c>
      <c r="O27" s="11" t="s">
        <v>112</v>
      </c>
      <c r="Q27" s="11">
        <v>3000</v>
      </c>
      <c r="S27" s="11">
        <f>100*(12*K27-Q27)/D27</f>
        <v>6.9407237835468321</v>
      </c>
      <c r="T27" s="11">
        <f>D27*E27+H27</f>
        <v>65701.778099999996</v>
      </c>
      <c r="U27" s="11">
        <f>G27*(D27-D27*E27)</f>
        <v>9959.9987199999996</v>
      </c>
      <c r="V27" s="11">
        <f t="shared" si="1"/>
        <v>12840.00128</v>
      </c>
      <c r="W27" s="11">
        <f>D27/(12*K27)</f>
        <v>12.732403100775194</v>
      </c>
      <c r="X27" s="11">
        <f t="shared" si="2"/>
        <v>0.19542852037363662</v>
      </c>
      <c r="Z27" s="11" t="s">
        <v>113</v>
      </c>
    </row>
    <row r="28" spans="1:26" s="11" customFormat="1" ht="16.8" thickTop="1" thickBot="1" x14ac:dyDescent="0.35">
      <c r="A28" s="11" t="s">
        <v>114</v>
      </c>
      <c r="B28" s="11" t="s">
        <v>115</v>
      </c>
      <c r="D28" s="12">
        <v>347776</v>
      </c>
      <c r="E28" s="11">
        <v>0.2</v>
      </c>
      <c r="F28" s="12">
        <v>2126</v>
      </c>
      <c r="G28" s="13">
        <v>3.7900000000000003E-2</v>
      </c>
      <c r="H28" s="24">
        <v>2.5781000000000001</v>
      </c>
      <c r="I28" s="11">
        <f t="shared" si="0"/>
        <v>8966.0130559999998</v>
      </c>
      <c r="J28" s="11">
        <v>777</v>
      </c>
      <c r="K28" s="11">
        <v>2250</v>
      </c>
      <c r="L28" s="11">
        <v>1790</v>
      </c>
      <c r="M28" s="11">
        <f>K28-F28</f>
        <v>124</v>
      </c>
      <c r="O28" s="11" t="s">
        <v>116</v>
      </c>
      <c r="Q28" s="11">
        <v>3000</v>
      </c>
      <c r="S28" s="11">
        <f>100*(12*K28-Q28)/D28</f>
        <v>6.900993743099006</v>
      </c>
      <c r="T28" s="11">
        <f>D28*E28+H28</f>
        <v>69557.778099999996</v>
      </c>
      <c r="U28" s="11">
        <f>G28*(D28-D28*E28)</f>
        <v>10544.56832</v>
      </c>
      <c r="V28" s="11">
        <f t="shared" si="1"/>
        <v>13455.43168</v>
      </c>
      <c r="W28" s="11">
        <f>D28/(12*K28)</f>
        <v>12.880592592592592</v>
      </c>
      <c r="X28" s="11">
        <f t="shared" si="2"/>
        <v>0.19344251710650889</v>
      </c>
      <c r="Z28" s="11" t="s">
        <v>117</v>
      </c>
    </row>
    <row r="29" spans="1:26" s="18" customFormat="1" ht="16.8" thickTop="1" thickBot="1" x14ac:dyDescent="0.35">
      <c r="A29" s="18" t="s">
        <v>118</v>
      </c>
      <c r="B29" s="18" t="s">
        <v>119</v>
      </c>
      <c r="D29" s="18">
        <v>307045</v>
      </c>
      <c r="E29" s="18">
        <v>0.2</v>
      </c>
      <c r="F29" s="18">
        <v>1834</v>
      </c>
      <c r="G29" s="18">
        <v>3.7900000000000003E-2</v>
      </c>
      <c r="H29" s="24">
        <v>2.5781000000000001</v>
      </c>
      <c r="I29" s="11">
        <f t="shared" si="0"/>
        <v>7915.9271449999997</v>
      </c>
      <c r="J29" s="18">
        <v>345</v>
      </c>
      <c r="K29" s="18">
        <v>2400</v>
      </c>
      <c r="M29" s="18">
        <f>K29-F29</f>
        <v>566</v>
      </c>
      <c r="O29" s="18" t="s">
        <v>120</v>
      </c>
      <c r="Q29" s="18">
        <v>3000</v>
      </c>
      <c r="S29" s="18">
        <f>100*(12*K29-Q29)/D29</f>
        <v>8.4026771320164801</v>
      </c>
      <c r="T29" s="18">
        <f>D29*E29+H29</f>
        <v>61411.578099999999</v>
      </c>
      <c r="U29" s="18">
        <f>G29*(D29-D29*E29)</f>
        <v>9309.6044000000002</v>
      </c>
      <c r="V29" s="18">
        <f t="shared" si="1"/>
        <v>16490.3956</v>
      </c>
      <c r="W29" s="18">
        <f>D29/(12*K29)</f>
        <v>10.661284722222222</v>
      </c>
      <c r="X29" s="18">
        <f t="shared" si="2"/>
        <v>0.26852258336608353</v>
      </c>
      <c r="Z29" s="18" t="s">
        <v>121</v>
      </c>
    </row>
    <row r="30" spans="1:26" s="18" customFormat="1" ht="16.8" thickTop="1" thickBot="1" x14ac:dyDescent="0.35">
      <c r="A30" s="18" t="s">
        <v>122</v>
      </c>
      <c r="B30" s="18" t="s">
        <v>91</v>
      </c>
      <c r="D30" s="18">
        <v>315000</v>
      </c>
      <c r="E30" s="18">
        <v>0.2</v>
      </c>
      <c r="F30" s="18">
        <v>1851</v>
      </c>
      <c r="G30" s="18">
        <v>3.7900000000000003E-2</v>
      </c>
      <c r="H30" s="24">
        <v>2.5781000000000001</v>
      </c>
      <c r="I30" s="11">
        <f t="shared" si="0"/>
        <v>8121.0150000000003</v>
      </c>
      <c r="J30" s="18">
        <v>9210</v>
      </c>
      <c r="K30" s="18">
        <v>2300</v>
      </c>
      <c r="M30" s="18">
        <f>K30-F30</f>
        <v>449</v>
      </c>
      <c r="O30" s="18" t="s">
        <v>123</v>
      </c>
      <c r="Q30" s="18">
        <v>3000</v>
      </c>
      <c r="S30" s="18">
        <f>100*(12*K30-Q30)/D30</f>
        <v>7.8095238095238093</v>
      </c>
      <c r="T30" s="18">
        <f>D30*E30+H30</f>
        <v>63002.578099999999</v>
      </c>
      <c r="U30" s="18">
        <f>G30*(D30-D30*E30)</f>
        <v>9550.8000000000011</v>
      </c>
      <c r="V30" s="18">
        <f t="shared" si="1"/>
        <v>15049.199999999999</v>
      </c>
      <c r="W30" s="18">
        <f>D30/(12*K30)</f>
        <v>11.413043478260869</v>
      </c>
      <c r="X30" s="18">
        <f t="shared" si="2"/>
        <v>0.23886641553165266</v>
      </c>
      <c r="Z30" s="18" t="s">
        <v>124</v>
      </c>
    </row>
    <row r="31" spans="1:26" s="11" customFormat="1" ht="16.8" thickTop="1" thickBot="1" x14ac:dyDescent="0.35">
      <c r="A31" s="11" t="s">
        <v>125</v>
      </c>
      <c r="B31" s="11" t="s">
        <v>126</v>
      </c>
      <c r="D31" s="12">
        <v>439000</v>
      </c>
      <c r="E31" s="11">
        <v>0.2</v>
      </c>
      <c r="F31" s="12">
        <v>2618</v>
      </c>
      <c r="G31" s="13">
        <v>3.7900000000000003E-2</v>
      </c>
      <c r="H31" s="24">
        <v>2.5781000000000001</v>
      </c>
      <c r="I31" s="11">
        <f t="shared" si="0"/>
        <v>11317.859000000002</v>
      </c>
      <c r="J31" s="11">
        <v>988</v>
      </c>
      <c r="K31" s="11">
        <v>2350</v>
      </c>
      <c r="L31" s="11">
        <v>2650</v>
      </c>
      <c r="M31" s="11">
        <f>K31-F31</f>
        <v>-268</v>
      </c>
      <c r="O31" s="11" t="s">
        <v>127</v>
      </c>
      <c r="Q31" s="11">
        <v>3000</v>
      </c>
      <c r="S31" s="11">
        <f>100*(12*K31-Q31)/D31</f>
        <v>5.7403189066059221</v>
      </c>
      <c r="T31" s="11">
        <f>D31*E31+H31</f>
        <v>87802.578099999999</v>
      </c>
      <c r="U31" s="11">
        <f>G31*(D31-D31*E31)</f>
        <v>13310.480000000001</v>
      </c>
      <c r="V31" s="11">
        <f t="shared" si="1"/>
        <v>11889.519999999999</v>
      </c>
      <c r="W31" s="11">
        <f>D31/(12*K31)</f>
        <v>15.567375886524824</v>
      </c>
      <c r="X31" s="11">
        <f t="shared" si="2"/>
        <v>0.1354119691845358</v>
      </c>
      <c r="Z31" s="11" t="s">
        <v>128</v>
      </c>
    </row>
    <row r="32" spans="1:26" s="11" customFormat="1" ht="16.8" thickTop="1" thickBot="1" x14ac:dyDescent="0.35">
      <c r="A32" s="11" t="s">
        <v>129</v>
      </c>
      <c r="B32" s="11" t="s">
        <v>130</v>
      </c>
      <c r="D32" s="12">
        <v>336252</v>
      </c>
      <c r="E32" s="11">
        <v>0.2</v>
      </c>
      <c r="F32" s="12">
        <v>1899</v>
      </c>
      <c r="G32" s="13">
        <v>3.7900000000000003E-2</v>
      </c>
      <c r="H32" s="24">
        <v>2.5781000000000001</v>
      </c>
      <c r="I32" s="11">
        <f t="shared" si="0"/>
        <v>8668.9128120000005</v>
      </c>
      <c r="J32" s="11">
        <v>545</v>
      </c>
      <c r="K32" s="11">
        <v>2050</v>
      </c>
      <c r="L32" s="11">
        <v>1975</v>
      </c>
      <c r="M32" s="11">
        <f>K32-F32</f>
        <v>151</v>
      </c>
      <c r="O32" s="11" t="s">
        <v>120</v>
      </c>
      <c r="Q32" s="11">
        <v>3000</v>
      </c>
      <c r="S32" s="11">
        <f>100*(12*K32-Q32)/D32</f>
        <v>6.4237536133614075</v>
      </c>
      <c r="T32" s="11">
        <f>D32*E32+H32</f>
        <v>67252.978100000008</v>
      </c>
      <c r="U32" s="11">
        <f>G32*(D32-D32*E32)</f>
        <v>10195.16064</v>
      </c>
      <c r="V32" s="11">
        <f t="shared" si="1"/>
        <v>11404.83936</v>
      </c>
      <c r="W32" s="11">
        <f>D32/(12*K32)</f>
        <v>13.668780487804877</v>
      </c>
      <c r="X32" s="11">
        <f t="shared" si="2"/>
        <v>0.16958117963254921</v>
      </c>
      <c r="Z32" s="11" t="s">
        <v>131</v>
      </c>
    </row>
    <row r="33" spans="1:26" s="11" customFormat="1" ht="16.8" thickTop="1" thickBot="1" x14ac:dyDescent="0.35">
      <c r="A33" s="11" t="s">
        <v>132</v>
      </c>
      <c r="B33" s="11" t="s">
        <v>133</v>
      </c>
      <c r="D33" s="12">
        <v>298179</v>
      </c>
      <c r="E33" s="11">
        <v>0.2</v>
      </c>
      <c r="F33" s="12">
        <v>1793</v>
      </c>
      <c r="G33" s="13">
        <v>3.7900000000000003E-2</v>
      </c>
      <c r="H33" s="24">
        <v>2.5781000000000001</v>
      </c>
      <c r="I33" s="11">
        <f t="shared" si="0"/>
        <v>7687.3527989999993</v>
      </c>
      <c r="J33" s="11">
        <v>514</v>
      </c>
      <c r="K33" s="11">
        <v>2050</v>
      </c>
      <c r="L33" s="11">
        <v>1800</v>
      </c>
      <c r="M33" s="11">
        <f>K33-F33</f>
        <v>257</v>
      </c>
      <c r="O33" s="11" t="s">
        <v>120</v>
      </c>
      <c r="Q33" s="11">
        <v>3000</v>
      </c>
      <c r="S33" s="11">
        <f>100*(12*K33-Q33)/D33</f>
        <v>7.2439709033835378</v>
      </c>
      <c r="T33" s="11">
        <f>D33*E33+H33</f>
        <v>59638.378100000002</v>
      </c>
      <c r="U33" s="11">
        <f>G33*(D33-D33*E33)</f>
        <v>9040.7872800000005</v>
      </c>
      <c r="V33" s="11">
        <f t="shared" si="1"/>
        <v>12559.21272</v>
      </c>
      <c r="W33" s="11">
        <f>D33/(12*K33)</f>
        <v>12.12109756097561</v>
      </c>
      <c r="X33" s="11">
        <f t="shared" si="2"/>
        <v>0.21058944123096465</v>
      </c>
      <c r="Z33" s="11" t="s">
        <v>134</v>
      </c>
    </row>
    <row r="34" spans="1:26" s="8" customFormat="1" ht="16.8" thickTop="1" thickBot="1" x14ac:dyDescent="0.35">
      <c r="A34" s="8" t="s">
        <v>135</v>
      </c>
      <c r="B34" s="8" t="s">
        <v>136</v>
      </c>
      <c r="D34" s="9">
        <v>379298</v>
      </c>
      <c r="E34" s="8">
        <v>0.2</v>
      </c>
      <c r="F34" s="9">
        <v>2250</v>
      </c>
      <c r="G34" s="14">
        <v>3.7900000000000003E-2</v>
      </c>
      <c r="H34" s="24">
        <v>2.5781000000000001</v>
      </c>
      <c r="I34" s="11">
        <f t="shared" si="0"/>
        <v>9778.6817379999993</v>
      </c>
      <c r="J34" s="8">
        <v>767</v>
      </c>
      <c r="K34" s="8">
        <v>2250</v>
      </c>
      <c r="L34" s="8">
        <v>2250</v>
      </c>
      <c r="M34" s="8">
        <f>K34-F34</f>
        <v>0</v>
      </c>
      <c r="O34" s="8" t="s">
        <v>137</v>
      </c>
      <c r="Q34" s="8">
        <v>3000</v>
      </c>
      <c r="S34" s="8">
        <f>100*(12*K34-Q34)/D34</f>
        <v>6.3274786579417768</v>
      </c>
      <c r="T34" s="8">
        <f>D34*E34+H34</f>
        <v>75862.178100000005</v>
      </c>
      <c r="U34" s="8">
        <f>G34*(D34-D34*E34)</f>
        <v>11500.315360000002</v>
      </c>
      <c r="V34" s="8">
        <f t="shared" si="1"/>
        <v>12499.684639999998</v>
      </c>
      <c r="W34" s="8">
        <f>D34/(12*K34)</f>
        <v>14.048074074074075</v>
      </c>
      <c r="X34" s="8">
        <f t="shared" si="2"/>
        <v>0.16476833322031914</v>
      </c>
      <c r="Z34" s="8" t="s">
        <v>138</v>
      </c>
    </row>
    <row r="35" spans="1:26" s="11" customFormat="1" ht="16.8" thickTop="1" thickBot="1" x14ac:dyDescent="0.35">
      <c r="A35" s="11" t="s">
        <v>139</v>
      </c>
      <c r="B35" s="11" t="s">
        <v>140</v>
      </c>
      <c r="D35" s="12">
        <v>369900</v>
      </c>
      <c r="E35" s="11">
        <v>0.2</v>
      </c>
      <c r="F35" s="12">
        <v>2094</v>
      </c>
      <c r="G35" s="13">
        <v>3.7900000000000003E-2</v>
      </c>
      <c r="H35" s="24">
        <v>2.5781000000000001</v>
      </c>
      <c r="I35" s="11">
        <f t="shared" si="0"/>
        <v>9536.3919000000005</v>
      </c>
      <c r="J35" s="11">
        <v>423</v>
      </c>
      <c r="K35" s="11">
        <v>2300</v>
      </c>
      <c r="L35" s="11">
        <v>1950</v>
      </c>
      <c r="M35" s="11">
        <f>K35-F35</f>
        <v>206</v>
      </c>
      <c r="O35" s="11" t="s">
        <v>141</v>
      </c>
      <c r="Q35" s="11">
        <v>3000</v>
      </c>
      <c r="S35" s="11">
        <f>100*(12*K35-Q35)/D35</f>
        <v>6.6504460665044602</v>
      </c>
      <c r="T35" s="11">
        <f>D35*E35+H35</f>
        <v>73982.578099999999</v>
      </c>
      <c r="U35" s="11">
        <f>G35*(D35-D35*E35)</f>
        <v>11215.368</v>
      </c>
      <c r="V35" s="11">
        <f t="shared" si="1"/>
        <v>13384.632</v>
      </c>
      <c r="W35" s="11">
        <f>D35/(12*K35)</f>
        <v>13.402173913043478</v>
      </c>
      <c r="X35" s="11">
        <f t="shared" si="2"/>
        <v>0.18091599865455352</v>
      </c>
      <c r="Z35" s="11" t="s">
        <v>195</v>
      </c>
    </row>
    <row r="36" spans="1:26" s="11" customFormat="1" ht="16.8" thickTop="1" thickBot="1" x14ac:dyDescent="0.35">
      <c r="A36" s="11" t="s">
        <v>143</v>
      </c>
      <c r="B36" s="11" t="s">
        <v>142</v>
      </c>
      <c r="D36" s="12">
        <v>320000</v>
      </c>
      <c r="E36" s="11">
        <v>0.2</v>
      </c>
      <c r="F36" s="12">
        <v>1821</v>
      </c>
      <c r="G36" s="13">
        <v>3.7900000000000003E-2</v>
      </c>
      <c r="H36" s="24">
        <v>2.5781000000000001</v>
      </c>
      <c r="I36" s="11">
        <f t="shared" si="0"/>
        <v>8249.92</v>
      </c>
      <c r="J36" s="11">
        <v>533</v>
      </c>
      <c r="K36" s="11">
        <v>2100</v>
      </c>
      <c r="L36" s="11">
        <v>1900</v>
      </c>
      <c r="M36" s="11">
        <f>K36-F36</f>
        <v>279</v>
      </c>
      <c r="O36" s="11" t="s">
        <v>141</v>
      </c>
      <c r="Q36" s="11">
        <v>3000</v>
      </c>
      <c r="S36" s="11">
        <f>100*(12*K36-Q36)/D36</f>
        <v>6.9375</v>
      </c>
      <c r="T36" s="11">
        <f>D36*E36+H36</f>
        <v>64002.578099999999</v>
      </c>
      <c r="U36" s="11">
        <f>G36*(D36-D36*E36)</f>
        <v>9702.4000000000015</v>
      </c>
      <c r="V36" s="11">
        <f t="shared" si="1"/>
        <v>12497.599999999999</v>
      </c>
      <c r="W36" s="11">
        <f>D36/(12*K36)</f>
        <v>12.698412698412698</v>
      </c>
      <c r="X36" s="11">
        <f t="shared" si="2"/>
        <v>0.19526713409065</v>
      </c>
      <c r="Z36" s="11" t="s">
        <v>194</v>
      </c>
    </row>
    <row r="37" spans="1:26" s="11" customFormat="1" ht="16.8" thickTop="1" thickBot="1" x14ac:dyDescent="0.35">
      <c r="A37" s="11" t="s">
        <v>144</v>
      </c>
      <c r="B37" s="11" t="s">
        <v>145</v>
      </c>
      <c r="D37" s="12">
        <v>250309</v>
      </c>
      <c r="E37" s="11">
        <v>0.2</v>
      </c>
      <c r="F37" s="12">
        <v>1487</v>
      </c>
      <c r="G37" s="13">
        <v>3.7900000000000003E-2</v>
      </c>
      <c r="H37" s="24">
        <v>2.5781000000000001</v>
      </c>
      <c r="I37" s="11">
        <f t="shared" si="0"/>
        <v>6453.2163289999999</v>
      </c>
      <c r="J37" s="11" t="s">
        <v>146</v>
      </c>
      <c r="K37" s="11">
        <v>1850</v>
      </c>
      <c r="L37" s="11">
        <v>1750</v>
      </c>
      <c r="M37" s="11">
        <f>K37-F37</f>
        <v>363</v>
      </c>
      <c r="O37" s="11" t="s">
        <v>148</v>
      </c>
      <c r="Q37" s="11">
        <v>3000</v>
      </c>
      <c r="S37" s="11">
        <f>100*(12*K37-Q37)/D37</f>
        <v>7.6705192382215586</v>
      </c>
      <c r="T37" s="11">
        <f>D37*E37+H37</f>
        <v>50064.378100000002</v>
      </c>
      <c r="U37" s="11">
        <f>G37*(D37-D37*E37)</f>
        <v>7589.3688800000009</v>
      </c>
      <c r="V37" s="11">
        <f t="shared" si="1"/>
        <v>11610.631119999998</v>
      </c>
      <c r="W37" s="11">
        <f>D37/(12*K37)</f>
        <v>11.275180180180181</v>
      </c>
      <c r="X37" s="11">
        <f t="shared" si="2"/>
        <v>0.23191401872222592</v>
      </c>
      <c r="Z37" s="11" t="s">
        <v>147</v>
      </c>
    </row>
    <row r="38" spans="1:26" ht="16.8" thickTop="1" thickBot="1" x14ac:dyDescent="0.35">
      <c r="A38" t="s">
        <v>149</v>
      </c>
      <c r="B38" s="2" t="s">
        <v>150</v>
      </c>
      <c r="D38" s="1">
        <v>363595</v>
      </c>
      <c r="E38">
        <v>0.2</v>
      </c>
      <c r="F38" s="1">
        <v>2541</v>
      </c>
      <c r="G38" s="3">
        <v>3.7900000000000003E-2</v>
      </c>
      <c r="H38" s="24">
        <v>2.5781000000000001</v>
      </c>
      <c r="I38" s="11">
        <f t="shared" si="0"/>
        <v>9373.8426950000012</v>
      </c>
      <c r="J38" t="s">
        <v>151</v>
      </c>
      <c r="K38">
        <v>2300</v>
      </c>
      <c r="M38">
        <f>K38-F38</f>
        <v>-241</v>
      </c>
      <c r="O38" t="s">
        <v>101</v>
      </c>
      <c r="Q38">
        <v>3000</v>
      </c>
      <c r="S38">
        <f>100*(12*K38-Q38)/D38</f>
        <v>6.7657696062927162</v>
      </c>
      <c r="T38">
        <f>D38*E38+H38</f>
        <v>72721.578099999999</v>
      </c>
      <c r="U38">
        <f>G38*(D38-D38*E38)</f>
        <v>11024.200400000002</v>
      </c>
      <c r="V38">
        <f t="shared" si="1"/>
        <v>13575.799599999998</v>
      </c>
      <c r="W38">
        <f>D38/(12*K38)</f>
        <v>13.173731884057972</v>
      </c>
      <c r="X38">
        <f t="shared" si="2"/>
        <v>0.18668186189980382</v>
      </c>
    </row>
    <row r="39" spans="1:26" s="11" customFormat="1" ht="16.8" thickTop="1" thickBot="1" x14ac:dyDescent="0.35">
      <c r="A39" s="11" t="s">
        <v>152</v>
      </c>
      <c r="B39" s="11" t="s">
        <v>153</v>
      </c>
      <c r="D39" s="12">
        <v>224000</v>
      </c>
      <c r="E39" s="11">
        <v>0.2</v>
      </c>
      <c r="F39" s="12">
        <v>1343</v>
      </c>
      <c r="G39" s="13">
        <v>3.7900000000000003E-2</v>
      </c>
      <c r="H39" s="24">
        <v>2.5781000000000001</v>
      </c>
      <c r="I39" s="11">
        <f t="shared" si="0"/>
        <v>5774.9440000000004</v>
      </c>
      <c r="J39" s="11" t="s">
        <v>154</v>
      </c>
      <c r="K39" s="11">
        <v>2200</v>
      </c>
      <c r="L39" s="11">
        <v>1650</v>
      </c>
      <c r="M39" s="11">
        <f>K39-F39</f>
        <v>857</v>
      </c>
      <c r="O39" s="11" t="s">
        <v>42</v>
      </c>
      <c r="Q39" s="11">
        <v>3000</v>
      </c>
      <c r="S39" s="11">
        <f>100*(12*K39-Q39)/D39</f>
        <v>10.446428571428571</v>
      </c>
      <c r="T39" s="11">
        <f>D39*E39+H39</f>
        <v>44802.578099999999</v>
      </c>
      <c r="U39" s="11">
        <f>G39*(D39-D39*E39)</f>
        <v>6791.68</v>
      </c>
      <c r="V39" s="11">
        <f t="shared" si="1"/>
        <v>16608.32</v>
      </c>
      <c r="W39" s="11">
        <f>D39/(12*K39)</f>
        <v>8.4848484848484844</v>
      </c>
      <c r="X39" s="11">
        <f t="shared" si="2"/>
        <v>0.37070009593934505</v>
      </c>
      <c r="Z39" s="11" t="s">
        <v>155</v>
      </c>
    </row>
    <row r="40" spans="1:26" s="11" customFormat="1" ht="16.8" thickTop="1" thickBot="1" x14ac:dyDescent="0.35">
      <c r="A40" s="11" t="s">
        <v>156</v>
      </c>
      <c r="B40" s="11" t="s">
        <v>157</v>
      </c>
      <c r="D40" s="12">
        <v>290000</v>
      </c>
      <c r="E40" s="11">
        <v>0.2</v>
      </c>
      <c r="F40" s="12"/>
      <c r="G40" s="13">
        <v>3.7900000000000003E-2</v>
      </c>
      <c r="H40" s="24">
        <v>2.5781000000000001</v>
      </c>
      <c r="I40" s="11">
        <f t="shared" si="0"/>
        <v>7476.49</v>
      </c>
      <c r="J40" s="11">
        <v>878</v>
      </c>
      <c r="M40">
        <f>K40-F40</f>
        <v>0</v>
      </c>
      <c r="O40" s="11" t="s">
        <v>161</v>
      </c>
      <c r="Q40" s="11">
        <v>3000</v>
      </c>
      <c r="S40" s="11">
        <f>100*(12*K40-Q40)/D40</f>
        <v>-1.0344827586206897</v>
      </c>
      <c r="T40" s="11">
        <f>D40*E40+H40</f>
        <v>58002.578099999999</v>
      </c>
      <c r="U40" s="11">
        <f>G40*(D40-D40*E40)</f>
        <v>8792.8000000000011</v>
      </c>
      <c r="V40" s="11">
        <f t="shared" si="1"/>
        <v>-11792.800000000001</v>
      </c>
      <c r="W40" s="11" t="e">
        <f>D40/(12*K40)</f>
        <v>#DIV/0!</v>
      </c>
      <c r="X40" s="11">
        <f t="shared" si="2"/>
        <v>-0.20331510057481395</v>
      </c>
      <c r="Z40" s="11" t="s">
        <v>158</v>
      </c>
    </row>
    <row r="41" spans="1:26" s="11" customFormat="1" ht="16.8" thickTop="1" thickBot="1" x14ac:dyDescent="0.35">
      <c r="A41" s="11" t="s">
        <v>159</v>
      </c>
      <c r="B41" s="11" t="s">
        <v>160</v>
      </c>
      <c r="D41" s="12">
        <v>326094</v>
      </c>
      <c r="E41" s="11">
        <v>0.2</v>
      </c>
      <c r="F41" s="12"/>
      <c r="G41" s="13">
        <v>3.7900000000000003E-2</v>
      </c>
      <c r="H41" s="24">
        <v>2.5781000000000001</v>
      </c>
      <c r="I41" s="11">
        <f t="shared" si="0"/>
        <v>8407.0294140000005</v>
      </c>
      <c r="J41" s="11">
        <v>745</v>
      </c>
      <c r="M41">
        <f>K41-F41</f>
        <v>0</v>
      </c>
      <c r="O41" s="11" t="s">
        <v>162</v>
      </c>
      <c r="Q41" s="11">
        <v>3000</v>
      </c>
      <c r="S41" s="11">
        <f>100*(12*K41-Q41)/D41</f>
        <v>-0.91998012842922594</v>
      </c>
      <c r="T41" s="11">
        <f>D41*E41+H41</f>
        <v>65221.378100000002</v>
      </c>
      <c r="U41" s="11">
        <f>G41*(D41-D41*E41)</f>
        <v>9887.1700800000017</v>
      </c>
      <c r="V41" s="11">
        <f t="shared" si="1"/>
        <v>-12887.170080000002</v>
      </c>
      <c r="W41" s="11" t="e">
        <f>D41/(12*K41)</f>
        <v>#DIV/0!</v>
      </c>
      <c r="X41" s="11">
        <f t="shared" si="2"/>
        <v>-0.19759119563896491</v>
      </c>
      <c r="Z41" s="11" t="s">
        <v>158</v>
      </c>
    </row>
    <row r="42" spans="1:26" s="24" customFormat="1" ht="16.8" thickTop="1" thickBot="1" x14ac:dyDescent="0.35">
      <c r="A42" s="24" t="s">
        <v>163</v>
      </c>
      <c r="B42" s="24" t="s">
        <v>164</v>
      </c>
      <c r="D42" s="25">
        <v>287000</v>
      </c>
      <c r="E42" s="24">
        <v>0.2</v>
      </c>
      <c r="F42" s="25">
        <v>1671</v>
      </c>
      <c r="G42" s="26">
        <v>3.7900000000000003E-2</v>
      </c>
      <c r="H42" s="24">
        <v>2.5781000000000001</v>
      </c>
      <c r="I42" s="11">
        <f t="shared" si="0"/>
        <v>7399.1470000000008</v>
      </c>
      <c r="J42" s="24">
        <v>445</v>
      </c>
      <c r="K42" s="24">
        <v>2200</v>
      </c>
      <c r="L42" s="24">
        <v>1850</v>
      </c>
      <c r="M42" s="24">
        <f>K42-F42</f>
        <v>529</v>
      </c>
      <c r="O42" s="24" t="s">
        <v>72</v>
      </c>
      <c r="Q42" s="24">
        <v>3000</v>
      </c>
      <c r="S42" s="24">
        <f>100*(12*K42-Q42)/D42</f>
        <v>8.1533101045296164</v>
      </c>
      <c r="T42" s="24">
        <f>D42*E42+H42</f>
        <v>57402.578099999999</v>
      </c>
      <c r="U42" s="24">
        <f>G42*(D42-D42*E42)</f>
        <v>8701.84</v>
      </c>
      <c r="V42" s="24">
        <f t="shared" si="1"/>
        <v>14698.16</v>
      </c>
      <c r="W42" s="24">
        <f>D42/(12*K42)</f>
        <v>10.871212121212121</v>
      </c>
      <c r="X42" s="24">
        <f t="shared" si="2"/>
        <v>0.25605400465454009</v>
      </c>
      <c r="Z42" s="24" t="s">
        <v>165</v>
      </c>
    </row>
    <row r="43" spans="1:26" s="21" customFormat="1" ht="16.8" thickTop="1" thickBot="1" x14ac:dyDescent="0.35">
      <c r="A43" s="21" t="s">
        <v>166</v>
      </c>
      <c r="B43" s="21" t="s">
        <v>167</v>
      </c>
      <c r="D43" s="22">
        <v>249990</v>
      </c>
      <c r="E43" s="21">
        <v>0.2</v>
      </c>
      <c r="F43" s="22">
        <v>1677</v>
      </c>
      <c r="G43" s="23">
        <v>3.7900000000000003E-2</v>
      </c>
      <c r="H43" s="21">
        <v>2.5781000000000001</v>
      </c>
      <c r="I43" s="11">
        <f t="shared" si="0"/>
        <v>6444.9921900000008</v>
      </c>
      <c r="J43" s="21">
        <v>445</v>
      </c>
      <c r="K43" s="21">
        <v>2100</v>
      </c>
      <c r="L43" s="21">
        <v>1650</v>
      </c>
      <c r="M43" s="21">
        <f>K43-F43</f>
        <v>423</v>
      </c>
      <c r="O43" s="21" t="s">
        <v>72</v>
      </c>
      <c r="Q43" s="21">
        <v>3000</v>
      </c>
      <c r="S43" s="21">
        <f>100*(12*K43-Q43)/D43</f>
        <v>8.8803552142085689</v>
      </c>
      <c r="T43" s="21">
        <f>D43*E43+H43</f>
        <v>50000.578099999999</v>
      </c>
      <c r="U43" s="21">
        <f>G43*(D43-D43*E43)</f>
        <v>7579.6968000000006</v>
      </c>
      <c r="V43" s="21">
        <f t="shared" si="1"/>
        <v>14620.303199999998</v>
      </c>
      <c r="W43" s="21">
        <f>D43/(12*K43)</f>
        <v>9.920238095238096</v>
      </c>
      <c r="X43" s="21">
        <f t="shared" si="2"/>
        <v>0.29240268324017638</v>
      </c>
      <c r="Z43" s="21" t="s">
        <v>168</v>
      </c>
    </row>
    <row r="44" spans="1:26" s="8" customFormat="1" ht="16.8" thickTop="1" thickBot="1" x14ac:dyDescent="0.35">
      <c r="A44" s="8" t="s">
        <v>169</v>
      </c>
      <c r="B44" s="8" t="s">
        <v>170</v>
      </c>
      <c r="D44" s="9">
        <v>337432</v>
      </c>
      <c r="E44" s="8">
        <v>0.2</v>
      </c>
      <c r="F44" s="9">
        <v>2106</v>
      </c>
      <c r="G44" s="14">
        <v>3.7900000000000003E-2</v>
      </c>
      <c r="H44" s="8">
        <v>3000</v>
      </c>
      <c r="I44" s="11">
        <f t="shared" si="0"/>
        <v>10122960</v>
      </c>
      <c r="J44" s="8">
        <v>777</v>
      </c>
      <c r="K44" s="8">
        <v>2200</v>
      </c>
      <c r="M44" s="8">
        <f>K44-F44</f>
        <v>94</v>
      </c>
      <c r="O44" s="8" t="s">
        <v>171</v>
      </c>
      <c r="Q44" s="8">
        <v>3000</v>
      </c>
      <c r="S44" s="8">
        <f>100*(12*K44-Q44)/D44</f>
        <v>6.9347305531188503</v>
      </c>
      <c r="T44" s="8">
        <f>D44*E44+H44</f>
        <v>70486.400000000009</v>
      </c>
      <c r="U44" s="8">
        <f>G44*(D44-D44*E44)</f>
        <v>10230.938239999999</v>
      </c>
      <c r="V44" s="8">
        <f t="shared" si="1"/>
        <v>13169.061760000001</v>
      </c>
      <c r="W44" s="8">
        <f>D44/(12*K44)</f>
        <v>12.781515151515151</v>
      </c>
      <c r="X44" s="8">
        <f t="shared" si="2"/>
        <v>0.18683124347391836</v>
      </c>
      <c r="Z44" s="8" t="s">
        <v>172</v>
      </c>
    </row>
    <row r="45" spans="1:26" s="11" customFormat="1" ht="16.8" thickTop="1" thickBot="1" x14ac:dyDescent="0.35">
      <c r="A45" s="11" t="s">
        <v>173</v>
      </c>
      <c r="B45" s="11" t="s">
        <v>174</v>
      </c>
      <c r="D45" s="12">
        <v>329998</v>
      </c>
      <c r="E45" s="11">
        <v>0.2</v>
      </c>
      <c r="F45" s="12">
        <v>1879</v>
      </c>
      <c r="G45" s="13">
        <v>3.7900000000000003E-2</v>
      </c>
      <c r="H45" s="11">
        <v>3000</v>
      </c>
      <c r="I45" s="11">
        <f t="shared" si="0"/>
        <v>9899940</v>
      </c>
      <c r="J45" s="11">
        <v>668</v>
      </c>
      <c r="K45" s="11">
        <v>2200</v>
      </c>
      <c r="L45" s="11">
        <v>1895</v>
      </c>
      <c r="M45" s="11">
        <f>K45-F45</f>
        <v>321</v>
      </c>
      <c r="O45" s="11" t="s">
        <v>175</v>
      </c>
      <c r="Q45" s="11">
        <v>3000</v>
      </c>
      <c r="S45" s="11">
        <f>100*(12*K45-Q45)/D45</f>
        <v>7.0909520663761603</v>
      </c>
      <c r="T45" s="11">
        <f>D45*E45+H45</f>
        <v>68999.600000000006</v>
      </c>
      <c r="U45" s="11">
        <f>G45*(D45-D45*E45)</f>
        <v>10005.539360000002</v>
      </c>
      <c r="V45" s="11">
        <f t="shared" si="1"/>
        <v>13394.460639999998</v>
      </c>
      <c r="W45" s="11">
        <f>D45/(12*K45)</f>
        <v>12.499924242424242</v>
      </c>
      <c r="X45" s="11">
        <f t="shared" si="2"/>
        <v>0.1941237433260482</v>
      </c>
    </row>
    <row r="46" spans="1:26" s="18" customFormat="1" ht="16.8" thickTop="1" thickBot="1" x14ac:dyDescent="0.35">
      <c r="A46" s="18" t="s">
        <v>177</v>
      </c>
      <c r="B46" s="27" t="s">
        <v>176</v>
      </c>
      <c r="D46" s="18">
        <v>357068</v>
      </c>
      <c r="E46" s="18">
        <v>0.2</v>
      </c>
      <c r="F46" s="18">
        <v>2076</v>
      </c>
      <c r="G46" s="18">
        <v>3.7900000000000003E-2</v>
      </c>
      <c r="H46" s="18">
        <v>3000</v>
      </c>
      <c r="I46" s="11">
        <f t="shared" si="0"/>
        <v>10712040</v>
      </c>
      <c r="J46" s="18">
        <v>777</v>
      </c>
      <c r="M46" s="18">
        <f>K46-F46</f>
        <v>-2076</v>
      </c>
      <c r="O46" s="18" t="s">
        <v>178</v>
      </c>
      <c r="Q46" s="18">
        <v>3000</v>
      </c>
      <c r="S46" s="18">
        <f>100*(12*K46-Q46)/D46</f>
        <v>-0.8401761009107509</v>
      </c>
      <c r="T46" s="18">
        <f>D46*E46+H46</f>
        <v>74413.600000000006</v>
      </c>
      <c r="U46" s="18">
        <f>G46*(D46-D46*E46)</f>
        <v>10826.301760000002</v>
      </c>
      <c r="V46" s="18">
        <f t="shared" si="1"/>
        <v>-13826.301760000002</v>
      </c>
      <c r="W46" s="18" t="e">
        <f>D46/(12*K46)</f>
        <v>#DIV/0!</v>
      </c>
      <c r="X46" s="18">
        <f t="shared" si="2"/>
        <v>-0.1858034251803434</v>
      </c>
      <c r="Z46" s="18" t="s">
        <v>179</v>
      </c>
    </row>
    <row r="47" spans="1:26" ht="17.399999999999999" thickTop="1" thickBot="1" x14ac:dyDescent="0.35">
      <c r="A47" t="s">
        <v>180</v>
      </c>
      <c r="B47" s="2" t="s">
        <v>181</v>
      </c>
      <c r="D47" s="6">
        <v>285681</v>
      </c>
      <c r="E47">
        <v>0.2</v>
      </c>
      <c r="F47" s="1">
        <v>1749</v>
      </c>
      <c r="G47" s="3">
        <v>3.7900000000000003E-2</v>
      </c>
      <c r="H47">
        <v>3000</v>
      </c>
      <c r="I47" s="11">
        <f t="shared" si="0"/>
        <v>8570430</v>
      </c>
      <c r="J47">
        <v>577</v>
      </c>
      <c r="K47">
        <v>2150</v>
      </c>
      <c r="L47">
        <v>1650</v>
      </c>
      <c r="M47">
        <f>K47-F47</f>
        <v>401</v>
      </c>
      <c r="O47" t="s">
        <v>182</v>
      </c>
      <c r="Q47">
        <v>3000</v>
      </c>
      <c r="S47">
        <f>100*(12*K47-Q47)/D47</f>
        <v>7.9809297783191742</v>
      </c>
      <c r="T47">
        <f>D47*E47+H47</f>
        <v>60136.200000000004</v>
      </c>
      <c r="U47">
        <f>G47*(D47-D47*E47)</f>
        <v>8661.8479200000002</v>
      </c>
      <c r="V47">
        <f t="shared" si="1"/>
        <v>14138.15208</v>
      </c>
      <c r="W47">
        <f>D47/(12*K47)</f>
        <v>11.072906976744186</v>
      </c>
      <c r="X47">
        <f t="shared" si="2"/>
        <v>0.23510218603769442</v>
      </c>
      <c r="Z47" t="s">
        <v>183</v>
      </c>
    </row>
    <row r="48" spans="1:26" s="24" customFormat="1" ht="16.8" thickTop="1" thickBot="1" x14ac:dyDescent="0.35">
      <c r="A48" s="24" t="s">
        <v>185</v>
      </c>
      <c r="B48" s="24" t="s">
        <v>184</v>
      </c>
      <c r="D48" s="25">
        <v>374999</v>
      </c>
      <c r="E48" s="24">
        <v>0.2</v>
      </c>
      <c r="F48" s="25">
        <v>2622</v>
      </c>
      <c r="G48" s="26">
        <v>3.7900000000000003E-2</v>
      </c>
      <c r="H48" s="24">
        <v>2.5619999999999998</v>
      </c>
      <c r="I48" s="11">
        <f t="shared" si="0"/>
        <v>9607.4743799999997</v>
      </c>
      <c r="J48" s="24">
        <v>745</v>
      </c>
      <c r="K48" s="24">
        <v>2350</v>
      </c>
      <c r="L48" s="24">
        <v>1950</v>
      </c>
      <c r="M48" s="24">
        <f>K48-F48</f>
        <v>-272</v>
      </c>
      <c r="O48" s="24" t="s">
        <v>162</v>
      </c>
      <c r="Q48" s="24">
        <v>3000</v>
      </c>
      <c r="S48" s="24">
        <f>100*(12*K48-Q48)/D48</f>
        <v>6.7200179200477868</v>
      </c>
      <c r="T48" s="24">
        <f>D48*E48+H48</f>
        <v>75002.362000000008</v>
      </c>
      <c r="U48" s="24">
        <f>G48*(D48-D48*E48)</f>
        <v>11369.969680000002</v>
      </c>
      <c r="V48" s="24">
        <f t="shared" si="1"/>
        <v>13830.030319999998</v>
      </c>
      <c r="W48" s="24">
        <f>D48/(12*K48)</f>
        <v>13.297836879432625</v>
      </c>
      <c r="X48" s="24">
        <f t="shared" si="2"/>
        <v>0.18439459706615635</v>
      </c>
      <c r="Z48" s="24" t="s">
        <v>186</v>
      </c>
    </row>
    <row r="49" spans="1:26" s="11" customFormat="1" ht="16.8" thickTop="1" thickBot="1" x14ac:dyDescent="0.35">
      <c r="A49" s="11" t="s">
        <v>187</v>
      </c>
      <c r="B49" s="11" t="s">
        <v>188</v>
      </c>
      <c r="D49" s="12">
        <v>329950</v>
      </c>
      <c r="E49" s="11">
        <v>0.2</v>
      </c>
      <c r="F49" s="12">
        <v>1878</v>
      </c>
      <c r="G49" s="13">
        <v>3.7900000000000003E-2</v>
      </c>
      <c r="H49" s="11">
        <v>3000</v>
      </c>
      <c r="I49" s="11">
        <f t="shared" si="0"/>
        <v>9898500</v>
      </c>
      <c r="J49" s="11">
        <v>745</v>
      </c>
      <c r="K49" s="11">
        <v>2200</v>
      </c>
      <c r="L49" s="11">
        <v>2000</v>
      </c>
      <c r="M49" s="11">
        <f>K49-F49</f>
        <v>322</v>
      </c>
      <c r="O49" s="11" t="s">
        <v>162</v>
      </c>
      <c r="Q49" s="11">
        <v>3000</v>
      </c>
      <c r="S49" s="11">
        <f>100*(12*K49-Q49)/D49</f>
        <v>7.0919836338839222</v>
      </c>
      <c r="T49" s="11">
        <f>D49*E49+H49</f>
        <v>68990</v>
      </c>
      <c r="U49" s="11">
        <f>G49*(D49-D49*E49)</f>
        <v>10004.084000000001</v>
      </c>
      <c r="V49" s="11">
        <f t="shared" si="1"/>
        <v>13395.915999999999</v>
      </c>
      <c r="W49" s="11">
        <f>D49/(12*K49)</f>
        <v>12.498106060606061</v>
      </c>
      <c r="X49" s="11">
        <f t="shared" si="2"/>
        <v>0.19417185099289752</v>
      </c>
      <c r="Z49" s="11" t="s">
        <v>189</v>
      </c>
    </row>
    <row r="50" spans="1:26" s="18" customFormat="1" ht="16.8" thickTop="1" thickBot="1" x14ac:dyDescent="0.35">
      <c r="A50" s="18" t="s">
        <v>192</v>
      </c>
      <c r="B50" s="18" t="s">
        <v>190</v>
      </c>
      <c r="D50" s="18">
        <v>272789</v>
      </c>
      <c r="E50" s="18">
        <v>0.2</v>
      </c>
      <c r="F50" s="18">
        <v>1611</v>
      </c>
      <c r="G50" s="18">
        <v>3.7900000000000003E-2</v>
      </c>
      <c r="H50" s="18">
        <v>3000</v>
      </c>
      <c r="I50" s="11">
        <f t="shared" si="0"/>
        <v>8183670</v>
      </c>
      <c r="J50" s="18">
        <v>777</v>
      </c>
      <c r="K50" s="18">
        <v>2250</v>
      </c>
      <c r="M50" s="18">
        <f>K50-F50</f>
        <v>639</v>
      </c>
      <c r="O50" s="18" t="s">
        <v>191</v>
      </c>
      <c r="Q50" s="18">
        <v>3000</v>
      </c>
      <c r="S50" s="18">
        <f>100*(12*K50-Q50)/D50</f>
        <v>8.7980087173603039</v>
      </c>
      <c r="T50" s="18">
        <f>D50*E50+H50</f>
        <v>57557.8</v>
      </c>
      <c r="U50" s="18">
        <f>G50*(D50-D50*E50)</f>
        <v>8270.962480000002</v>
      </c>
      <c r="V50" s="18">
        <f t="shared" si="1"/>
        <v>15729.037519999998</v>
      </c>
      <c r="W50" s="18">
        <f>D50/(12*K50)</f>
        <v>10.103296296296296</v>
      </c>
      <c r="X50" s="18">
        <f t="shared" si="2"/>
        <v>0.27327377905340366</v>
      </c>
      <c r="Z50" s="18" t="s">
        <v>193</v>
      </c>
    </row>
    <row r="51" spans="1:26" s="8" customFormat="1" ht="16.8" thickTop="1" thickBot="1" x14ac:dyDescent="0.35">
      <c r="A51" s="8" t="s">
        <v>196</v>
      </c>
      <c r="C51" s="8" t="s">
        <v>197</v>
      </c>
      <c r="D51" s="8">
        <v>219900</v>
      </c>
      <c r="E51" s="8">
        <v>0.2</v>
      </c>
      <c r="F51" s="8">
        <v>1458</v>
      </c>
      <c r="G51" s="8">
        <v>3.7900000000000003E-2</v>
      </c>
      <c r="H51" s="8">
        <v>3000</v>
      </c>
      <c r="I51" s="11">
        <f t="shared" si="0"/>
        <v>6597000</v>
      </c>
      <c r="J51" s="8">
        <v>434</v>
      </c>
      <c r="K51" s="8">
        <v>1650</v>
      </c>
      <c r="M51" s="8">
        <f>K51-F51</f>
        <v>192</v>
      </c>
      <c r="O51" s="8" t="s">
        <v>72</v>
      </c>
      <c r="Q51" s="8">
        <v>3000</v>
      </c>
      <c r="S51" s="8">
        <f>100*(12*K51-Q51)/D51</f>
        <v>7.6398362892223739</v>
      </c>
      <c r="T51" s="8">
        <f>D51*E51+H51</f>
        <v>46980</v>
      </c>
      <c r="U51" s="8">
        <f>G51*(D51-D51*E51)</f>
        <v>6667.3680000000004</v>
      </c>
      <c r="V51" s="8">
        <f t="shared" si="1"/>
        <v>10132.632</v>
      </c>
      <c r="W51" s="8">
        <f>D51/(12*K51)</f>
        <v>11.106060606060606</v>
      </c>
      <c r="X51" s="8">
        <f t="shared" si="2"/>
        <v>0.21567969348659002</v>
      </c>
      <c r="Z51" s="8" t="s">
        <v>198</v>
      </c>
    </row>
    <row r="52" spans="1:26" s="11" customFormat="1" ht="16.8" thickTop="1" thickBot="1" x14ac:dyDescent="0.35">
      <c r="A52" s="11" t="s">
        <v>199</v>
      </c>
      <c r="C52" s="11" t="s">
        <v>200</v>
      </c>
      <c r="D52" s="11">
        <v>215990</v>
      </c>
      <c r="E52" s="11">
        <v>0.2</v>
      </c>
      <c r="F52" s="11">
        <v>1327</v>
      </c>
      <c r="G52" s="11">
        <v>3.7900000000000003E-2</v>
      </c>
      <c r="H52" s="11">
        <v>3000</v>
      </c>
      <c r="I52" s="11">
        <f t="shared" si="0"/>
        <v>6479700</v>
      </c>
      <c r="J52" s="11">
        <v>534</v>
      </c>
      <c r="K52" s="11">
        <v>1650</v>
      </c>
      <c r="M52" s="11">
        <f>K52-F52</f>
        <v>323</v>
      </c>
      <c r="O52" s="11" t="s">
        <v>72</v>
      </c>
      <c r="Q52" s="11">
        <v>3000</v>
      </c>
      <c r="S52" s="11">
        <f>100*(12*K52-Q52)/D52</f>
        <v>7.7781378767535534</v>
      </c>
      <c r="T52" s="11">
        <f>D52*E52+H52</f>
        <v>46198</v>
      </c>
      <c r="U52" s="11">
        <f>G52*(D52-D52*E52)</f>
        <v>6548.8168000000005</v>
      </c>
      <c r="V52" s="11">
        <f t="shared" si="1"/>
        <v>10251.183199999999</v>
      </c>
      <c r="W52" s="11">
        <f>D52/(12*K52)</f>
        <v>10.908585858585859</v>
      </c>
      <c r="X52" s="11">
        <f t="shared" si="2"/>
        <v>0.22189668816831895</v>
      </c>
      <c r="Z52" s="11" t="s">
        <v>201</v>
      </c>
    </row>
    <row r="53" spans="1:26" s="11" customFormat="1" ht="16.8" thickTop="1" thickBot="1" x14ac:dyDescent="0.35">
      <c r="A53" s="11" t="s">
        <v>202</v>
      </c>
      <c r="C53" s="11" t="s">
        <v>203</v>
      </c>
      <c r="D53" s="12">
        <v>234900</v>
      </c>
      <c r="E53" s="11">
        <v>0.2</v>
      </c>
      <c r="F53" s="11">
        <v>1608</v>
      </c>
      <c r="G53" s="11">
        <v>3.7900000000000003E-2</v>
      </c>
      <c r="H53" s="11">
        <v>3000</v>
      </c>
      <c r="I53" s="11">
        <f t="shared" si="0"/>
        <v>7047000</v>
      </c>
      <c r="J53" s="11">
        <v>645</v>
      </c>
      <c r="K53" s="11">
        <v>1650</v>
      </c>
      <c r="M53" s="11">
        <f>K53-F53</f>
        <v>42</v>
      </c>
      <c r="O53" s="11" t="s">
        <v>191</v>
      </c>
      <c r="Q53" s="11">
        <v>3000</v>
      </c>
      <c r="S53" s="11">
        <f>100*(12*K53-Q53)/D53</f>
        <v>7.1519795657726695</v>
      </c>
      <c r="T53" s="11">
        <f>D53*E53+H53</f>
        <v>49980</v>
      </c>
      <c r="U53" s="11">
        <f>G53*(D53-D53*E53)</f>
        <v>7122.1680000000006</v>
      </c>
      <c r="V53" s="11">
        <f t="shared" si="1"/>
        <v>9677.8319999999985</v>
      </c>
      <c r="W53" s="11">
        <f>D53/(12*K53)</f>
        <v>11.863636363636363</v>
      </c>
      <c r="X53" s="11">
        <f t="shared" si="2"/>
        <v>0.19363409363745496</v>
      </c>
      <c r="Z53" s="11" t="s">
        <v>204</v>
      </c>
    </row>
    <row r="54" spans="1:26" s="11" customFormat="1" ht="16.8" thickTop="1" thickBot="1" x14ac:dyDescent="0.35">
      <c r="A54" s="11" t="s">
        <v>205</v>
      </c>
      <c r="C54" s="11" t="s">
        <v>206</v>
      </c>
      <c r="D54" s="12">
        <v>243900</v>
      </c>
      <c r="E54" s="11">
        <v>0.2</v>
      </c>
      <c r="F54" s="11">
        <v>1630</v>
      </c>
      <c r="G54" s="11">
        <v>3.7900000000000003E-2</v>
      </c>
      <c r="H54" s="11">
        <v>3000</v>
      </c>
      <c r="I54" s="11">
        <f t="shared" si="0"/>
        <v>7317000</v>
      </c>
      <c r="J54" s="11">
        <v>445</v>
      </c>
      <c r="K54" s="11">
        <v>1700</v>
      </c>
      <c r="M54" s="11">
        <f>K54-F54</f>
        <v>70</v>
      </c>
      <c r="O54" s="11" t="s">
        <v>72</v>
      </c>
      <c r="Q54" s="11">
        <v>3000</v>
      </c>
      <c r="S54" s="11">
        <f>100*(12*K54-Q54)/D54</f>
        <v>7.1340713407134073</v>
      </c>
      <c r="T54" s="11">
        <f>D54*E54+H54</f>
        <v>51780</v>
      </c>
      <c r="U54" s="11">
        <f>G54*(D54-D54*E54)</f>
        <v>7395.0480000000007</v>
      </c>
      <c r="V54" s="11">
        <f t="shared" si="1"/>
        <v>10004.951999999999</v>
      </c>
      <c r="W54" s="11">
        <f>D54/(12*K54)</f>
        <v>11.955882352941176</v>
      </c>
      <c r="X54" s="11">
        <f t="shared" si="2"/>
        <v>0.19322039397450752</v>
      </c>
    </row>
    <row r="55" spans="1:26" s="11" customFormat="1" ht="16.8" thickTop="1" thickBot="1" x14ac:dyDescent="0.35">
      <c r="A55" s="11" t="s">
        <v>207</v>
      </c>
      <c r="C55" s="11" t="s">
        <v>208</v>
      </c>
      <c r="D55" s="12">
        <v>229750</v>
      </c>
      <c r="E55" s="11">
        <v>0.2</v>
      </c>
      <c r="F55" s="11">
        <v>1607</v>
      </c>
      <c r="G55" s="11">
        <v>3.7900000000000003E-2</v>
      </c>
      <c r="H55" s="11">
        <v>3000</v>
      </c>
      <c r="I55" s="11">
        <f t="shared" si="0"/>
        <v>6892500</v>
      </c>
      <c r="J55" s="11">
        <v>645</v>
      </c>
      <c r="K55" s="11">
        <v>1850</v>
      </c>
      <c r="M55" s="11">
        <f>K55-F55</f>
        <v>243</v>
      </c>
      <c r="O55" s="11" t="s">
        <v>191</v>
      </c>
      <c r="Q55" s="11">
        <v>3000</v>
      </c>
      <c r="S55" s="11">
        <f>100*(12*K55-Q55)/D55</f>
        <v>8.3569096844396089</v>
      </c>
      <c r="T55" s="11">
        <f>D55*E55+H55</f>
        <v>48950</v>
      </c>
      <c r="U55" s="11">
        <f>G55*(D55-D55*E55)</f>
        <v>6966.02</v>
      </c>
      <c r="V55" s="11">
        <f t="shared" si="1"/>
        <v>12233.98</v>
      </c>
      <c r="W55" s="11">
        <f>D55/(12*K55)</f>
        <v>10.349099099099099</v>
      </c>
      <c r="X55" s="11">
        <f t="shared" si="2"/>
        <v>0.24992808988764045</v>
      </c>
      <c r="Z55" s="11" t="s">
        <v>209</v>
      </c>
    </row>
    <row r="56" spans="1:26" ht="16.8" thickTop="1" thickBot="1" x14ac:dyDescent="0.35">
      <c r="A56" t="s">
        <v>210</v>
      </c>
      <c r="C56" s="2" t="s">
        <v>211</v>
      </c>
      <c r="D56" s="1">
        <v>379000</v>
      </c>
      <c r="E56">
        <v>0.2</v>
      </c>
      <c r="F56">
        <v>2792</v>
      </c>
      <c r="G56">
        <v>3.7900000000000003E-2</v>
      </c>
      <c r="H56">
        <v>3000</v>
      </c>
      <c r="I56" s="11">
        <f t="shared" si="0"/>
        <v>11370000</v>
      </c>
      <c r="J56">
        <v>545</v>
      </c>
      <c r="K56">
        <v>2200</v>
      </c>
      <c r="M56">
        <f>K56-F56</f>
        <v>-592</v>
      </c>
      <c r="O56" t="s">
        <v>120</v>
      </c>
      <c r="Q56">
        <v>3000</v>
      </c>
      <c r="S56">
        <f>100*(12*K56-Q56)/D56</f>
        <v>6.1741424802110814</v>
      </c>
      <c r="T56">
        <f>D56*E56+H56</f>
        <v>78800</v>
      </c>
      <c r="U56">
        <f>G56*(D56-D56*E56)</f>
        <v>11491.28</v>
      </c>
      <c r="V56">
        <f t="shared" si="1"/>
        <v>11908.72</v>
      </c>
      <c r="W56">
        <f>D56/(12*K56)</f>
        <v>14.356060606060606</v>
      </c>
      <c r="X56">
        <f t="shared" si="2"/>
        <v>0.15112588832487309</v>
      </c>
      <c r="Z56" t="s">
        <v>235</v>
      </c>
    </row>
    <row r="57" spans="1:26" s="24" customFormat="1" ht="16.8" thickTop="1" thickBot="1" x14ac:dyDescent="0.35">
      <c r="A57" s="24" t="s">
        <v>212</v>
      </c>
      <c r="C57" s="24" t="s">
        <v>213</v>
      </c>
      <c r="D57" s="25">
        <v>264000</v>
      </c>
      <c r="E57" s="24">
        <v>0.2</v>
      </c>
      <c r="F57" s="24">
        <v>1842</v>
      </c>
      <c r="G57" s="24">
        <v>3.7900000000000003E-2</v>
      </c>
      <c r="H57" s="24">
        <v>2.5619999999999998</v>
      </c>
      <c r="I57" s="11">
        <f t="shared" si="0"/>
        <v>6763.68</v>
      </c>
      <c r="J57" s="24">
        <v>445</v>
      </c>
      <c r="K57" s="24">
        <v>2200</v>
      </c>
      <c r="M57" s="24">
        <f>K57-F57</f>
        <v>358</v>
      </c>
      <c r="O57" s="24" t="s">
        <v>72</v>
      </c>
      <c r="Q57" s="24">
        <v>3000</v>
      </c>
      <c r="S57" s="24">
        <f>100*(12*K57-Q57)/D57</f>
        <v>8.8636363636363633</v>
      </c>
      <c r="T57" s="24">
        <f>D57*E57+H57</f>
        <v>52802.561999999998</v>
      </c>
      <c r="U57" s="24">
        <f>G57*(D57-D57*E57)</f>
        <v>8004.4800000000005</v>
      </c>
      <c r="V57" s="24">
        <f t="shared" si="1"/>
        <v>15395.52</v>
      </c>
      <c r="W57" s="24">
        <f>D57/(12*K57)</f>
        <v>10</v>
      </c>
      <c r="X57" s="24">
        <f t="shared" si="2"/>
        <v>0.29156767052325988</v>
      </c>
      <c r="Z57" s="24" t="s">
        <v>214</v>
      </c>
    </row>
    <row r="58" spans="1:26" s="8" customFormat="1" ht="16.8" thickTop="1" thickBot="1" x14ac:dyDescent="0.35">
      <c r="A58" s="8" t="s">
        <v>237</v>
      </c>
      <c r="C58" s="8" t="s">
        <v>238</v>
      </c>
      <c r="D58" s="8">
        <v>218500</v>
      </c>
      <c r="E58" s="8">
        <v>0.2</v>
      </c>
      <c r="F58" s="16">
        <v>1447</v>
      </c>
      <c r="G58" s="8">
        <v>3.7900000000000003E-2</v>
      </c>
      <c r="H58" s="8">
        <v>3000</v>
      </c>
      <c r="I58" s="11">
        <f t="shared" si="0"/>
        <v>6555000</v>
      </c>
      <c r="J58" s="16">
        <v>556</v>
      </c>
      <c r="K58" s="16">
        <v>1550</v>
      </c>
      <c r="M58" s="8">
        <f>K58-F58</f>
        <v>103</v>
      </c>
      <c r="O58" s="16" t="s">
        <v>72</v>
      </c>
      <c r="Q58" s="8">
        <v>3000</v>
      </c>
      <c r="S58" s="8">
        <f>100*(12*K58-Q58)/D58</f>
        <v>7.139588100686499</v>
      </c>
      <c r="T58" s="8">
        <f>D58*E58+H58</f>
        <v>46700</v>
      </c>
      <c r="U58" s="8">
        <f>G58*(D58-D58*E58)</f>
        <v>6624.920000000001</v>
      </c>
      <c r="V58" s="8">
        <f t="shared" si="1"/>
        <v>8975.0799999999981</v>
      </c>
      <c r="W58" s="8">
        <f>D58/(12*K58)</f>
        <v>11.74731182795699</v>
      </c>
      <c r="X58" s="8">
        <f t="shared" si="2"/>
        <v>0.19218586723768732</v>
      </c>
      <c r="Z58" s="8" t="s">
        <v>239</v>
      </c>
    </row>
    <row r="59" spans="1:26" s="8" customFormat="1" ht="16.8" thickTop="1" thickBot="1" x14ac:dyDescent="0.35">
      <c r="A59" s="8" t="s">
        <v>241</v>
      </c>
      <c r="C59" s="8" t="s">
        <v>240</v>
      </c>
      <c r="D59" s="9">
        <v>270000</v>
      </c>
      <c r="E59" s="8">
        <v>0.2</v>
      </c>
      <c r="F59" s="8">
        <v>1690</v>
      </c>
      <c r="G59" s="8">
        <v>3.7900000000000003E-2</v>
      </c>
      <c r="H59" s="8">
        <v>3000</v>
      </c>
      <c r="I59" s="11">
        <f t="shared" si="0"/>
        <v>8100000</v>
      </c>
      <c r="J59" s="8">
        <v>476</v>
      </c>
      <c r="K59" s="8">
        <v>2050</v>
      </c>
      <c r="M59" s="8">
        <f>K59-F59</f>
        <v>360</v>
      </c>
      <c r="O59" s="8" t="s">
        <v>242</v>
      </c>
      <c r="Q59" s="8">
        <v>3000</v>
      </c>
      <c r="S59" s="8">
        <f>100*(12*K59-Q59)/D59</f>
        <v>8</v>
      </c>
      <c r="T59" s="8">
        <f>D59*E59+H59</f>
        <v>57000</v>
      </c>
      <c r="U59" s="8">
        <f>G59*(D59-D59*E59)</f>
        <v>8186.4000000000005</v>
      </c>
      <c r="V59" s="8">
        <f t="shared" si="1"/>
        <v>13413.599999999999</v>
      </c>
      <c r="W59" s="8">
        <f>D59/(12*K59)</f>
        <v>10.975609756097562</v>
      </c>
      <c r="X59" s="8">
        <f t="shared" si="2"/>
        <v>0.23532631578947366</v>
      </c>
      <c r="Z59" s="8" t="s">
        <v>243</v>
      </c>
    </row>
    <row r="60" spans="1:26" s="8" customFormat="1" ht="16.8" thickTop="1" thickBot="1" x14ac:dyDescent="0.35">
      <c r="A60" s="8" t="s">
        <v>245</v>
      </c>
      <c r="C60" s="8" t="s">
        <v>244</v>
      </c>
      <c r="D60" s="9">
        <v>279900</v>
      </c>
      <c r="E60" s="8">
        <v>0.2</v>
      </c>
      <c r="F60" s="9">
        <v>1779</v>
      </c>
      <c r="G60" s="8">
        <v>3.7900000000000003E-2</v>
      </c>
      <c r="H60" s="8">
        <v>3000</v>
      </c>
      <c r="I60" s="11">
        <f t="shared" si="0"/>
        <v>8397000</v>
      </c>
      <c r="J60" s="8">
        <v>1779</v>
      </c>
      <c r="K60" s="8">
        <v>2100</v>
      </c>
      <c r="M60" s="8">
        <f>K60-F60</f>
        <v>321</v>
      </c>
      <c r="O60" s="8" t="s">
        <v>242</v>
      </c>
      <c r="Q60" s="8">
        <v>3000</v>
      </c>
      <c r="S60" s="8">
        <f>100*(12*K60-Q60)/D60</f>
        <v>7.931404072883173</v>
      </c>
      <c r="T60" s="8">
        <f>D60*E60+H60</f>
        <v>58980</v>
      </c>
      <c r="U60" s="8">
        <f>G60*(D60-D60*E60)</f>
        <v>8486.5680000000011</v>
      </c>
      <c r="V60" s="8">
        <f t="shared" si="1"/>
        <v>13713.431999999999</v>
      </c>
      <c r="W60" s="8">
        <f>D60/(12*K60)</f>
        <v>11.107142857142858</v>
      </c>
      <c r="X60" s="8">
        <f t="shared" si="2"/>
        <v>0.23250986775178026</v>
      </c>
    </row>
    <row r="61" spans="1:26" s="18" customFormat="1" ht="16.8" thickTop="1" thickBot="1" x14ac:dyDescent="0.35">
      <c r="A61" s="17" t="s">
        <v>247</v>
      </c>
      <c r="C61" s="28" t="s">
        <v>246</v>
      </c>
      <c r="D61" s="18">
        <v>318990</v>
      </c>
      <c r="E61" s="18">
        <v>0.2</v>
      </c>
      <c r="F61" s="18">
        <v>2037</v>
      </c>
      <c r="G61" s="18">
        <v>3.7900000000000003E-2</v>
      </c>
      <c r="H61" s="18">
        <v>3000</v>
      </c>
      <c r="I61" s="11">
        <f t="shared" si="0"/>
        <v>9569700</v>
      </c>
      <c r="J61" s="18">
        <v>577</v>
      </c>
      <c r="K61" s="18">
        <v>2150</v>
      </c>
      <c r="M61" s="18">
        <f>K61-F61</f>
        <v>113</v>
      </c>
      <c r="O61" s="18" t="s">
        <v>248</v>
      </c>
      <c r="Q61" s="18">
        <v>3000</v>
      </c>
      <c r="S61" s="18">
        <f>100*(12*K61-Q61)/D61</f>
        <v>7.1475594846233426</v>
      </c>
      <c r="T61" s="18">
        <f>D61*E61+H61</f>
        <v>66798</v>
      </c>
      <c r="U61" s="18">
        <f>G61*(D61-D61*E61)</f>
        <v>9671.7768000000015</v>
      </c>
      <c r="V61" s="18">
        <f t="shared" si="1"/>
        <v>13128.223199999999</v>
      </c>
      <c r="W61" s="18">
        <f>D61/(12*K61)</f>
        <v>12.363953488372093</v>
      </c>
      <c r="X61" s="18">
        <f t="shared" si="2"/>
        <v>0.1965361717416689</v>
      </c>
    </row>
    <row r="62" spans="1:26" s="8" customFormat="1" ht="16.8" thickTop="1" thickBot="1" x14ac:dyDescent="0.35">
      <c r="A62" s="8" t="s">
        <v>249</v>
      </c>
      <c r="C62" s="8" t="s">
        <v>250</v>
      </c>
      <c r="D62" s="9">
        <v>349900</v>
      </c>
      <c r="E62" s="8">
        <v>0.2</v>
      </c>
      <c r="F62" s="8">
        <v>2021</v>
      </c>
      <c r="G62" s="8">
        <v>3.7900000000000003E-2</v>
      </c>
      <c r="H62" s="8">
        <v>3000</v>
      </c>
      <c r="I62" s="11">
        <f t="shared" si="0"/>
        <v>10497000</v>
      </c>
      <c r="J62" s="8">
        <v>514</v>
      </c>
      <c r="K62" s="8">
        <v>2200</v>
      </c>
      <c r="M62" s="8">
        <f>K62-F62</f>
        <v>179</v>
      </c>
      <c r="O62" s="8" t="s">
        <v>251</v>
      </c>
      <c r="Q62" s="8">
        <v>3000</v>
      </c>
      <c r="S62" s="8">
        <f>100*(12*K62-Q62)/D62</f>
        <v>6.6876250357244924</v>
      </c>
      <c r="T62" s="8">
        <f>D62*E62+H62</f>
        <v>72980</v>
      </c>
      <c r="U62" s="8">
        <f>G62*(D62-D62*E62)</f>
        <v>10608.968000000001</v>
      </c>
      <c r="V62" s="8">
        <f t="shared" si="1"/>
        <v>12791.031999999999</v>
      </c>
      <c r="W62" s="8">
        <f>D62/(12*K62)</f>
        <v>13.253787878787879</v>
      </c>
      <c r="X62" s="8">
        <f t="shared" si="2"/>
        <v>0.17526763496848449</v>
      </c>
    </row>
    <row r="63" spans="1:26" s="8" customFormat="1" ht="16.8" thickTop="1" thickBot="1" x14ac:dyDescent="0.35">
      <c r="A63" s="8" t="s">
        <v>252</v>
      </c>
      <c r="C63" s="8" t="s">
        <v>253</v>
      </c>
      <c r="D63" s="9">
        <v>269900</v>
      </c>
      <c r="E63" s="8">
        <v>0.2</v>
      </c>
      <c r="F63" s="8">
        <v>1610</v>
      </c>
      <c r="G63" s="8">
        <v>3.7900000000000003E-2</v>
      </c>
      <c r="H63" s="8">
        <v>3000</v>
      </c>
      <c r="I63" s="11">
        <f t="shared" si="0"/>
        <v>8097000</v>
      </c>
      <c r="J63" s="8">
        <v>877</v>
      </c>
      <c r="K63" s="8">
        <v>1650</v>
      </c>
      <c r="M63" s="8">
        <f>K63-F63</f>
        <v>40</v>
      </c>
      <c r="O63" s="8" t="s">
        <v>116</v>
      </c>
      <c r="Q63" s="8">
        <v>3000</v>
      </c>
      <c r="S63" s="8">
        <f>100*(12*K63-Q63)/D63</f>
        <v>6.2245276028158578</v>
      </c>
      <c r="T63" s="8">
        <f>D63*E63+H63</f>
        <v>56980</v>
      </c>
      <c r="U63" s="8">
        <f>G63*(D63-D63*E63)</f>
        <v>8183.3680000000004</v>
      </c>
      <c r="V63" s="8">
        <f t="shared" si="1"/>
        <v>8616.6319999999996</v>
      </c>
      <c r="W63" s="8">
        <f>D63/(12*K63)</f>
        <v>13.631313131313131</v>
      </c>
      <c r="X63" s="8">
        <f t="shared" si="2"/>
        <v>0.15122204282204282</v>
      </c>
      <c r="Z63" s="8" t="s">
        <v>239</v>
      </c>
    </row>
    <row r="64" spans="1:26" s="8" customFormat="1" ht="16.8" thickTop="1" thickBot="1" x14ac:dyDescent="0.35">
      <c r="A64" s="8" t="s">
        <v>254</v>
      </c>
      <c r="C64" s="8" t="s">
        <v>255</v>
      </c>
      <c r="D64" s="9">
        <v>274900</v>
      </c>
      <c r="E64" s="8">
        <v>0.2</v>
      </c>
      <c r="F64" s="8">
        <v>1725</v>
      </c>
      <c r="G64" s="8">
        <v>3.7900000000000003E-2</v>
      </c>
      <c r="H64" s="8">
        <v>3000</v>
      </c>
      <c r="I64" s="11">
        <f t="shared" si="0"/>
        <v>8247000</v>
      </c>
      <c r="J64" s="8">
        <v>877</v>
      </c>
      <c r="K64" s="8">
        <v>1700</v>
      </c>
      <c r="M64" s="8">
        <f>K64-F64</f>
        <v>-25</v>
      </c>
      <c r="O64" s="8" t="s">
        <v>116</v>
      </c>
      <c r="Q64" s="8">
        <v>3000</v>
      </c>
      <c r="S64" s="8">
        <f>100*(12*K64-Q64)/D64</f>
        <v>6.3295743906875224</v>
      </c>
      <c r="T64" s="8">
        <f>D64*E64+H64</f>
        <v>57980</v>
      </c>
      <c r="U64" s="8">
        <f>G64*(D64-D64*E64)</f>
        <v>8334.9680000000008</v>
      </c>
      <c r="V64" s="8">
        <f t="shared" si="1"/>
        <v>9065.0319999999992</v>
      </c>
      <c r="W64" s="8">
        <f>D64/(12*K64)</f>
        <v>13.475490196078431</v>
      </c>
      <c r="X64" s="8">
        <f t="shared" si="2"/>
        <v>0.15634756812694031</v>
      </c>
    </row>
    <row r="65" spans="1:26" s="8" customFormat="1" ht="16.8" thickTop="1" thickBot="1" x14ac:dyDescent="0.35">
      <c r="A65" s="8" t="s">
        <v>257</v>
      </c>
      <c r="C65" s="8" t="s">
        <v>256</v>
      </c>
      <c r="D65" s="9">
        <v>264473</v>
      </c>
      <c r="E65" s="8">
        <v>0.2</v>
      </c>
      <c r="F65" s="8">
        <v>1740</v>
      </c>
      <c r="G65" s="8">
        <v>3.7900000000000003E-2</v>
      </c>
      <c r="H65" s="8">
        <v>3000</v>
      </c>
      <c r="I65" s="11">
        <f t="shared" si="0"/>
        <v>7934190</v>
      </c>
      <c r="J65" s="8">
        <v>877</v>
      </c>
      <c r="K65" s="8">
        <v>1700</v>
      </c>
      <c r="M65" s="8">
        <f>K65-F65</f>
        <v>-40</v>
      </c>
      <c r="O65" s="8" t="s">
        <v>116</v>
      </c>
      <c r="Q65" s="8">
        <v>3000</v>
      </c>
      <c r="S65" s="8">
        <f>100*(12*K65-Q65)/D65</f>
        <v>6.5791214982247714</v>
      </c>
      <c r="T65" s="8">
        <f>D65*E65+H65</f>
        <v>55894.600000000006</v>
      </c>
      <c r="U65" s="8">
        <f>G65*(D65-D65*E65)</f>
        <v>8018.8213600000008</v>
      </c>
      <c r="V65" s="8">
        <f t="shared" si="1"/>
        <v>9381.1786399999983</v>
      </c>
      <c r="W65" s="8">
        <f>D65/(12*K65)</f>
        <v>12.96436274509804</v>
      </c>
      <c r="X65" s="8">
        <f t="shared" si="2"/>
        <v>0.16783694024109658</v>
      </c>
      <c r="Z65" s="8" t="s">
        <v>258</v>
      </c>
    </row>
    <row r="66" spans="1:26" s="24" customFormat="1" ht="16.8" thickTop="1" thickBot="1" x14ac:dyDescent="0.35">
      <c r="A66" s="24" t="s">
        <v>259</v>
      </c>
      <c r="C66" s="24" t="s">
        <v>260</v>
      </c>
      <c r="D66" s="25">
        <v>312950</v>
      </c>
      <c r="E66" s="24">
        <v>0.2</v>
      </c>
      <c r="F66" s="24">
        <v>2130</v>
      </c>
      <c r="G66" s="24">
        <v>3.7900000000000003E-2</v>
      </c>
      <c r="H66" s="24">
        <v>2.4521000000000002</v>
      </c>
      <c r="I66" s="11">
        <f t="shared" ref="I66:I87" si="3">D66*H66/100</f>
        <v>7673.846950000001</v>
      </c>
      <c r="J66" s="24" t="s">
        <v>261</v>
      </c>
      <c r="K66" s="24">
        <v>2050</v>
      </c>
      <c r="M66" s="24">
        <f>K66-F66</f>
        <v>-80</v>
      </c>
      <c r="O66" s="24" t="s">
        <v>178</v>
      </c>
      <c r="Q66" s="24">
        <v>3000</v>
      </c>
      <c r="S66" s="24">
        <f>100*(12*K66-Q66)/D66</f>
        <v>6.9020610321137559</v>
      </c>
      <c r="T66" s="24">
        <f>D66*E66+H66</f>
        <v>62592.452100000002</v>
      </c>
      <c r="U66" s="24">
        <f>G66*(D66-D66*E66)</f>
        <v>9488.6440000000002</v>
      </c>
      <c r="V66" s="24">
        <f t="shared" si="1"/>
        <v>12111.356</v>
      </c>
      <c r="W66" s="24">
        <f>D66/(12*K66)</f>
        <v>12.721544715447154</v>
      </c>
      <c r="X66" s="24">
        <f t="shared" si="2"/>
        <v>0.19349547099785214</v>
      </c>
      <c r="Z66" s="24" t="s">
        <v>262</v>
      </c>
    </row>
    <row r="67" spans="1:26" s="8" customFormat="1" ht="16.8" thickTop="1" thickBot="1" x14ac:dyDescent="0.35">
      <c r="A67" s="8" t="s">
        <v>264</v>
      </c>
      <c r="C67" s="8" t="s">
        <v>263</v>
      </c>
      <c r="D67" s="9">
        <v>250000</v>
      </c>
      <c r="E67" s="8">
        <v>0.2</v>
      </c>
      <c r="F67" s="8">
        <v>1430</v>
      </c>
      <c r="G67" s="8">
        <v>3.7900000000000003E-2</v>
      </c>
      <c r="H67" s="8">
        <v>3000</v>
      </c>
      <c r="I67" s="11">
        <f t="shared" si="3"/>
        <v>7500000</v>
      </c>
      <c r="J67" s="8">
        <v>656</v>
      </c>
      <c r="K67" s="8">
        <v>1900</v>
      </c>
      <c r="M67" s="8">
        <f>K67-F67</f>
        <v>470</v>
      </c>
      <c r="O67" s="8" t="s">
        <v>242</v>
      </c>
      <c r="Q67" s="8">
        <v>3000</v>
      </c>
      <c r="S67" s="8">
        <f>100*(12*K67-Q67)/D67</f>
        <v>7.92</v>
      </c>
      <c r="T67" s="8">
        <f>D67*E67+H67</f>
        <v>53000</v>
      </c>
      <c r="U67" s="8">
        <f>G67*(D67-D67*E67)</f>
        <v>7580.0000000000009</v>
      </c>
      <c r="V67" s="8">
        <f t="shared" si="1"/>
        <v>12220</v>
      </c>
      <c r="W67" s="8">
        <f>D67/(12*K67)</f>
        <v>10.964912280701755</v>
      </c>
      <c r="X67" s="8">
        <f t="shared" si="2"/>
        <v>0.23056603773584905</v>
      </c>
      <c r="Z67" s="8" t="s">
        <v>262</v>
      </c>
    </row>
    <row r="68" spans="1:26" s="24" customFormat="1" ht="16.8" thickTop="1" thickBot="1" x14ac:dyDescent="0.35">
      <c r="A68" s="24" t="s">
        <v>290</v>
      </c>
      <c r="C68" s="24" t="s">
        <v>291</v>
      </c>
      <c r="D68" s="25">
        <v>299990</v>
      </c>
      <c r="F68" s="24">
        <v>2061</v>
      </c>
      <c r="H68" s="24">
        <v>2.4699</v>
      </c>
      <c r="I68" s="24">
        <f t="shared" si="3"/>
        <v>7409.4530100000002</v>
      </c>
      <c r="K68" s="24">
        <v>2000</v>
      </c>
      <c r="M68" s="24">
        <f>K68-F68</f>
        <v>-61</v>
      </c>
      <c r="O68" s="24" t="s">
        <v>292</v>
      </c>
      <c r="W68" s="24">
        <f>D68/(12*K68)</f>
        <v>12.499583333333334</v>
      </c>
      <c r="X68" s="24" t="e">
        <f t="shared" si="2"/>
        <v>#DIV/0!</v>
      </c>
    </row>
    <row r="69" spans="1:26" ht="16.8" thickTop="1" thickBot="1" x14ac:dyDescent="0.35">
      <c r="D69" s="1"/>
      <c r="E69">
        <v>0.2</v>
      </c>
      <c r="G69">
        <v>3.7900000000000003E-2</v>
      </c>
      <c r="H69">
        <v>3000</v>
      </c>
      <c r="I69" s="11">
        <f t="shared" si="3"/>
        <v>0</v>
      </c>
      <c r="M69">
        <f>K69-F69</f>
        <v>0</v>
      </c>
      <c r="Q69">
        <v>3000</v>
      </c>
      <c r="S69" t="e">
        <f>100*(12*K69-Q69)/D69</f>
        <v>#DIV/0!</v>
      </c>
      <c r="T69">
        <f>D69*E69+H69</f>
        <v>3000</v>
      </c>
      <c r="U69">
        <f>G69*(D69-D69*E69)</f>
        <v>0</v>
      </c>
      <c r="V69">
        <f t="shared" si="1"/>
        <v>-3000</v>
      </c>
      <c r="W69" t="e">
        <f>D69/(12*K69)</f>
        <v>#DIV/0!</v>
      </c>
      <c r="X69">
        <f t="shared" si="2"/>
        <v>-1</v>
      </c>
    </row>
    <row r="70" spans="1:26" ht="16.8" thickTop="1" thickBot="1" x14ac:dyDescent="0.35">
      <c r="D70" s="1"/>
      <c r="E70">
        <v>0.2</v>
      </c>
      <c r="G70">
        <v>3.7900000000000003E-2</v>
      </c>
      <c r="H70">
        <v>3000</v>
      </c>
      <c r="I70" s="11">
        <f t="shared" si="3"/>
        <v>0</v>
      </c>
      <c r="M70">
        <f>K70-F70</f>
        <v>0</v>
      </c>
      <c r="Q70">
        <v>3000</v>
      </c>
      <c r="S70" t="e">
        <f>100*(12*K70-Q70)/D70</f>
        <v>#DIV/0!</v>
      </c>
      <c r="T70">
        <f>D70*E70+H70</f>
        <v>3000</v>
      </c>
      <c r="U70">
        <f>G70*(D70-D70*E70)</f>
        <v>0</v>
      </c>
      <c r="V70">
        <f t="shared" si="1"/>
        <v>-3000</v>
      </c>
      <c r="W70" t="e">
        <f>D70/(12*K70)</f>
        <v>#DIV/0!</v>
      </c>
      <c r="X70">
        <f t="shared" si="2"/>
        <v>-1</v>
      </c>
    </row>
    <row r="71" spans="1:26" ht="16.8" thickTop="1" thickBot="1" x14ac:dyDescent="0.35">
      <c r="D71" s="1"/>
      <c r="E71">
        <v>0.2</v>
      </c>
      <c r="G71">
        <v>3.7900000000000003E-2</v>
      </c>
      <c r="H71">
        <v>3000</v>
      </c>
      <c r="I71" s="11">
        <f t="shared" si="3"/>
        <v>0</v>
      </c>
      <c r="M71">
        <f>K71-F71</f>
        <v>0</v>
      </c>
      <c r="Q71">
        <v>3000</v>
      </c>
      <c r="S71" t="e">
        <f>100*(12*K71-Q71)/D71</f>
        <v>#DIV/0!</v>
      </c>
      <c r="T71">
        <f>D71*E71+H71</f>
        <v>3000</v>
      </c>
      <c r="U71">
        <f>G71*(D71-D71*E71)</f>
        <v>0</v>
      </c>
      <c r="V71">
        <f t="shared" si="1"/>
        <v>-3000</v>
      </c>
      <c r="W71" t="e">
        <f>D71/(12*K71)</f>
        <v>#DIV/0!</v>
      </c>
      <c r="X71">
        <f t="shared" si="2"/>
        <v>-1</v>
      </c>
    </row>
    <row r="72" spans="1:26" ht="16.8" thickTop="1" thickBot="1" x14ac:dyDescent="0.35">
      <c r="E72">
        <v>0.2</v>
      </c>
      <c r="G72">
        <v>3.7900000000000003E-2</v>
      </c>
      <c r="H72">
        <v>3000</v>
      </c>
      <c r="I72" s="11">
        <f t="shared" si="3"/>
        <v>0</v>
      </c>
      <c r="M72">
        <f>K72-F72</f>
        <v>0</v>
      </c>
      <c r="Q72">
        <v>3000</v>
      </c>
      <c r="S72" t="e">
        <f>100*(12*K72-Q72)/D72</f>
        <v>#DIV/0!</v>
      </c>
      <c r="T72">
        <f>D72*E72+H72</f>
        <v>3000</v>
      </c>
      <c r="U72">
        <f>G72*(D72-D72*E72)</f>
        <v>0</v>
      </c>
      <c r="V72">
        <f t="shared" si="1"/>
        <v>-3000</v>
      </c>
      <c r="W72" t="e">
        <f>D72/(12*K72)</f>
        <v>#DIV/0!</v>
      </c>
      <c r="X72">
        <f t="shared" si="2"/>
        <v>-1</v>
      </c>
    </row>
    <row r="73" spans="1:26" ht="16.8" thickTop="1" thickBot="1" x14ac:dyDescent="0.35">
      <c r="E73">
        <v>0.2</v>
      </c>
      <c r="G73">
        <v>3.7900000000000003E-2</v>
      </c>
      <c r="H73">
        <v>3000</v>
      </c>
      <c r="I73" s="11">
        <f t="shared" si="3"/>
        <v>0</v>
      </c>
      <c r="M73">
        <f>K73-F73</f>
        <v>0</v>
      </c>
      <c r="Q73">
        <v>3000</v>
      </c>
      <c r="S73" t="e">
        <f>100*(12*K73-Q73)/D73</f>
        <v>#DIV/0!</v>
      </c>
      <c r="T73">
        <f>D73*E73+H73</f>
        <v>3000</v>
      </c>
      <c r="U73">
        <f>G73*(D73-D73*E73)</f>
        <v>0</v>
      </c>
      <c r="V73">
        <f t="shared" si="1"/>
        <v>-3000</v>
      </c>
      <c r="W73" t="e">
        <f>D73/(12*K73)</f>
        <v>#DIV/0!</v>
      </c>
      <c r="X73">
        <f t="shared" si="2"/>
        <v>-1</v>
      </c>
    </row>
    <row r="74" spans="1:26" ht="16.8" thickTop="1" thickBot="1" x14ac:dyDescent="0.35">
      <c r="A74" t="s">
        <v>215</v>
      </c>
      <c r="E74">
        <v>0.2</v>
      </c>
      <c r="G74">
        <v>3.7900000000000003E-2</v>
      </c>
      <c r="H74">
        <v>3000</v>
      </c>
      <c r="I74" s="11">
        <f t="shared" si="3"/>
        <v>0</v>
      </c>
      <c r="M74">
        <f>K74-F74</f>
        <v>0</v>
      </c>
      <c r="Q74">
        <v>3000</v>
      </c>
      <c r="S74" t="e">
        <f>100*(12*K74-Q74)/D74</f>
        <v>#DIV/0!</v>
      </c>
      <c r="T74">
        <f>D74*E74+H74</f>
        <v>3000</v>
      </c>
      <c r="U74">
        <f>G74*(D74-D74*E74)</f>
        <v>0</v>
      </c>
      <c r="V74">
        <f t="shared" si="1"/>
        <v>-3000</v>
      </c>
      <c r="W74" t="e">
        <f>D74/(12*K74)</f>
        <v>#DIV/0!</v>
      </c>
      <c r="X74">
        <f t="shared" si="2"/>
        <v>-1</v>
      </c>
    </row>
    <row r="75" spans="1:26" s="11" customFormat="1" ht="16.8" thickTop="1" thickBot="1" x14ac:dyDescent="0.35">
      <c r="A75" s="11" t="s">
        <v>216</v>
      </c>
      <c r="C75" s="11" t="s">
        <v>217</v>
      </c>
      <c r="D75" s="12">
        <v>83500</v>
      </c>
      <c r="E75" s="11">
        <v>0.2</v>
      </c>
      <c r="F75" s="11">
        <v>761</v>
      </c>
      <c r="G75" s="11">
        <v>3.7900000000000003E-2</v>
      </c>
      <c r="H75" s="11">
        <v>3000</v>
      </c>
      <c r="I75" s="11">
        <f t="shared" si="3"/>
        <v>2505000</v>
      </c>
      <c r="J75" s="11">
        <v>522</v>
      </c>
      <c r="K75" s="11">
        <v>1000</v>
      </c>
      <c r="M75" s="11">
        <f>K75-F75</f>
        <v>239</v>
      </c>
      <c r="O75" s="11" t="s">
        <v>218</v>
      </c>
      <c r="Q75" s="11">
        <v>3000</v>
      </c>
      <c r="S75" s="11">
        <f>100*(12*K75-Q75)/D75</f>
        <v>10.778443113772456</v>
      </c>
      <c r="T75" s="11">
        <f>D75*E75+H75</f>
        <v>19700</v>
      </c>
      <c r="U75" s="11">
        <f>G75*(D75-D75*E75)</f>
        <v>2531.7200000000003</v>
      </c>
      <c r="V75" s="11">
        <f t="shared" si="1"/>
        <v>6468.28</v>
      </c>
      <c r="W75" s="11">
        <f>D75/(12*K75)</f>
        <v>6.958333333333333</v>
      </c>
      <c r="X75" s="11">
        <f t="shared" si="2"/>
        <v>0.32833908629441622</v>
      </c>
      <c r="Z75" s="11" t="s">
        <v>228</v>
      </c>
    </row>
    <row r="76" spans="1:26" ht="16.8" thickTop="1" thickBot="1" x14ac:dyDescent="0.35">
      <c r="A76" t="s">
        <v>219</v>
      </c>
      <c r="C76" t="s">
        <v>220</v>
      </c>
      <c r="D76" s="1">
        <v>125000</v>
      </c>
      <c r="E76">
        <v>0.2</v>
      </c>
      <c r="F76">
        <v>940</v>
      </c>
      <c r="G76">
        <v>3.7900000000000003E-2</v>
      </c>
      <c r="H76">
        <v>3000</v>
      </c>
      <c r="I76" s="11">
        <f t="shared" si="3"/>
        <v>3750000</v>
      </c>
      <c r="J76">
        <v>522</v>
      </c>
      <c r="K76">
        <v>1000</v>
      </c>
      <c r="M76">
        <f>K76-F76</f>
        <v>60</v>
      </c>
      <c r="O76" t="s">
        <v>218</v>
      </c>
      <c r="Q76">
        <v>3000</v>
      </c>
      <c r="S76">
        <f>100*(12*K76-Q76)/D76</f>
        <v>7.2</v>
      </c>
      <c r="T76">
        <f>D76*E76+H76</f>
        <v>28000</v>
      </c>
      <c r="U76">
        <f>G76*(D76-D76*E76)</f>
        <v>3790.0000000000005</v>
      </c>
      <c r="V76">
        <f t="shared" si="1"/>
        <v>5210</v>
      </c>
      <c r="W76">
        <f>D76/(12*K76)</f>
        <v>10.416666666666666</v>
      </c>
      <c r="X76">
        <f t="shared" si="2"/>
        <v>0.18607142857142858</v>
      </c>
      <c r="Z76" t="s">
        <v>227</v>
      </c>
    </row>
    <row r="77" spans="1:26" ht="16.8" thickTop="1" thickBot="1" x14ac:dyDescent="0.35">
      <c r="A77" t="s">
        <v>221</v>
      </c>
      <c r="C77" t="s">
        <v>222</v>
      </c>
      <c r="D77" s="1">
        <v>95000</v>
      </c>
      <c r="E77">
        <v>0.2</v>
      </c>
      <c r="F77">
        <v>872</v>
      </c>
      <c r="G77">
        <v>3.7900000000000003E-2</v>
      </c>
      <c r="H77">
        <v>3000</v>
      </c>
      <c r="I77" s="11">
        <f t="shared" si="3"/>
        <v>2850000</v>
      </c>
      <c r="J77">
        <v>655</v>
      </c>
      <c r="K77">
        <v>1200</v>
      </c>
      <c r="M77">
        <f>K77-F77</f>
        <v>328</v>
      </c>
      <c r="O77" t="s">
        <v>223</v>
      </c>
      <c r="Q77">
        <v>3000</v>
      </c>
      <c r="S77">
        <f>100*(12*K77-Q77)/D77</f>
        <v>12</v>
      </c>
      <c r="T77">
        <f>D77*E77+H77</f>
        <v>22000</v>
      </c>
      <c r="U77">
        <f>G77*(D77-D77*E77)</f>
        <v>2880.4</v>
      </c>
      <c r="V77">
        <f t="shared" si="1"/>
        <v>8519.6</v>
      </c>
      <c r="W77">
        <f>D77/(12*K77)</f>
        <v>6.5972222222222223</v>
      </c>
      <c r="X77">
        <f t="shared" si="2"/>
        <v>0.38725454545454546</v>
      </c>
      <c r="Z77" t="s">
        <v>224</v>
      </c>
    </row>
    <row r="78" spans="1:26" s="19" customFormat="1" ht="16.8" thickTop="1" thickBot="1" x14ac:dyDescent="0.35">
      <c r="A78" s="19" t="s">
        <v>225</v>
      </c>
      <c r="C78" s="19" t="s">
        <v>226</v>
      </c>
      <c r="D78" s="20">
        <v>129999</v>
      </c>
      <c r="E78" s="19">
        <v>0.2</v>
      </c>
      <c r="F78" s="19">
        <v>970</v>
      </c>
      <c r="G78" s="19">
        <v>3.7900000000000003E-2</v>
      </c>
      <c r="H78" s="19">
        <v>3000</v>
      </c>
      <c r="I78" s="11">
        <f t="shared" si="3"/>
        <v>3899970</v>
      </c>
      <c r="J78" s="19">
        <v>522</v>
      </c>
      <c r="K78" s="19">
        <v>950</v>
      </c>
      <c r="M78" s="19">
        <f>K78-F78</f>
        <v>-20</v>
      </c>
      <c r="O78" s="19" t="s">
        <v>218</v>
      </c>
      <c r="Q78" s="19">
        <v>3000</v>
      </c>
      <c r="S78" s="19">
        <f>100*(12*K78-Q78)/D78</f>
        <v>6.4615881660628158</v>
      </c>
      <c r="T78" s="19">
        <f>D78*E78+H78</f>
        <v>28999.800000000003</v>
      </c>
      <c r="U78" s="19">
        <f>G78*(D78-D78*E78)</f>
        <v>3941.5696800000001</v>
      </c>
      <c r="V78" s="19">
        <f t="shared" si="1"/>
        <v>4458.4303199999995</v>
      </c>
      <c r="W78" s="19">
        <f>D78/(12*K78)</f>
        <v>11.403421052631579</v>
      </c>
      <c r="X78" s="19">
        <f t="shared" si="2"/>
        <v>0.15374003682784015</v>
      </c>
      <c r="Z78" s="19" t="s">
        <v>283</v>
      </c>
    </row>
    <row r="79" spans="1:26" s="19" customFormat="1" ht="16.8" thickTop="1" thickBot="1" x14ac:dyDescent="0.35">
      <c r="A79" s="19" t="s">
        <v>229</v>
      </c>
      <c r="C79" s="19" t="s">
        <v>230</v>
      </c>
      <c r="D79" s="20">
        <v>122500</v>
      </c>
      <c r="E79" s="19">
        <v>0.2</v>
      </c>
      <c r="F79" s="19">
        <v>711</v>
      </c>
      <c r="G79" s="19">
        <v>3.7900000000000003E-2</v>
      </c>
      <c r="H79" s="19">
        <v>3000</v>
      </c>
      <c r="I79" s="11">
        <f t="shared" si="3"/>
        <v>3675000</v>
      </c>
      <c r="J79" s="19" t="s">
        <v>231</v>
      </c>
      <c r="K79" s="19">
        <v>1100</v>
      </c>
      <c r="M79" s="19">
        <f>K79-F79</f>
        <v>389</v>
      </c>
      <c r="O79" s="19" t="s">
        <v>232</v>
      </c>
      <c r="Q79" s="19">
        <v>3000</v>
      </c>
      <c r="S79" s="19">
        <f>100*(12*K79-Q79)/D79</f>
        <v>8.3265306122448983</v>
      </c>
      <c r="T79" s="19">
        <f>D79*E79+H79</f>
        <v>27500</v>
      </c>
      <c r="U79" s="19">
        <f>G79*(D79-D79*E79)</f>
        <v>3714.2000000000003</v>
      </c>
      <c r="V79" s="19">
        <f t="shared" si="1"/>
        <v>6485.7999999999993</v>
      </c>
      <c r="W79" s="19">
        <f>D79/(12*K79)</f>
        <v>9.2803030303030312</v>
      </c>
      <c r="X79" s="19">
        <f t="shared" si="2"/>
        <v>0.23584727272727271</v>
      </c>
      <c r="Z79" s="19" t="s">
        <v>233</v>
      </c>
    </row>
    <row r="80" spans="1:26" ht="16.8" thickTop="1" thickBot="1" x14ac:dyDescent="0.35">
      <c r="A80" t="s">
        <v>265</v>
      </c>
      <c r="C80" t="s">
        <v>266</v>
      </c>
      <c r="D80">
        <v>109995</v>
      </c>
      <c r="E80">
        <v>0.2</v>
      </c>
      <c r="F80">
        <v>945</v>
      </c>
      <c r="G80">
        <v>3.7900000000000003E-2</v>
      </c>
      <c r="H80">
        <v>3000</v>
      </c>
      <c r="I80" s="11">
        <f t="shared" si="3"/>
        <v>3299850</v>
      </c>
      <c r="M80">
        <f>K80-F80</f>
        <v>-945</v>
      </c>
      <c r="O80" t="s">
        <v>267</v>
      </c>
      <c r="Q80">
        <v>3000</v>
      </c>
      <c r="S80">
        <f>100*(12*K80-Q80)/D80</f>
        <v>-2.7273966998499932</v>
      </c>
      <c r="T80">
        <f>D80*E80+H80</f>
        <v>24999</v>
      </c>
      <c r="U80">
        <f>G80*(D80-D80*E80)</f>
        <v>3335.0484000000001</v>
      </c>
      <c r="V80">
        <f t="shared" si="1"/>
        <v>-6335.0483999999997</v>
      </c>
      <c r="W80" t="e">
        <f>D80/(12*K80)</f>
        <v>#DIV/0!</v>
      </c>
      <c r="X80">
        <f t="shared" si="2"/>
        <v>-0.25341207248289932</v>
      </c>
      <c r="Z80" t="s">
        <v>284</v>
      </c>
    </row>
    <row r="81" spans="1:28" ht="16.8" thickTop="1" thickBot="1" x14ac:dyDescent="0.35">
      <c r="A81" t="s">
        <v>268</v>
      </c>
      <c r="D81" s="1">
        <v>194900</v>
      </c>
      <c r="E81">
        <v>0.2</v>
      </c>
      <c r="F81" s="1">
        <v>1181</v>
      </c>
      <c r="G81">
        <v>3.7900000000000003E-2</v>
      </c>
      <c r="H81">
        <v>3000</v>
      </c>
      <c r="I81" s="11">
        <f t="shared" si="3"/>
        <v>5847000</v>
      </c>
      <c r="M81">
        <f>K81-F81</f>
        <v>-1181</v>
      </c>
      <c r="O81" t="s">
        <v>282</v>
      </c>
      <c r="Q81">
        <v>3000</v>
      </c>
      <c r="S81">
        <f>100*(12*K81-Q81)/D81</f>
        <v>-1.5392508978963571</v>
      </c>
      <c r="T81">
        <f>D81*E81+H81</f>
        <v>41980</v>
      </c>
      <c r="U81">
        <f>G81*(D81-D81*E81)</f>
        <v>5909.3680000000004</v>
      </c>
      <c r="V81">
        <f t="shared" si="1"/>
        <v>-8909.3680000000004</v>
      </c>
      <c r="W81" t="e">
        <f>D81/(12*K81)</f>
        <v>#DIV/0!</v>
      </c>
      <c r="X81">
        <f t="shared" si="2"/>
        <v>-0.21222887089090045</v>
      </c>
      <c r="Z81" t="s">
        <v>285</v>
      </c>
    </row>
    <row r="82" spans="1:28" ht="16.8" thickTop="1" thickBot="1" x14ac:dyDescent="0.35">
      <c r="A82" t="s">
        <v>269</v>
      </c>
      <c r="C82" t="s">
        <v>270</v>
      </c>
      <c r="D82" s="1">
        <v>195000</v>
      </c>
      <c r="E82">
        <v>0.2</v>
      </c>
      <c r="F82">
        <v>1148</v>
      </c>
      <c r="G82">
        <v>3.7900000000000003E-2</v>
      </c>
      <c r="H82">
        <v>3000</v>
      </c>
      <c r="I82" s="11">
        <f t="shared" si="3"/>
        <v>5850000</v>
      </c>
      <c r="K82">
        <v>1400</v>
      </c>
      <c r="L82">
        <v>1600</v>
      </c>
      <c r="M82">
        <f>K82-F82</f>
        <v>252</v>
      </c>
      <c r="O82" t="s">
        <v>271</v>
      </c>
      <c r="Q82">
        <v>3000</v>
      </c>
      <c r="S82">
        <f>100*(12*K82-Q82)/D82</f>
        <v>7.0769230769230766</v>
      </c>
      <c r="T82">
        <f>D82*E82+H82</f>
        <v>42000</v>
      </c>
      <c r="U82">
        <f>G82*(D82-D82*E82)</f>
        <v>5912.4000000000005</v>
      </c>
      <c r="V82">
        <f t="shared" si="1"/>
        <v>7887.5999999999995</v>
      </c>
      <c r="W82">
        <f>D82/(12*K82)</f>
        <v>11.607142857142858</v>
      </c>
      <c r="X82">
        <f t="shared" si="2"/>
        <v>0.18779999999999999</v>
      </c>
      <c r="Z82" t="s">
        <v>286</v>
      </c>
    </row>
    <row r="83" spans="1:28" s="8" customFormat="1" ht="16.8" thickTop="1" thickBot="1" x14ac:dyDescent="0.35">
      <c r="A83" s="8" t="s">
        <v>272</v>
      </c>
      <c r="C83" s="8" t="s">
        <v>273</v>
      </c>
      <c r="D83" s="9">
        <v>199990</v>
      </c>
      <c r="E83" s="8">
        <v>0.2</v>
      </c>
      <c r="F83" s="9">
        <v>1573</v>
      </c>
      <c r="G83" s="8">
        <v>3.7900000000000003E-2</v>
      </c>
      <c r="H83" s="8">
        <v>3000</v>
      </c>
      <c r="I83" s="11">
        <f t="shared" si="3"/>
        <v>5999700</v>
      </c>
      <c r="K83" s="8">
        <v>1600</v>
      </c>
      <c r="L83" s="8">
        <v>1695</v>
      </c>
      <c r="M83" s="8">
        <f>K83-F83</f>
        <v>27</v>
      </c>
      <c r="O83" s="8" t="s">
        <v>274</v>
      </c>
      <c r="Q83" s="8">
        <v>3000</v>
      </c>
      <c r="S83" s="8">
        <f>100*(12*K83-Q83)/D83</f>
        <v>8.1004050202510118</v>
      </c>
      <c r="T83" s="8">
        <f>D83*E83+H83</f>
        <v>42998</v>
      </c>
      <c r="U83" s="8">
        <f>G83*(D83-D83*E83)</f>
        <v>6063.6968000000006</v>
      </c>
      <c r="V83" s="8">
        <f t="shared" si="1"/>
        <v>10136.303199999998</v>
      </c>
      <c r="W83" s="8">
        <f>D83/(12*K83)</f>
        <v>10.416145833333333</v>
      </c>
      <c r="X83" s="8">
        <f t="shared" si="2"/>
        <v>0.23573894599748821</v>
      </c>
      <c r="Z83" s="8" t="s">
        <v>287</v>
      </c>
    </row>
    <row r="84" spans="1:28" ht="16.8" thickTop="1" thickBot="1" x14ac:dyDescent="0.35">
      <c r="A84" t="s">
        <v>275</v>
      </c>
      <c r="C84" t="s">
        <v>276</v>
      </c>
      <c r="D84" s="1">
        <v>154900</v>
      </c>
      <c r="E84">
        <v>0.2</v>
      </c>
      <c r="F84">
        <v>1215</v>
      </c>
      <c r="G84">
        <v>3.7900000000000003E-2</v>
      </c>
      <c r="H84">
        <v>3000</v>
      </c>
      <c r="I84" s="11">
        <f t="shared" si="3"/>
        <v>4647000</v>
      </c>
      <c r="K84">
        <v>1200</v>
      </c>
      <c r="L84">
        <v>1300</v>
      </c>
      <c r="M84">
        <f>K84-F84</f>
        <v>-15</v>
      </c>
      <c r="O84" t="s">
        <v>274</v>
      </c>
      <c r="Q84">
        <v>3000</v>
      </c>
      <c r="S84">
        <f>100*(12*K84-Q84)/D84</f>
        <v>7.3595868302130407</v>
      </c>
      <c r="T84">
        <f>D84*E84+H84</f>
        <v>33980</v>
      </c>
      <c r="U84">
        <f>G84*(D84-D84*E84)</f>
        <v>4696.5680000000002</v>
      </c>
      <c r="V84">
        <f t="shared" si="1"/>
        <v>6703.4319999999998</v>
      </c>
      <c r="W84">
        <f>D84/(12*K84)</f>
        <v>10.756944444444445</v>
      </c>
      <c r="X84">
        <f t="shared" si="2"/>
        <v>0.19727580929958799</v>
      </c>
      <c r="Z84" t="s">
        <v>288</v>
      </c>
    </row>
    <row r="85" spans="1:28" ht="16.8" thickTop="1" thickBot="1" x14ac:dyDescent="0.35">
      <c r="A85" t="s">
        <v>277</v>
      </c>
      <c r="C85" t="s">
        <v>278</v>
      </c>
      <c r="D85" s="1">
        <v>200000</v>
      </c>
      <c r="E85">
        <v>0.2</v>
      </c>
      <c r="F85">
        <v>1615</v>
      </c>
      <c r="G85">
        <v>3.7900000000000003E-2</v>
      </c>
      <c r="H85">
        <v>3000</v>
      </c>
      <c r="I85" s="11">
        <f t="shared" si="3"/>
        <v>6000000</v>
      </c>
      <c r="L85">
        <v>1950</v>
      </c>
      <c r="M85">
        <f>K85-F85</f>
        <v>-1615</v>
      </c>
      <c r="O85" t="s">
        <v>274</v>
      </c>
      <c r="Q85">
        <v>3000</v>
      </c>
      <c r="S85">
        <f>100*(12*K85-Q85)/D85</f>
        <v>-1.5</v>
      </c>
      <c r="T85">
        <f>D85*E85+H85</f>
        <v>43000</v>
      </c>
      <c r="U85">
        <f>G85*(D85-D85*E85)</f>
        <v>6064.0000000000009</v>
      </c>
      <c r="V85">
        <f t="shared" si="1"/>
        <v>-9064</v>
      </c>
      <c r="W85" t="e">
        <f>D85/(12*K85)</f>
        <v>#DIV/0!</v>
      </c>
      <c r="X85">
        <f t="shared" si="2"/>
        <v>-0.2107906976744186</v>
      </c>
      <c r="Z85" t="s">
        <v>289</v>
      </c>
    </row>
    <row r="86" spans="1:28" ht="16.8" thickTop="1" thickBot="1" x14ac:dyDescent="0.35">
      <c r="D86" s="1"/>
      <c r="I86" s="11">
        <f t="shared" si="3"/>
        <v>0</v>
      </c>
    </row>
    <row r="87" spans="1:28" ht="16.8" thickTop="1" thickBot="1" x14ac:dyDescent="0.35">
      <c r="D87" s="1"/>
      <c r="I87" s="11">
        <f t="shared" si="3"/>
        <v>0</v>
      </c>
    </row>
    <row r="88" spans="1:28" ht="16.2" thickTop="1" x14ac:dyDescent="0.3">
      <c r="D88" s="1"/>
    </row>
    <row r="89" spans="1:28" x14ac:dyDescent="0.3">
      <c r="D89" s="1"/>
    </row>
    <row r="90" spans="1:28" ht="16.2" thickBot="1" x14ac:dyDescent="0.35">
      <c r="D90" s="1"/>
    </row>
    <row r="91" spans="1:28" s="11" customFormat="1" ht="16.8" thickTop="1" thickBot="1" x14ac:dyDescent="0.35">
      <c r="A91" s="11" t="s">
        <v>279</v>
      </c>
      <c r="C91" s="11" t="s">
        <v>280</v>
      </c>
      <c r="D91" s="12">
        <v>78500</v>
      </c>
      <c r="E91" s="11">
        <v>0.2</v>
      </c>
      <c r="F91" s="12">
        <v>757</v>
      </c>
      <c r="G91" s="13">
        <v>3.7900000000000003E-2</v>
      </c>
      <c r="H91" s="11">
        <v>3000</v>
      </c>
      <c r="M91" s="11">
        <f>K91-F91</f>
        <v>-757</v>
      </c>
      <c r="S91" s="11">
        <f>100*(12*K91-Q91)/D91</f>
        <v>0</v>
      </c>
      <c r="T91" s="11">
        <f>D91*E91+H91</f>
        <v>18700</v>
      </c>
      <c r="U91" s="11">
        <f>G91*(D91-D91*E91)</f>
        <v>2380.1200000000003</v>
      </c>
      <c r="V91" s="11">
        <f t="shared" si="1"/>
        <v>-2380.1200000000003</v>
      </c>
      <c r="W91" s="11" t="e">
        <f>D91/(12*K91)</f>
        <v>#DIV/0!</v>
      </c>
      <c r="X91" s="11">
        <f t="shared" si="2"/>
        <v>-0.12727914438502674</v>
      </c>
      <c r="Z91" s="11" t="s">
        <v>281</v>
      </c>
    </row>
    <row r="92" spans="1:28" s="8" customFormat="1" ht="16.2" thickTop="1" x14ac:dyDescent="0.3">
      <c r="A92" t="s">
        <v>19</v>
      </c>
      <c r="B92"/>
      <c r="C92"/>
      <c r="D92"/>
      <c r="E92">
        <v>0.2</v>
      </c>
      <c r="F92"/>
      <c r="G92" s="3">
        <v>3.7900000000000003E-2</v>
      </c>
      <c r="H92">
        <v>3000</v>
      </c>
      <c r="I92"/>
      <c r="J92"/>
      <c r="K92"/>
      <c r="L92"/>
      <c r="M92">
        <f>K92-F92</f>
        <v>0</v>
      </c>
      <c r="N92"/>
      <c r="O92"/>
      <c r="P92"/>
      <c r="Q92">
        <v>3000</v>
      </c>
      <c r="R92"/>
      <c r="S92" t="e">
        <f>100*(12*K92-Q92)/D92</f>
        <v>#DIV/0!</v>
      </c>
      <c r="T92">
        <f>D92*E92+H92</f>
        <v>3000</v>
      </c>
      <c r="U92">
        <f>G92*(D92-D92*E92)</f>
        <v>0</v>
      </c>
      <c r="V92">
        <f t="shared" si="1"/>
        <v>-3000</v>
      </c>
      <c r="W92" t="e">
        <f>D92/(12*K92)</f>
        <v>#DIV/0!</v>
      </c>
      <c r="X92">
        <f t="shared" si="2"/>
        <v>-1</v>
      </c>
      <c r="Y92"/>
      <c r="Z92"/>
      <c r="AA92"/>
      <c r="AB92"/>
    </row>
    <row r="93" spans="1:28" s="8" customFormat="1" x14ac:dyDescent="0.3">
      <c r="A93" s="8" t="s">
        <v>62</v>
      </c>
      <c r="C93" s="8" t="s">
        <v>18</v>
      </c>
      <c r="D93" s="9">
        <v>380000</v>
      </c>
      <c r="E93" s="8">
        <v>0.2</v>
      </c>
      <c r="F93" s="8">
        <v>2201</v>
      </c>
      <c r="G93" s="3">
        <v>3.7900000000000003E-2</v>
      </c>
      <c r="H93" s="8">
        <v>3000</v>
      </c>
      <c r="J93" s="8" t="s">
        <v>20</v>
      </c>
      <c r="K93" s="8">
        <v>2250</v>
      </c>
      <c r="M93">
        <f>K93-F93</f>
        <v>49</v>
      </c>
      <c r="O93" s="8" t="s">
        <v>21</v>
      </c>
      <c r="Q93" s="8">
        <v>3000</v>
      </c>
      <c r="S93" s="8">
        <f>100*(12*K93-Q93)/D93</f>
        <v>6.3157894736842106</v>
      </c>
      <c r="T93" s="8">
        <f>D93*E93+H93</f>
        <v>79000</v>
      </c>
      <c r="U93" s="8">
        <f>G93*(D93-D93*E93)</f>
        <v>11521.6</v>
      </c>
      <c r="V93">
        <f t="shared" si="1"/>
        <v>12478.4</v>
      </c>
      <c r="W93">
        <f>D93/(12*K93)</f>
        <v>14.074074074074074</v>
      </c>
      <c r="X93">
        <f t="shared" si="2"/>
        <v>0.15795443037974682</v>
      </c>
      <c r="Y93"/>
    </row>
    <row r="94" spans="1:28" x14ac:dyDescent="0.3">
      <c r="A94" t="s">
        <v>23</v>
      </c>
      <c r="C94" t="s">
        <v>24</v>
      </c>
      <c r="D94" s="1">
        <v>550000</v>
      </c>
      <c r="E94">
        <v>0.2</v>
      </c>
      <c r="F94">
        <v>3300</v>
      </c>
      <c r="G94" s="3">
        <v>3.7900000000000003E-2</v>
      </c>
      <c r="H94">
        <v>3000</v>
      </c>
      <c r="J94">
        <v>897</v>
      </c>
      <c r="K94">
        <v>2750</v>
      </c>
      <c r="M94">
        <f>K94-F94</f>
        <v>-550</v>
      </c>
      <c r="O94" t="s">
        <v>21</v>
      </c>
      <c r="Q94">
        <v>3000</v>
      </c>
      <c r="S94">
        <f>100*(12*K94-Q94)/D94</f>
        <v>5.4545454545454541</v>
      </c>
      <c r="T94">
        <f>D94*E94+H94</f>
        <v>113000</v>
      </c>
      <c r="U94">
        <f>G94*(D94-D94*E94)</f>
        <v>16676</v>
      </c>
      <c r="V94">
        <f t="shared" si="1"/>
        <v>13324</v>
      </c>
      <c r="W94">
        <f>D94/(12*K94)</f>
        <v>16.666666666666668</v>
      </c>
      <c r="X94">
        <f t="shared" si="2"/>
        <v>0.11791150442477875</v>
      </c>
    </row>
    <row r="95" spans="1:28" s="8" customFormat="1" x14ac:dyDescent="0.3">
      <c r="A95" t="s">
        <v>25</v>
      </c>
      <c r="B95"/>
      <c r="C95" t="s">
        <v>26</v>
      </c>
      <c r="D95" s="1">
        <v>509000</v>
      </c>
      <c r="E95">
        <v>0.2</v>
      </c>
      <c r="F95" s="1">
        <v>3186</v>
      </c>
      <c r="G95" s="3">
        <v>3.7900000000000003E-2</v>
      </c>
      <c r="H95">
        <v>3000</v>
      </c>
      <c r="I95"/>
      <c r="J95" t="s">
        <v>27</v>
      </c>
      <c r="K95">
        <v>2850</v>
      </c>
      <c r="L95"/>
      <c r="M95">
        <f>K95-F95</f>
        <v>-336</v>
      </c>
      <c r="N95"/>
      <c r="O95" s="1">
        <v>3186</v>
      </c>
      <c r="P95" s="1"/>
      <c r="Q95">
        <v>3000</v>
      </c>
      <c r="R95"/>
      <c r="S95">
        <f>100*(12*K95-Q95)/D95</f>
        <v>6.129666011787819</v>
      </c>
      <c r="T95">
        <f>D95*E95+H95</f>
        <v>104800</v>
      </c>
      <c r="U95">
        <f>G95*(D95-D95*E95)</f>
        <v>15432.880000000001</v>
      </c>
      <c r="V95">
        <f t="shared" si="1"/>
        <v>15767.119999999999</v>
      </c>
      <c r="W95">
        <f>D95/(12*K95)</f>
        <v>14.883040935672515</v>
      </c>
      <c r="X95">
        <f t="shared" si="2"/>
        <v>0.15044961832061068</v>
      </c>
      <c r="Y95"/>
      <c r="Z95"/>
      <c r="AA95"/>
      <c r="AB95"/>
    </row>
    <row r="96" spans="1:28" s="8" customFormat="1" x14ac:dyDescent="0.3">
      <c r="A96" t="s">
        <v>29</v>
      </c>
      <c r="B96"/>
      <c r="C96" t="s">
        <v>28</v>
      </c>
      <c r="D96" s="1">
        <v>431775</v>
      </c>
      <c r="E96">
        <v>0.2</v>
      </c>
      <c r="F96" s="1">
        <v>2817</v>
      </c>
      <c r="G96" s="3">
        <v>3.7900000000000003E-2</v>
      </c>
      <c r="H96">
        <v>3000</v>
      </c>
      <c r="I96"/>
      <c r="J96" t="s">
        <v>30</v>
      </c>
      <c r="K96">
        <v>2200</v>
      </c>
      <c r="L96"/>
      <c r="M96">
        <f>K96-F96</f>
        <v>-617</v>
      </c>
      <c r="N96"/>
      <c r="O96" t="s">
        <v>31</v>
      </c>
      <c r="P96"/>
      <c r="Q96">
        <v>3000</v>
      </c>
      <c r="R96"/>
      <c r="S96">
        <f>100*(12*K96-Q96)/D96</f>
        <v>5.419489317352788</v>
      </c>
      <c r="T96">
        <f>D96*E96+H96</f>
        <v>89355</v>
      </c>
      <c r="U96">
        <f>G96*(D96-D96*E96)</f>
        <v>13091.418000000001</v>
      </c>
      <c r="V96">
        <f t="shared" si="1"/>
        <v>10308.581999999999</v>
      </c>
      <c r="W96">
        <f>D96/(12*K96)</f>
        <v>16.355113636363637</v>
      </c>
      <c r="X96">
        <f t="shared" si="2"/>
        <v>0.11536659392311564</v>
      </c>
      <c r="Y96"/>
      <c r="Z96"/>
      <c r="AA96"/>
      <c r="AB96"/>
    </row>
    <row r="97" spans="1:28" x14ac:dyDescent="0.3">
      <c r="A97" t="s">
        <v>32</v>
      </c>
      <c r="C97" t="s">
        <v>33</v>
      </c>
      <c r="D97" s="1">
        <v>629000</v>
      </c>
      <c r="E97">
        <v>0.2</v>
      </c>
      <c r="F97" s="1">
        <v>3156</v>
      </c>
      <c r="G97" s="3">
        <v>3.7900000000000003E-2</v>
      </c>
      <c r="H97">
        <v>3000</v>
      </c>
      <c r="J97">
        <v>977</v>
      </c>
      <c r="K97">
        <v>2900</v>
      </c>
      <c r="M97">
        <f>K97-F97</f>
        <v>-256</v>
      </c>
      <c r="O97" t="s">
        <v>17</v>
      </c>
      <c r="Q97">
        <v>3000</v>
      </c>
      <c r="S97">
        <f>100*(12*K97-Q97)/D97</f>
        <v>5.0556438791732905</v>
      </c>
      <c r="T97">
        <f>D97*E97+H97</f>
        <v>128800</v>
      </c>
      <c r="U97">
        <f>G97*(D97-D97*E97)</f>
        <v>19071.280000000002</v>
      </c>
      <c r="V97">
        <f t="shared" si="1"/>
        <v>12728.719999999998</v>
      </c>
      <c r="W97">
        <f>D97/(12*K97)</f>
        <v>18.074712643678161</v>
      </c>
      <c r="X97">
        <f t="shared" ref="X97:X138" si="4">V97/T97</f>
        <v>9.8825465838509291E-2</v>
      </c>
    </row>
    <row r="98" spans="1:28" s="8" customFormat="1" x14ac:dyDescent="0.3">
      <c r="A98"/>
      <c r="B98"/>
      <c r="C98" t="s">
        <v>34</v>
      </c>
      <c r="D98" s="1">
        <v>762613</v>
      </c>
      <c r="E98">
        <v>0.2</v>
      </c>
      <c r="F98" s="1">
        <v>5111</v>
      </c>
      <c r="G98" s="3">
        <v>3.7900000000000003E-2</v>
      </c>
      <c r="H98">
        <v>3000</v>
      </c>
      <c r="I98"/>
      <c r="J98">
        <v>987</v>
      </c>
      <c r="K98">
        <v>3300</v>
      </c>
      <c r="L98"/>
      <c r="M98">
        <f>K98-F98</f>
        <v>-1811</v>
      </c>
      <c r="N98"/>
      <c r="O98" t="s">
        <v>35</v>
      </c>
      <c r="P98"/>
      <c r="Q98">
        <v>3000</v>
      </c>
      <c r="R98"/>
      <c r="S98">
        <f>100*(12*K98-Q98)/D98</f>
        <v>4.7992887611409722</v>
      </c>
      <c r="T98">
        <f>D98*E98+H98</f>
        <v>155522.6</v>
      </c>
      <c r="U98">
        <f>G98*(D98-D98*E98)</f>
        <v>23122.426160000003</v>
      </c>
      <c r="V98">
        <f t="shared" si="1"/>
        <v>13477.573839999997</v>
      </c>
      <c r="W98">
        <f>D98/(12*K98)</f>
        <v>19.257904040404039</v>
      </c>
      <c r="X98">
        <f t="shared" si="4"/>
        <v>8.6659905634293641E-2</v>
      </c>
      <c r="Y98"/>
      <c r="Z98"/>
      <c r="AA98"/>
      <c r="AB98"/>
    </row>
    <row r="99" spans="1:28" x14ac:dyDescent="0.3">
      <c r="A99" t="s">
        <v>54</v>
      </c>
      <c r="D99" s="1">
        <v>509000</v>
      </c>
      <c r="E99">
        <v>0.2</v>
      </c>
      <c r="F99" s="1">
        <v>3186</v>
      </c>
      <c r="G99" s="3">
        <v>3.7900000000000003E-2</v>
      </c>
      <c r="H99">
        <v>3000</v>
      </c>
      <c r="J99" t="s">
        <v>55</v>
      </c>
      <c r="K99" s="5">
        <v>2800</v>
      </c>
      <c r="L99">
        <v>2995</v>
      </c>
      <c r="M99">
        <f>K99-F99</f>
        <v>-386</v>
      </c>
      <c r="O99" s="4" t="s">
        <v>56</v>
      </c>
      <c r="P99" t="s">
        <v>57</v>
      </c>
      <c r="Q99">
        <v>3000</v>
      </c>
      <c r="S99">
        <f>100*(12*K99-Q99)/D99</f>
        <v>6.0117878192534384</v>
      </c>
      <c r="T99">
        <f>D99*E99+H99</f>
        <v>104800</v>
      </c>
      <c r="U99">
        <f>G99*(D99-D99*E99)</f>
        <v>15432.880000000001</v>
      </c>
      <c r="V99">
        <f>12*K99-Q99-U99</f>
        <v>15167.119999999999</v>
      </c>
      <c r="W99">
        <f>D99/(12*K99)</f>
        <v>15.148809523809524</v>
      </c>
      <c r="X99">
        <f t="shared" si="4"/>
        <v>0.14472442748091602</v>
      </c>
    </row>
    <row r="100" spans="1:28" s="7" customFormat="1" ht="16.2" x14ac:dyDescent="0.3">
      <c r="A100" t="s">
        <v>23</v>
      </c>
      <c r="B100"/>
      <c r="C100" s="2" t="s">
        <v>58</v>
      </c>
      <c r="D100" s="6">
        <v>499196</v>
      </c>
      <c r="E100">
        <v>0.2</v>
      </c>
      <c r="F100" s="1">
        <v>3000</v>
      </c>
      <c r="G100" s="3">
        <v>3.7900000000000003E-2</v>
      </c>
      <c r="H100">
        <v>3000</v>
      </c>
      <c r="I100"/>
      <c r="J100" t="s">
        <v>55</v>
      </c>
      <c r="K100" s="5">
        <v>2850</v>
      </c>
      <c r="L100" s="5">
        <v>2750</v>
      </c>
      <c r="M100">
        <f>K100-F100</f>
        <v>-150</v>
      </c>
      <c r="N100"/>
      <c r="O100" s="4" t="s">
        <v>56</v>
      </c>
      <c r="P100" t="s">
        <v>59</v>
      </c>
      <c r="Q100">
        <v>3000</v>
      </c>
      <c r="R100"/>
      <c r="S100">
        <f>100*(12*K100-Q100)/D100</f>
        <v>6.2500500805294914</v>
      </c>
      <c r="T100">
        <f>D100*E100+H100</f>
        <v>102839.20000000001</v>
      </c>
      <c r="U100">
        <f>G100*(D100-D100*E100)</f>
        <v>15135.622720000001</v>
      </c>
      <c r="V100">
        <f t="shared" si="1"/>
        <v>16064.377279999999</v>
      </c>
      <c r="W100">
        <f>D100/(12*K100)</f>
        <v>14.596374269005848</v>
      </c>
      <c r="X100">
        <f t="shared" si="4"/>
        <v>0.15620869551688457</v>
      </c>
      <c r="Y100"/>
      <c r="Z100"/>
      <c r="AA100"/>
      <c r="AB100"/>
    </row>
    <row r="101" spans="1:28" x14ac:dyDescent="0.3">
      <c r="E101">
        <v>0.2</v>
      </c>
      <c r="G101" s="3">
        <v>3.7900000000000003E-2</v>
      </c>
      <c r="H101">
        <v>3000</v>
      </c>
      <c r="M101">
        <f>K101-F101</f>
        <v>0</v>
      </c>
      <c r="Q101">
        <v>3000</v>
      </c>
      <c r="S101" t="e">
        <f>100*(12*K101-Q101)/D101</f>
        <v>#DIV/0!</v>
      </c>
      <c r="T101">
        <f>D101*E101+H101</f>
        <v>3000</v>
      </c>
      <c r="U101">
        <f>G101*(D101-D101*E101)</f>
        <v>0</v>
      </c>
      <c r="V101">
        <f t="shared" si="1"/>
        <v>-3000</v>
      </c>
      <c r="W101" t="e">
        <f>D101/(12*K101)</f>
        <v>#DIV/0!</v>
      </c>
      <c r="X101">
        <f t="shared" si="4"/>
        <v>-1</v>
      </c>
    </row>
    <row r="102" spans="1:28" x14ac:dyDescent="0.3">
      <c r="E102">
        <v>0.2</v>
      </c>
      <c r="G102" s="3">
        <v>3.7900000000000003E-2</v>
      </c>
      <c r="H102">
        <v>3000</v>
      </c>
      <c r="M102">
        <f>K102-F102</f>
        <v>0</v>
      </c>
      <c r="Q102">
        <v>3000</v>
      </c>
      <c r="S102" t="e">
        <f>100*(12*K102-Q102)/D102</f>
        <v>#DIV/0!</v>
      </c>
      <c r="T102">
        <f>D102*E102+H102</f>
        <v>3000</v>
      </c>
      <c r="U102">
        <f>G102*(D102-D102*E102)</f>
        <v>0</v>
      </c>
      <c r="V102">
        <f t="shared" si="1"/>
        <v>-3000</v>
      </c>
      <c r="W102" t="e">
        <f>D102/(12*K102)</f>
        <v>#DIV/0!</v>
      </c>
      <c r="X102">
        <f t="shared" si="4"/>
        <v>-1</v>
      </c>
    </row>
    <row r="103" spans="1:28" x14ac:dyDescent="0.3">
      <c r="E103">
        <v>0.2</v>
      </c>
      <c r="G103" s="3">
        <v>3.7900000000000003E-2</v>
      </c>
      <c r="H103">
        <v>3000</v>
      </c>
      <c r="M103">
        <f>K103-F103</f>
        <v>0</v>
      </c>
      <c r="Q103">
        <v>3000</v>
      </c>
      <c r="S103" t="e">
        <f>100*(12*K103-Q103)/D103</f>
        <v>#DIV/0!</v>
      </c>
      <c r="T103">
        <f>D103*E103+H103</f>
        <v>3000</v>
      </c>
      <c r="U103">
        <f>G103*(D103-D103*E103)</f>
        <v>0</v>
      </c>
      <c r="V103">
        <f t="shared" si="1"/>
        <v>-3000</v>
      </c>
      <c r="W103" t="e">
        <f>D103/(12*K103)</f>
        <v>#DIV/0!</v>
      </c>
      <c r="X103">
        <f t="shared" si="4"/>
        <v>-1</v>
      </c>
    </row>
    <row r="104" spans="1:28" x14ac:dyDescent="0.3">
      <c r="E104">
        <v>0.2</v>
      </c>
      <c r="G104" s="3">
        <v>3.7900000000000003E-2</v>
      </c>
      <c r="H104">
        <v>3000</v>
      </c>
      <c r="M104">
        <f>K104-F104</f>
        <v>0</v>
      </c>
      <c r="Q104">
        <v>3000</v>
      </c>
      <c r="S104" t="e">
        <f>100*(12*K104-Q104)/D104</f>
        <v>#DIV/0!</v>
      </c>
      <c r="T104">
        <f>D104*E104+H104</f>
        <v>3000</v>
      </c>
      <c r="U104">
        <f>G104*(D104-D104*E104)</f>
        <v>0</v>
      </c>
      <c r="V104">
        <f t="shared" si="1"/>
        <v>-3000</v>
      </c>
      <c r="W104" t="e">
        <f>D104/(12*K104)</f>
        <v>#DIV/0!</v>
      </c>
      <c r="X104">
        <f t="shared" si="4"/>
        <v>-1</v>
      </c>
    </row>
    <row r="105" spans="1:28" x14ac:dyDescent="0.3">
      <c r="E105">
        <v>0.2</v>
      </c>
      <c r="G105" s="3">
        <v>3.7900000000000003E-2</v>
      </c>
      <c r="H105">
        <v>3000</v>
      </c>
      <c r="M105">
        <f>K105-F105</f>
        <v>0</v>
      </c>
      <c r="Q105">
        <v>3000</v>
      </c>
      <c r="S105" t="e">
        <f>100*(12*K105-Q105)/D105</f>
        <v>#DIV/0!</v>
      </c>
      <c r="T105">
        <f>D105*E105+H105</f>
        <v>3000</v>
      </c>
      <c r="U105">
        <f>G105*(D105-D105*E105)</f>
        <v>0</v>
      </c>
      <c r="V105">
        <f t="shared" si="1"/>
        <v>-3000</v>
      </c>
      <c r="W105" t="e">
        <f>D105/(12*K105)</f>
        <v>#DIV/0!</v>
      </c>
      <c r="X105">
        <f t="shared" si="4"/>
        <v>-1</v>
      </c>
    </row>
    <row r="106" spans="1:28" ht="16.2" thickBot="1" x14ac:dyDescent="0.35">
      <c r="E106">
        <v>0.2</v>
      </c>
      <c r="G106" s="3">
        <v>3.7900000000000003E-2</v>
      </c>
      <c r="H106">
        <v>3000</v>
      </c>
      <c r="M106">
        <f>K106-F106</f>
        <v>0</v>
      </c>
      <c r="Q106">
        <v>3000</v>
      </c>
      <c r="S106" t="e">
        <f>100*(12*K106-Q106)/D106</f>
        <v>#DIV/0!</v>
      </c>
      <c r="T106">
        <f>D106*E106+H106</f>
        <v>3000</v>
      </c>
      <c r="U106">
        <f>G106*(D106-D106*E106)</f>
        <v>0</v>
      </c>
      <c r="V106">
        <f t="shared" si="1"/>
        <v>-3000</v>
      </c>
      <c r="W106" t="e">
        <f>D106/(12*K106)</f>
        <v>#DIV/0!</v>
      </c>
      <c r="X106">
        <f t="shared" si="4"/>
        <v>-1</v>
      </c>
    </row>
    <row r="107" spans="1:28" s="10" customFormat="1" ht="16.8" thickTop="1" thickBot="1" x14ac:dyDescent="0.35">
      <c r="A107"/>
      <c r="B107"/>
      <c r="C107"/>
      <c r="D107"/>
      <c r="E107">
        <v>0.2</v>
      </c>
      <c r="F107"/>
      <c r="G107" s="3">
        <v>3.7900000000000003E-2</v>
      </c>
      <c r="H107">
        <v>3000</v>
      </c>
      <c r="I107"/>
      <c r="J107"/>
      <c r="K107"/>
      <c r="L107"/>
      <c r="M107">
        <f>K107-F107</f>
        <v>0</v>
      </c>
      <c r="N107"/>
      <c r="O107"/>
      <c r="P107"/>
      <c r="Q107">
        <v>3000</v>
      </c>
      <c r="R107"/>
      <c r="S107" t="e">
        <f>100*(12*K107-Q107)/D107</f>
        <v>#DIV/0!</v>
      </c>
      <c r="T107">
        <f>D107*E107+H107</f>
        <v>3000</v>
      </c>
      <c r="U107">
        <f>G107*(D107-D107*E107)</f>
        <v>0</v>
      </c>
      <c r="V107">
        <f t="shared" si="1"/>
        <v>-3000</v>
      </c>
      <c r="W107" t="e">
        <f>D107/(12*K107)</f>
        <v>#DIV/0!</v>
      </c>
      <c r="X107">
        <f t="shared" si="4"/>
        <v>-1</v>
      </c>
      <c r="Y107"/>
      <c r="Z107"/>
      <c r="AA107"/>
      <c r="AB107"/>
    </row>
    <row r="108" spans="1:28" s="8" customFormat="1" ht="16.2" thickTop="1" x14ac:dyDescent="0.3">
      <c r="A108"/>
      <c r="B108"/>
      <c r="C108"/>
      <c r="D108"/>
      <c r="E108">
        <v>0.2</v>
      </c>
      <c r="F108"/>
      <c r="G108" s="3">
        <v>3.7900000000000003E-2</v>
      </c>
      <c r="H108">
        <v>3000</v>
      </c>
      <c r="I108"/>
      <c r="J108"/>
      <c r="K108"/>
      <c r="L108"/>
      <c r="M108">
        <f>K108-F108</f>
        <v>0</v>
      </c>
      <c r="N108"/>
      <c r="O108"/>
      <c r="P108"/>
      <c r="Q108">
        <v>3000</v>
      </c>
      <c r="R108"/>
      <c r="S108" t="e">
        <f>100*(12*K108-Q108)/D108</f>
        <v>#DIV/0!</v>
      </c>
      <c r="T108">
        <f>D108*E108+H108</f>
        <v>3000</v>
      </c>
      <c r="U108">
        <f>G108*(D108-D108*E108)</f>
        <v>0</v>
      </c>
      <c r="V108">
        <f t="shared" si="1"/>
        <v>-3000</v>
      </c>
      <c r="W108" t="e">
        <f>D108/(12*K108)</f>
        <v>#DIV/0!</v>
      </c>
      <c r="X108">
        <f t="shared" si="4"/>
        <v>-1</v>
      </c>
      <c r="Y108"/>
      <c r="Z108"/>
      <c r="AA108"/>
      <c r="AB108"/>
    </row>
    <row r="109" spans="1:28" x14ac:dyDescent="0.3">
      <c r="E109">
        <v>0.2</v>
      </c>
      <c r="G109" s="3">
        <v>3.7900000000000003E-2</v>
      </c>
      <c r="H109">
        <v>3000</v>
      </c>
      <c r="M109">
        <f>K109-F109</f>
        <v>0</v>
      </c>
      <c r="Q109">
        <v>3000</v>
      </c>
      <c r="S109" t="e">
        <f>100*(12*K109-Q109)/D109</f>
        <v>#DIV/0!</v>
      </c>
      <c r="T109">
        <f>D109*E109+H109</f>
        <v>3000</v>
      </c>
      <c r="U109">
        <f>G109*(D109-D109*E109)</f>
        <v>0</v>
      </c>
      <c r="V109">
        <f t="shared" si="1"/>
        <v>-3000</v>
      </c>
      <c r="W109" t="e">
        <f>D109/(12*K109)</f>
        <v>#DIV/0!</v>
      </c>
      <c r="X109">
        <f t="shared" si="4"/>
        <v>-1</v>
      </c>
    </row>
    <row r="110" spans="1:28" s="4" customFormat="1" x14ac:dyDescent="0.3">
      <c r="A110"/>
      <c r="B110"/>
      <c r="C110"/>
      <c r="D110"/>
      <c r="E110">
        <v>0.2</v>
      </c>
      <c r="F110"/>
      <c r="G110" s="3">
        <v>3.7900000000000003E-2</v>
      </c>
      <c r="H110">
        <v>3000</v>
      </c>
      <c r="I110"/>
      <c r="J110"/>
      <c r="K110"/>
      <c r="L110"/>
      <c r="M110">
        <f>K110-F110</f>
        <v>0</v>
      </c>
      <c r="N110"/>
      <c r="O110"/>
      <c r="P110"/>
      <c r="Q110">
        <v>3000</v>
      </c>
      <c r="R110"/>
      <c r="S110" t="e">
        <f>100*(12*K110-Q110)/D110</f>
        <v>#DIV/0!</v>
      </c>
      <c r="T110">
        <f>D110*E110+H110</f>
        <v>3000</v>
      </c>
      <c r="U110">
        <f>G110*(D110-D110*E110)</f>
        <v>0</v>
      </c>
      <c r="V110">
        <f t="shared" si="1"/>
        <v>-3000</v>
      </c>
      <c r="W110" t="e">
        <f>D110/(12*K110)</f>
        <v>#DIV/0!</v>
      </c>
      <c r="X110">
        <f t="shared" si="4"/>
        <v>-1</v>
      </c>
      <c r="Y110"/>
      <c r="Z110"/>
      <c r="AA110"/>
      <c r="AB110"/>
    </row>
    <row r="111" spans="1:28" s="4" customFormat="1" x14ac:dyDescent="0.3">
      <c r="A111"/>
      <c r="B111"/>
      <c r="C111"/>
      <c r="D111"/>
      <c r="E111">
        <v>0.2</v>
      </c>
      <c r="F111"/>
      <c r="G111" s="3">
        <v>3.7900000000000003E-2</v>
      </c>
      <c r="H111">
        <v>3000</v>
      </c>
      <c r="I111"/>
      <c r="J111"/>
      <c r="K111"/>
      <c r="L111"/>
      <c r="M111">
        <f>K111-F111</f>
        <v>0</v>
      </c>
      <c r="N111"/>
      <c r="O111"/>
      <c r="P111"/>
      <c r="Q111">
        <v>3000</v>
      </c>
      <c r="R111"/>
      <c r="S111" t="e">
        <f>100*(12*K111-Q111)/D111</f>
        <v>#DIV/0!</v>
      </c>
      <c r="T111">
        <f>D111*E111+H111</f>
        <v>3000</v>
      </c>
      <c r="U111">
        <f>G111*(D111-D111*E111)</f>
        <v>0</v>
      </c>
      <c r="V111">
        <f t="shared" si="1"/>
        <v>-3000</v>
      </c>
      <c r="W111" t="e">
        <f>D111/(12*K111)</f>
        <v>#DIV/0!</v>
      </c>
      <c r="X111">
        <f t="shared" si="4"/>
        <v>-1</v>
      </c>
      <c r="Y111"/>
      <c r="Z111"/>
      <c r="AA111"/>
      <c r="AB111"/>
    </row>
    <row r="112" spans="1:28" s="4" customFormat="1" x14ac:dyDescent="0.3">
      <c r="A112"/>
      <c r="B112"/>
      <c r="C112"/>
      <c r="D112"/>
      <c r="E112">
        <v>0.2</v>
      </c>
      <c r="F112"/>
      <c r="G112" s="3">
        <v>3.7900000000000003E-2</v>
      </c>
      <c r="H112">
        <v>3000</v>
      </c>
      <c r="I112"/>
      <c r="J112"/>
      <c r="K112"/>
      <c r="L112"/>
      <c r="M112">
        <f>K112-F112</f>
        <v>0</v>
      </c>
      <c r="N112"/>
      <c r="O112"/>
      <c r="P112"/>
      <c r="Q112">
        <v>3000</v>
      </c>
      <c r="R112"/>
      <c r="S112" t="e">
        <f>100*(12*K112-Q112)/D112</f>
        <v>#DIV/0!</v>
      </c>
      <c r="T112">
        <f>D112*E112+H112</f>
        <v>3000</v>
      </c>
      <c r="U112">
        <f>G112*(D112-D112*E112)</f>
        <v>0</v>
      </c>
      <c r="V112">
        <f t="shared" si="1"/>
        <v>-3000</v>
      </c>
      <c r="W112" t="e">
        <f>D112/(12*K112)</f>
        <v>#DIV/0!</v>
      </c>
      <c r="X112">
        <f t="shared" si="4"/>
        <v>-1</v>
      </c>
      <c r="Y112"/>
      <c r="Z112"/>
      <c r="AA112"/>
      <c r="AB112"/>
    </row>
    <row r="113" spans="1:28" s="4" customFormat="1" x14ac:dyDescent="0.3">
      <c r="A113"/>
      <c r="B113"/>
      <c r="C113"/>
      <c r="D113"/>
      <c r="E113">
        <v>0.2</v>
      </c>
      <c r="F113"/>
      <c r="G113" s="3">
        <v>3.7900000000000003E-2</v>
      </c>
      <c r="H113">
        <v>3000</v>
      </c>
      <c r="I113"/>
      <c r="J113"/>
      <c r="K113"/>
      <c r="L113"/>
      <c r="M113">
        <f>K113-F113</f>
        <v>0</v>
      </c>
      <c r="N113"/>
      <c r="O113"/>
      <c r="P113"/>
      <c r="Q113">
        <v>3000</v>
      </c>
      <c r="R113"/>
      <c r="S113" t="e">
        <f>100*(12*K113-Q113)/D113</f>
        <v>#DIV/0!</v>
      </c>
      <c r="T113">
        <f>D113*E113+H113</f>
        <v>3000</v>
      </c>
      <c r="U113">
        <f>G113*(D113-D113*E113)</f>
        <v>0</v>
      </c>
      <c r="V113">
        <f t="shared" si="1"/>
        <v>-3000</v>
      </c>
      <c r="W113" t="e">
        <f>D113/(12*K113)</f>
        <v>#DIV/0!</v>
      </c>
      <c r="X113">
        <f t="shared" si="4"/>
        <v>-1</v>
      </c>
      <c r="Y113"/>
      <c r="Z113"/>
      <c r="AA113"/>
      <c r="AB113"/>
    </row>
    <row r="114" spans="1:28" s="4" customFormat="1" x14ac:dyDescent="0.3">
      <c r="A114"/>
      <c r="B114"/>
      <c r="C114"/>
      <c r="D114"/>
      <c r="E114">
        <v>0.2</v>
      </c>
      <c r="F114"/>
      <c r="G114" s="3">
        <v>3.7900000000000003E-2</v>
      </c>
      <c r="H114">
        <v>3000</v>
      </c>
      <c r="I114"/>
      <c r="J114"/>
      <c r="K114"/>
      <c r="L114"/>
      <c r="M114">
        <f>K114-F114</f>
        <v>0</v>
      </c>
      <c r="N114"/>
      <c r="O114"/>
      <c r="P114"/>
      <c r="Q114">
        <v>3000</v>
      </c>
      <c r="R114"/>
      <c r="S114" t="e">
        <f>100*(12*K114-Q114)/D114</f>
        <v>#DIV/0!</v>
      </c>
      <c r="T114">
        <f>D114*E114+H114</f>
        <v>3000</v>
      </c>
      <c r="U114">
        <f>G114*(D114-D114*E114)</f>
        <v>0</v>
      </c>
      <c r="V114">
        <f t="shared" si="1"/>
        <v>-3000</v>
      </c>
      <c r="W114" t="e">
        <f>D114/(12*K114)</f>
        <v>#DIV/0!</v>
      </c>
      <c r="X114">
        <f t="shared" si="4"/>
        <v>-1</v>
      </c>
      <c r="Y114"/>
      <c r="Z114"/>
      <c r="AA114"/>
      <c r="AB114"/>
    </row>
    <row r="115" spans="1:28" x14ac:dyDescent="0.3">
      <c r="E115">
        <v>0.2</v>
      </c>
      <c r="G115" s="3">
        <v>3.7900000000000003E-2</v>
      </c>
      <c r="H115">
        <v>3000</v>
      </c>
      <c r="M115">
        <f>K115-F115</f>
        <v>0</v>
      </c>
      <c r="Q115">
        <v>3000</v>
      </c>
      <c r="S115" t="e">
        <f>100*(12*K115-Q115)/D115</f>
        <v>#DIV/0!</v>
      </c>
      <c r="T115">
        <f>D115*E115+H115</f>
        <v>3000</v>
      </c>
      <c r="U115">
        <f>G115*(D115-D115*E115)</f>
        <v>0</v>
      </c>
      <c r="V115">
        <f t="shared" si="1"/>
        <v>-3000</v>
      </c>
      <c r="W115" t="e">
        <f>D115/(12*K115)</f>
        <v>#DIV/0!</v>
      </c>
      <c r="X115">
        <f t="shared" si="4"/>
        <v>-1</v>
      </c>
    </row>
    <row r="116" spans="1:28" x14ac:dyDescent="0.3">
      <c r="E116">
        <v>0.2</v>
      </c>
      <c r="G116" s="3">
        <v>3.7900000000000003E-2</v>
      </c>
      <c r="H116">
        <v>3000</v>
      </c>
      <c r="M116">
        <f>K116-F116</f>
        <v>0</v>
      </c>
      <c r="Q116">
        <v>3000</v>
      </c>
      <c r="S116" t="e">
        <f>100*(12*K116-Q116)/D116</f>
        <v>#DIV/0!</v>
      </c>
      <c r="T116">
        <f>D116*E116+H116</f>
        <v>3000</v>
      </c>
      <c r="U116">
        <f>G116*(D116-D116*E116)</f>
        <v>0</v>
      </c>
      <c r="V116">
        <f t="shared" si="1"/>
        <v>-3000</v>
      </c>
      <c r="W116" t="e">
        <f>D116/(12*K116)</f>
        <v>#DIV/0!</v>
      </c>
      <c r="X116">
        <f t="shared" si="4"/>
        <v>-1</v>
      </c>
    </row>
    <row r="117" spans="1:28" x14ac:dyDescent="0.3">
      <c r="E117">
        <v>0.2</v>
      </c>
      <c r="G117" s="3">
        <v>3.7900000000000003E-2</v>
      </c>
      <c r="H117">
        <v>3000</v>
      </c>
      <c r="M117">
        <f>K117-F117</f>
        <v>0</v>
      </c>
      <c r="Q117">
        <v>3000</v>
      </c>
      <c r="S117" t="e">
        <f>100*(12*K117-Q117)/D117</f>
        <v>#DIV/0!</v>
      </c>
      <c r="T117">
        <f>D117*E117+H117</f>
        <v>3000</v>
      </c>
      <c r="U117">
        <f>G117*(D117-D117*E117)</f>
        <v>0</v>
      </c>
      <c r="V117">
        <f t="shared" si="1"/>
        <v>-3000</v>
      </c>
      <c r="W117" t="e">
        <f>D117/(12*K117)</f>
        <v>#DIV/0!</v>
      </c>
      <c r="X117">
        <f t="shared" si="4"/>
        <v>-1</v>
      </c>
    </row>
    <row r="118" spans="1:28" x14ac:dyDescent="0.3">
      <c r="E118">
        <v>0.2</v>
      </c>
      <c r="G118" s="3">
        <v>3.7900000000000003E-2</v>
      </c>
      <c r="H118">
        <v>3000</v>
      </c>
      <c r="M118">
        <f>K118-F118</f>
        <v>0</v>
      </c>
      <c r="Q118">
        <v>3000</v>
      </c>
      <c r="S118" t="e">
        <f>100*(12*K118-Q118)/D118</f>
        <v>#DIV/0!</v>
      </c>
      <c r="T118">
        <f>D118*E118+H118</f>
        <v>3000</v>
      </c>
      <c r="U118">
        <f>G118*(D118-D118*E118)</f>
        <v>0</v>
      </c>
      <c r="V118">
        <f t="shared" si="1"/>
        <v>-3000</v>
      </c>
      <c r="W118" t="e">
        <f>D118/(12*K118)</f>
        <v>#DIV/0!</v>
      </c>
      <c r="X118">
        <f t="shared" si="4"/>
        <v>-1</v>
      </c>
    </row>
    <row r="119" spans="1:28" s="8" customFormat="1" x14ac:dyDescent="0.3">
      <c r="A119"/>
      <c r="B119"/>
      <c r="C119"/>
      <c r="D119"/>
      <c r="E119">
        <v>0.2</v>
      </c>
      <c r="F119"/>
      <c r="G119" s="3">
        <v>3.7900000000000003E-2</v>
      </c>
      <c r="H119">
        <v>3000</v>
      </c>
      <c r="I119"/>
      <c r="J119"/>
      <c r="K119"/>
      <c r="L119"/>
      <c r="M119">
        <f>K119-F119</f>
        <v>0</v>
      </c>
      <c r="N119"/>
      <c r="O119"/>
      <c r="P119"/>
      <c r="Q119">
        <v>3000</v>
      </c>
      <c r="R119"/>
      <c r="S119" t="e">
        <f>100*(12*K119-Q119)/D119</f>
        <v>#DIV/0!</v>
      </c>
      <c r="T119">
        <f>D119*E119+H119</f>
        <v>3000</v>
      </c>
      <c r="U119">
        <f>G119*(D119-D119*E119)</f>
        <v>0</v>
      </c>
      <c r="V119">
        <f t="shared" si="1"/>
        <v>-3000</v>
      </c>
      <c r="W119" t="e">
        <f>D119/(12*K119)</f>
        <v>#DIV/0!</v>
      </c>
      <c r="X119">
        <f t="shared" si="4"/>
        <v>-1</v>
      </c>
      <c r="Y119"/>
      <c r="Z119"/>
      <c r="AA119"/>
      <c r="AB119"/>
    </row>
    <row r="120" spans="1:28" s="8" customFormat="1" x14ac:dyDescent="0.3">
      <c r="A120"/>
      <c r="B120"/>
      <c r="C120"/>
      <c r="D120"/>
      <c r="E120">
        <v>0.2</v>
      </c>
      <c r="F120"/>
      <c r="G120" s="3">
        <v>3.7900000000000003E-2</v>
      </c>
      <c r="H120">
        <v>3000</v>
      </c>
      <c r="I120"/>
      <c r="J120"/>
      <c r="K120"/>
      <c r="L120"/>
      <c r="M120">
        <f>K120-F120</f>
        <v>0</v>
      </c>
      <c r="N120"/>
      <c r="O120"/>
      <c r="P120"/>
      <c r="Q120">
        <v>3000</v>
      </c>
      <c r="R120"/>
      <c r="S120" t="e">
        <f>100*(12*K120-Q120)/D120</f>
        <v>#DIV/0!</v>
      </c>
      <c r="T120">
        <f>D120*E120+H120</f>
        <v>3000</v>
      </c>
      <c r="U120">
        <f>G120*(D120-D120*E120)</f>
        <v>0</v>
      </c>
      <c r="V120">
        <f t="shared" si="1"/>
        <v>-3000</v>
      </c>
      <c r="W120" t="e">
        <f>D120/(12*K120)</f>
        <v>#DIV/0!</v>
      </c>
      <c r="X120">
        <f t="shared" si="4"/>
        <v>-1</v>
      </c>
      <c r="Y120"/>
      <c r="Z120"/>
      <c r="AA120"/>
      <c r="AB120"/>
    </row>
    <row r="121" spans="1:28" x14ac:dyDescent="0.3">
      <c r="E121">
        <v>0.2</v>
      </c>
      <c r="G121" s="3">
        <v>3.7900000000000003E-2</v>
      </c>
      <c r="H121">
        <v>3000</v>
      </c>
      <c r="M121">
        <f>K121-F121</f>
        <v>0</v>
      </c>
      <c r="Q121">
        <v>3000</v>
      </c>
      <c r="S121" t="e">
        <f>100*(12*K121-Q121)/D121</f>
        <v>#DIV/0!</v>
      </c>
      <c r="T121">
        <f>D121*E121+H121</f>
        <v>3000</v>
      </c>
      <c r="U121">
        <f>G121*(D121-D121*E121)</f>
        <v>0</v>
      </c>
      <c r="V121">
        <f t="shared" si="1"/>
        <v>-3000</v>
      </c>
      <c r="W121" t="e">
        <f>D121/(12*K121)</f>
        <v>#DIV/0!</v>
      </c>
      <c r="X121">
        <f t="shared" si="4"/>
        <v>-1</v>
      </c>
    </row>
    <row r="122" spans="1:28" x14ac:dyDescent="0.3">
      <c r="E122">
        <v>0.2</v>
      </c>
      <c r="G122" s="3">
        <v>3.7900000000000003E-2</v>
      </c>
      <c r="H122">
        <v>3000</v>
      </c>
      <c r="M122">
        <f>K122-F122</f>
        <v>0</v>
      </c>
      <c r="Q122">
        <v>3000</v>
      </c>
      <c r="S122" t="e">
        <f>100*(12*K122-Q122)/D122</f>
        <v>#DIV/0!</v>
      </c>
      <c r="T122">
        <f>D122*E122+H122</f>
        <v>3000</v>
      </c>
      <c r="U122">
        <f>G122*(D122-D122*E122)</f>
        <v>0</v>
      </c>
      <c r="V122">
        <f t="shared" si="1"/>
        <v>-3000</v>
      </c>
      <c r="W122" t="e">
        <f>D122/(12*K122)</f>
        <v>#DIV/0!</v>
      </c>
      <c r="X122">
        <f t="shared" si="4"/>
        <v>-1</v>
      </c>
    </row>
    <row r="123" spans="1:28" x14ac:dyDescent="0.3">
      <c r="E123">
        <v>0.2</v>
      </c>
      <c r="G123" s="3">
        <v>3.7900000000000003E-2</v>
      </c>
      <c r="H123">
        <v>3000</v>
      </c>
      <c r="M123">
        <f>K123-F123</f>
        <v>0</v>
      </c>
      <c r="Q123">
        <v>3000</v>
      </c>
      <c r="S123" t="e">
        <f>100*(12*K123-Q123)/D123</f>
        <v>#DIV/0!</v>
      </c>
      <c r="T123">
        <f>D123*E123+H123</f>
        <v>3000</v>
      </c>
      <c r="U123">
        <f>G123*(D123-D123*E123)</f>
        <v>0</v>
      </c>
      <c r="V123">
        <f t="shared" si="1"/>
        <v>-3000</v>
      </c>
      <c r="W123" t="e">
        <f>D123/(12*K123)</f>
        <v>#DIV/0!</v>
      </c>
      <c r="X123">
        <f t="shared" si="4"/>
        <v>-1</v>
      </c>
    </row>
    <row r="124" spans="1:28" x14ac:dyDescent="0.3">
      <c r="E124">
        <v>0.2</v>
      </c>
      <c r="G124" s="3">
        <v>3.7900000000000003E-2</v>
      </c>
      <c r="H124">
        <v>3000</v>
      </c>
      <c r="M124">
        <f>K124-F124</f>
        <v>0</v>
      </c>
      <c r="Q124">
        <v>3000</v>
      </c>
      <c r="S124" t="e">
        <f>100*(12*K124-Q124)/D124</f>
        <v>#DIV/0!</v>
      </c>
      <c r="T124">
        <f>D124*E124+H124</f>
        <v>3000</v>
      </c>
      <c r="U124">
        <f>G124*(D124-D124*E124)</f>
        <v>0</v>
      </c>
      <c r="V124">
        <f t="shared" si="1"/>
        <v>-3000</v>
      </c>
      <c r="W124" t="e">
        <f>D124/(12*K124)</f>
        <v>#DIV/0!</v>
      </c>
      <c r="X124">
        <f t="shared" si="4"/>
        <v>-1</v>
      </c>
    </row>
    <row r="125" spans="1:28" x14ac:dyDescent="0.3">
      <c r="E125">
        <v>0.2</v>
      </c>
      <c r="G125" s="3">
        <v>3.7900000000000003E-2</v>
      </c>
      <c r="H125">
        <v>3000</v>
      </c>
      <c r="M125">
        <f>K125-F125</f>
        <v>0</v>
      </c>
      <c r="Q125">
        <v>3000</v>
      </c>
      <c r="S125" t="e">
        <f>100*(12*K125-Q125)/D125</f>
        <v>#DIV/0!</v>
      </c>
      <c r="T125">
        <f>D125*E125+H125</f>
        <v>3000</v>
      </c>
      <c r="U125">
        <f>G125*(D125-D125*E125)</f>
        <v>0</v>
      </c>
      <c r="V125">
        <f t="shared" si="1"/>
        <v>-3000</v>
      </c>
      <c r="W125" t="e">
        <f>D125/(12*K125)</f>
        <v>#DIV/0!</v>
      </c>
      <c r="X125">
        <f t="shared" si="4"/>
        <v>-1</v>
      </c>
    </row>
    <row r="126" spans="1:28" x14ac:dyDescent="0.3">
      <c r="E126">
        <v>0.2</v>
      </c>
      <c r="H126">
        <v>3000</v>
      </c>
      <c r="M126">
        <f>K126-F126</f>
        <v>0</v>
      </c>
      <c r="Q126">
        <v>3000</v>
      </c>
      <c r="S126" t="e">
        <f>100*(12*K126-Q126)/D126</f>
        <v>#DIV/0!</v>
      </c>
      <c r="T126">
        <f>D126*E126+H126</f>
        <v>3000</v>
      </c>
      <c r="U126">
        <f>G126*(D126-D126*E126)</f>
        <v>0</v>
      </c>
      <c r="V126">
        <f t="shared" si="1"/>
        <v>-3000</v>
      </c>
      <c r="W126" t="e">
        <f>D126/(12*K126)</f>
        <v>#DIV/0!</v>
      </c>
      <c r="X126">
        <f t="shared" si="4"/>
        <v>-1</v>
      </c>
    </row>
    <row r="127" spans="1:28" x14ac:dyDescent="0.3">
      <c r="E127">
        <v>0.2</v>
      </c>
      <c r="H127">
        <v>3000</v>
      </c>
      <c r="M127">
        <f>K127-F127</f>
        <v>0</v>
      </c>
      <c r="Q127">
        <v>3000</v>
      </c>
      <c r="S127" t="e">
        <f>100*(12*K127-Q127)/D127</f>
        <v>#DIV/0!</v>
      </c>
      <c r="T127">
        <f>D127*E127+H127</f>
        <v>3000</v>
      </c>
      <c r="U127">
        <f>G127*(D127-D127*E127)</f>
        <v>0</v>
      </c>
      <c r="V127">
        <f t="shared" si="1"/>
        <v>-3000</v>
      </c>
      <c r="W127" t="e">
        <f>D127/(12*K127)</f>
        <v>#DIV/0!</v>
      </c>
      <c r="X127">
        <f t="shared" si="4"/>
        <v>-1</v>
      </c>
    </row>
    <row r="128" spans="1:28" x14ac:dyDescent="0.3">
      <c r="E128">
        <v>0.2</v>
      </c>
      <c r="H128">
        <v>3000</v>
      </c>
      <c r="M128">
        <f>K128-F128</f>
        <v>0</v>
      </c>
      <c r="Q128">
        <v>3000</v>
      </c>
      <c r="S128" t="e">
        <f>100*(12*K128-Q128)/D128</f>
        <v>#DIV/0!</v>
      </c>
      <c r="T128">
        <f>D128*E128+H128</f>
        <v>3000</v>
      </c>
      <c r="U128">
        <f>G128*(D128-D128*E128)</f>
        <v>0</v>
      </c>
      <c r="V128">
        <f t="shared" si="1"/>
        <v>-3000</v>
      </c>
      <c r="W128" t="e">
        <f>D128/(12*K128)</f>
        <v>#DIV/0!</v>
      </c>
      <c r="X128">
        <f t="shared" si="4"/>
        <v>-1</v>
      </c>
    </row>
    <row r="129" spans="1:28" x14ac:dyDescent="0.3">
      <c r="E129">
        <v>0.2</v>
      </c>
      <c r="H129">
        <v>3000</v>
      </c>
      <c r="M129">
        <f>K129-F129</f>
        <v>0</v>
      </c>
      <c r="Q129">
        <v>3000</v>
      </c>
      <c r="S129" t="e">
        <f>100*(12*K129-Q129)/D129</f>
        <v>#DIV/0!</v>
      </c>
      <c r="T129">
        <f>D129*E129+H129</f>
        <v>3000</v>
      </c>
      <c r="U129">
        <f>G129*(D129-D129*E129)</f>
        <v>0</v>
      </c>
      <c r="V129">
        <f t="shared" si="1"/>
        <v>-3000</v>
      </c>
      <c r="W129" t="e">
        <f>D129/(12*K129)</f>
        <v>#DIV/0!</v>
      </c>
      <c r="X129">
        <f t="shared" si="4"/>
        <v>-1</v>
      </c>
    </row>
    <row r="130" spans="1:28" x14ac:dyDescent="0.3">
      <c r="H130">
        <v>3000</v>
      </c>
      <c r="Q130">
        <v>3000</v>
      </c>
      <c r="S130" t="e">
        <f>100*(12*K130-Q130)/D130</f>
        <v>#DIV/0!</v>
      </c>
      <c r="T130">
        <f>D130*E130+H130</f>
        <v>3000</v>
      </c>
      <c r="U130">
        <f>G130*(D130-D130*E130)</f>
        <v>0</v>
      </c>
      <c r="V130">
        <f t="shared" ref="V130:V138" si="5">12*K130-Q130-U130</f>
        <v>-3000</v>
      </c>
      <c r="W130" t="e">
        <f>D130/(12*K130)</f>
        <v>#DIV/0!</v>
      </c>
      <c r="X130">
        <f t="shared" si="4"/>
        <v>-1</v>
      </c>
    </row>
    <row r="131" spans="1:28" x14ac:dyDescent="0.3">
      <c r="H131">
        <v>3000</v>
      </c>
      <c r="Q131">
        <v>3000</v>
      </c>
      <c r="S131" t="e">
        <f>100*(12*K131-Q131)/D131</f>
        <v>#DIV/0!</v>
      </c>
      <c r="T131">
        <f>D131*E131+H131</f>
        <v>3000</v>
      </c>
      <c r="U131">
        <f>G131*(D131-D131*E131)</f>
        <v>0</v>
      </c>
      <c r="V131">
        <f t="shared" si="5"/>
        <v>-3000</v>
      </c>
      <c r="W131" t="e">
        <f>D131/(12*K131)</f>
        <v>#DIV/0!</v>
      </c>
      <c r="X131">
        <f t="shared" si="4"/>
        <v>-1</v>
      </c>
    </row>
    <row r="132" spans="1:28" x14ac:dyDescent="0.3">
      <c r="H132">
        <v>3000</v>
      </c>
      <c r="Q132">
        <v>3000</v>
      </c>
      <c r="S132" t="e">
        <f>100*(12*K132-Q132)/D132</f>
        <v>#DIV/0!</v>
      </c>
      <c r="T132">
        <f>D132*E132+H132</f>
        <v>3000</v>
      </c>
      <c r="U132">
        <f>G132*(D132-D132*E132)</f>
        <v>0</v>
      </c>
      <c r="V132">
        <f t="shared" si="5"/>
        <v>-3000</v>
      </c>
      <c r="W132" t="e">
        <f>D132/(12*K132)</f>
        <v>#DIV/0!</v>
      </c>
      <c r="X132">
        <f t="shared" si="4"/>
        <v>-1</v>
      </c>
    </row>
    <row r="133" spans="1:28" x14ac:dyDescent="0.3">
      <c r="H133">
        <v>3000</v>
      </c>
      <c r="Q133">
        <v>3000</v>
      </c>
      <c r="S133" t="e">
        <f>100*(12*K133-Q133)/D133</f>
        <v>#DIV/0!</v>
      </c>
      <c r="T133">
        <f>D133*E133+H133</f>
        <v>3000</v>
      </c>
      <c r="U133">
        <f>G133*(D133-D133*E133)</f>
        <v>0</v>
      </c>
      <c r="V133">
        <f t="shared" si="5"/>
        <v>-3000</v>
      </c>
      <c r="W133" t="e">
        <f>D133/(12*K133)</f>
        <v>#DIV/0!</v>
      </c>
      <c r="X133">
        <f t="shared" si="4"/>
        <v>-1</v>
      </c>
    </row>
    <row r="134" spans="1:28" x14ac:dyDescent="0.3">
      <c r="H134">
        <v>3000</v>
      </c>
      <c r="Q134">
        <v>3000</v>
      </c>
      <c r="S134" t="e">
        <f>100*(12*K134-Q134)/D134</f>
        <v>#DIV/0!</v>
      </c>
      <c r="T134">
        <f>D134*E134+H134</f>
        <v>3000</v>
      </c>
      <c r="U134">
        <f>G134*(D134-D134*E134)</f>
        <v>0</v>
      </c>
      <c r="V134">
        <f t="shared" si="5"/>
        <v>-3000</v>
      </c>
      <c r="W134" t="e">
        <f>D134/(12*K134)</f>
        <v>#DIV/0!</v>
      </c>
      <c r="X134">
        <f t="shared" si="4"/>
        <v>-1</v>
      </c>
    </row>
    <row r="135" spans="1:28" x14ac:dyDescent="0.3">
      <c r="H135">
        <v>3000</v>
      </c>
      <c r="Q135">
        <v>3000</v>
      </c>
      <c r="S135" t="e">
        <f>100*(12*K135-Q135)/D135</f>
        <v>#DIV/0!</v>
      </c>
      <c r="T135">
        <f>D135*E135+H135</f>
        <v>3000</v>
      </c>
      <c r="U135">
        <f>G135*(D135-D135*E135)</f>
        <v>0</v>
      </c>
      <c r="V135">
        <f t="shared" si="5"/>
        <v>-3000</v>
      </c>
      <c r="W135" t="e">
        <f>D135/(12*K135)</f>
        <v>#DIV/0!</v>
      </c>
      <c r="X135">
        <f t="shared" si="4"/>
        <v>-1</v>
      </c>
    </row>
    <row r="136" spans="1:28" x14ac:dyDescent="0.3">
      <c r="H136">
        <v>3000</v>
      </c>
      <c r="Q136">
        <v>3000</v>
      </c>
      <c r="S136" t="e">
        <f>100*(12*K136-Q136)/D136</f>
        <v>#DIV/0!</v>
      </c>
      <c r="T136">
        <f>D136*E136+H136</f>
        <v>3000</v>
      </c>
      <c r="U136">
        <f>G136*(D136-D136*E136)</f>
        <v>0</v>
      </c>
      <c r="V136">
        <f t="shared" si="5"/>
        <v>-3000</v>
      </c>
      <c r="W136" t="e">
        <f>D136/(12*K136)</f>
        <v>#DIV/0!</v>
      </c>
      <c r="X136">
        <f t="shared" si="4"/>
        <v>-1</v>
      </c>
    </row>
    <row r="137" spans="1:28" x14ac:dyDescent="0.3">
      <c r="H137">
        <v>3000</v>
      </c>
      <c r="Q137">
        <v>3000</v>
      </c>
      <c r="S137" t="e">
        <f>100*(12*K137-Q137)/D137</f>
        <v>#DIV/0!</v>
      </c>
      <c r="T137">
        <f>D137*E137+H137</f>
        <v>3000</v>
      </c>
      <c r="U137">
        <f>G137*(D137-D137*E137)</f>
        <v>0</v>
      </c>
      <c r="V137">
        <f t="shared" si="5"/>
        <v>-3000</v>
      </c>
      <c r="W137" t="e">
        <f>D137/(12*K137)</f>
        <v>#DIV/0!</v>
      </c>
      <c r="X137">
        <f t="shared" si="4"/>
        <v>-1</v>
      </c>
    </row>
    <row r="138" spans="1:28" x14ac:dyDescent="0.3">
      <c r="Q138">
        <v>3000</v>
      </c>
      <c r="S138" t="e">
        <f>100*(12*K138-Q138)/D138</f>
        <v>#DIV/0!</v>
      </c>
      <c r="T138">
        <f>D138*E138+H138</f>
        <v>0</v>
      </c>
      <c r="U138">
        <f>G138*(D138-D138*E138)</f>
        <v>0</v>
      </c>
      <c r="V138">
        <f t="shared" si="5"/>
        <v>-3000</v>
      </c>
      <c r="W138" t="e">
        <f>D138/(12*K138)</f>
        <v>#DIV/0!</v>
      </c>
      <c r="X138" t="e">
        <f t="shared" si="4"/>
        <v>#DIV/0!</v>
      </c>
    </row>
    <row r="139" spans="1:28" x14ac:dyDescent="0.3">
      <c r="Q139">
        <v>3000</v>
      </c>
      <c r="S139" t="e">
        <f>100*(12*K139-Q139)/D139</f>
        <v>#DIV/0!</v>
      </c>
      <c r="T139">
        <f>D139*E139+H139</f>
        <v>0</v>
      </c>
    </row>
    <row r="140" spans="1:28" x14ac:dyDescent="0.3">
      <c r="Q140">
        <v>3000</v>
      </c>
      <c r="S140" t="e">
        <f>100*(12*K140-Q140)/D140</f>
        <v>#DIV/0!</v>
      </c>
      <c r="T140">
        <f>D140*E140+H140</f>
        <v>0</v>
      </c>
    </row>
    <row r="141" spans="1:28" s="8" customFormat="1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>
        <v>3000</v>
      </c>
      <c r="R141"/>
      <c r="S141"/>
      <c r="T141"/>
      <c r="U141"/>
      <c r="V141"/>
      <c r="W141"/>
      <c r="X141"/>
      <c r="Y141"/>
      <c r="Z141"/>
      <c r="AA141"/>
      <c r="AB141"/>
    </row>
  </sheetData>
  <hyperlinks>
    <hyperlink ref="C100" r:id="rId1" location="redfin-estimate" xr:uid="{00000000-0004-0000-0000-000000000000}"/>
    <hyperlink ref="C93" r:id="rId2" location="schools" xr:uid="{00000000-0004-0000-0000-000001000000}"/>
    <hyperlink ref="C8" r:id="rId3" xr:uid="{00000000-0004-0000-0000-000002000000}"/>
    <hyperlink ref="B12" r:id="rId4" xr:uid="{00000000-0004-0000-0000-000003000000}"/>
    <hyperlink ref="B13" r:id="rId5" xr:uid="{00000000-0004-0000-0000-000004000000}"/>
    <hyperlink ref="B15" r:id="rId6" xr:uid="{00000000-0004-0000-0000-000005000000}"/>
    <hyperlink ref="B14" r:id="rId7" xr:uid="{00000000-0004-0000-0000-000006000000}"/>
    <hyperlink ref="B33" r:id="rId8" xr:uid="{00000000-0004-0000-0000-000007000000}"/>
    <hyperlink ref="C7" r:id="rId9" location="schools" xr:uid="{00000000-0004-0000-0000-000008000000}"/>
    <hyperlink ref="C9" r:id="rId10" xr:uid="{00000000-0004-0000-0000-000009000000}"/>
    <hyperlink ref="C10" r:id="rId11" xr:uid="{00000000-0004-0000-0000-00000A000000}"/>
    <hyperlink ref="B19" r:id="rId12" xr:uid="{00000000-0004-0000-0000-00000B000000}"/>
    <hyperlink ref="B20" r:id="rId13" xr:uid="{00000000-0004-0000-0000-00000C000000}"/>
    <hyperlink ref="B21" r:id="rId14" xr:uid="{00000000-0004-0000-0000-00000D000000}"/>
    <hyperlink ref="B22" r:id="rId15" xr:uid="{00000000-0004-0000-0000-00000E000000}"/>
    <hyperlink ref="B23" r:id="rId16" xr:uid="{00000000-0004-0000-0000-00000F000000}"/>
    <hyperlink ref="B25" r:id="rId17" xr:uid="{00000000-0004-0000-0000-000010000000}"/>
    <hyperlink ref="B26" r:id="rId18" xr:uid="{00000000-0004-0000-0000-000011000000}"/>
    <hyperlink ref="B28" r:id="rId19" xr:uid="{00000000-0004-0000-0000-000012000000}"/>
    <hyperlink ref="B30" r:id="rId20" xr:uid="{00000000-0004-0000-0000-000013000000}"/>
    <hyperlink ref="B31" r:id="rId21" xr:uid="{00000000-0004-0000-0000-000014000000}"/>
    <hyperlink ref="B32" r:id="rId22" xr:uid="{00000000-0004-0000-0000-000015000000}"/>
    <hyperlink ref="B34" r:id="rId23" xr:uid="{00000000-0004-0000-0000-000016000000}"/>
    <hyperlink ref="B35" r:id="rId24" xr:uid="{00000000-0004-0000-0000-000017000000}"/>
    <hyperlink ref="B36" r:id="rId25" xr:uid="{00000000-0004-0000-0000-000018000000}"/>
    <hyperlink ref="B37" r:id="rId26" xr:uid="{00000000-0004-0000-0000-000019000000}"/>
    <hyperlink ref="B38" r:id="rId27" xr:uid="{00000000-0004-0000-0000-00001A000000}"/>
    <hyperlink ref="B39" r:id="rId28" xr:uid="{00000000-0004-0000-0000-00001B000000}"/>
    <hyperlink ref="B42" r:id="rId29" xr:uid="{00000000-0004-0000-0000-00001C000000}"/>
    <hyperlink ref="B43" r:id="rId30" xr:uid="{00000000-0004-0000-0000-00001D000000}"/>
    <hyperlink ref="B44" r:id="rId31" xr:uid="{00000000-0004-0000-0000-00001E000000}"/>
    <hyperlink ref="B45" r:id="rId32" xr:uid="{00000000-0004-0000-0000-00001F000000}"/>
    <hyperlink ref="B47" r:id="rId33" xr:uid="{00000000-0004-0000-0000-000020000000}"/>
    <hyperlink ref="B48" r:id="rId34" xr:uid="{00000000-0004-0000-0000-000021000000}"/>
    <hyperlink ref="B49" r:id="rId35" xr:uid="{00000000-0004-0000-0000-000022000000}"/>
    <hyperlink ref="B50" r:id="rId36" xr:uid="{00000000-0004-0000-0000-000023000000}"/>
    <hyperlink ref="B16" r:id="rId37" xr:uid="{00000000-0004-0000-0000-000024000000}"/>
    <hyperlink ref="B17" r:id="rId38" xr:uid="{00000000-0004-0000-0000-000025000000}"/>
    <hyperlink ref="B18" r:id="rId39" xr:uid="{00000000-0004-0000-0000-000026000000}"/>
    <hyperlink ref="C51" r:id="rId40" xr:uid="{00000000-0004-0000-0000-000027000000}"/>
    <hyperlink ref="C52" r:id="rId41" xr:uid="{00000000-0004-0000-0000-000028000000}"/>
    <hyperlink ref="C53" r:id="rId42" xr:uid="{00000000-0004-0000-0000-000029000000}"/>
    <hyperlink ref="C54" r:id="rId43" xr:uid="{00000000-0004-0000-0000-00002A000000}"/>
    <hyperlink ref="C55" r:id="rId44" xr:uid="{00000000-0004-0000-0000-00002B000000}"/>
    <hyperlink ref="C56" r:id="rId45" location="redfin-estimate" xr:uid="{00000000-0004-0000-0000-00002C000000}"/>
    <hyperlink ref="C57" r:id="rId46" xr:uid="{00000000-0004-0000-0000-00002D000000}"/>
    <hyperlink ref="B24" r:id="rId47" xr:uid="{00000000-0004-0000-0000-00002E000000}"/>
    <hyperlink ref="C61" r:id="rId48" xr:uid="{F4C0D39C-9515-485A-8EDF-E629F7D61C54}"/>
  </hyperlinks>
  <pageMargins left="0.7" right="0.7" top="0.75" bottom="0.75" header="0.3" footer="0.3"/>
  <pageSetup orientation="portrait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yufeng zhu</cp:lastModifiedBy>
  <dcterms:created xsi:type="dcterms:W3CDTF">2017-12-29T03:14:45Z</dcterms:created>
  <dcterms:modified xsi:type="dcterms:W3CDTF">2018-02-26T09:59:13Z</dcterms:modified>
</cp:coreProperties>
</file>