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rMil\dev\global-warming-modelling\naked-planet\"/>
    </mc:Choice>
  </mc:AlternateContent>
  <xr:revisionPtr revIDLastSave="0" documentId="13_ncr:1_{F589E6E3-2C68-48C9-AB2D-3F0EBA87386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H8" i="1"/>
  <c r="G8" i="1"/>
  <c r="F8" i="1"/>
  <c r="H3" i="1"/>
  <c r="D8" i="1"/>
  <c r="I5" i="1"/>
  <c r="E5" i="1"/>
  <c r="D5" i="1"/>
  <c r="G5" i="1" s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8" i="1"/>
  <c r="G9" i="1" l="1"/>
  <c r="H9" i="1" l="1"/>
  <c r="D10" i="1" s="1"/>
  <c r="E10" i="1" l="1"/>
  <c r="F10" i="1" s="1"/>
  <c r="G10" i="1" s="1"/>
  <c r="H10" i="1" s="1"/>
  <c r="D11" i="1" s="1"/>
  <c r="E11" i="1" s="1"/>
  <c r="F11" i="1" s="1"/>
  <c r="G11" i="1" s="1"/>
  <c r="H11" i="1" l="1"/>
  <c r="D12" i="1" s="1"/>
  <c r="E12" i="1" s="1"/>
  <c r="F12" i="1" s="1"/>
  <c r="G12" i="1" s="1"/>
  <c r="H12" i="1" l="1"/>
  <c r="D13" i="1" s="1"/>
  <c r="E13" i="1" s="1"/>
  <c r="F13" i="1" s="1"/>
  <c r="G13" i="1" s="1"/>
  <c r="H13" i="1" l="1"/>
  <c r="D14" i="1" s="1"/>
  <c r="E14" i="1" s="1"/>
  <c r="F14" i="1" s="1"/>
  <c r="G14" i="1" s="1"/>
  <c r="H14" i="1" l="1"/>
  <c r="D15" i="1" s="1"/>
  <c r="E15" i="1" s="1"/>
  <c r="F15" i="1" s="1"/>
  <c r="G15" i="1" s="1"/>
  <c r="H15" i="1" l="1"/>
  <c r="D16" i="1" s="1"/>
  <c r="E16" i="1" s="1"/>
  <c r="F16" i="1" s="1"/>
  <c r="G16" i="1" s="1"/>
  <c r="H16" i="1" l="1"/>
  <c r="D17" i="1" s="1"/>
  <c r="E17" i="1" s="1"/>
  <c r="F17" i="1" s="1"/>
  <c r="G17" i="1" s="1"/>
  <c r="H17" i="1" l="1"/>
  <c r="D18" i="1" s="1"/>
  <c r="E18" i="1" s="1"/>
  <c r="F18" i="1" s="1"/>
  <c r="G18" i="1" s="1"/>
  <c r="H18" i="1" l="1"/>
  <c r="D19" i="1" s="1"/>
  <c r="E19" i="1" s="1"/>
  <c r="F19" i="1" s="1"/>
  <c r="G19" i="1" s="1"/>
  <c r="H19" i="1" l="1"/>
  <c r="D20" i="1" s="1"/>
  <c r="E20" i="1" s="1"/>
  <c r="F20" i="1" s="1"/>
  <c r="G20" i="1" s="1"/>
  <c r="H20" i="1" l="1"/>
  <c r="D21" i="1" s="1"/>
  <c r="E21" i="1" s="1"/>
  <c r="F21" i="1" s="1"/>
  <c r="G21" i="1" s="1"/>
  <c r="H21" i="1" l="1"/>
  <c r="D22" i="1" s="1"/>
  <c r="E22" i="1" s="1"/>
  <c r="F22" i="1" s="1"/>
  <c r="G22" i="1" s="1"/>
  <c r="H22" i="1" l="1"/>
  <c r="D23" i="1" s="1"/>
  <c r="E23" i="1" s="1"/>
  <c r="F23" i="1" s="1"/>
  <c r="G23" i="1" s="1"/>
  <c r="H23" i="1" l="1"/>
  <c r="D24" i="1" s="1"/>
  <c r="E24" i="1" l="1"/>
  <c r="F24" i="1" s="1"/>
  <c r="G24" i="1" s="1"/>
  <c r="H24" i="1" s="1"/>
  <c r="D25" i="1" s="1"/>
  <c r="E25" i="1" s="1"/>
  <c r="F25" i="1" s="1"/>
  <c r="G25" i="1" s="1"/>
  <c r="H25" i="1" l="1"/>
  <c r="D26" i="1" s="1"/>
  <c r="E26" i="1" s="1"/>
  <c r="F26" i="1" s="1"/>
  <c r="G26" i="1" s="1"/>
  <c r="H26" i="1" l="1"/>
  <c r="D27" i="1" s="1"/>
  <c r="E27" i="1" s="1"/>
  <c r="F27" i="1" s="1"/>
  <c r="G27" i="1" s="1"/>
  <c r="H27" i="1" l="1"/>
  <c r="D28" i="1" s="1"/>
  <c r="E28" i="1" s="1"/>
  <c r="F28" i="1" s="1"/>
  <c r="G28" i="1" s="1"/>
  <c r="H28" i="1" l="1"/>
</calcChain>
</file>

<file path=xl/sharedStrings.xml><?xml version="1.0" encoding="utf-8"?>
<sst xmlns="http://schemas.openxmlformats.org/spreadsheetml/2006/main" count="23" uniqueCount="23">
  <si>
    <t>L (W/m2)</t>
  </si>
  <si>
    <t>Water Depth (m)</t>
  </si>
  <si>
    <t>Time Step (y)</t>
  </si>
  <si>
    <t>Albedo</t>
  </si>
  <si>
    <t>Epsilon</t>
  </si>
  <si>
    <t>Sigma (W/m2 K4)</t>
  </si>
  <si>
    <t>Time step</t>
  </si>
  <si>
    <t>Initial Temperature</t>
  </si>
  <si>
    <t>Heat Capacity (J/m2 K)</t>
  </si>
  <si>
    <t>Time (Y)</t>
  </si>
  <si>
    <t>Planet Radius</t>
  </si>
  <si>
    <t>Water Volume (m3)</t>
  </si>
  <si>
    <t>Water Density (kg/m3)</t>
  </si>
  <si>
    <t>Water Surface (m2)</t>
  </si>
  <si>
    <t>Water Mass (kg)</t>
  </si>
  <si>
    <t>Water Specific Heat Capacity (J/kg K)</t>
  </si>
  <si>
    <t>Heat Content (J/m2)</t>
  </si>
  <si>
    <t>Temperature (K)</t>
  </si>
  <si>
    <t>Outflux (W/m2)</t>
  </si>
  <si>
    <t>Influx (W/m2)</t>
  </si>
  <si>
    <t>d Heat Content/dt (W/m2)</t>
  </si>
  <si>
    <t>dHeatContent/dt (J/m2)</t>
  </si>
  <si>
    <t>Seconds 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</si>
</sst>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Sheet1!$C$8:$C$28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Sheet1!$E$8:$E$28</c:f>
              <c:numCache>
                <c:formatCode>0.00E+00</c:formatCode>
                <c:ptCount val="21"/>
                <c:pt idx="0" formatCode="General">
                  <c:v>200</c:v>
                </c:pt>
                <c:pt idx="1">
                  <c:v>213.70873014832645</c:v>
                </c:pt>
                <c:pt idx="2">
                  <c:v>224.82235106617364</c:v>
                </c:pt>
                <c:pt idx="3">
                  <c:v>233.43140114436179</c:v>
                </c:pt>
                <c:pt idx="4">
                  <c:v>239.82723249429046</c:v>
                </c:pt>
                <c:pt idx="5">
                  <c:v>244.41226706258308</c:v>
                </c:pt>
                <c:pt idx="6">
                  <c:v>247.60683700050046</c:v>
                </c:pt>
                <c:pt idx="7">
                  <c:v>249.78521822445362</c:v>
                </c:pt>
                <c:pt idx="8">
                  <c:v>251.24772558136772</c:v>
                </c:pt>
                <c:pt idx="9">
                  <c:v>252.21898768320796</c:v>
                </c:pt>
                <c:pt idx="10">
                  <c:v>252.85923445442012</c:v>
                </c:pt>
                <c:pt idx="11">
                  <c:v>253.27917752848208</c:v>
                </c:pt>
                <c:pt idx="12">
                  <c:v>253.5537098982692</c:v>
                </c:pt>
                <c:pt idx="13">
                  <c:v>253.73279009700087</c:v>
                </c:pt>
                <c:pt idx="14">
                  <c:v>253.84943857600226</c:v>
                </c:pt>
                <c:pt idx="15">
                  <c:v>253.92534939402796</c:v>
                </c:pt>
                <c:pt idx="16">
                  <c:v>253.97471936110136</c:v>
                </c:pt>
                <c:pt idx="17">
                  <c:v>254.00681522862868</c:v>
                </c:pt>
                <c:pt idx="18">
                  <c:v>254.0276756412969</c:v>
                </c:pt>
                <c:pt idx="19">
                  <c:v>254.04123138984156</c:v>
                </c:pt>
                <c:pt idx="20">
                  <c:v>254.05003937443249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8-49D0-ADE7-99E7584F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19407"/>
        <c:axId val="1727649023"/>
      </c:lineChart>
      <c:catAx>
        <c:axId val="16868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49023"/>
        <c:crosses val="autoZero"/>
        <c:auto val="1"/>
        <c:lblAlgn val="ctr"/>
        <c:lblOffset val="100"/>
        <c:noMultiLvlLbl val="0"/>
      </c:catAx>
      <c:valAx>
        <c:axId val="17276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11</xdr:row>
      <xdr:rowOff>52387</xdr:rowOff>
    </xdr:from>
    <xdr:to>
      <xdr:col>16</xdr:col>
      <xdr:colOff>504825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D7F08-6223-4DE7-3482-EAF999A77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8"/>
  <sheetViews>
    <sheetView tabSelected="1" workbookViewId="0">
      <selection activeCell="H9" sqref="H9"/>
    </sheetView>
  </sheetViews>
  <sheetFormatPr defaultRowHeight="15" x14ac:dyDescent="0.25"/>
  <cols>
    <col min="11" max="11" width="10.140625" bestFit="1" customWidth="1"/>
  </cols>
  <sheetData>
    <row r="2" spans="2:11" x14ac:dyDescent="0.25">
      <c r="B2" t="s">
        <v>2</v>
      </c>
      <c r="C2" t="s">
        <v>0</v>
      </c>
      <c r="D2" t="s">
        <v>3</v>
      </c>
      <c r="E2" t="s">
        <v>4</v>
      </c>
      <c r="F2" t="s">
        <v>5</v>
      </c>
      <c r="G2" t="s">
        <v>7</v>
      </c>
      <c r="H2" t="s">
        <v>19</v>
      </c>
      <c r="K2" t="s">
        <v>22</v>
      </c>
    </row>
    <row r="3" spans="2:11" x14ac:dyDescent="0.25">
      <c r="B3">
        <v>50</v>
      </c>
      <c r="C3">
        <v>1350</v>
      </c>
      <c r="D3">
        <v>0.3</v>
      </c>
      <c r="E3">
        <v>1</v>
      </c>
      <c r="F3" s="1">
        <v>5.6699999999999998E-8</v>
      </c>
      <c r="G3">
        <v>200</v>
      </c>
      <c r="H3">
        <f>$C$3*(1-$D$3)/4</f>
        <v>236.24999999999997</v>
      </c>
      <c r="K3" s="2">
        <v>31536000</v>
      </c>
    </row>
    <row r="4" spans="2:11" x14ac:dyDescent="0.25">
      <c r="B4" t="s">
        <v>1</v>
      </c>
      <c r="C4" t="s">
        <v>10</v>
      </c>
      <c r="D4" t="s">
        <v>11</v>
      </c>
      <c r="E4" t="s">
        <v>13</v>
      </c>
      <c r="F4" t="s">
        <v>12</v>
      </c>
      <c r="G4" t="s">
        <v>14</v>
      </c>
      <c r="H4" t="s">
        <v>15</v>
      </c>
      <c r="I4" t="s">
        <v>8</v>
      </c>
    </row>
    <row r="5" spans="2:11" x14ac:dyDescent="0.25">
      <c r="B5">
        <v>4000</v>
      </c>
      <c r="C5" s="1">
        <v>6371000</v>
      </c>
      <c r="D5" s="1">
        <f>4/3*PI()*(($B$5+$C$5)^3 - $C$5^3)</f>
        <v>2.0415391212767142E+18</v>
      </c>
      <c r="E5" s="1">
        <f>4*PI()*($B$5+$C$5)^2</f>
        <v>510705155749190.75</v>
      </c>
      <c r="F5">
        <v>997</v>
      </c>
      <c r="G5" s="1">
        <f>$D$5*$F$5</f>
        <v>2.0354145039128841E+21</v>
      </c>
      <c r="H5">
        <v>4200</v>
      </c>
      <c r="I5" s="1">
        <f>$G$5*$H$5/$E$5</f>
        <v>16739092645.135607</v>
      </c>
    </row>
    <row r="7" spans="2:11" x14ac:dyDescent="0.25">
      <c r="B7" t="s">
        <v>6</v>
      </c>
      <c r="C7" t="s">
        <v>9</v>
      </c>
      <c r="D7" t="s">
        <v>16</v>
      </c>
      <c r="E7" t="s">
        <v>17</v>
      </c>
      <c r="F7" t="s">
        <v>18</v>
      </c>
      <c r="G7" t="s">
        <v>20</v>
      </c>
      <c r="H7" t="s">
        <v>21</v>
      </c>
    </row>
    <row r="8" spans="2:11" x14ac:dyDescent="0.25">
      <c r="B8">
        <v>0</v>
      </c>
      <c r="C8">
        <f>$B$3*B8</f>
        <v>0</v>
      </c>
      <c r="D8" s="1">
        <f>$E$8*$I$5</f>
        <v>3347818529027.1216</v>
      </c>
      <c r="E8">
        <f>$G$3</f>
        <v>200</v>
      </c>
      <c r="F8" s="1">
        <f>$E$3*$F$3*(E8^4)</f>
        <v>90.72</v>
      </c>
      <c r="G8" s="1">
        <f>$H$3 - F8</f>
        <v>145.52999999999997</v>
      </c>
      <c r="H8" s="1">
        <f>G8*$K$3</f>
        <v>4589434079.999999</v>
      </c>
    </row>
    <row r="9" spans="2:11" x14ac:dyDescent="0.25">
      <c r="B9">
        <v>1</v>
      </c>
      <c r="C9">
        <f>$B$3*B9</f>
        <v>50</v>
      </c>
      <c r="D9" s="1">
        <f>D8+H8*$B$3</f>
        <v>3577290233027.1216</v>
      </c>
      <c r="E9" s="1">
        <f>D9/$I$5</f>
        <v>213.70873014832645</v>
      </c>
      <c r="F9" s="1">
        <f>$E$3*$F$3*(E9^4)</f>
        <v>118.2693238414758</v>
      </c>
      <c r="G9" s="1">
        <f>$H$3 - F9</f>
        <v>117.98067615852418</v>
      </c>
      <c r="H9" s="1">
        <f>G9*$K$3</f>
        <v>3720638603.3352184</v>
      </c>
    </row>
    <row r="10" spans="2:11" x14ac:dyDescent="0.25">
      <c r="B10">
        <v>2</v>
      </c>
      <c r="C10">
        <f>$B$3*B10</f>
        <v>100</v>
      </c>
      <c r="D10" s="1">
        <f>D9+H9*$B$3</f>
        <v>3763322163193.8823</v>
      </c>
      <c r="E10" s="1">
        <f>D10/$I$5</f>
        <v>224.82235106617364</v>
      </c>
      <c r="F10" s="1">
        <f>$E$3*$F$3*(E10^4)</f>
        <v>144.85750453741534</v>
      </c>
      <c r="G10" s="1">
        <f>$H$3 - F10</f>
        <v>91.392495462584634</v>
      </c>
      <c r="H10" s="1">
        <f>G10*$K$3</f>
        <v>2882153736.9080691</v>
      </c>
    </row>
    <row r="11" spans="2:11" x14ac:dyDescent="0.25">
      <c r="B11">
        <v>3</v>
      </c>
      <c r="C11">
        <f>$B$3*B11</f>
        <v>150</v>
      </c>
      <c r="D11" s="1">
        <f>D10+H10*$B$3</f>
        <v>3907429850039.2856</v>
      </c>
      <c r="E11" s="1">
        <f>D11/$I$5</f>
        <v>233.43140114436179</v>
      </c>
      <c r="F11" s="1">
        <f>$E$3*$F$3*(E11^4)</f>
        <v>168.35273115860011</v>
      </c>
      <c r="G11" s="1">
        <f>$H$3 - F11</f>
        <v>67.897268841399864</v>
      </c>
      <c r="H11" s="1">
        <f>G11*$K$3</f>
        <v>2141208270.1823862</v>
      </c>
    </row>
    <row r="12" spans="2:11" x14ac:dyDescent="0.25">
      <c r="B12">
        <v>4</v>
      </c>
      <c r="C12">
        <f>$B$3*B12</f>
        <v>200</v>
      </c>
      <c r="D12" s="1">
        <f>D11+H11*$B$3</f>
        <v>4014490263548.4048</v>
      </c>
      <c r="E12" s="1">
        <f t="shared" ref="E12:E38" si="0">D12/$I$5</f>
        <v>239.82723249429046</v>
      </c>
      <c r="F12" s="1">
        <f>$E$3*$F$3*(E12^4)</f>
        <v>187.57590156024909</v>
      </c>
      <c r="G12" s="1">
        <f>$H$3 - F12</f>
        <v>48.674098439750878</v>
      </c>
      <c r="H12" s="1">
        <f>G12*$K$3</f>
        <v>1534986368.3959837</v>
      </c>
    </row>
    <row r="13" spans="2:11" x14ac:dyDescent="0.25">
      <c r="B13">
        <v>5</v>
      </c>
      <c r="C13">
        <f>$B$3*B13</f>
        <v>250</v>
      </c>
      <c r="D13" s="1">
        <f>D12+H12*$B$3</f>
        <v>4091239581968.2041</v>
      </c>
      <c r="E13" s="1">
        <f t="shared" si="0"/>
        <v>244.41226706258308</v>
      </c>
      <c r="F13" s="1">
        <f>$E$3*$F$3*(E13^4)</f>
        <v>202.33688346514188</v>
      </c>
      <c r="G13" s="1">
        <f>$H$3 - F13</f>
        <v>33.913116534858091</v>
      </c>
      <c r="H13" s="1">
        <f>G13*$K$3</f>
        <v>1069484043.0432848</v>
      </c>
    </row>
    <row r="14" spans="2:11" x14ac:dyDescent="0.25">
      <c r="B14">
        <v>6</v>
      </c>
      <c r="C14">
        <f>$B$3*B14</f>
        <v>300</v>
      </c>
      <c r="D14" s="1">
        <f>D13+H13*$B$3</f>
        <v>4144713784120.3682</v>
      </c>
      <c r="E14" s="1">
        <f t="shared" si="0"/>
        <v>247.60683700050046</v>
      </c>
      <c r="F14" s="1">
        <f>$E$3*$F$3*(E14^4)</f>
        <v>213.12460354884851</v>
      </c>
      <c r="G14" s="1">
        <f>$H$3 - F14</f>
        <v>23.12539645115146</v>
      </c>
      <c r="H14" s="1">
        <f>G14*$K$3</f>
        <v>729282502.4835124</v>
      </c>
    </row>
    <row r="15" spans="2:11" x14ac:dyDescent="0.25">
      <c r="B15">
        <v>7</v>
      </c>
      <c r="C15">
        <f>$B$3*B15</f>
        <v>350</v>
      </c>
      <c r="D15" s="1">
        <f>D14+H14*$B$3</f>
        <v>4181177909244.5439</v>
      </c>
      <c r="E15" s="1">
        <f t="shared" si="0"/>
        <v>249.78521822445362</v>
      </c>
      <c r="F15" s="1">
        <f>$E$3*$F$3*(E15^4)</f>
        <v>220.72422238611256</v>
      </c>
      <c r="G15" s="1">
        <f>$H$3 - F15</f>
        <v>15.525777613887414</v>
      </c>
      <c r="H15" s="1">
        <f>G15*$K$3</f>
        <v>489620922.83155346</v>
      </c>
    </row>
    <row r="16" spans="2:11" x14ac:dyDescent="0.25">
      <c r="B16">
        <v>8</v>
      </c>
      <c r="C16">
        <f>$B$3*B16</f>
        <v>400</v>
      </c>
      <c r="D16" s="1">
        <f>D15+H15*$B$3</f>
        <v>4205658955386.1216</v>
      </c>
      <c r="E16" s="1">
        <f t="shared" si="0"/>
        <v>251.24772558136772</v>
      </c>
      <c r="F16" s="1">
        <f>$E$3*$F$3*(E16^4)</f>
        <v>225.93921467185879</v>
      </c>
      <c r="G16" s="1">
        <f>$H$3 - F16</f>
        <v>10.310785328141179</v>
      </c>
      <c r="H16" s="1">
        <f>G16*$K$3</f>
        <v>325160926.10826021</v>
      </c>
    </row>
    <row r="17" spans="2:8" x14ac:dyDescent="0.25">
      <c r="B17">
        <v>9</v>
      </c>
      <c r="C17">
        <f>$B$3*B17</f>
        <v>450</v>
      </c>
      <c r="D17" s="1">
        <f>D16+H16*$B$3</f>
        <v>4221917001691.5347</v>
      </c>
      <c r="E17" s="1">
        <f t="shared" si="0"/>
        <v>252.21898768320796</v>
      </c>
      <c r="F17" s="1">
        <f>$E$3*$F$3*(E17^4)</f>
        <v>229.45322804473022</v>
      </c>
      <c r="G17" s="1">
        <f>$H$3 - F17</f>
        <v>6.7967719552697474</v>
      </c>
      <c r="H17" s="1">
        <f>G17*$K$3</f>
        <v>214343000.38138676</v>
      </c>
    </row>
    <row r="18" spans="2:8" x14ac:dyDescent="0.25">
      <c r="B18">
        <v>10</v>
      </c>
      <c r="C18">
        <f>$B$3*B18</f>
        <v>500</v>
      </c>
      <c r="D18" s="1">
        <f>D17+H17*$B$3</f>
        <v>4232634151710.604</v>
      </c>
      <c r="E18" s="1">
        <f t="shared" si="0"/>
        <v>252.85923445442012</v>
      </c>
      <c r="F18" s="1">
        <f>$E$3*$F$3*(E18^4)</f>
        <v>231.79194189345102</v>
      </c>
      <c r="G18" s="1">
        <f>$H$3 - F18</f>
        <v>4.4580581065489469</v>
      </c>
      <c r="H18" s="1">
        <f>G18*$K$3</f>
        <v>140589320.4481276</v>
      </c>
    </row>
    <row r="19" spans="2:8" x14ac:dyDescent="0.25">
      <c r="B19">
        <v>11</v>
      </c>
      <c r="C19">
        <f>$B$3*B19</f>
        <v>550</v>
      </c>
      <c r="D19" s="1">
        <f>D18+H18*$B$3</f>
        <v>4239663617733.0103</v>
      </c>
      <c r="E19" s="1">
        <f t="shared" si="0"/>
        <v>253.27917752848208</v>
      </c>
      <c r="F19" s="1">
        <f>$E$3*$F$3*(E19^4)</f>
        <v>233.33560199647687</v>
      </c>
      <c r="G19" s="1">
        <f>$H$3 - F19</f>
        <v>2.9143980035231039</v>
      </c>
      <c r="H19" s="1">
        <f>G19*$K$3</f>
        <v>91908455.439104602</v>
      </c>
    </row>
    <row r="20" spans="2:8" x14ac:dyDescent="0.25">
      <c r="B20">
        <v>12</v>
      </c>
      <c r="C20">
        <f>$B$3*B20</f>
        <v>600</v>
      </c>
      <c r="D20" s="1">
        <f>D19+H19*$B$3</f>
        <v>4244259040504.9653</v>
      </c>
      <c r="E20" s="1">
        <f t="shared" si="0"/>
        <v>253.5537098982692</v>
      </c>
      <c r="F20" s="1">
        <f>$E$3*$F$3*(E20^4)</f>
        <v>234.34890915938712</v>
      </c>
      <c r="G20" s="1">
        <f>$H$3 - F20</f>
        <v>1.9010908406128522</v>
      </c>
      <c r="H20" s="1">
        <f>G20*$K$3</f>
        <v>59952800.749566905</v>
      </c>
    </row>
    <row r="21" spans="2:8" x14ac:dyDescent="0.25">
      <c r="B21">
        <v>13</v>
      </c>
      <c r="C21">
        <f>$B$3*B21</f>
        <v>650</v>
      </c>
      <c r="D21" s="1">
        <f>D20+H20*$B$3</f>
        <v>4247256680542.4438</v>
      </c>
      <c r="E21" s="1">
        <f t="shared" si="0"/>
        <v>253.73279009700087</v>
      </c>
      <c r="F21" s="1">
        <f>$E$3*$F$3*(E21^4)</f>
        <v>235.01167573762137</v>
      </c>
      <c r="G21" s="1">
        <f>$H$3 - F21</f>
        <v>1.2383242623785975</v>
      </c>
      <c r="H21" s="1">
        <f>G21*$K$3</f>
        <v>39051793.93837145</v>
      </c>
    </row>
    <row r="22" spans="2:8" x14ac:dyDescent="0.25">
      <c r="B22">
        <v>14</v>
      </c>
      <c r="C22">
        <f>$B$3*B22</f>
        <v>700</v>
      </c>
      <c r="D22" s="1">
        <f>D21+H21*$B$3</f>
        <v>4249209270239.3623</v>
      </c>
      <c r="E22" s="1">
        <f t="shared" si="0"/>
        <v>253.84943857600226</v>
      </c>
      <c r="F22" s="1">
        <f>$E$3*$F$3*(E22^4)</f>
        <v>235.4441411620368</v>
      </c>
      <c r="G22" s="1">
        <f>$H$3 - F22</f>
        <v>0.80585883796317148</v>
      </c>
      <c r="H22" s="1">
        <f>G22*$K$3</f>
        <v>25413564.314006574</v>
      </c>
    </row>
    <row r="23" spans="2:8" x14ac:dyDescent="0.25">
      <c r="B23">
        <v>15</v>
      </c>
      <c r="C23">
        <f>$B$3*B23</f>
        <v>750</v>
      </c>
      <c r="D23" s="1">
        <f>D22+H22*$B$3</f>
        <v>4250479948455.0625</v>
      </c>
      <c r="E23" s="1">
        <f t="shared" si="0"/>
        <v>253.92534939402796</v>
      </c>
      <c r="F23" s="1">
        <f>$E$3*$F$3*(E23^4)</f>
        <v>235.72589519740669</v>
      </c>
      <c r="G23" s="1">
        <f>$H$3 - F23</f>
        <v>0.52410480259328551</v>
      </c>
      <c r="H23" s="1">
        <f>G23*$K$3</f>
        <v>16528169.054581853</v>
      </c>
    </row>
    <row r="24" spans="2:8" x14ac:dyDescent="0.25">
      <c r="B24">
        <v>16</v>
      </c>
      <c r="C24">
        <f>$B$3*B24</f>
        <v>800</v>
      </c>
      <c r="D24" s="1">
        <f>D23+H23*$B$3</f>
        <v>4251306356907.7915</v>
      </c>
      <c r="E24" s="1">
        <f t="shared" si="0"/>
        <v>253.97471936110136</v>
      </c>
      <c r="F24" s="1">
        <f>$E$3*$F$3*(E24^4)</f>
        <v>235.90927467017627</v>
      </c>
      <c r="G24" s="1">
        <f>$H$3 - F24</f>
        <v>0.34072532982369808</v>
      </c>
      <c r="H24" s="1">
        <f>G24*$K$3</f>
        <v>10745114.001320142</v>
      </c>
    </row>
    <row r="25" spans="2:8" x14ac:dyDescent="0.25">
      <c r="B25">
        <v>17</v>
      </c>
      <c r="C25">
        <f>$B$3*B25</f>
        <v>850</v>
      </c>
      <c r="D25" s="1">
        <f>D24+H24*$B$3</f>
        <v>4251843612607.8574</v>
      </c>
      <c r="E25" s="1">
        <f t="shared" si="0"/>
        <v>254.00681522862868</v>
      </c>
      <c r="F25" s="1">
        <f>$E$3*$F$3*(E25^4)</f>
        <v>236.02854871875368</v>
      </c>
      <c r="G25" s="1">
        <f>$H$3 - F25</f>
        <v>0.22145128124628854</v>
      </c>
      <c r="H25" s="1">
        <f>G25*$K$3</f>
        <v>6983687.6053829556</v>
      </c>
    </row>
    <row r="26" spans="2:8" x14ac:dyDescent="0.25">
      <c r="B26">
        <v>18</v>
      </c>
      <c r="C26">
        <f>$B$3*B26</f>
        <v>900</v>
      </c>
      <c r="D26" s="1">
        <f>D25+H25*$B$3</f>
        <v>4252192796988.1265</v>
      </c>
      <c r="E26" s="1">
        <f t="shared" si="0"/>
        <v>254.0276756412969</v>
      </c>
      <c r="F26" s="1">
        <f>$E$3*$F$3*(E26^4)</f>
        <v>236.10609403173308</v>
      </c>
      <c r="G26" s="1">
        <f>$H$3 - F26</f>
        <v>0.14390596826689261</v>
      </c>
      <c r="H26" s="1">
        <f>G26*$K$3</f>
        <v>4538218.6152647259</v>
      </c>
    </row>
    <row r="27" spans="2:8" x14ac:dyDescent="0.25">
      <c r="B27">
        <v>19</v>
      </c>
      <c r="C27">
        <f>$B$3*B27</f>
        <v>950</v>
      </c>
      <c r="D27" s="1">
        <f>D26+H26*$B$3</f>
        <v>4252419707918.8896</v>
      </c>
      <c r="E27" s="1">
        <f t="shared" si="0"/>
        <v>254.04123138984156</v>
      </c>
      <c r="F27" s="1">
        <f>$E$3*$F$3*(E27^4)</f>
        <v>236.15649564302083</v>
      </c>
      <c r="G27" s="1">
        <f>$H$3 - F27</f>
        <v>9.3504356979138947E-2</v>
      </c>
      <c r="H27" s="1">
        <f>G27*$K$3</f>
        <v>2948753.401694126</v>
      </c>
    </row>
    <row r="28" spans="2:8" x14ac:dyDescent="0.25">
      <c r="B28">
        <v>20</v>
      </c>
      <c r="C28">
        <f>$B$3*B28</f>
        <v>1000</v>
      </c>
      <c r="D28" s="1">
        <f>D27+H27*$B$3</f>
        <v>4252567145588.9741</v>
      </c>
      <c r="E28" s="1">
        <f t="shared" si="0"/>
        <v>254.05003937443249</v>
      </c>
      <c r="F28" s="1">
        <f>$E$3*$F$3*(E28^4)</f>
        <v>236.18924892395972</v>
      </c>
      <c r="G28" s="1">
        <f>$H$3 - F28</f>
        <v>6.0751076040247654E-2</v>
      </c>
      <c r="H28" s="1">
        <f>G28*$K$3</f>
        <v>1915845.93400525</v>
      </c>
    </row>
    <row r="29" spans="2:8" x14ac:dyDescent="0.25">
      <c r="D29" s="1"/>
      <c r="E29" s="1"/>
      <c r="F29" s="1"/>
      <c r="G29" s="1"/>
      <c r="H29" s="1"/>
    </row>
    <row r="30" spans="2:8" x14ac:dyDescent="0.25">
      <c r="D30" s="1"/>
      <c r="E30" s="1"/>
      <c r="F30" s="1"/>
      <c r="G30" s="1"/>
      <c r="H30" s="1"/>
    </row>
    <row r="31" spans="2:8" x14ac:dyDescent="0.25">
      <c r="D31" s="1"/>
      <c r="E31" s="1"/>
      <c r="F31" s="1"/>
      <c r="G31" s="1"/>
      <c r="H31" s="1"/>
    </row>
    <row r="32" spans="2:8" x14ac:dyDescent="0.25">
      <c r="D32" s="1"/>
      <c r="E32" s="1"/>
      <c r="F32" s="1"/>
      <c r="G32" s="1"/>
      <c r="H32" s="1"/>
    </row>
    <row r="33" spans="4:8" x14ac:dyDescent="0.25">
      <c r="D33" s="1"/>
      <c r="E33" s="1"/>
      <c r="F33" s="1"/>
      <c r="G33" s="1"/>
      <c r="H33" s="1"/>
    </row>
    <row r="34" spans="4:8" x14ac:dyDescent="0.25">
      <c r="D34" s="1"/>
      <c r="E34" s="1"/>
      <c r="F34" s="1"/>
      <c r="G34" s="1"/>
      <c r="H34" s="1"/>
    </row>
    <row r="35" spans="4:8" x14ac:dyDescent="0.25">
      <c r="D35" s="1"/>
      <c r="E35" s="1"/>
      <c r="F35" s="1"/>
      <c r="G35" s="1"/>
      <c r="H35" s="1"/>
    </row>
    <row r="36" spans="4:8" x14ac:dyDescent="0.25">
      <c r="D36" s="1"/>
      <c r="E36" s="1"/>
      <c r="F36" s="1"/>
      <c r="G36" s="1"/>
      <c r="H36" s="1"/>
    </row>
    <row r="37" spans="4:8" x14ac:dyDescent="0.25">
      <c r="D37" s="1"/>
      <c r="E37" s="1"/>
      <c r="F37" s="1"/>
      <c r="G37" s="1"/>
      <c r="H37" s="1"/>
    </row>
    <row r="38" spans="4:8" x14ac:dyDescent="0.25">
      <c r="D38" s="1"/>
      <c r="E38" s="1"/>
      <c r="F38" s="1"/>
      <c r="G38" s="1"/>
      <c r="H3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MrMil</dc:creator>
  <cp:lastModifiedBy>Harry Knighton</cp:lastModifiedBy>
  <dcterms:created xsi:type="dcterms:W3CDTF">2015-06-05T18:17:20Z</dcterms:created>
  <dcterms:modified xsi:type="dcterms:W3CDTF">2023-09-08T17:57:55Z</dcterms:modified>
</cp:coreProperties>
</file>